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Instructions" sheetId="1" state="visible" r:id="rId1"/>
    <sheet name="Financial Model" sheetId="2" state="visible" r:id="rId2"/>
    <sheet name="Valuation Model" sheetId="3" state="visible" r:id="rId3"/>
    <sheet name="Support&gt;&gt;&gt;" sheetId="4" state="visible" r:id="rId4"/>
    <sheet name="Macro Instructions" sheetId="5" state="visible" r:id="rId5"/>
    <sheet name="Debt Schedule" sheetId="6" state="visible" r:id="rId6"/>
    <sheet name="Original Model" sheetId="7" state="visible" r:id="rId7"/>
    <sheet name="Original Valuation" sheetId="8" state="visible" r:id="rId8"/>
    <sheet name="Consensus" sheetId="9" state="visible" r:id="rId9"/>
    <sheet name="COLM" sheetId="10" state="visible" r:id="rId10"/>
    <sheet name="52 week share price" sheetId="11" state="visible" r:id="rId11"/>
    <sheet name="Screenshots" sheetId="12" state="visible" r:id="rId12"/>
    <sheet name="Key Stats" sheetId="13" state="visible" r:id="rId13"/>
    <sheet name="Income Statement" sheetId="14" state="visible" r:id="rId14"/>
    <sheet name="Balance Sheet" sheetId="15" state="visible" r:id="rId15"/>
    <sheet name="Cash Flow" sheetId="16" state="visible" r:id="rId16"/>
    <sheet name="NKE" sheetId="17" state="visible" r:id="rId17"/>
    <sheet name="URBN" sheetId="18" state="visible" r:id="rId18"/>
    <sheet name="VFC" sheetId="19" state="visible" r:id="rId19"/>
    <sheet name="ASICS" sheetId="20" state="visible" r:id="rId20"/>
    <sheet name="SKX" sheetId="21" state="visible" r:id="rId21"/>
    <sheet name="UAA" sheetId="22" state="visible" r:id="rId22"/>
    <sheet name="Grading Key" sheetId="23" state="visible" r:id="rId23"/>
    <sheet name="Grading Key Sensitivity Table" sheetId="24" state="visible" r:id="rId24"/>
  </sheets>
  <definedNames/>
  <calcPr calcId="124519" fullCalcOnLoad="1"/>
</workbook>
</file>

<file path=xl/styles.xml><?xml version="1.0" encoding="utf-8"?>
<styleSheet xmlns="http://schemas.openxmlformats.org/spreadsheetml/2006/main">
  <numFmts count="42">
    <numFmt numFmtId="164" formatCode="General&quot;E&quot;"/>
    <numFmt numFmtId="165" formatCode="_(* #,##0.0%;_(* \(#,##0.0\)%;_(* &quot;   -&quot;?_)"/>
    <numFmt numFmtId="166" formatCode="0.0%"/>
    <numFmt numFmtId="167" formatCode="General&quot;P&quot;"/>
    <numFmt numFmtId="168" formatCode="&quot;FY&quot;General"/>
    <numFmt numFmtId="169" formatCode="_(* &quot;$&quot;\ #,##0_);_(* &quot;$&quot;\ \(#,##0\);_(* &quot;&quot;&quot;$&quot;\ \ \-&quot;&quot;?_);_(@_)"/>
    <numFmt numFmtId="170" formatCode="_(* #,##0_);_(* \(#,##0\);_(* &quot;   -&quot;?_);_(@_)"/>
    <numFmt numFmtId="171" formatCode="&quot;$&quot;#,##0_);[Red]\(&quot;$&quot;#,##0\)"/>
    <numFmt numFmtId="172" formatCode="&quot;$&quot;#,##0.00_);[Red]\(&quot;$&quot;#,##0.00\)"/>
    <numFmt numFmtId="173" formatCode="_(&quot;$&quot;* #,##0.00_);_(&quot;$&quot;* \(#,##0.00\);_(&quot;$&quot;* &quot;-&quot;??_);_(@_)"/>
    <numFmt numFmtId="174" formatCode="[$-409]&quot;$&quot;#,##0;[$-409]&quot;$&quot;#,##0;&quot;$-&quot;"/>
    <numFmt numFmtId="175" formatCode="&quot;$&quot;#,##0_);\(&quot;$&quot;#,##0\)"/>
    <numFmt numFmtId="176" formatCode="0.0"/>
    <numFmt numFmtId="177" formatCode="0.0000"/>
    <numFmt numFmtId="178" formatCode="_(* #,##0.0000_);_(* \(#,##0.0000\);_(* &quot;   -&quot;?_);_(@_)"/>
    <numFmt numFmtId="179" formatCode="_(* #,##0.00_);_(* \(#,##0.00\);_(* &quot;   -&quot;?_);_(@_)"/>
    <numFmt numFmtId="180" formatCode="_(* #,##0.000_);_(* \(#,##0.000\);_(* &quot;-&quot;??_);_(@_)"/>
    <numFmt numFmtId="181" formatCode="_(* &quot;$&quot;\ #,##0.00_);_(* &quot;$&quot;\ \(#,##0.00\);_(* &quot;&quot;&quot;$&quot;\ \ \-&quot;&quot;?_);_(@_)"/>
    <numFmt numFmtId="182" formatCode="_(* #,##0.0\x;_(* \(#,##0.0\)\x;_(* &quot;   -&quot;?_)"/>
    <numFmt numFmtId="183" formatCode="&quot;$&quot;#,##0.00_);\(&quot;$&quot;#,##0.00\)"/>
    <numFmt numFmtId="184" formatCode="_(* &quot;$&quot;\ #,##0.0_);_(* &quot;$&quot;\ \(#,##0.0\);_(* &quot;&quot;&quot;$&quot;\ \ \-&quot;&quot;?_);_(@_)"/>
    <numFmt numFmtId="185" formatCode="_(* #,##0.00%;_(* \(#,##0.00\)%;_(* &quot;   -&quot;?_)"/>
    <numFmt numFmtId="186" formatCode="_(* #,##0.0_);_(* \(#,##0.0\);_(* &quot;-&quot;??_);_(@_)"/>
    <numFmt numFmtId="187" formatCode="_(#,##0.00%_);_(\(#,##0.00%\)_);_(#,##0.00%_)"/>
    <numFmt numFmtId="188" formatCode="_(\ #,##0.0#_);_(\(\ #,##0.0#\)_);_(\ &quot; - &quot;_)"/>
    <numFmt numFmtId="189" formatCode="_(\ #,##0.00&quot; A&quot;_);_(\(\ #,##0.00&quot; A&quot;\)_);_(\ #,##0.00&quot; A&quot;_)"/>
    <numFmt numFmtId="190" formatCode="_(\ #,##0.00&quot; E&quot;_);_(\(\ #,##0.00&quot; E&quot;\)_);_(\ #,##0.00&quot; E&quot;_)"/>
    <numFmt numFmtId="191" formatCode="_(\ #,##0.00&quot; GL&quot;_);_(\(\ #,##0.00&quot; GL&quot;\)_);_(\ #,##0.00&quot; GL&quot;_)"/>
    <numFmt numFmtId="192" formatCode="_(\ #,##0.00&quot; GH&quot;_);_(\(\ #,##0.00&quot; GH&quot;\)_);_(\ #,##0.00&quot; GH&quot;_)"/>
    <numFmt numFmtId="193" formatCode="_(\ #,##0.00&quot; G&quot;_);_(\(\ #,##0.00&quot; G&quot;\)_);_(\ #,##0.00&quot; G&quot;_)"/>
    <numFmt numFmtId="194" formatCode="#,##0.000000;[Red]\(#,##0.000000\)"/>
    <numFmt numFmtId="195" formatCode="#,##0;[Red]\(#,##0\)"/>
    <numFmt numFmtId="196" formatCode="#,##0.00;[Red]\(#,##0.00\)"/>
    <numFmt numFmtId="197" formatCode="_(* #,##0.0_);_(* \(#,##0.0\)_)\ ;_(* 0_)"/>
    <numFmt numFmtId="198" formatCode="_(* #,##0.0#_);_(* \(#,##0.0#\)_)\ ;_(* 0_)"/>
    <numFmt numFmtId="199" formatCode="_(#,##0.0%_);_(\(#,##0.0%\)_);_(#,##0.0%_)"/>
    <numFmt numFmtId="200" formatCode="_(&quot;$&quot;#,##0.0#_);_(\(&quot;$&quot;#,##0.0#\)_);_(&quot;$&quot;&quot; - &quot;_)"/>
    <numFmt numFmtId="201" formatCode="#,##0.0\x"/>
    <numFmt numFmtId="202" formatCode="#,##0.00\x"/>
    <numFmt numFmtId="203" formatCode="_(* #,##0.00_);_(* \(#,##0.00\)_)\ ;_(* 0.0_)"/>
    <numFmt numFmtId="204" formatCode="mmm\-dd\-yyyy"/>
    <numFmt numFmtId="205" formatCode="_(* #,##0_);_(* \(#,##0\)_)\ ;_(* 0_)"/>
  </numFmts>
  <fonts count="50">
    <font>
      <name val="Aptos Narrow"/>
      <color theme="1"/>
      <sz val="11"/>
      <scheme val="minor"/>
    </font>
    <font>
      <name val="Calibri"/>
      <color theme="1"/>
      <sz val="11"/>
    </font>
    <font>
      <name val="Calibri"/>
      <b val="1"/>
      <color theme="1"/>
      <sz val="11"/>
    </font>
    <font>
      <name val="Calibri"/>
      <b val="1"/>
      <color rgb="FF0000FF"/>
      <sz val="11"/>
    </font>
    <font>
      <name val="Calibri"/>
      <b val="1"/>
      <color theme="9"/>
      <sz val="11"/>
    </font>
    <font>
      <name val="Calibri"/>
      <b val="1"/>
      <color rgb="FFA02B93"/>
      <sz val="11"/>
    </font>
    <font>
      <name val="Calibri"/>
      <b val="1"/>
      <color theme="1"/>
      <sz val="11"/>
      <u val="single"/>
    </font>
    <font>
      <name val="Calibri"/>
      <color rgb="FF7030A0"/>
      <sz val="11"/>
    </font>
    <font>
      <name val="Calibri"/>
      <b val="1"/>
      <color rgb="FF7030A0"/>
      <sz val="11"/>
    </font>
    <font>
      <name val="Calibri"/>
      <b val="1"/>
      <color rgb="FF215E99"/>
      <sz val="11"/>
    </font>
    <font>
      <name val="Calibri"/>
      <b val="1"/>
      <color theme="0"/>
      <sz val="11"/>
    </font>
    <font>
      <name val="Calibri"/>
      <color rgb="FF0000FF"/>
      <sz val="11"/>
    </font>
    <font/>
    <font>
      <name val="Calibri"/>
      <b val="1"/>
      <color rgb="FF000000"/>
      <sz val="11"/>
    </font>
    <font>
      <name val="Calibri"/>
      <i val="1"/>
      <color theme="1"/>
      <sz val="11"/>
    </font>
    <font>
      <name val="Calibri"/>
      <color rgb="FFA02B93"/>
      <sz val="11"/>
    </font>
    <font>
      <name val="Calibri"/>
      <color theme="8"/>
      <sz val="11"/>
    </font>
    <font>
      <name val="Calibri"/>
      <color theme="1"/>
      <sz val="11"/>
      <u val="single"/>
    </font>
    <font>
      <name val="Calibri"/>
      <b val="1"/>
      <color rgb="FFFF0000"/>
      <sz val="11"/>
    </font>
    <font>
      <name val="Calibri"/>
      <color theme="1"/>
      <sz val="11"/>
      <u val="single"/>
    </font>
    <font>
      <name val="Calibri"/>
      <color rgb="FF000000"/>
      <sz val="11"/>
    </font>
    <font>
      <name val="Calibri"/>
      <b val="1"/>
      <color theme="8"/>
      <sz val="11"/>
    </font>
    <font>
      <name val="Calibri"/>
      <color theme="1"/>
      <sz val="11"/>
      <u val="single"/>
    </font>
    <font>
      <name val="Calibri"/>
      <color theme="10"/>
      <sz val="11"/>
      <u val="single"/>
    </font>
    <font>
      <name val="Calibri"/>
      <color rgb="FF008000"/>
      <sz val="11"/>
    </font>
    <font>
      <name val="Calibri"/>
      <color theme="0"/>
      <sz val="11"/>
    </font>
    <font>
      <name val="Aptos Narrow"/>
      <color rgb="FF0000FF"/>
      <sz val="11"/>
    </font>
    <font>
      <name val="Aptos Narrow"/>
      <color theme="1"/>
      <sz val="11"/>
    </font>
    <font>
      <name val="Aptos Narrow"/>
      <color rgb="FF000000"/>
      <sz val="11"/>
    </font>
    <font>
      <name val="Aptos Narrow"/>
      <color rgb="FF008000"/>
      <sz val="11"/>
    </font>
    <font>
      <name val="Calibri"/>
      <color theme="1"/>
      <sz val="8"/>
    </font>
    <font>
      <name val="Calibri"/>
      <b val="1"/>
      <color rgb="FF000000"/>
      <sz val="13"/>
    </font>
    <font>
      <name val="Calibri"/>
      <b val="1"/>
      <color rgb="FFFFFFFF"/>
      <sz val="8"/>
    </font>
    <font>
      <name val="Calibri"/>
      <color rgb="FFFFFFFF"/>
      <sz val="1"/>
    </font>
    <font>
      <name val="Calibri"/>
      <color rgb="FF000000"/>
      <sz val="8"/>
    </font>
    <font>
      <name val="Calibri"/>
      <b val="1"/>
      <color rgb="FF000000"/>
      <sz val="8"/>
    </font>
    <font>
      <name val="Calibri"/>
      <i val="1"/>
      <color theme="1"/>
      <sz val="8"/>
    </font>
    <font>
      <name val="Calibri"/>
      <b val="1"/>
      <color rgb="FF000000"/>
      <sz val="8"/>
      <u val="single"/>
    </font>
    <font>
      <name val="Calibri"/>
      <b val="1"/>
      <color rgb="FF000000"/>
      <sz val="8"/>
      <u val="single"/>
    </font>
    <font>
      <name val="Calibri"/>
      <b val="1"/>
      <color rgb="FF000000"/>
      <sz val="8"/>
      <u val="single"/>
    </font>
    <font>
      <name val="Calibri"/>
      <b val="1"/>
      <color theme="1"/>
      <sz val="8"/>
    </font>
    <font>
      <name val="Calibri"/>
      <color theme="1"/>
      <sz val="10"/>
    </font>
    <font>
      <name val="Calibri"/>
      <b val="1"/>
      <i val="1"/>
      <color theme="1"/>
      <sz val="10"/>
    </font>
    <font>
      <name val="Calibri"/>
      <b val="1"/>
      <color theme="1"/>
      <sz val="10"/>
    </font>
    <font>
      <name val="Calibri"/>
      <b val="1"/>
      <i val="1"/>
      <color rgb="FF000000"/>
      <sz val="8"/>
    </font>
    <font>
      <name val="Calibri"/>
      <i val="1"/>
      <color rgb="FF000000"/>
      <sz val="8"/>
    </font>
    <font>
      <name val="Calibri"/>
      <b val="1"/>
      <color rgb="FF000000"/>
      <sz val="8"/>
      <u val="single"/>
    </font>
    <font>
      <name val="Calibri"/>
      <b val="1"/>
      <color rgb="FF000000"/>
      <sz val="8"/>
      <u val="single"/>
    </font>
    <font>
      <name val="Calibri"/>
      <b val="1"/>
      <color rgb="FF000000"/>
      <sz val="8"/>
      <u val="single"/>
    </font>
    <font>
      <name val="Calibri"/>
      <b val="1"/>
      <color rgb="FF000000"/>
      <sz val="8"/>
      <u val="single"/>
    </font>
  </fonts>
  <fills count="14">
    <fill>
      <patternFill/>
    </fill>
    <fill>
      <patternFill patternType="lightGray"/>
    </fill>
    <fill>
      <patternFill patternType="solid">
        <fgColor rgb="FFD8D8D8"/>
        <bgColor rgb="FFD8D8D8"/>
      </patternFill>
    </fill>
    <fill>
      <patternFill patternType="solid">
        <fgColor rgb="FFFFFFCC"/>
        <bgColor rgb="FFFFFFCC"/>
      </patternFill>
    </fill>
    <fill>
      <patternFill patternType="solid">
        <fgColor rgb="FF92D050"/>
        <bgColor rgb="FF92D050"/>
      </patternFill>
    </fill>
    <fill>
      <patternFill patternType="solid">
        <fgColor rgb="FFFF6D6D"/>
        <bgColor rgb="FFFF6D6D"/>
      </patternFill>
    </fill>
    <fill>
      <patternFill patternType="solid">
        <fgColor rgb="FFFFFFFF"/>
        <bgColor rgb="FFFFFFFF"/>
      </patternFill>
    </fill>
    <fill>
      <patternFill patternType="solid">
        <fgColor rgb="FF7030A0"/>
        <bgColor rgb="FF7030A0"/>
      </patternFill>
    </fill>
    <fill>
      <patternFill patternType="solid">
        <fgColor rgb="FF9954CC"/>
        <bgColor rgb="FF9954CC"/>
      </patternFill>
    </fill>
    <fill>
      <patternFill patternType="solid">
        <fgColor rgb="FFFFFF00"/>
        <bgColor rgb="FFFFFF00"/>
      </patternFill>
    </fill>
    <fill>
      <patternFill patternType="solid">
        <fgColor rgb="FF003366"/>
        <bgColor rgb="FF003366"/>
      </patternFill>
    </fill>
    <fill>
      <patternFill patternType="solid">
        <fgColor rgb="FF993300"/>
        <bgColor rgb="FF993300"/>
      </patternFill>
    </fill>
    <fill>
      <patternFill patternType="solid">
        <fgColor rgb="FF215E99"/>
        <bgColor rgb="FF215E99"/>
      </patternFill>
    </fill>
    <fill>
      <patternFill patternType="solid">
        <fgColor rgb="FF4D94D8"/>
        <bgColor rgb="FF4D94D8"/>
      </patternFill>
    </fill>
  </fills>
  <borders count="32">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top/>
      <bottom/>
    </border>
    <border>
      <left/>
      <right style="thin">
        <color rgb="FF000000"/>
      </right>
      <top/>
      <bottom/>
    </border>
    <border>
      <left/>
      <right style="dotted">
        <color rgb="FF000000"/>
      </right>
      <top/>
      <bottom/>
    </border>
    <border>
      <left style="thin">
        <color rgb="FF000000"/>
      </left>
      <right/>
      <top/>
      <bottom style="thin">
        <color rgb="FF000000"/>
      </bottom>
    </border>
    <border>
      <left/>
      <right/>
      <top/>
      <bottom style="thin">
        <color rgb="FF000000"/>
      </bottom>
    </border>
    <border>
      <left/>
      <right style="dotted">
        <color rgb="FF000000"/>
      </right>
      <top/>
      <bottom style="thin">
        <color rgb="FF000000"/>
      </bottom>
    </border>
    <border>
      <left/>
      <right style="thin">
        <color rgb="FF000000"/>
      </right>
      <top/>
      <bottom style="thin">
        <color rgb="FF000000"/>
      </bottom>
    </border>
    <border>
      <top style="thin">
        <color rgb="FF7030A0"/>
      </top>
      <bottom style="medium">
        <color rgb="FF7030A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bottom style="thin">
        <color rgb="FF000000"/>
      </bottom>
    </border>
    <border>
      <left/>
      <top style="thin">
        <color rgb="FF000000"/>
      </top>
      <bottom style="thin">
        <color rgb="FF000000"/>
      </bottom>
    </border>
    <border>
      <righ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top style="thin">
        <color rgb="FF000000"/>
      </top>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thin">
        <color rgb="FF000000"/>
      </left>
      <top style="thin">
        <color rgb="FF000000"/>
      </top>
    </border>
    <border>
      <left style="thin">
        <color rgb="FF000000"/>
      </left>
    </border>
    <border>
      <left style="thin">
        <color rgb="FF000000"/>
      </left>
      <bottom style="thin">
        <color rgb="FF000000"/>
      </bottom>
    </border>
    <border>
      <left/>
      <top/>
      <bottom/>
    </border>
    <border>
      <right/>
      <top/>
      <bottom/>
    </border>
    <border>
      <top/>
      <bottom/>
    </border>
    <border>
      <top style="thin">
        <color rgb="FF7030A0"/>
      </top>
    </border>
    <border>
      <right style="thin">
        <color rgb="FF000000"/>
      </right>
      <top style="thin">
        <color rgb="FF000000"/>
      </top>
    </border>
  </borders>
  <cellStyleXfs count="1">
    <xf numFmtId="0" fontId="0" fillId="0" borderId="0"/>
  </cellStyleXfs>
  <cellXfs count="509">
    <xf numFmtId="0" fontId="0" fillId="0" borderId="0" applyAlignment="1" pivotButton="0" quotePrefix="0" xfId="0">
      <alignment vertical="bottom"/>
    </xf>
    <xf numFmtId="0" fontId="1" fillId="0" borderId="0" pivotButton="0" quotePrefix="0" xfId="0"/>
    <xf numFmtId="0" fontId="1" fillId="2" borderId="1" pivotButton="0" quotePrefix="0" xfId="0"/>
    <xf numFmtId="0" fontId="1" fillId="2" borderId="2" pivotButton="0" quotePrefix="0" xfId="0"/>
    <xf numFmtId="0" fontId="1" fillId="2" borderId="3" pivotButton="0" quotePrefix="0" xfId="0"/>
    <xf numFmtId="0" fontId="1" fillId="2" borderId="4" pivotButton="0" quotePrefix="0" xfId="0"/>
    <xf numFmtId="0" fontId="1" fillId="2" borderId="5" pivotButton="0" quotePrefix="0" xfId="0"/>
    <xf numFmtId="0" fontId="1" fillId="2" borderId="6" pivotButton="0" quotePrefix="0" xfId="0"/>
    <xf numFmtId="0" fontId="2" fillId="2" borderId="4" pivotButton="0" quotePrefix="0" xfId="0"/>
    <xf numFmtId="0" fontId="1" fillId="2" borderId="5" pivotButton="0" quotePrefix="1" xfId="0"/>
    <xf numFmtId="0" fontId="1" fillId="3" borderId="5" pivotButton="0" quotePrefix="0" xfId="0"/>
    <xf numFmtId="0" fontId="2" fillId="2" borderId="5" pivotButton="0" quotePrefix="1" xfId="0"/>
    <xf numFmtId="0" fontId="1" fillId="4" borderId="5" pivotButton="0" quotePrefix="0" xfId="0"/>
    <xf numFmtId="0" fontId="1" fillId="5" borderId="5" pivotButton="0" quotePrefix="0" xfId="0"/>
    <xf numFmtId="0" fontId="2" fillId="2" borderId="5" pivotButton="0" quotePrefix="0" xfId="0"/>
    <xf numFmtId="0" fontId="2" fillId="2" borderId="5" applyAlignment="1" pivotButton="0" quotePrefix="0" xfId="0">
      <alignment horizontal="left" vertical="center"/>
    </xf>
    <xf numFmtId="0" fontId="3" fillId="2" borderId="5" applyAlignment="1" pivotButton="0" quotePrefix="0" xfId="0">
      <alignment horizontal="left" vertical="center"/>
    </xf>
    <xf numFmtId="0" fontId="4" fillId="2" borderId="5" applyAlignment="1" pivotButton="0" quotePrefix="0" xfId="0">
      <alignment horizontal="left" vertical="center"/>
    </xf>
    <xf numFmtId="0" fontId="5" fillId="2" borderId="5" applyAlignment="1" pivotButton="0" quotePrefix="0" xfId="0">
      <alignment horizontal="left" vertical="center"/>
    </xf>
    <xf numFmtId="0" fontId="6" fillId="2" borderId="5" pivotButton="0" quotePrefix="0" xfId="0"/>
    <xf numFmtId="0" fontId="1" fillId="2" borderId="7" pivotButton="0" quotePrefix="0" xfId="0"/>
    <xf numFmtId="0" fontId="2" fillId="2" borderId="5" applyAlignment="1" pivotButton="0" quotePrefix="0" xfId="0">
      <alignment horizontal="left"/>
    </xf>
    <xf numFmtId="0" fontId="1" fillId="2" borderId="8" pivotButton="0" quotePrefix="0" xfId="0"/>
    <xf numFmtId="0" fontId="1" fillId="2" borderId="9" pivotButton="0" quotePrefix="0" xfId="0"/>
    <xf numFmtId="0" fontId="1" fillId="2" borderId="10" pivotButton="0" quotePrefix="0" xfId="0"/>
    <xf numFmtId="0" fontId="1" fillId="2" borderId="11" pivotButton="0" quotePrefix="0" xfId="0"/>
    <xf numFmtId="0" fontId="1" fillId="6" borderId="5" pivotButton="0" quotePrefix="0" xfId="0"/>
    <xf numFmtId="0" fontId="1" fillId="6" borderId="5" applyAlignment="1" pivotButton="0" quotePrefix="0" xfId="0">
      <alignment horizontal="center"/>
    </xf>
    <xf numFmtId="9" fontId="1" fillId="6" borderId="5" applyAlignment="1" pivotButton="0" quotePrefix="0" xfId="0">
      <alignment horizontal="center"/>
    </xf>
    <xf numFmtId="0" fontId="7" fillId="0" borderId="12" pivotButton="0" quotePrefix="0" xfId="0"/>
    <xf numFmtId="0" fontId="8" fillId="0" borderId="12" pivotButton="0" quotePrefix="0" xfId="0"/>
    <xf numFmtId="164" fontId="8" fillId="0" borderId="12" applyAlignment="1" pivotButton="0" quotePrefix="0" xfId="0">
      <alignment horizontal="center"/>
    </xf>
    <xf numFmtId="0" fontId="9" fillId="0" borderId="0" pivotButton="0" quotePrefix="0" xfId="0"/>
    <xf numFmtId="164" fontId="2" fillId="0" borderId="0" applyAlignment="1" pivotButton="0" quotePrefix="0" xfId="0">
      <alignment horizontal="center"/>
    </xf>
    <xf numFmtId="0" fontId="10" fillId="7" borderId="13" pivotButton="0" quotePrefix="0" xfId="0"/>
    <xf numFmtId="0" fontId="1" fillId="7" borderId="14" pivotButton="0" quotePrefix="0" xfId="0"/>
    <xf numFmtId="0" fontId="10" fillId="7" borderId="14" applyAlignment="1" pivotButton="0" quotePrefix="0" xfId="0">
      <alignment horizontal="center"/>
    </xf>
    <xf numFmtId="0" fontId="1" fillId="7" borderId="14" applyAlignment="1" pivotButton="0" quotePrefix="0" xfId="0">
      <alignment horizontal="center"/>
    </xf>
    <xf numFmtId="0" fontId="1" fillId="7" borderId="15" applyAlignment="1" pivotButton="0" quotePrefix="0" xfId="0">
      <alignment horizontal="center"/>
    </xf>
    <xf numFmtId="164" fontId="2" fillId="0" borderId="16" applyAlignment="1" pivotButton="0" quotePrefix="0" xfId="0">
      <alignment horizontal="center"/>
    </xf>
    <xf numFmtId="165" fontId="1" fillId="3" borderId="5" applyAlignment="1" pivotButton="0" quotePrefix="0" xfId="0">
      <alignment horizontal="center"/>
    </xf>
    <xf numFmtId="166" fontId="11" fillId="0" borderId="0" pivotButton="0" quotePrefix="0" xfId="0"/>
    <xf numFmtId="0" fontId="12" fillId="0" borderId="12" pivotButton="0" quotePrefix="0" xfId="0"/>
    <xf numFmtId="167" fontId="13" fillId="0" borderId="16" applyAlignment="1" pivotButton="0" quotePrefix="0" xfId="0">
      <alignment horizontal="center" vertical="center"/>
    </xf>
    <xf numFmtId="0" fontId="14" fillId="0" borderId="0" pivotButton="0" quotePrefix="0" xfId="0"/>
    <xf numFmtId="9" fontId="11" fillId="0" borderId="0" pivotButton="0" quotePrefix="0" xfId="0"/>
    <xf numFmtId="165" fontId="1" fillId="0" borderId="0" pivotButton="0" quotePrefix="0" xfId="0"/>
    <xf numFmtId="0" fontId="10" fillId="7" borderId="17" applyAlignment="1" pivotButton="0" quotePrefix="0" xfId="0">
      <alignment horizontal="center"/>
    </xf>
    <xf numFmtId="0" fontId="12" fillId="0" borderId="18" pivotButton="0" quotePrefix="0" xfId="0"/>
    <xf numFmtId="0" fontId="10" fillId="8" borderId="17" applyAlignment="1" pivotButton="0" quotePrefix="0" xfId="0">
      <alignment horizontal="center"/>
    </xf>
    <xf numFmtId="0" fontId="12" fillId="0" borderId="19" pivotButton="0" quotePrefix="0" xfId="0"/>
    <xf numFmtId="0" fontId="12" fillId="0" borderId="20" pivotButton="0" quotePrefix="0" xfId="0"/>
    <xf numFmtId="168" fontId="2" fillId="0" borderId="16" applyAlignment="1" pivotButton="0" quotePrefix="0" xfId="0">
      <alignment horizontal="center"/>
    </xf>
    <xf numFmtId="169" fontId="11" fillId="0" borderId="0" pivotButton="0" quotePrefix="0" xfId="0"/>
    <xf numFmtId="169" fontId="1" fillId="3" borderId="5" pivotButton="0" quotePrefix="0" xfId="0"/>
    <xf numFmtId="0" fontId="1" fillId="0" borderId="0" applyAlignment="1" pivotButton="0" quotePrefix="0" xfId="0">
      <alignment horizontal="left"/>
    </xf>
    <xf numFmtId="170" fontId="11" fillId="0" borderId="16" pivotButton="0" quotePrefix="0" xfId="0"/>
    <xf numFmtId="170" fontId="1" fillId="3" borderId="5" pivotButton="0" quotePrefix="0" xfId="0"/>
    <xf numFmtId="171" fontId="1" fillId="0" borderId="0" pivotButton="0" quotePrefix="0" xfId="0"/>
    <xf numFmtId="0" fontId="2" fillId="0" borderId="21" pivotButton="0" quotePrefix="0" xfId="0"/>
    <xf numFmtId="0" fontId="1" fillId="0" borderId="21" pivotButton="0" quotePrefix="0" xfId="0"/>
    <xf numFmtId="169" fontId="2" fillId="0" borderId="0" pivotButton="0" quotePrefix="0" xfId="0"/>
    <xf numFmtId="169" fontId="2" fillId="0" borderId="21" pivotButton="0" quotePrefix="0" xfId="0"/>
    <xf numFmtId="0" fontId="14" fillId="0" borderId="0" applyAlignment="1" pivotButton="0" quotePrefix="0" xfId="0">
      <alignment horizontal="left"/>
    </xf>
    <xf numFmtId="165" fontId="14" fillId="0" borderId="0" pivotButton="0" quotePrefix="0" xfId="0"/>
    <xf numFmtId="165" fontId="14" fillId="3" borderId="5" pivotButton="0" quotePrefix="0" xfId="0"/>
    <xf numFmtId="170" fontId="11" fillId="0" borderId="0" pivotButton="0" quotePrefix="0" xfId="0"/>
    <xf numFmtId="172" fontId="1" fillId="0" borderId="0" pivotButton="0" quotePrefix="0" xfId="0"/>
    <xf numFmtId="0" fontId="2" fillId="0" borderId="21" applyAlignment="1" pivotButton="0" quotePrefix="0" xfId="0">
      <alignment horizontal="left"/>
    </xf>
    <xf numFmtId="169" fontId="13" fillId="0" borderId="21" pivotButton="0" quotePrefix="0" xfId="0"/>
    <xf numFmtId="169" fontId="1" fillId="0" borderId="0" pivotButton="0" quotePrefix="0" xfId="0"/>
    <xf numFmtId="170" fontId="11" fillId="6" borderId="5" pivotButton="0" quotePrefix="0" xfId="0"/>
    <xf numFmtId="170" fontId="1" fillId="0" borderId="0" pivotButton="0" quotePrefix="0" xfId="0"/>
    <xf numFmtId="170" fontId="13" fillId="0" borderId="21" pivotButton="0" quotePrefix="0" xfId="0"/>
    <xf numFmtId="170" fontId="2" fillId="3" borderId="2" pivotButton="0" quotePrefix="0" xfId="0"/>
    <xf numFmtId="170" fontId="15" fillId="0" borderId="0" pivotButton="0" quotePrefix="0" xfId="0"/>
    <xf numFmtId="170" fontId="16" fillId="0" borderId="0" pivotButton="0" quotePrefix="0" xfId="0"/>
    <xf numFmtId="173" fontId="1" fillId="0" borderId="0" pivotButton="0" quotePrefix="0" xfId="0"/>
    <xf numFmtId="170" fontId="16" fillId="6" borderId="9" pivotButton="0" quotePrefix="0" xfId="0"/>
    <xf numFmtId="174" fontId="1" fillId="0" borderId="0" pivotButton="0" quotePrefix="0" xfId="0"/>
    <xf numFmtId="175" fontId="1" fillId="0" borderId="0" pivotButton="0" quotePrefix="0" xfId="0"/>
    <xf numFmtId="169" fontId="2" fillId="3" borderId="5" pivotButton="0" quotePrefix="0" xfId="0"/>
    <xf numFmtId="165" fontId="14" fillId="0" borderId="0" applyAlignment="1" pivotButton="0" quotePrefix="0" xfId="0">
      <alignment horizontal="right"/>
    </xf>
    <xf numFmtId="9" fontId="1" fillId="0" borderId="0" pivotButton="0" quotePrefix="0" xfId="0"/>
    <xf numFmtId="0" fontId="7" fillId="0" borderId="0" pivotButton="0" quotePrefix="0" xfId="0"/>
    <xf numFmtId="0" fontId="8" fillId="0" borderId="0" pivotButton="0" quotePrefix="0" xfId="0"/>
    <xf numFmtId="164" fontId="8" fillId="0" borderId="0" applyAlignment="1" pivotButton="0" quotePrefix="0" xfId="0">
      <alignment horizontal="center"/>
    </xf>
    <xf numFmtId="0" fontId="17" fillId="7" borderId="14" pivotButton="0" quotePrefix="0" xfId="0"/>
    <xf numFmtId="0" fontId="1" fillId="7" borderId="15" pivotButton="0" quotePrefix="0" xfId="0"/>
    <xf numFmtId="0" fontId="18" fillId="6" borderId="5" pivotButton="0" quotePrefix="0" xfId="0"/>
    <xf numFmtId="0" fontId="10" fillId="6" borderId="5" applyAlignment="1" pivotButton="0" quotePrefix="0" xfId="0">
      <alignment horizontal="center"/>
    </xf>
    <xf numFmtId="0" fontId="19" fillId="6" borderId="5" pivotButton="0" quotePrefix="0" xfId="0"/>
    <xf numFmtId="9" fontId="1" fillId="6" borderId="5" pivotButton="0" quotePrefix="0" xfId="0"/>
    <xf numFmtId="2" fontId="11" fillId="0" borderId="22" applyAlignment="1" pivotButton="0" quotePrefix="0" xfId="0">
      <alignment horizontal="center"/>
    </xf>
    <xf numFmtId="176" fontId="1" fillId="0" borderId="0" applyAlignment="1" pivotButton="0" quotePrefix="0" xfId="0">
      <alignment horizontal="center"/>
    </xf>
    <xf numFmtId="43" fontId="11" fillId="0" borderId="0" pivotButton="0" quotePrefix="0" xfId="0"/>
    <xf numFmtId="0" fontId="1" fillId="0" borderId="0" applyAlignment="1" pivotButton="0" quotePrefix="0" xfId="0">
      <alignment horizontal="center"/>
    </xf>
    <xf numFmtId="165" fontId="11" fillId="0" borderId="0" pivotButton="0" quotePrefix="0" xfId="0"/>
    <xf numFmtId="165" fontId="11" fillId="0" borderId="0" applyAlignment="1" pivotButton="0" quotePrefix="0" xfId="0">
      <alignment vertical="center"/>
    </xf>
    <xf numFmtId="169" fontId="16" fillId="6" borderId="5" pivotButton="0" quotePrefix="0" xfId="0"/>
    <xf numFmtId="170" fontId="20" fillId="0" borderId="0" applyAlignment="1" pivotButton="0" quotePrefix="0" xfId="0">
      <alignment horizontal="center"/>
    </xf>
    <xf numFmtId="170" fontId="20" fillId="0" borderId="0" pivotButton="0" quotePrefix="0" xfId="0"/>
    <xf numFmtId="169" fontId="1" fillId="3" borderId="5" applyAlignment="1" pivotButton="0" quotePrefix="0" xfId="0">
      <alignment horizontal="center"/>
    </xf>
    <xf numFmtId="37" fontId="11" fillId="0" borderId="0" pivotButton="0" quotePrefix="0" xfId="0"/>
    <xf numFmtId="37" fontId="16" fillId="6" borderId="5" pivotButton="0" quotePrefix="0" xfId="0"/>
    <xf numFmtId="37" fontId="16" fillId="0" borderId="0" pivotButton="0" quotePrefix="0" xfId="0"/>
    <xf numFmtId="169" fontId="20" fillId="0" borderId="0" pivotButton="0" quotePrefix="0" xfId="0"/>
    <xf numFmtId="169" fontId="2" fillId="3" borderId="2" pivotButton="0" quotePrefix="0" xfId="0"/>
    <xf numFmtId="177" fontId="1" fillId="0" borderId="0" pivotButton="0" quotePrefix="0" xfId="0"/>
    <xf numFmtId="178" fontId="1" fillId="0" borderId="0" pivotButton="0" quotePrefix="0" xfId="0"/>
    <xf numFmtId="170" fontId="20" fillId="6" borderId="5" pivotButton="0" quotePrefix="0" xfId="0"/>
    <xf numFmtId="0" fontId="2" fillId="0" borderId="0" pivotButton="0" quotePrefix="0" xfId="0"/>
    <xf numFmtId="170" fontId="2" fillId="0" borderId="0" pivotButton="0" quotePrefix="0" xfId="0"/>
    <xf numFmtId="179" fontId="2" fillId="0" borderId="0" pivotButton="0" quotePrefix="0" xfId="0"/>
    <xf numFmtId="43" fontId="1" fillId="0" borderId="0" pivotButton="0" quotePrefix="0" xfId="0"/>
    <xf numFmtId="0" fontId="10" fillId="6" borderId="5" pivotButton="0" quotePrefix="0" xfId="0"/>
    <xf numFmtId="169" fontId="16" fillId="0" borderId="0" pivotButton="0" quotePrefix="0" xfId="0"/>
    <xf numFmtId="168" fontId="2" fillId="0" borderId="0" applyAlignment="1" pivotButton="0" quotePrefix="0" xfId="0">
      <alignment horizontal="center"/>
    </xf>
    <xf numFmtId="169" fontId="21" fillId="0" borderId="0" pivotButton="0" quotePrefix="0" xfId="0"/>
    <xf numFmtId="0" fontId="22" fillId="0" borderId="0" pivotButton="0" quotePrefix="0" xfId="0"/>
    <xf numFmtId="37" fontId="1" fillId="0" borderId="0" pivotButton="0" quotePrefix="0" xfId="0"/>
    <xf numFmtId="175" fontId="2" fillId="0" borderId="21" pivotButton="0" quotePrefix="0" xfId="0"/>
    <xf numFmtId="169" fontId="2" fillId="6" borderId="2" pivotButton="0" quotePrefix="0" xfId="0"/>
    <xf numFmtId="169" fontId="20" fillId="3" borderId="5" pivotButton="0" quotePrefix="0" xfId="0"/>
    <xf numFmtId="170" fontId="1" fillId="6" borderId="5" pivotButton="0" quotePrefix="0" xfId="0"/>
    <xf numFmtId="180" fontId="1" fillId="0" borderId="0" pivotButton="0" quotePrefix="0" xfId="0"/>
    <xf numFmtId="0" fontId="23" fillId="0" borderId="0" pivotButton="0" quotePrefix="0" xfId="0"/>
    <xf numFmtId="0" fontId="10" fillId="7" borderId="13" applyAlignment="1" pivotButton="0" quotePrefix="0" xfId="0">
      <alignment horizontal="center" vertical="center"/>
    </xf>
    <xf numFmtId="0" fontId="10" fillId="7" borderId="14" applyAlignment="1" pivotButton="0" quotePrefix="0" xfId="0">
      <alignment horizontal="center" vertical="center"/>
    </xf>
    <xf numFmtId="0" fontId="10" fillId="7" borderId="14" applyAlignment="1" pivotButton="0" quotePrefix="0" xfId="0">
      <alignment horizontal="center" vertical="center" wrapText="1"/>
    </xf>
    <xf numFmtId="0" fontId="10" fillId="7" borderId="15" applyAlignment="1" pivotButton="0" quotePrefix="0" xfId="0">
      <alignment horizontal="center" vertical="center" wrapText="1"/>
    </xf>
    <xf numFmtId="0" fontId="1" fillId="0" borderId="23" pivotButton="0" quotePrefix="0" xfId="0"/>
    <xf numFmtId="0" fontId="1" fillId="0" borderId="19" applyAlignment="1" pivotButton="0" quotePrefix="0" xfId="0">
      <alignment horizontal="center" vertical="center"/>
    </xf>
    <xf numFmtId="181" fontId="11" fillId="0" borderId="19" applyAlignment="1" pivotButton="0" quotePrefix="0" xfId="0">
      <alignment horizontal="center" vertical="center"/>
    </xf>
    <xf numFmtId="37" fontId="11" fillId="0" borderId="19" applyAlignment="1" pivotButton="0" quotePrefix="0" xfId="0">
      <alignment horizontal="right" vertical="center"/>
    </xf>
    <xf numFmtId="169" fontId="1" fillId="3" borderId="14" applyAlignment="1" pivotButton="0" quotePrefix="0" xfId="0">
      <alignment horizontal="right" vertical="center"/>
    </xf>
    <xf numFmtId="169" fontId="11" fillId="6" borderId="14" applyAlignment="1" pivotButton="0" quotePrefix="0" xfId="0">
      <alignment horizontal="center" vertical="center"/>
    </xf>
    <xf numFmtId="169"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0" fontId="1" fillId="0" borderId="24" pivotButton="0" quotePrefix="0" xfId="0"/>
    <xf numFmtId="0" fontId="1" fillId="0" borderId="21" applyAlignment="1" pivotButton="0" quotePrefix="0" xfId="0">
      <alignment horizontal="center" vertical="center"/>
    </xf>
    <xf numFmtId="179" fontId="11" fillId="0" borderId="21" applyAlignment="1" pivotButton="0" quotePrefix="0" xfId="0">
      <alignment horizontal="center" vertical="center"/>
    </xf>
    <xf numFmtId="170" fontId="11" fillId="0" borderId="21" applyAlignment="1" pivotButton="0" quotePrefix="0" xfId="0">
      <alignment horizontal="center" vertical="center"/>
    </xf>
    <xf numFmtId="170" fontId="1" fillId="3" borderId="2"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0" fontId="1" fillId="0" borderId="25" pivotButton="0" quotePrefix="0" xfId="0"/>
    <xf numFmtId="0" fontId="1" fillId="0" borderId="0" applyAlignment="1" pivotButton="0" quotePrefix="0" xfId="0">
      <alignment horizontal="center" vertical="center"/>
    </xf>
    <xf numFmtId="179" fontId="11" fillId="0" borderId="0" applyAlignment="1" pivotButton="0" quotePrefix="0" xfId="0">
      <alignment horizontal="center" vertical="center"/>
    </xf>
    <xf numFmtId="170" fontId="11" fillId="0" borderId="0" applyAlignment="1" pivotButton="0" quotePrefix="0" xfId="0">
      <alignment horizontal="center" vertical="center"/>
    </xf>
    <xf numFmtId="170" fontId="1" fillId="3" borderId="5"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0" fontId="1" fillId="0" borderId="26" pivotButton="0" quotePrefix="0" xfId="0"/>
    <xf numFmtId="0" fontId="1" fillId="0" borderId="16" applyAlignment="1" pivotButton="0" quotePrefix="0" xfId="0">
      <alignment horizontal="center" vertical="center"/>
    </xf>
    <xf numFmtId="179" fontId="11" fillId="0" borderId="16" applyAlignment="1" pivotButton="0" quotePrefix="0" xfId="0">
      <alignment horizontal="center" vertical="center"/>
    </xf>
    <xf numFmtId="170" fontId="11" fillId="0" borderId="16" applyAlignment="1" pivotButton="0" quotePrefix="0" xfId="0">
      <alignment horizontal="center" vertical="center"/>
    </xf>
    <xf numFmtId="170" fontId="1" fillId="3" borderId="9"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0" fontId="10" fillId="7" borderId="1"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0" fontId="10" fillId="7" borderId="4"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0" fontId="10" fillId="7" borderId="8"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0" fontId="10" fillId="7" borderId="13" applyAlignment="1" pivotButton="0" quotePrefix="0" xfId="0">
      <alignment horizontal="center" vertical="center" wrapText="1"/>
    </xf>
    <xf numFmtId="0" fontId="10" fillId="7" borderId="5" applyAlignment="1" pivotButton="0" quotePrefix="0" xfId="0">
      <alignment horizontal="center" vertical="center" wrapText="1"/>
    </xf>
    <xf numFmtId="0" fontId="1" fillId="0" borderId="24" applyAlignment="1" pivotButton="0" quotePrefix="0" xfId="0">
      <alignment horizontal="left"/>
    </xf>
    <xf numFmtId="0" fontId="1" fillId="0" borderId="21" applyAlignment="1" pivotButton="0" quotePrefix="0" xfId="0">
      <alignment horizontal="center"/>
    </xf>
    <xf numFmtId="14" fontId="1" fillId="0" borderId="21" applyAlignment="1" pivotButton="0" quotePrefix="0" xfId="0">
      <alignment horizontal="center"/>
    </xf>
    <xf numFmtId="169" fontId="11" fillId="0" borderId="21" applyAlignment="1" pivotButton="0" quotePrefix="0" xfId="0">
      <alignment horizontal="center"/>
    </xf>
    <xf numFmtId="169" fontId="11" fillId="0" borderId="21" pivotButton="0" quotePrefix="0" xfId="0"/>
    <xf numFmtId="0" fontId="1" fillId="0" borderId="25" applyAlignment="1" pivotButton="0" quotePrefix="0" xfId="0">
      <alignment horizontal="left"/>
    </xf>
    <xf numFmtId="14" fontId="1" fillId="0" borderId="0" applyAlignment="1" pivotButton="0" quotePrefix="0" xfId="0">
      <alignment horizontal="center"/>
    </xf>
    <xf numFmtId="170" fontId="11" fillId="0" borderId="0" applyAlignment="1" pivotButton="0" quotePrefix="0" xfId="0">
      <alignment horizontal="center"/>
    </xf>
    <xf numFmtId="0" fontId="1" fillId="0" borderId="26" applyAlignment="1" pivotButton="0" quotePrefix="0" xfId="0">
      <alignment horizontal="left"/>
    </xf>
    <xf numFmtId="0" fontId="1" fillId="0" borderId="16" applyAlignment="1" pivotButton="0" quotePrefix="0" xfId="0">
      <alignment horizontal="center"/>
    </xf>
    <xf numFmtId="14" fontId="1" fillId="0" borderId="16" applyAlignment="1" pivotButton="0" quotePrefix="0" xfId="0">
      <alignment horizontal="center"/>
    </xf>
    <xf numFmtId="170" fontId="11" fillId="0" borderId="16" applyAlignment="1" pivotButton="0" quotePrefix="0" xfId="0">
      <alignment horizont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66" fontId="24" fillId="0" borderId="0" pivotButton="0" quotePrefix="0" xfId="0"/>
    <xf numFmtId="166" fontId="2" fillId="3" borderId="2" pivotButton="0" quotePrefix="0" xfId="0"/>
    <xf numFmtId="179" fontId="11" fillId="0" borderId="0" pivotButton="0" quotePrefix="0" xfId="0"/>
    <xf numFmtId="166" fontId="1" fillId="0" borderId="0" pivotButton="0" quotePrefix="0" xfId="0"/>
    <xf numFmtId="10" fontId="2" fillId="3" borderId="2" pivotButton="0" quotePrefix="0" xfId="0"/>
    <xf numFmtId="169" fontId="7" fillId="0" borderId="0" pivotButton="0" quotePrefix="0" xfId="0"/>
    <xf numFmtId="170" fontId="7" fillId="0" borderId="0" pivotButton="0" quotePrefix="0" xfId="0"/>
    <xf numFmtId="175" fontId="2" fillId="0" borderId="0" pivotButton="0" quotePrefix="0" xfId="0"/>
    <xf numFmtId="9" fontId="2" fillId="0" borderId="0" pivotButton="0" quotePrefix="0" xfId="0"/>
    <xf numFmtId="0" fontId="10" fillId="7" borderId="13" applyAlignment="1" pivotButton="0" quotePrefix="0" xfId="0">
      <alignment horizontal="center"/>
    </xf>
    <xf numFmtId="166" fontId="2" fillId="3" borderId="15" pivotButton="0" quotePrefix="0" xfId="0"/>
    <xf numFmtId="183" fontId="1" fillId="0" borderId="0" pivotButton="0" quotePrefix="0" xfId="0"/>
    <xf numFmtId="0" fontId="14" fillId="0" borderId="16" pivotButton="0" quotePrefix="0" xfId="0"/>
    <xf numFmtId="169" fontId="24" fillId="0" borderId="0" pivotButton="0" quotePrefix="0" xfId="0"/>
    <xf numFmtId="170" fontId="24" fillId="0" borderId="0" pivotButton="0" quotePrefix="0" xfId="0"/>
    <xf numFmtId="10" fontId="7" fillId="3" borderId="5" pivotButton="0" quotePrefix="0" xfId="0"/>
    <xf numFmtId="179" fontId="1" fillId="0" borderId="0" pivotButton="0" quotePrefix="0" xfId="0"/>
    <xf numFmtId="0" fontId="2" fillId="7" borderId="9" pivotButton="0" quotePrefix="0" xfId="0"/>
    <xf numFmtId="169" fontId="7" fillId="3" borderId="5" pivotButton="0" quotePrefix="0" xfId="0"/>
    <xf numFmtId="0" fontId="1" fillId="7" borderId="9" pivotButton="0" quotePrefix="0" xfId="0"/>
    <xf numFmtId="170" fontId="16" fillId="3" borderId="5" pivotButton="0" quotePrefix="0" xfId="0"/>
    <xf numFmtId="37" fontId="16" fillId="3" borderId="5" pivotButton="0" quotePrefix="0" xfId="0"/>
    <xf numFmtId="169" fontId="1" fillId="3" borderId="2" pivotButton="0" quotePrefix="0" xfId="0"/>
    <xf numFmtId="184" fontId="1" fillId="0" borderId="0" pivotButton="0" quotePrefix="0" xfId="0"/>
    <xf numFmtId="0" fontId="10" fillId="7" borderId="5" pivotButton="0" quotePrefix="0" xfId="0"/>
    <xf numFmtId="0" fontId="10" fillId="7" borderId="27" applyAlignment="1" pivotButton="0" quotePrefix="0" xfId="0">
      <alignment horizontal="center"/>
    </xf>
    <xf numFmtId="0" fontId="12" fillId="0" borderId="28" pivotButton="0" quotePrefix="0" xfId="0"/>
    <xf numFmtId="0" fontId="10" fillId="8" borderId="5" pivotButton="0" quotePrefix="0" xfId="0"/>
    <xf numFmtId="10" fontId="11" fillId="0" borderId="0" applyAlignment="1" pivotButton="0" quotePrefix="0" xfId="0">
      <alignment horizontal="center"/>
    </xf>
    <xf numFmtId="0" fontId="25" fillId="8" borderId="5" pivotButton="0" quotePrefix="0" xfId="0"/>
    <xf numFmtId="39" fontId="7" fillId="0" borderId="0" pivotButton="0" quotePrefix="0" xfId="0"/>
    <xf numFmtId="10" fontId="1" fillId="0" borderId="0" pivotButton="0" quotePrefix="0" xfId="0"/>
    <xf numFmtId="10" fontId="11" fillId="3" borderId="5" pivotButton="0" quotePrefix="0" xfId="0"/>
    <xf numFmtId="39" fontId="1" fillId="0" borderId="24" pivotButton="0" quotePrefix="0" xfId="0"/>
    <xf numFmtId="39" fontId="1" fillId="0" borderId="21" pivotButton="0" quotePrefix="0" xfId="0"/>
    <xf numFmtId="39" fontId="1" fillId="0" borderId="25" pivotButton="0" quotePrefix="0" xfId="0"/>
    <xf numFmtId="39" fontId="1" fillId="0" borderId="0" pivotButton="0" quotePrefix="0" xfId="0"/>
    <xf numFmtId="0" fontId="10" fillId="8" borderId="5" applyAlignment="1" pivotButton="0" quotePrefix="0" xfId="0">
      <alignment horizontal="center"/>
    </xf>
    <xf numFmtId="0" fontId="1" fillId="7" borderId="5" pivotButton="0" quotePrefix="0" xfId="0"/>
    <xf numFmtId="0" fontId="10" fillId="7" borderId="5" applyAlignment="1" pivotButton="0" quotePrefix="0" xfId="0">
      <alignment horizontal="left"/>
    </xf>
    <xf numFmtId="0" fontId="1" fillId="7" borderId="5" applyAlignment="1" pivotButton="0" quotePrefix="0" xfId="0">
      <alignment horizontal="center"/>
    </xf>
    <xf numFmtId="0" fontId="10" fillId="7" borderId="5" applyAlignment="1" pivotButton="0" quotePrefix="0" xfId="0">
      <alignment horizontal="center"/>
    </xf>
    <xf numFmtId="182" fontId="7" fillId="0" borderId="0" pivotButton="0" quotePrefix="0" xfId="0"/>
    <xf numFmtId="169" fontId="1" fillId="0" borderId="21" pivotButton="0" quotePrefix="0" xfId="0"/>
    <xf numFmtId="169" fontId="16" fillId="3" borderId="5" applyAlignment="1" pivotButton="0" quotePrefix="0" xfId="0">
      <alignment horizontal="center" vertical="center"/>
    </xf>
    <xf numFmtId="169" fontId="1" fillId="0" borderId="0" applyAlignment="1" pivotButton="0" quotePrefix="0" xfId="0">
      <alignment horizontal="center" vertical="center"/>
    </xf>
    <xf numFmtId="170" fontId="1" fillId="0" borderId="0" applyAlignment="1" pivotButton="0" quotePrefix="0" xfId="0">
      <alignment horizontal="center" vertical="center"/>
    </xf>
    <xf numFmtId="0" fontId="2" fillId="2" borderId="8" pivotButton="0" quotePrefix="0" xfId="0"/>
    <xf numFmtId="0" fontId="26" fillId="0" borderId="0" pivotButton="0" quotePrefix="0" xfId="0"/>
    <xf numFmtId="9" fontId="26" fillId="0" borderId="0" pivotButton="0" quotePrefix="0" xfId="0"/>
    <xf numFmtId="168" fontId="3" fillId="0" borderId="16" applyAlignment="1" pivotButton="0" quotePrefix="0" xfId="0">
      <alignment horizontal="center"/>
    </xf>
    <xf numFmtId="10" fontId="26" fillId="0" borderId="0" pivotButton="0" quotePrefix="0" xfId="0"/>
    <xf numFmtId="0" fontId="27" fillId="0" borderId="0" pivotButton="0" quotePrefix="0" xfId="0"/>
    <xf numFmtId="0" fontId="27" fillId="9" borderId="5" pivotButton="0" quotePrefix="0" xfId="0"/>
    <xf numFmtId="0" fontId="26" fillId="0" borderId="21" pivotButton="0" quotePrefix="0" xfId="0"/>
    <xf numFmtId="0" fontId="27" fillId="0" borderId="21" pivotButton="0" quotePrefix="0" xfId="0"/>
    <xf numFmtId="0" fontId="27" fillId="9" borderId="2" pivotButton="0" quotePrefix="0" xfId="0"/>
    <xf numFmtId="169" fontId="27" fillId="9" borderId="5" pivotButton="0" quotePrefix="0" xfId="0"/>
    <xf numFmtId="0" fontId="28" fillId="0" borderId="21" pivotButton="0" quotePrefix="0" xfId="0"/>
    <xf numFmtId="169" fontId="27" fillId="0" borderId="0" pivotButton="0" quotePrefix="0" xfId="0"/>
    <xf numFmtId="169" fontId="29" fillId="0" borderId="0" pivotButton="0" quotePrefix="0" xfId="0"/>
    <xf numFmtId="173" fontId="27" fillId="0" borderId="0" pivotButton="0" quotePrefix="0" xfId="0"/>
    <xf numFmtId="185" fontId="11" fillId="0" borderId="22" applyAlignment="1" pivotButton="0" quotePrefix="0" xfId="0">
      <alignment horizontal="center"/>
    </xf>
    <xf numFmtId="165" fontId="20" fillId="0" borderId="0" applyAlignment="1" pivotButton="0" quotePrefix="0" xfId="0">
      <alignment horizontal="center"/>
    </xf>
    <xf numFmtId="165" fontId="16" fillId="0" borderId="0" applyAlignment="1" pivotButton="0" quotePrefix="0" xfId="0">
      <alignment horizontal="center"/>
    </xf>
    <xf numFmtId="165" fontId="11" fillId="0" borderId="0" applyAlignment="1" pivotButton="0" quotePrefix="0" xfId="0">
      <alignment horizontal="center"/>
    </xf>
    <xf numFmtId="167" fontId="13" fillId="0" borderId="0" pivotButton="0" quotePrefix="0" xfId="0"/>
    <xf numFmtId="9" fontId="11" fillId="0" borderId="21" pivotButton="0" quotePrefix="0" xfId="0"/>
    <xf numFmtId="9" fontId="1" fillId="0" borderId="21" pivotButton="0" quotePrefix="0" xfId="0"/>
    <xf numFmtId="170" fontId="24" fillId="0" borderId="16" pivotButton="0" quotePrefix="0" xfId="0"/>
    <xf numFmtId="0" fontId="1" fillId="6" borderId="5" applyAlignment="1" pivotButton="0" quotePrefix="0" xfId="0">
      <alignment horizontal="left"/>
    </xf>
    <xf numFmtId="170" fontId="24" fillId="6" borderId="5" pivotButton="0" quotePrefix="0" xfId="0"/>
    <xf numFmtId="170" fontId="11" fillId="6" borderId="9" pivotButton="0" quotePrefix="0" xfId="0"/>
    <xf numFmtId="170" fontId="24" fillId="6" borderId="9" pivotButton="0" quotePrefix="0" xfId="0"/>
    <xf numFmtId="170" fontId="13" fillId="0" borderId="0" pivotButton="0" quotePrefix="0" xfId="0"/>
    <xf numFmtId="165" fontId="2" fillId="0" borderId="0" pivotButton="0" quotePrefix="0" xfId="0"/>
    <xf numFmtId="170" fontId="16" fillId="6" borderId="5" pivotButton="0" quotePrefix="0" xfId="0"/>
    <xf numFmtId="170" fontId="16" fillId="0" borderId="16" applyAlignment="1" pivotButton="0" quotePrefix="0" xfId="0">
      <alignment horizontal="right"/>
    </xf>
    <xf numFmtId="165" fontId="14" fillId="6" borderId="5" pivotButton="0" quotePrefix="0" xfId="0"/>
    <xf numFmtId="43" fontId="7" fillId="0" borderId="0" pivotButton="0" quotePrefix="0" xfId="0"/>
    <xf numFmtId="165" fontId="7" fillId="0" borderId="0" pivotButton="0" quotePrefix="0" xfId="0"/>
    <xf numFmtId="165" fontId="11" fillId="0" borderId="22" applyAlignment="1" pivotButton="0" quotePrefix="0" xfId="0">
      <alignment vertical="center"/>
    </xf>
    <xf numFmtId="165" fontId="20" fillId="0" borderId="0" pivotButton="0" quotePrefix="0" xfId="0"/>
    <xf numFmtId="169" fontId="16" fillId="3" borderId="5" pivotButton="0" quotePrefix="0" xfId="0"/>
    <xf numFmtId="37" fontId="24" fillId="0" borderId="0" pivotButton="0" quotePrefix="0" xfId="0"/>
    <xf numFmtId="0" fontId="1" fillId="9" borderId="5" pivotButton="0" quotePrefix="0" xfId="0"/>
    <xf numFmtId="170" fontId="24" fillId="9" borderId="5" pivotButton="0" quotePrefix="0" xfId="0"/>
    <xf numFmtId="186" fontId="1" fillId="0" borderId="0" pivotButton="0" quotePrefix="0" xfId="0"/>
    <xf numFmtId="37" fontId="1" fillId="6" borderId="5" pivotButton="0" quotePrefix="0" xfId="0"/>
    <xf numFmtId="37" fontId="1" fillId="0" borderId="16" pivotButton="0" quotePrefix="0" xfId="0"/>
    <xf numFmtId="0" fontId="10" fillId="7" borderId="14" applyAlignment="1" pivotButton="0" quotePrefix="0" xfId="0">
      <alignment horizontal="center" wrapText="1"/>
    </xf>
    <xf numFmtId="0" fontId="10" fillId="7" borderId="15" applyAlignment="1" pivotButton="0" quotePrefix="0" xfId="0">
      <alignment horizontal="center" wrapText="1"/>
    </xf>
    <xf numFmtId="37" fontId="11" fillId="0" borderId="19" applyAlignment="1" pivotButton="0" quotePrefix="0" xfId="0">
      <alignment horizontal="center" vertical="center"/>
    </xf>
    <xf numFmtId="169" fontId="1" fillId="3" borderId="14" applyAlignment="1" pivotButton="0" quotePrefix="0" xfId="0">
      <alignment horizontal="center" vertical="center"/>
    </xf>
    <xf numFmtId="169" fontId="24" fillId="6" borderId="14" applyAlignment="1" pivotButton="0" quotePrefix="0" xfId="0">
      <alignment horizontal="center" vertical="center"/>
    </xf>
    <xf numFmtId="169" fontId="24" fillId="0" borderId="19" applyAlignment="1" pivotButton="0" quotePrefix="0" xfId="0">
      <alignment horizontal="center" vertical="center"/>
    </xf>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70" fontId="24" fillId="0" borderId="21" applyAlignment="1" pivotButton="0" quotePrefix="0" xfId="0">
      <alignment horizontal="center" vertical="center"/>
    </xf>
    <xf numFmtId="37" fontId="1" fillId="3" borderId="2" applyAlignment="1" pivotButton="0" quotePrefix="0" xfId="0">
      <alignment horizontal="center" vertical="center"/>
    </xf>
    <xf numFmtId="37" fontId="24" fillId="0" borderId="21" applyAlignment="1" pivotButton="0" quotePrefix="0" xfId="0">
      <alignment horizontal="center" vertical="center"/>
    </xf>
    <xf numFmtId="170" fontId="24" fillId="0" borderId="0" applyAlignment="1" pivotButton="0" quotePrefix="0" xfId="0">
      <alignment horizontal="center" vertical="center"/>
    </xf>
    <xf numFmtId="37" fontId="1" fillId="3" borderId="5" applyAlignment="1" pivotButton="0" quotePrefix="0" xfId="0">
      <alignment horizontal="center" vertical="center"/>
    </xf>
    <xf numFmtId="37" fontId="24" fillId="0" borderId="0" applyAlignment="1" pivotButton="0" quotePrefix="0" xfId="0">
      <alignment horizontal="center" vertical="center"/>
    </xf>
    <xf numFmtId="170" fontId="24" fillId="0" borderId="16" applyAlignment="1" pivotButton="0" quotePrefix="0" xfId="0">
      <alignment horizontal="center" vertical="center"/>
    </xf>
    <xf numFmtId="37" fontId="1" fillId="3" borderId="9" applyAlignment="1" pivotButton="0" quotePrefix="0" xfId="0">
      <alignment horizontal="center" vertical="center"/>
    </xf>
    <xf numFmtId="37" fontId="24" fillId="0" borderId="16" applyAlignment="1" pivotButton="0" quotePrefix="0" xfId="0">
      <alignment horizontal="center" vertical="center"/>
    </xf>
    <xf numFmtId="0" fontId="11" fillId="0" borderId="0" pivotButton="0" quotePrefix="0" xfId="0"/>
    <xf numFmtId="39" fontId="2" fillId="3" borderId="5" pivotButton="0" quotePrefix="0" xfId="0"/>
    <xf numFmtId="171" fontId="16" fillId="0" borderId="0" pivotButton="0" quotePrefix="0" xfId="0"/>
    <xf numFmtId="0" fontId="30" fillId="0" borderId="0" pivotButton="0" quotePrefix="0" xfId="0"/>
    <xf numFmtId="0" fontId="31" fillId="0" borderId="0" pivotButton="0" quotePrefix="0" xfId="0"/>
    <xf numFmtId="0" fontId="32" fillId="10" borderId="5" applyAlignment="1" pivotButton="0" quotePrefix="0" xfId="0">
      <alignment horizontal="left"/>
    </xf>
    <xf numFmtId="0" fontId="32" fillId="10" borderId="5" pivotButton="0" quotePrefix="0" xfId="0"/>
    <xf numFmtId="0" fontId="33" fillId="0" borderId="0" pivotButton="0" quotePrefix="0" xfId="0"/>
    <xf numFmtId="0" fontId="30" fillId="0" borderId="0" applyAlignment="1" pivotButton="0" quotePrefix="0" xfId="0">
      <alignment horizontal="right"/>
    </xf>
    <xf numFmtId="187" fontId="30" fillId="0" borderId="0" applyAlignment="1" pivotButton="0" quotePrefix="0" xfId="0">
      <alignment horizontal="right"/>
    </xf>
    <xf numFmtId="0" fontId="34" fillId="0" borderId="0" applyAlignment="1" pivotButton="0" quotePrefix="0" xfId="0">
      <alignment horizontal="right"/>
    </xf>
    <xf numFmtId="0" fontId="35" fillId="0" borderId="0" pivotButton="0" quotePrefix="0" xfId="0"/>
    <xf numFmtId="188" fontId="30" fillId="0" borderId="0" applyAlignment="1" pivotButton="0" quotePrefix="0" xfId="0">
      <alignment horizontal="right"/>
    </xf>
    <xf numFmtId="0" fontId="30" fillId="0" borderId="0" applyAlignment="1" pivotButton="0" quotePrefix="0" xfId="0">
      <alignment horizontal="center"/>
    </xf>
    <xf numFmtId="9" fontId="36" fillId="0" borderId="0" applyAlignment="1" pivotButton="0" quotePrefix="0" xfId="0">
      <alignment horizontal="center"/>
    </xf>
    <xf numFmtId="166" fontId="36" fillId="0" borderId="0" applyAlignment="1" pivotButton="0" quotePrefix="0" xfId="0">
      <alignment horizontal="center"/>
    </xf>
    <xf numFmtId="0" fontId="37" fillId="11" borderId="5" applyAlignment="1" pivotButton="0" quotePrefix="0" xfId="0">
      <alignment horizontal="left" vertical="top"/>
    </xf>
    <xf numFmtId="0" fontId="38" fillId="11" borderId="5" pivotButton="0" quotePrefix="0" xfId="0"/>
    <xf numFmtId="0" fontId="39" fillId="11" borderId="5" applyAlignment="1" pivotButton="0" quotePrefix="0" xfId="0">
      <alignment horizontal="right"/>
    </xf>
    <xf numFmtId="0" fontId="40" fillId="0" borderId="0" pivotButton="0" quotePrefix="0" xfId="0"/>
    <xf numFmtId="49"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0" fontId="41" fillId="0" borderId="0" pivotButton="0" quotePrefix="0" xfId="0"/>
    <xf numFmtId="0" fontId="41" fillId="0" borderId="0" applyAlignment="1" pivotButton="0" quotePrefix="0" xfId="0">
      <alignment horizontal="left" vertical="top"/>
    </xf>
    <xf numFmtId="0" fontId="41" fillId="0" borderId="0" applyAlignment="1" pivotButton="0" quotePrefix="0" xfId="0">
      <alignment vertical="top" wrapText="1"/>
    </xf>
    <xf numFmtId="0" fontId="42" fillId="0" borderId="0" applyAlignment="1" pivotButton="0" quotePrefix="0" xfId="0">
      <alignment horizontal="left" vertical="top" wrapText="1"/>
    </xf>
    <xf numFmtId="0" fontId="1" fillId="3" borderId="9" applyAlignment="1" pivotButton="0" quotePrefix="0" xfId="0">
      <alignment horizontal="right" vertical="top" wrapText="1"/>
    </xf>
    <xf numFmtId="14" fontId="41" fillId="0" borderId="0" applyAlignment="1" pivotButton="0" quotePrefix="0" xfId="0">
      <alignment horizontal="right" vertical="top"/>
    </xf>
    <xf numFmtId="194" fontId="41" fillId="0" borderId="0" applyAlignment="1" pivotButton="0" quotePrefix="0" xfId="0">
      <alignment horizontal="right" vertical="top"/>
    </xf>
    <xf numFmtId="0"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0" fontId="41" fillId="0" borderId="0" applyAlignment="1" pivotButton="0" quotePrefix="0" xfId="0">
      <alignment horizontal="left" vertical="top" wrapText="1"/>
    </xf>
    <xf numFmtId="0" fontId="14" fillId="12" borderId="5" applyAlignment="1" pivotButton="0" quotePrefix="0" xfId="0">
      <alignment vertical="top" wrapText="1"/>
    </xf>
    <xf numFmtId="0" fontId="1" fillId="0" borderId="0" applyAlignment="1" pivotButton="0" quotePrefix="0" xfId="0">
      <alignment horizontal="lef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0" fontId="43" fillId="0" borderId="0" applyAlignment="1" pivotButton="0" quotePrefix="0" xfId="0">
      <alignment horizontal="left" vertical="top"/>
    </xf>
    <xf numFmtId="195" fontId="43" fillId="0" borderId="0" applyAlignment="1" pivotButton="0" quotePrefix="0" xfId="0">
      <alignment horizontal="left" vertical="top"/>
    </xf>
    <xf numFmtId="14" fontId="1" fillId="0" borderId="0" pivotButton="0" quotePrefix="0" xfId="0"/>
    <xf numFmtId="0" fontId="36" fillId="0" borderId="0" applyAlignment="1" pivotButton="0" quotePrefix="0" xfId="0">
      <alignment wrapText="1"/>
    </xf>
    <xf numFmtId="0" fontId="34" fillId="0" borderId="0" applyAlignment="1" pivotButton="0" quotePrefix="0" xfId="0">
      <alignment horizontal="left" vertical="top"/>
    </xf>
    <xf numFmtId="49" fontId="30" fillId="0" borderId="0" pivotButton="0" quotePrefix="0" xfId="0"/>
    <xf numFmtId="0" fontId="35" fillId="11" borderId="5" applyAlignment="1" pivotButton="0" quotePrefix="0" xfId="0">
      <alignment wrapText="1"/>
    </xf>
    <xf numFmtId="0" fontId="35" fillId="11" borderId="5" applyAlignment="1" pivotButton="0" quotePrefix="0" xfId="0">
      <alignment horizontal="right" wrapText="1"/>
    </xf>
    <xf numFmtId="0" fontId="44" fillId="11" borderId="5" applyAlignment="1" pivotButton="0" quotePrefix="0" xfId="0">
      <alignment wrapText="1"/>
    </xf>
    <xf numFmtId="0" fontId="44" fillId="11" borderId="5" applyAlignment="1" pivotButton="0" quotePrefix="0" xfId="0">
      <alignment horizontal="right" wrapText="1"/>
    </xf>
    <xf numFmtId="0" fontId="35"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0" fontId="45" fillId="0" borderId="0" applyAlignment="1" pivotButton="0" quotePrefix="0" xfId="0">
      <alignment horizontal="left" vertical="top"/>
    </xf>
    <xf numFmtId="199" fontId="45" fillId="0" borderId="0" applyAlignment="1" pivotButton="0" quotePrefix="0" xfId="0">
      <alignment horizontal="right" vertical="top" wrapText="1"/>
    </xf>
    <xf numFmtId="4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49" fontId="35" fillId="0" borderId="0" applyAlignment="1" pivotButton="0" quotePrefix="0" xfId="0">
      <alignment horizontal="right" vertical="top" wrapText="1"/>
    </xf>
    <xf numFmtId="199" fontId="35" fillId="0" borderId="0" applyAlignment="1" pivotButton="0" quotePrefix="0" xfId="0">
      <alignment horizontal="right" vertical="top" wrapText="1"/>
    </xf>
    <xf numFmtId="0" fontId="30" fillId="0" borderId="0" applyAlignment="1" pivotButton="0" quotePrefix="0" xfId="0">
      <alignmen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0" fontId="30" fillId="0" borderId="0" applyAlignment="1" pivotButton="0" quotePrefix="0" xfId="0">
      <alignment horizontal="center"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49" fontId="34" fillId="0" borderId="0" applyAlignment="1" pivotButton="0" quotePrefix="0" xfId="0">
      <alignment horizontal="right" vertical="top" wrapText="1"/>
    </xf>
    <xf numFmtId="0" fontId="34" fillId="0" borderId="0" applyAlignment="1" pivotButton="0" quotePrefix="0" xfId="0">
      <alignment horizontal="center" vertical="center"/>
    </xf>
    <xf numFmtId="0" fontId="34" fillId="0" borderId="0" applyAlignment="1" pivotButton="0" quotePrefix="0" xfId="0">
      <alignment horizontal="left" vertical="center"/>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0" fontId="30" fillId="6" borderId="5" pivotButton="0" quotePrefix="0" xfId="0"/>
    <xf numFmtId="0" fontId="32" fillId="6" borderId="5" pivotButton="0" quotePrefix="0" xfId="0"/>
    <xf numFmtId="204" fontId="35" fillId="11" borderId="5" applyAlignment="1" pivotButton="0" quotePrefix="0" xfId="0">
      <alignment horizontal="right" wrapText="1"/>
    </xf>
    <xf numFmtId="204" fontId="35" fillId="6" borderId="5" applyAlignment="1" pivotButton="0" quotePrefix="0" xfId="0">
      <alignment horizontal="right" wrapText="1"/>
    </xf>
    <xf numFmtId="14" fontId="40" fillId="0" borderId="0" pivotButton="0" quotePrefix="0" xfId="0"/>
    <xf numFmtId="0" fontId="44" fillId="6" borderId="5" applyAlignment="1" pivotButton="0" quotePrefix="0" xfId="0">
      <alignment horizontal="right" wrapText="1"/>
    </xf>
    <xf numFmtId="0" fontId="34" fillId="6" borderId="5" applyAlignment="1" pivotButton="0" quotePrefix="0" xfId="0">
      <alignment horizontal="left" vertical="top"/>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65" fontId="30" fillId="0" borderId="0" pivotButton="0" quotePrefix="0" xfId="0"/>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0" fontId="34" fillId="9" borderId="5" applyAlignment="1" pivotButton="0" quotePrefix="0" xfId="0">
      <alignment horizontal="left" vertical="top"/>
    </xf>
    <xf numFmtId="197" fontId="34" fillId="9" borderId="5" applyAlignment="1" pivotButton="0" quotePrefix="0" xfId="0">
      <alignment horizontal="right" vertical="top" wrapText="1"/>
    </xf>
    <xf numFmtId="165" fontId="30" fillId="9" borderId="5" pivotButton="0" quotePrefix="0" xfId="0"/>
    <xf numFmtId="0" fontId="30" fillId="9" borderId="5" pivotButton="0" quotePrefix="0" xfId="0"/>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49"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30" fillId="6" borderId="5" applyAlignment="1" pivotButton="0" quotePrefix="0" xfId="0">
      <alignment vertical="top" wrapText="1"/>
    </xf>
    <xf numFmtId="0" fontId="34" fillId="0" borderId="0" applyAlignment="1" pivotButton="0" quotePrefix="0" xfId="0">
      <alignment horizontal="center" vertical="center" wrapText="1"/>
    </xf>
    <xf numFmtId="0" fontId="41" fillId="0" borderId="0" applyAlignment="1" pivotButton="0" quotePrefix="0" xfId="0">
      <alignment vertical="center"/>
    </xf>
    <xf numFmtId="0" fontId="1" fillId="6" borderId="27" pivotButton="0" quotePrefix="0" xfId="0"/>
    <xf numFmtId="0" fontId="12" fillId="0" borderId="29" pivotButton="0" quotePrefix="0" xfId="0"/>
    <xf numFmtId="0" fontId="1" fillId="13" borderId="9" applyAlignment="1" pivotButton="0" quotePrefix="0" xfId="0">
      <alignment horizontal="right" vertical="top" wrapText="1"/>
    </xf>
    <xf numFmtId="0" fontId="1" fillId="12" borderId="27"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xf numFmtId="0" fontId="0" fillId="0" borderId="0" pivotButton="0" quotePrefix="0" xfId="0"/>
    <xf numFmtId="0" fontId="0" fillId="0" borderId="12" pivotButton="0" quotePrefix="0" xfId="0"/>
    <xf numFmtId="0" fontId="0" fillId="0" borderId="19" pivotButton="0" quotePrefix="0" xfId="0"/>
    <xf numFmtId="0" fontId="10" fillId="8" borderId="15" applyAlignment="1" pivotButton="0" quotePrefix="0" xfId="0">
      <alignment horizontal="center"/>
    </xf>
    <xf numFmtId="0" fontId="0" fillId="0" borderId="20" pivotButton="0" quotePrefix="0" xfId="0"/>
    <xf numFmtId="43" fontId="11" fillId="0" borderId="0" pivotButton="0" quotePrefix="0" xfId="0"/>
    <xf numFmtId="177" fontId="1" fillId="0" borderId="0" pivotButton="0" quotePrefix="0" xfId="0"/>
    <xf numFmtId="178" fontId="1" fillId="0" borderId="0" pivotButton="0" quotePrefix="0" xfId="0"/>
    <xf numFmtId="179" fontId="2" fillId="0" borderId="0" pivotButton="0" quotePrefix="0" xfId="0"/>
    <xf numFmtId="43" fontId="1" fillId="0" borderId="0" pivotButton="0" quotePrefix="0" xfId="0"/>
    <xf numFmtId="180" fontId="1" fillId="0" borderId="0" pivotButton="0" quotePrefix="0" xfId="0"/>
    <xf numFmtId="181"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179" fontId="11" fillId="0" borderId="21"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179" fontId="11" fillId="0" borderId="0"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179" fontId="11" fillId="0" borderId="16"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79" fontId="11" fillId="0" borderId="0" pivotButton="0" quotePrefix="0" xfId="0"/>
    <xf numFmtId="183" fontId="1" fillId="0" borderId="0" pivotButton="0" quotePrefix="0" xfId="0"/>
    <xf numFmtId="179" fontId="1" fillId="0" borderId="0" pivotButton="0" quotePrefix="0" xfId="0"/>
    <xf numFmtId="184" fontId="1" fillId="0" borderId="0" pivotButton="0" quotePrefix="0" xfId="0"/>
    <xf numFmtId="182" fontId="7" fillId="0" borderId="0" pivotButton="0" quotePrefix="0" xfId="0"/>
    <xf numFmtId="185" fontId="11" fillId="0" borderId="22" applyAlignment="1" pivotButton="0" quotePrefix="0" xfId="0">
      <alignment horizontal="center"/>
    </xf>
    <xf numFmtId="43" fontId="7" fillId="0" borderId="0" pivotButton="0" quotePrefix="0" xfId="0"/>
    <xf numFmtId="186" fontId="1" fillId="0" borderId="0" pivotButton="0" quotePrefix="0" xfId="0"/>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87" fontId="30" fillId="0" borderId="0" applyAlignment="1" pivotButton="0" quotePrefix="0" xfId="0">
      <alignment horizontal="right"/>
    </xf>
    <xf numFmtId="188"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194"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195" fontId="43"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19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199" fontId="35" fillId="0" borderId="0" applyAlignment="1" pivotButton="0" quotePrefix="0" xfId="0">
      <alignment horizontal="righ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204" fontId="35" fillId="11" borderId="5" applyAlignment="1" pivotButton="0" quotePrefix="0" xfId="0">
      <alignment horizontal="right" wrapText="1"/>
    </xf>
    <xf numFmtId="204" fontId="35" fillId="6" borderId="5" applyAlignment="1" pivotButton="0" quotePrefix="0" xfId="0">
      <alignment horizontal="right" wrapText="1"/>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197" fontId="34" fillId="9" borderId="5" applyAlignment="1" pivotButton="0" quotePrefix="0" xfId="0">
      <alignment horizontal="right" vertical="top" wrapText="1"/>
    </xf>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1" fillId="12" borderId="5"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cellXfs>
  <cellStyles count="1">
    <cellStyle name="Normal" xfId="0" builtinId="0"/>
  </cellStyles>
  <dxfs count="3">
    <dxf>
      <font/>
      <fill>
        <patternFill patternType="solid">
          <fgColor rgb="FFFFFFCC"/>
          <bgColor rgb="FFFFFFCC"/>
        </patternFill>
      </fill>
      <border/>
    </dxf>
    <dxf>
      <font/>
      <fill>
        <patternFill patternType="solid">
          <fgColor rgb="FFFF6D6D"/>
          <bgColor rgb="FFFF6D6D"/>
        </patternFill>
      </fill>
      <border/>
    </dxf>
    <dxf>
      <font/>
      <fill>
        <patternFill patternType="solid">
          <fgColor rgb="FF92D050"/>
          <bgColor rgb="FF92D050"/>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harts/chart1.xml><?xml version="1.0" encoding="utf-8"?>
<chartSpace xmlns:a="http://schemas.openxmlformats.org/drawingml/2006/main" xmlns="http://schemas.openxmlformats.org/drawingml/2006/chart">
  <chart>
    <title>
      <tx>
        <rich>
          <a:bodyPr/>
          <a:lstStyle/>
          <a:p>
            <a:pPr lvl="0">
              <a:defRPr sz="1400" b="1" i="0">
                <a:solidFill>
                  <a:srgbClr val="757575"/>
                </a:solidFill>
                <a:latin typeface="Calibri"/>
              </a:defRPr>
            </a:pPr>
            <a:r>
              <a:rPr sz="1400" b="1" i="0">
                <a:solidFill>
                  <a:srgbClr val="757575"/>
                </a:solidFill>
                <a:latin typeface="Calibri"/>
              </a:rPr>
              <a:t>Football Field Analysis - Implied Share Value</a:t>
            </a:r>
          </a:p>
        </rich>
      </tx>
      <overlay val="0"/>
    </title>
    <plotArea>
      <layout/>
      <barChart>
        <barDir val="bar"/>
        <grouping val="stacked"/>
        <ser>
          <idx val="0"/>
          <order val="0"/>
          <tx>
            <v>Low</v>
          </tx>
          <spPr>
            <a:solidFill>
              <a:srgbClr val="FFFFFF"/>
            </a:solidFill>
            <a:ln cmpd="sng">
              <a:solidFill>
                <a:srgbClr val="000000"/>
              </a:solidFill>
              <a:prstDash val="solid"/>
            </a:ln>
          </spPr>
          <dLbls>
            <numFmt formatCode="&quot;$&quot;#,##0"/>
            <txPr>
              <a:bodyPr/>
              <a:lstStyle/>
              <a:p>
                <a:pPr lvl="0">
                  <a:defRPr sz="1200" b="1" i="0">
                    <a:solidFill>
                      <a:srgbClr val="000000"/>
                    </a:solidFill>
                    <a:latin typeface="Calibri"/>
                  </a:defRPr>
                </a:pPr>
                <a:r>
                  <a:t/>
                </a:r>
              </a:p>
            </txPr>
            <showLegendKey val="0"/>
            <showVal val="1"/>
            <showCatName val="0"/>
            <showSerName val="0"/>
            <showPercent val="0"/>
            <showBubbleSize val="0"/>
          </dLbls>
          <cat>
            <strRef>
              <f>'Valuation Model'!$C$157:$C$162</f>
            </strRef>
          </cat>
          <val>
            <numRef>
              <f>'Valuation Model'!$D$157:$D$162</f>
              <numCache/>
            </numRef>
          </val>
        </ser>
        <ser>
          <idx val="1"/>
          <order val="1"/>
          <tx>
            <v>Delta</v>
          </tx>
          <spPr>
            <a:solidFill>
              <a:srgbClr val="7030A0"/>
            </a:solidFill>
            <a:ln cmpd="sng">
              <a:solidFill>
                <a:srgbClr val="000000"/>
              </a:solidFill>
              <a:prstDash val="solid"/>
            </a:ln>
          </spPr>
          <cat>
            <strRef>
              <f>'Valuation Model'!$C$157:$C$162</f>
            </strRef>
          </cat>
          <val>
            <numRef>
              <f>'Valuation Model'!$E$157:$E$162</f>
              <numCache/>
            </numRef>
          </val>
        </ser>
        <ser>
          <idx val="2"/>
          <order val="2"/>
          <tx>
            <v>High</v>
          </tx>
          <spPr>
            <a:solidFill>
              <a:srgbClr val="FFFFFF"/>
            </a:solidFill>
            <a:ln cmpd="sng">
              <a:solidFill>
                <a:srgbClr val="000000"/>
              </a:solidFill>
              <a:prstDash val="solid"/>
            </a:ln>
          </spPr>
          <dLbls>
            <numFmt formatCode="&quot;$&quot;#,##0"/>
            <txPr>
              <a:bodyPr/>
              <a:lstStyle/>
              <a:p>
                <a:pPr lvl="0">
                  <a:defRPr sz="1200" b="1" i="0">
                    <a:solidFill>
                      <a:srgbClr val="000000"/>
                    </a:solidFill>
                    <a:latin typeface="Calibri"/>
                  </a:defRPr>
                </a:pPr>
                <a:r>
                  <a:t/>
                </a:r>
              </a:p>
            </txPr>
            <showLegendKey val="0"/>
            <showVal val="1"/>
            <showCatName val="0"/>
            <showSerName val="0"/>
            <showPercent val="0"/>
            <showBubbleSize val="0"/>
          </dLbls>
          <cat>
            <strRef>
              <f>'Valuation Model'!$C$157:$C$162</f>
            </strRef>
          </cat>
          <val>
            <numRef>
              <f>'Valuation Model'!$F$157:$F$162</f>
              <numCache/>
            </numRef>
          </val>
        </ser>
        <gapWidth val="150"/>
        <overlap val="100"/>
        <axId val="2040143844"/>
        <axId val="627875883"/>
      </barChart>
      <catAx>
        <axId val="2040143844"/>
        <scaling>
          <orientation val="maxMin"/>
        </scaling>
        <delete val="0"/>
        <axPos val="l"/>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a:prstDash val="solid"/>
          </a:ln>
        </spPr>
        <txPr>
          <a:bodyPr/>
          <a:lstStyle/>
          <a:p>
            <a:pPr lvl="0">
              <a:defRPr sz="1200" b="1" i="0">
                <a:solidFill>
                  <a:srgbClr val="000000"/>
                </a:solidFill>
                <a:latin typeface="Calibri"/>
              </a:defRPr>
            </a:pPr>
            <a:r>
              <a:t/>
            </a:r>
          </a:p>
        </txPr>
        <crossAx val="627875883"/>
        <lblOffset val="100"/>
      </catAx>
      <valAx>
        <axId val="627875883"/>
        <scaling>
          <orientation val="minMax"/>
          <max val="600"/>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a:prstDash val="solid"/>
          </a:ln>
        </spPr>
        <txPr>
          <a:bodyPr/>
          <a:lstStyle/>
          <a:p>
            <a:pPr lvl="0">
              <a:defRPr sz="1200" b="1" i="0">
                <a:solidFill>
                  <a:srgbClr val="000000"/>
                </a:solidFill>
                <a:latin typeface="Calibri"/>
              </a:defRPr>
            </a:pPr>
            <a:r>
              <a:t/>
            </a:r>
          </a:p>
        </txPr>
        <crossAx val="2040143844"/>
        <crosses val="max"/>
      </valAx>
    </plotArea>
    <plotVisOnly val="1"/>
    <dispBlanksAs val="gap"/>
  </chart>
</chartSpace>
</file>

<file path=xl/charts/chart2.xml><?xml version="1.0" encoding="utf-8"?>
<chartSpace xmlns:a="http://schemas.openxmlformats.org/drawingml/2006/main" xmlns="http://schemas.openxmlformats.org/drawingml/2006/chart">
  <chart>
    <title>
      <tx>
        <rich>
          <a:bodyPr/>
          <a:lstStyle/>
          <a:p>
            <a:pPr lvl="0">
              <a:defRPr sz="1400" b="0" i="0">
                <a:solidFill>
                  <a:srgbClr val="757575"/>
                </a:solidFill>
                <a:latin typeface="Calibri"/>
              </a:defRPr>
            </a:pPr>
            <a:r>
              <a:rPr sz="1400" b="0" i="0">
                <a:solidFill>
                  <a:srgbClr val="757575"/>
                </a:solidFill>
                <a:latin typeface="Calibri"/>
              </a:rPr>
              <a:t>Implied Share Value</a:t>
            </a:r>
          </a:p>
        </rich>
      </tx>
      <overlay val="0"/>
    </title>
    <plotArea>
      <layout/>
      <barChart>
        <barDir val="bar"/>
        <grouping val="stacked"/>
        <ser>
          <idx val="0"/>
          <order val="0"/>
          <tx>
            <v>Low</v>
          </tx>
          <spPr>
            <a:solidFill>
              <a:srgbClr val="FFFFFF"/>
            </a:solidFill>
            <a:ln cmpd="sng">
              <a:solidFill>
                <a:srgbClr val="000000"/>
              </a:solidFill>
              <a:prstDash val="solid"/>
            </a:ln>
          </spPr>
          <dLbls>
            <numFmt formatCode="&quot;$&quot;#,##0"/>
            <txPr>
              <a:bodyPr/>
              <a:lstStyle/>
              <a:p>
                <a:pPr lvl="0">
                  <a:defRPr sz="1200" b="0" i="0">
                    <a:latin typeface="Calibri"/>
                  </a:defRPr>
                </a:pPr>
                <a:r>
                  <a:t/>
                </a:r>
              </a:p>
            </txPr>
            <showLegendKey val="0"/>
            <showVal val="1"/>
            <showCatName val="0"/>
            <showSerName val="0"/>
            <showPercent val="0"/>
            <showBubbleSize val="0"/>
          </dLbls>
          <cat>
            <strRef>
              <f>'Original Valuation'!$C$137:$C$142</f>
            </strRef>
          </cat>
          <val>
            <numRef>
              <f>'Original Valuation'!$D$137:$D$142</f>
              <numCache/>
            </numRef>
          </val>
        </ser>
        <ser>
          <idx val="1"/>
          <order val="1"/>
          <tx>
            <v>Delta</v>
          </tx>
          <spPr>
            <a:solidFill>
              <a:srgbClr val="7030A0"/>
            </a:solidFill>
            <a:ln cmpd="sng">
              <a:solidFill>
                <a:srgbClr val="000000"/>
              </a:solidFill>
              <a:prstDash val="solid"/>
            </a:ln>
          </spPr>
          <cat>
            <strRef>
              <f>'Original Valuation'!$C$137:$C$142</f>
            </strRef>
          </cat>
          <val>
            <numRef>
              <f>'Original Valuation'!$E$137:$E$142</f>
              <numCache/>
            </numRef>
          </val>
        </ser>
        <ser>
          <idx val="2"/>
          <order val="2"/>
          <tx>
            <v>High</v>
          </tx>
          <spPr>
            <a:solidFill>
              <a:srgbClr val="FFFFFF"/>
            </a:solidFill>
            <a:ln cmpd="sng">
              <a:solidFill>
                <a:srgbClr val="000000"/>
              </a:solidFill>
              <a:prstDash val="solid"/>
            </a:ln>
          </spPr>
          <dLbls>
            <numFmt formatCode="&quot;$&quot;#,##0"/>
            <txPr>
              <a:bodyPr/>
              <a:lstStyle/>
              <a:p>
                <a:pPr lvl="0">
                  <a:defRPr sz="1200" b="0" i="0">
                    <a:latin typeface="Calibri"/>
                  </a:defRPr>
                </a:pPr>
                <a:r>
                  <a:t/>
                </a:r>
              </a:p>
            </txPr>
            <showLegendKey val="0"/>
            <showVal val="1"/>
            <showCatName val="0"/>
            <showSerName val="0"/>
            <showPercent val="0"/>
            <showBubbleSize val="0"/>
          </dLbls>
          <cat>
            <strRef>
              <f>'Original Valuation'!$C$137:$C$142</f>
            </strRef>
          </cat>
          <val>
            <numRef>
              <f>'Original Valuation'!$F$137:$F$142</f>
              <numCache/>
            </numRef>
          </val>
        </ser>
        <gapWidth val="150"/>
        <overlap val="100"/>
        <axId val="489990813"/>
        <axId val="1193268740"/>
      </barChart>
      <catAx>
        <axId val="489990813"/>
        <scaling>
          <orientation val="maxMin"/>
        </scaling>
        <delete val="0"/>
        <axPos val="l"/>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a:prstDash val="solid"/>
          </a:ln>
        </spPr>
        <txPr>
          <a:bodyPr/>
          <a:lstStyle/>
          <a:p>
            <a:pPr lvl="0">
              <a:defRPr sz="1200" b="0" i="0">
                <a:solidFill>
                  <a:srgbClr val="000000"/>
                </a:solidFill>
                <a:latin typeface="Calibri"/>
              </a:defRPr>
            </a:pPr>
            <a:r>
              <a:t/>
            </a:r>
          </a:p>
        </txPr>
        <crossAx val="1193268740"/>
        <lblOffset val="100"/>
      </catAx>
      <valAx>
        <axId val="1193268740"/>
        <scaling>
          <orientation val="minMax"/>
          <max val="600"/>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a:prstDash val="solid"/>
          </a:ln>
        </spPr>
        <txPr>
          <a:bodyPr/>
          <a:lstStyle/>
          <a:p>
            <a:pPr lvl="0">
              <a:defRPr sz="1200" b="0" i="0">
                <a:solidFill>
                  <a:srgbClr val="000000"/>
                </a:solidFill>
                <a:latin typeface="Calibri"/>
              </a:defRPr>
            </a:pPr>
            <a:r>
              <a:t/>
            </a:r>
          </a:p>
        </txPr>
        <crossAx val="489990813"/>
        <crosses val="max"/>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chart" Target="/xl/charts/chart2.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6</col>
      <colOff>161925</colOff>
      <row>155</row>
      <rowOff>161925</rowOff>
    </from>
    <ext cx="10858500" cy="46863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6</col>
      <colOff>914400</colOff>
      <row>134</row>
      <rowOff>171450</rowOff>
    </from>
    <ext cx="10744200" cy="46482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8.xml.rels><Relationships xmlns="http://schemas.openxmlformats.org/package/2006/relationships"><Relationship Type="http://schemas.openxmlformats.org/officeDocument/2006/relationships/drawing" Target="/xl/drawings/drawing2.xml" Id="rId1" /></Relationships>
</file>

<file path=xl/worksheets/sheet1.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Prompt:</t>
        </is>
      </c>
      <c r="D8" s="6" t="inlineStr">
        <is>
          <t>The Associate on the deal team is under the weather and has asked you to complete the financial model for the client.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5" t="n"/>
      <c r="D9" s="6" t="inlineStr">
        <is>
          <t>Your job is to finish the financial model and create a football field analysis for presentation.</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5" t="n"/>
      <c r="D10" s="6" t="n"/>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Background:</t>
        </is>
      </c>
      <c r="D11" s="6" t="inlineStr">
        <is>
          <t>CoreFlex is a U.S.-based apparel and footwear company that operates across North America and Europe.</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5" t="n"/>
      <c r="D12" s="6" t="n"/>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Grading:</t>
        </is>
      </c>
      <c r="D13" s="6" t="inlineStr">
        <is>
          <t>Your financial analysis will be evaluated based on three factors:</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5.25" customHeight="1" s="412">
      <c r="A14" s="1" t="n"/>
      <c r="B14" s="1" t="n"/>
      <c r="C14" s="8" t="n"/>
      <c r="D14" s="6" t="n"/>
      <c r="E14" s="6" t="n"/>
      <c r="F14" s="6" t="n"/>
      <c r="G14" s="6" t="n"/>
      <c r="H14" s="6" t="n"/>
      <c r="I14" s="6" t="n"/>
      <c r="J14" s="6" t="n"/>
      <c r="K14" s="6" t="n"/>
      <c r="L14" s="6" t="n"/>
      <c r="M14" s="6" t="n"/>
      <c r="N14" s="6" t="n"/>
      <c r="O14" s="6" t="n"/>
      <c r="P14" s="6" t="n"/>
      <c r="Q14" s="6" t="n"/>
      <c r="R14" s="6" t="n"/>
      <c r="S14" s="6" t="n"/>
      <c r="T14" s="6" t="n"/>
      <c r="U14" s="7" t="n"/>
      <c r="V14" s="1" t="n"/>
      <c r="W14" s="1" t="n"/>
      <c r="X14" s="1" t="n"/>
      <c r="Y14" s="1" t="n"/>
      <c r="Z14" s="1" t="n"/>
    </row>
    <row r="15" ht="14.25" customHeight="1" s="412">
      <c r="A15" s="1" t="n"/>
      <c r="B15" s="1" t="n"/>
      <c r="C15" s="8" t="n"/>
      <c r="D15" s="9" t="inlineStr">
        <is>
          <t xml:space="preserve">   - Correct Answers: Ensure all your calculations are accurate</t>
        </is>
      </c>
      <c r="E15" s="6" t="n"/>
      <c r="F15" s="6" t="n"/>
      <c r="G15" s="6" t="n"/>
      <c r="H15" s="6" t="n"/>
      <c r="I15" s="6" t="n"/>
      <c r="J15" s="6" t="n"/>
      <c r="K15" s="6" t="n"/>
      <c r="L15" s="6" t="n"/>
      <c r="M15" s="6" t="n"/>
      <c r="N15" s="6" t="n"/>
      <c r="O15" s="6" t="n"/>
      <c r="P15" s="6" t="n"/>
      <c r="Q15" s="6" t="n"/>
      <c r="R15" s="6" t="n"/>
      <c r="S15" s="6" t="n"/>
      <c r="T15" s="6" t="n"/>
      <c r="U15" s="7" t="n"/>
      <c r="V15" s="1" t="n"/>
      <c r="W15" s="1" t="n"/>
      <c r="X15" s="1" t="n"/>
      <c r="Y15" s="1" t="n"/>
      <c r="Z15" s="1" t="n"/>
    </row>
    <row r="16" ht="14.25" customHeight="1" s="412">
      <c r="A16" s="1" t="n"/>
      <c r="B16" s="1" t="n"/>
      <c r="C16" s="5" t="n"/>
      <c r="D16" s="9" t="inlineStr">
        <is>
          <t xml:space="preserve">   - Correct Formulas: Variations in formulas are acceptable, but hardcoded values will be penalized</t>
        </is>
      </c>
      <c r="E16" s="6" t="n"/>
      <c r="F16" s="6" t="n"/>
      <c r="G16" s="6" t="n"/>
      <c r="H16" s="6" t="n"/>
      <c r="I16" s="6" t="n"/>
      <c r="J16" s="6" t="n"/>
      <c r="K16" s="6" t="n"/>
      <c r="L16" s="6" t="n"/>
      <c r="M16" s="6" t="n"/>
      <c r="N16" s="6" t="n"/>
      <c r="O16" s="6" t="n"/>
      <c r="P16" s="6" t="n"/>
      <c r="Q16" s="6" t="n"/>
      <c r="R16" s="6" t="n"/>
      <c r="S16" s="6" t="n"/>
      <c r="T16" s="6" t="n"/>
      <c r="U16" s="7" t="n"/>
      <c r="V16" s="1" t="n"/>
      <c r="W16" s="1" t="n"/>
      <c r="X16" s="1" t="n"/>
      <c r="Y16" s="1" t="n"/>
      <c r="Z16" s="1" t="n"/>
    </row>
    <row r="17" ht="14.25" customHeight="1" s="412">
      <c r="A17" s="1" t="n"/>
      <c r="B17" s="1" t="n"/>
      <c r="C17" s="5" t="n"/>
      <c r="D17" s="9" t="inlineStr">
        <is>
          <t xml:space="preserve">   - Speed of Submission: Timeliness is important, but accuracy takes priority</t>
        </is>
      </c>
      <c r="E17" s="6" t="n"/>
      <c r="F17" s="6" t="n"/>
      <c r="G17" s="6" t="n"/>
      <c r="H17" s="6" t="n"/>
      <c r="I17" s="6" t="n"/>
      <c r="J17" s="6" t="n"/>
      <c r="K17" s="6" t="n"/>
      <c r="L17" s="6" t="n"/>
      <c r="M17" s="6" t="n"/>
      <c r="N17" s="6" t="n"/>
      <c r="O17" s="6" t="n"/>
      <c r="P17" s="6" t="n"/>
      <c r="Q17" s="6" t="n"/>
      <c r="R17" s="6" t="n"/>
      <c r="S17" s="6" t="n"/>
      <c r="T17" s="6" t="n"/>
      <c r="U17" s="7" t="n"/>
      <c r="V17" s="1" t="n"/>
      <c r="W17" s="1" t="n"/>
      <c r="X17" s="1" t="n"/>
      <c r="Y17" s="1" t="n"/>
      <c r="Z17" s="1" t="n"/>
    </row>
    <row r="18" ht="14.25" customHeight="1" s="412">
      <c r="A18" s="1" t="n"/>
      <c r="B18" s="1" t="n"/>
      <c r="C18" s="5" t="n"/>
      <c r="D18" s="6" t="n"/>
      <c r="E18" s="6" t="n"/>
      <c r="F18" s="6" t="n"/>
      <c r="G18" s="6" t="n"/>
      <c r="H18" s="6" t="n"/>
      <c r="I18" s="6" t="n"/>
      <c r="J18" s="6" t="n"/>
      <c r="K18" s="6" t="n"/>
      <c r="L18" s="6" t="n"/>
      <c r="M18" s="6" t="n"/>
      <c r="N18" s="6" t="n"/>
      <c r="O18" s="6" t="n"/>
      <c r="P18" s="6" t="n"/>
      <c r="Q18" s="6" t="n"/>
      <c r="R18" s="6" t="n"/>
      <c r="S18" s="6" t="n"/>
      <c r="T18" s="6" t="n"/>
      <c r="U18" s="7" t="n"/>
      <c r="V18" s="1" t="n"/>
      <c r="W18" s="1" t="n"/>
      <c r="X18" s="1" t="n"/>
      <c r="Y18" s="1" t="n"/>
      <c r="Z18" s="1" t="n"/>
    </row>
    <row r="19" ht="14.25" customHeight="1" s="412">
      <c r="A19" s="1" t="n"/>
      <c r="B19" s="1" t="n"/>
      <c r="C19" s="8" t="inlineStr">
        <is>
          <t>Feedback:</t>
        </is>
      </c>
      <c r="D19" s="6" t="inlineStr">
        <is>
          <t>Please complete each task in the given order. You'll receive real-time feedback as you work through the exercise:</t>
        </is>
      </c>
      <c r="E19" s="6" t="n"/>
      <c r="F19" s="6" t="n"/>
      <c r="G19" s="6" t="n"/>
      <c r="H19" s="6" t="n"/>
      <c r="I19" s="6" t="n"/>
      <c r="J19" s="6" t="n"/>
      <c r="K19" s="6" t="n"/>
      <c r="L19" s="6" t="n"/>
      <c r="M19" s="6" t="n"/>
      <c r="N19" s="6" t="n"/>
      <c r="O19" s="6" t="n"/>
      <c r="P19" s="6" t="n"/>
      <c r="Q19" s="6" t="n"/>
      <c r="R19" s="6" t="n"/>
      <c r="S19" s="6" t="n"/>
      <c r="T19" s="6" t="n"/>
      <c r="U19" s="7" t="n"/>
      <c r="V19" s="1" t="n"/>
      <c r="W19" s="1" t="n"/>
      <c r="X19" s="1" t="n"/>
      <c r="Y19" s="1" t="n"/>
      <c r="Z19" s="1" t="n"/>
    </row>
    <row r="20" ht="5.25" customHeight="1" s="412">
      <c r="A20" s="1" t="n"/>
      <c r="B20" s="1" t="n"/>
      <c r="C20" s="8" t="n"/>
      <c r="D20" s="6" t="n"/>
      <c r="E20" s="6" t="n"/>
      <c r="F20" s="6" t="n"/>
      <c r="G20" s="6" t="n"/>
      <c r="H20" s="6" t="n"/>
      <c r="I20" s="6" t="n"/>
      <c r="J20" s="6" t="n"/>
      <c r="K20" s="6" t="n"/>
      <c r="L20" s="6" t="n"/>
      <c r="M20" s="6" t="n"/>
      <c r="N20" s="6" t="n"/>
      <c r="O20" s="6" t="n"/>
      <c r="P20" s="6" t="n"/>
      <c r="Q20" s="6" t="n"/>
      <c r="R20" s="6" t="n"/>
      <c r="S20" s="6" t="n"/>
      <c r="T20" s="6" t="n"/>
      <c r="U20" s="7" t="n"/>
      <c r="V20" s="1" t="n"/>
      <c r="W20" s="1" t="n"/>
      <c r="X20" s="1" t="n"/>
      <c r="Y20" s="1" t="n"/>
      <c r="Z20" s="1" t="n"/>
    </row>
    <row r="21" ht="14.25" customHeight="1" s="412">
      <c r="A21" s="1" t="n"/>
      <c r="B21" s="1" t="n"/>
      <c r="C21" s="5" t="n"/>
      <c r="D21" s="10" t="n"/>
      <c r="E21" s="11" t="inlineStr">
        <is>
          <t xml:space="preserve"> Student input required</t>
        </is>
      </c>
      <c r="F21" s="6" t="n"/>
      <c r="G21" s="6" t="n"/>
      <c r="H21" s="6" t="n"/>
      <c r="I21" s="6" t="n"/>
      <c r="J21" s="6" t="n"/>
      <c r="K21" s="6" t="n"/>
      <c r="L21" s="6" t="n"/>
      <c r="M21" s="6" t="n"/>
      <c r="N21" s="6" t="n"/>
      <c r="O21" s="6" t="n"/>
      <c r="P21" s="6" t="n"/>
      <c r="Q21" s="6" t="n"/>
      <c r="R21" s="6" t="n"/>
      <c r="S21" s="6" t="n"/>
      <c r="T21" s="6" t="n"/>
      <c r="U21" s="7" t="n"/>
      <c r="V21" s="1" t="n"/>
      <c r="W21" s="1" t="n"/>
      <c r="X21" s="1" t="n"/>
      <c r="Y21" s="1" t="n"/>
      <c r="Z21" s="1" t="n"/>
    </row>
    <row r="22" ht="14.25" customHeight="1" s="412">
      <c r="A22" s="1" t="n"/>
      <c r="B22" s="1" t="n"/>
      <c r="C22" s="5" t="n"/>
      <c r="D22" s="12" t="n"/>
      <c r="E22" s="11" t="inlineStr">
        <is>
          <t xml:space="preserve"> Correct formula and value</t>
        </is>
      </c>
      <c r="F22" s="6" t="n"/>
      <c r="G22" s="6" t="n"/>
      <c r="H22" s="6" t="n"/>
      <c r="I22" s="6" t="n"/>
      <c r="J22" s="6" t="n"/>
      <c r="K22" s="6" t="n"/>
      <c r="L22" s="6" t="n"/>
      <c r="M22" s="6" t="n"/>
      <c r="N22" s="6" t="n"/>
      <c r="O22" s="6" t="n"/>
      <c r="P22" s="6" t="n"/>
      <c r="Q22" s="6" t="n"/>
      <c r="R22" s="6" t="n"/>
      <c r="S22" s="6" t="n"/>
      <c r="T22" s="6" t="n"/>
      <c r="U22" s="7" t="n"/>
      <c r="V22" s="1" t="n"/>
      <c r="W22" s="1" t="n"/>
      <c r="X22" s="1" t="n"/>
      <c r="Y22" s="1" t="n"/>
      <c r="Z22" s="1" t="n"/>
    </row>
    <row r="23" ht="14.25" customHeight="1" s="412">
      <c r="A23" s="1" t="n"/>
      <c r="B23" s="1" t="n"/>
      <c r="C23" s="5" t="n"/>
      <c r="D23" s="13" t="n"/>
      <c r="E23" s="11" t="inlineStr">
        <is>
          <t xml:space="preserve"> Incorrect</t>
        </is>
      </c>
      <c r="F23" s="6" t="n"/>
      <c r="G23" s="6" t="n"/>
      <c r="H23" s="6" t="n"/>
      <c r="I23" s="6" t="n"/>
      <c r="J23" s="6" t="n"/>
      <c r="K23" s="6" t="n"/>
      <c r="L23" s="6" t="n"/>
      <c r="M23" s="6" t="n"/>
      <c r="N23" s="6" t="n"/>
      <c r="O23" s="6" t="n"/>
      <c r="P23" s="6" t="n"/>
      <c r="Q23" s="6" t="n"/>
      <c r="R23" s="6" t="n"/>
      <c r="S23" s="6" t="n"/>
      <c r="T23" s="6" t="n"/>
      <c r="U23" s="7" t="n"/>
      <c r="V23" s="1" t="n"/>
      <c r="W23" s="1" t="n"/>
      <c r="X23" s="1" t="n"/>
      <c r="Y23" s="1" t="n"/>
      <c r="Z23" s="1" t="n"/>
    </row>
    <row r="24" ht="14.25" customHeight="1" s="412">
      <c r="A24" s="1" t="n"/>
      <c r="B24" s="1" t="n"/>
      <c r="C24" s="5" t="n"/>
      <c r="D24" s="14" t="n"/>
      <c r="E24" s="14" t="n"/>
      <c r="F24" s="6" t="n"/>
      <c r="G24" s="6" t="n"/>
      <c r="H24" s="6" t="n"/>
      <c r="I24" s="6" t="n"/>
      <c r="J24" s="6" t="n"/>
      <c r="K24" s="6" t="n"/>
      <c r="L24" s="6" t="n"/>
      <c r="M24" s="6" t="n"/>
      <c r="N24" s="6" t="n"/>
      <c r="O24" s="6" t="n"/>
      <c r="P24" s="6" t="n"/>
      <c r="Q24" s="6" t="n"/>
      <c r="R24" s="6" t="n"/>
      <c r="S24" s="6" t="n"/>
      <c r="T24" s="6" t="n"/>
      <c r="U24" s="7" t="n"/>
      <c r="V24" s="1" t="n"/>
      <c r="W24" s="1" t="n"/>
      <c r="X24" s="1" t="n"/>
      <c r="Y24" s="1" t="n"/>
      <c r="Z24" s="1" t="n"/>
    </row>
    <row r="25" ht="14.25" customHeight="1" s="412">
      <c r="A25" s="1" t="n"/>
      <c r="B25" s="1" t="n"/>
      <c r="C25" s="8" t="inlineStr">
        <is>
          <t>Color Coding:</t>
        </is>
      </c>
      <c r="D25" s="6" t="inlineStr">
        <is>
          <t>Cells formatted in black, blue, green or purple are correct and should not be edited. They represent:</t>
        </is>
      </c>
      <c r="E25" s="14" t="n"/>
      <c r="F25" s="6" t="n"/>
      <c r="G25" s="6" t="n"/>
      <c r="H25" s="6" t="n"/>
      <c r="I25" s="6" t="n"/>
      <c r="J25" s="6" t="n"/>
      <c r="K25" s="6" t="n"/>
      <c r="L25" s="6" t="n"/>
      <c r="M25" s="6" t="n"/>
      <c r="N25" s="6" t="n"/>
      <c r="O25" s="6" t="n"/>
      <c r="P25" s="6" t="n"/>
      <c r="Q25" s="6" t="n"/>
      <c r="R25" s="6" t="n"/>
      <c r="S25" s="6" t="n"/>
      <c r="T25" s="6" t="n"/>
      <c r="U25" s="7" t="n"/>
      <c r="V25" s="1" t="n"/>
      <c r="W25" s="1" t="n"/>
      <c r="X25" s="1" t="n"/>
      <c r="Y25" s="1" t="n"/>
      <c r="Z25" s="1" t="n"/>
    </row>
    <row r="26" ht="14.25" customHeight="1" s="412">
      <c r="A26" s="1" t="n"/>
      <c r="B26" s="1" t="n"/>
      <c r="C26" s="5" t="n"/>
      <c r="D26" s="6" t="n"/>
      <c r="E26" s="14" t="n"/>
      <c r="F26" s="6" t="n"/>
      <c r="G26" s="6" t="n"/>
      <c r="H26" s="6" t="n"/>
      <c r="I26" s="6" t="n"/>
      <c r="J26" s="6" t="n"/>
      <c r="K26" s="6" t="n"/>
      <c r="L26" s="6" t="n"/>
      <c r="M26" s="6" t="n"/>
      <c r="N26" s="6" t="n"/>
      <c r="O26" s="6" t="n"/>
      <c r="P26" s="6" t="n"/>
      <c r="Q26" s="6" t="n"/>
      <c r="R26" s="6" t="n"/>
      <c r="S26" s="6" t="n"/>
      <c r="T26" s="6" t="n"/>
      <c r="U26" s="7" t="n"/>
      <c r="V26" s="1" t="n"/>
      <c r="W26" s="1" t="n"/>
      <c r="X26" s="1" t="n"/>
      <c r="Y26" s="1" t="n"/>
      <c r="Z26" s="1" t="n"/>
    </row>
    <row r="27" ht="14.25" customHeight="1" s="412">
      <c r="A27" s="1" t="n"/>
      <c r="B27" s="1" t="n"/>
      <c r="C27" s="5" t="n"/>
      <c r="D27" s="15" t="inlineStr">
        <is>
          <t>Black</t>
        </is>
      </c>
      <c r="E27" s="6" t="inlineStr">
        <is>
          <t>Formulas</t>
        </is>
      </c>
      <c r="F27" s="6" t="n"/>
      <c r="G27" s="6" t="n"/>
      <c r="H27" s="6" t="n"/>
      <c r="I27" s="6" t="n"/>
      <c r="J27" s="6" t="n"/>
      <c r="K27" s="6" t="n"/>
      <c r="L27" s="6" t="n"/>
      <c r="M27" s="6" t="n"/>
      <c r="N27" s="6" t="n"/>
      <c r="O27" s="6" t="n"/>
      <c r="P27" s="6" t="n"/>
      <c r="Q27" s="6" t="n"/>
      <c r="R27" s="6" t="n"/>
      <c r="S27" s="6" t="n"/>
      <c r="T27" s="6" t="n"/>
      <c r="U27" s="7" t="n"/>
      <c r="V27" s="1" t="n"/>
      <c r="W27" s="1" t="n"/>
      <c r="X27" s="1" t="n"/>
      <c r="Y27" s="1" t="n"/>
      <c r="Z27" s="1" t="n"/>
    </row>
    <row r="28" ht="14.25" customHeight="1" s="412">
      <c r="A28" s="1" t="n"/>
      <c r="B28" s="1" t="n"/>
      <c r="C28" s="5" t="n"/>
      <c r="D28" s="16" t="inlineStr">
        <is>
          <t>Blue</t>
        </is>
      </c>
      <c r="E28" s="6" t="inlineStr">
        <is>
          <t>Hard codes</t>
        </is>
      </c>
      <c r="F28" s="6" t="n"/>
      <c r="G28" s="6" t="n"/>
      <c r="H28" s="6" t="n"/>
      <c r="I28" s="6" t="n"/>
      <c r="J28" s="6" t="n"/>
      <c r="K28" s="6" t="n"/>
      <c r="L28" s="6" t="n"/>
      <c r="M28" s="6" t="n"/>
      <c r="N28" s="6" t="n"/>
      <c r="O28" s="6" t="n"/>
      <c r="P28" s="6" t="n"/>
      <c r="Q28" s="6" t="n"/>
      <c r="R28" s="6" t="n"/>
      <c r="S28" s="6" t="n"/>
      <c r="T28" s="6" t="n"/>
      <c r="U28" s="7" t="n"/>
      <c r="V28" s="1" t="n"/>
      <c r="W28" s="1" t="n"/>
      <c r="X28" s="1" t="n"/>
      <c r="Y28" s="1" t="n"/>
      <c r="Z28" s="1" t="n"/>
    </row>
    <row r="29" ht="14.25" customHeight="1" s="412">
      <c r="A29" s="1" t="n"/>
      <c r="B29" s="1" t="n"/>
      <c r="C29" s="5" t="n"/>
      <c r="D29" s="17" t="inlineStr">
        <is>
          <t>Green</t>
        </is>
      </c>
      <c r="E29" s="6" t="inlineStr">
        <is>
          <t>Other tab references</t>
        </is>
      </c>
      <c r="F29" s="6" t="n"/>
      <c r="G29" s="6" t="n"/>
      <c r="H29" s="6" t="n"/>
      <c r="I29" s="6" t="n"/>
      <c r="J29" s="6" t="n"/>
      <c r="K29" s="6" t="n"/>
      <c r="L29" s="6" t="n"/>
      <c r="M29" s="6" t="n"/>
      <c r="N29" s="6" t="n"/>
      <c r="O29" s="6" t="n"/>
      <c r="P29" s="6" t="n"/>
      <c r="Q29" s="6" t="n"/>
      <c r="R29" s="6" t="n"/>
      <c r="S29" s="6" t="n"/>
      <c r="T29" s="6" t="n"/>
      <c r="U29" s="7" t="n"/>
      <c r="V29" s="1" t="n"/>
      <c r="W29" s="1" t="n"/>
      <c r="X29" s="1" t="n"/>
      <c r="Y29" s="1" t="n"/>
      <c r="Z29" s="1" t="n"/>
    </row>
    <row r="30" ht="14.25" customHeight="1" s="412">
      <c r="A30" s="1" t="n"/>
      <c r="B30" s="1" t="n"/>
      <c r="C30" s="5" t="n"/>
      <c r="D30" s="18" t="inlineStr">
        <is>
          <t>Purple</t>
        </is>
      </c>
      <c r="E30" s="6" t="inlineStr">
        <is>
          <t>Same tab references</t>
        </is>
      </c>
      <c r="F30" s="6" t="n"/>
      <c r="G30" s="6" t="n"/>
      <c r="H30" s="6" t="n"/>
      <c r="I30" s="6" t="n"/>
      <c r="J30" s="6" t="n"/>
      <c r="K30" s="6" t="n"/>
      <c r="L30" s="6" t="n"/>
      <c r="M30" s="6" t="n"/>
      <c r="N30" s="6" t="n"/>
      <c r="O30" s="6" t="n"/>
      <c r="P30" s="6" t="n"/>
      <c r="Q30" s="6" t="n"/>
      <c r="R30" s="6" t="n"/>
      <c r="S30" s="6" t="n"/>
      <c r="T30" s="6" t="n"/>
      <c r="U30" s="7" t="n"/>
      <c r="V30" s="1" t="n"/>
      <c r="W30" s="1" t="n"/>
      <c r="X30" s="1" t="n"/>
      <c r="Y30" s="1" t="n"/>
      <c r="Z30" s="1" t="n"/>
    </row>
    <row r="31" ht="14.25" customHeight="1" s="412">
      <c r="A31" s="1" t="n"/>
      <c r="B31" s="1" t="n"/>
      <c r="C31" s="5" t="n"/>
      <c r="D31" s="6" t="n"/>
      <c r="E31" s="6" t="n"/>
      <c r="F31" s="6" t="n"/>
      <c r="G31" s="6" t="n"/>
      <c r="H31" s="6" t="n"/>
      <c r="I31" s="6" t="n"/>
      <c r="J31" s="6" t="n"/>
      <c r="K31" s="6" t="n"/>
      <c r="L31" s="6" t="n"/>
      <c r="M31" s="6" t="n"/>
      <c r="N31" s="6" t="n"/>
      <c r="O31" s="6" t="n"/>
      <c r="P31" s="6" t="n"/>
      <c r="Q31" s="6" t="n"/>
      <c r="R31" s="6" t="n"/>
      <c r="S31" s="6" t="n"/>
      <c r="T31" s="6" t="n"/>
      <c r="U31" s="7" t="n"/>
      <c r="V31" s="1" t="n"/>
      <c r="W31" s="1" t="n"/>
      <c r="X31" s="1" t="n"/>
      <c r="Y31" s="1" t="n"/>
      <c r="Z31" s="1" t="n"/>
    </row>
    <row r="32" ht="14.25" customHeight="1" s="412">
      <c r="A32" s="1" t="n"/>
      <c r="B32" s="1" t="n"/>
      <c r="C32" s="8" t="inlineStr">
        <is>
          <t>Support:</t>
        </is>
      </c>
      <c r="D32" s="6" t="inlineStr">
        <is>
          <t>If you get stuck, check out the helpful videos next to each exercise. They provide step-by-step guidance to walk you through the tasks.</t>
        </is>
      </c>
      <c r="E32" s="6" t="n"/>
      <c r="F32" s="6" t="n"/>
      <c r="G32" s="6" t="n"/>
      <c r="H32" s="6" t="n"/>
      <c r="I32" s="6" t="n"/>
      <c r="J32" s="6" t="n"/>
      <c r="K32" s="6" t="n"/>
      <c r="L32" s="6" t="n"/>
      <c r="M32" s="6" t="n"/>
      <c r="N32" s="6" t="n"/>
      <c r="O32" s="6" t="n"/>
      <c r="P32" s="6" t="n"/>
      <c r="Q32" s="6" t="n"/>
      <c r="R32" s="6" t="n"/>
      <c r="S32" s="6" t="n"/>
      <c r="T32" s="6" t="n"/>
      <c r="U32" s="7" t="n"/>
      <c r="V32" s="1" t="n"/>
      <c r="W32" s="1" t="n"/>
      <c r="X32" s="1" t="n"/>
      <c r="Y32" s="1" t="n"/>
      <c r="Z32" s="1" t="n"/>
    </row>
    <row r="33" ht="14.25" customHeight="1" s="412">
      <c r="A33" s="1" t="n"/>
      <c r="B33" s="1" t="n"/>
      <c r="C33" s="5" t="n"/>
      <c r="D33" s="6" t="n"/>
      <c r="E33" s="6" t="n"/>
      <c r="F33" s="6" t="n"/>
      <c r="G33" s="6" t="n"/>
      <c r="H33" s="6" t="n"/>
      <c r="I33" s="6" t="n"/>
      <c r="J33" s="6" t="n"/>
      <c r="K33" s="6" t="n"/>
      <c r="L33" s="6" t="n"/>
      <c r="M33" s="6" t="n"/>
      <c r="N33" s="6" t="n"/>
      <c r="O33" s="6" t="n"/>
      <c r="P33" s="6" t="n"/>
      <c r="Q33" s="6" t="n"/>
      <c r="R33" s="6" t="n"/>
      <c r="S33" s="6" t="n"/>
      <c r="T33" s="6" t="n"/>
      <c r="U33" s="7" t="n"/>
      <c r="V33" s="1" t="n"/>
      <c r="W33" s="1" t="n"/>
      <c r="X33" s="1" t="n"/>
      <c r="Y33" s="1" t="n"/>
      <c r="Z33" s="1" t="n"/>
    </row>
    <row r="34" ht="14.25" customHeight="1" s="412">
      <c r="A34" s="1" t="n"/>
      <c r="B34" s="1" t="n"/>
      <c r="C34" s="8" t="inlineStr">
        <is>
          <t>Excel Settings &amp; Shortcuts:</t>
        </is>
      </c>
      <c r="D34" s="6" t="n"/>
      <c r="E34" s="6" t="n"/>
      <c r="F34" s="6" t="n"/>
      <c r="G34" s="6" t="n"/>
      <c r="H34" s="6" t="n"/>
      <c r="I34" s="6" t="n"/>
      <c r="J34" s="6" t="n"/>
      <c r="K34" s="6" t="n"/>
      <c r="L34" s="6" t="n"/>
      <c r="M34" s="6" t="n"/>
      <c r="N34" s="6" t="n"/>
      <c r="O34" s="6" t="n"/>
      <c r="P34" s="6" t="n"/>
      <c r="Q34" s="6" t="n"/>
      <c r="R34" s="6" t="n"/>
      <c r="S34" s="6" t="n"/>
      <c r="T34" s="6" t="n"/>
      <c r="U34" s="7" t="n"/>
      <c r="V34" s="1" t="n"/>
      <c r="W34" s="1" t="n"/>
      <c r="X34" s="1" t="n"/>
      <c r="Y34" s="1" t="n"/>
      <c r="Z34" s="1" t="n"/>
    </row>
    <row r="35" ht="14.25" customHeight="1" s="412">
      <c r="A35" s="1" t="n"/>
      <c r="B35" s="1" t="n"/>
      <c r="C35" s="8" t="n"/>
      <c r="D35" s="6" t="n"/>
      <c r="E35" s="6" t="n"/>
      <c r="F35" s="6" t="n"/>
      <c r="G35" s="6" t="n"/>
      <c r="H35" s="6" t="n"/>
      <c r="I35" s="6" t="n"/>
      <c r="J35" s="6" t="n"/>
      <c r="K35" s="6" t="n"/>
      <c r="L35" s="6" t="n"/>
      <c r="M35" s="6" t="n"/>
      <c r="N35" s="6" t="n"/>
      <c r="O35" s="6" t="n"/>
      <c r="P35" s="6" t="n"/>
      <c r="Q35" s="6" t="n"/>
      <c r="R35" s="6" t="n"/>
      <c r="S35" s="6" t="n"/>
      <c r="T35" s="6" t="n"/>
      <c r="U35" s="7" t="n"/>
      <c r="V35" s="1" t="n"/>
      <c r="W35" s="1" t="n"/>
      <c r="X35" s="1" t="n"/>
      <c r="Y35" s="1" t="n"/>
      <c r="Z35" s="1" t="n"/>
    </row>
    <row r="36" ht="14.25" customHeight="1" s="412">
      <c r="A36" s="1" t="n"/>
      <c r="B36" s="1" t="n"/>
      <c r="C36" s="8" t="inlineStr">
        <is>
          <t xml:space="preserve">   Settings:</t>
        </is>
      </c>
      <c r="D36" s="14" t="inlineStr">
        <is>
          <t>Before you start the simulation make sure you have these settings enabled and the settings match exactly as below</t>
        </is>
      </c>
      <c r="E36" s="6" t="n"/>
      <c r="F36" s="6" t="n"/>
      <c r="G36" s="6" t="n"/>
      <c r="H36" s="6" t="n"/>
      <c r="I36" s="6" t="n"/>
      <c r="J36" s="6" t="n"/>
      <c r="K36" s="6" t="n"/>
      <c r="L36" s="6" t="n"/>
      <c r="M36" s="6" t="n"/>
      <c r="N36" s="6" t="n"/>
      <c r="O36" s="6" t="n"/>
      <c r="P36" s="6" t="n"/>
      <c r="Q36" s="6" t="n"/>
      <c r="R36" s="6" t="n"/>
      <c r="S36" s="6" t="n"/>
      <c r="T36" s="6" t="n"/>
      <c r="U36" s="7" t="n"/>
      <c r="V36" s="1" t="n"/>
      <c r="W36" s="1" t="n"/>
      <c r="X36" s="1" t="n"/>
      <c r="Y36" s="1" t="n"/>
      <c r="Z36" s="1" t="n"/>
    </row>
    <row r="37" ht="14.25" customHeight="1" s="412">
      <c r="A37" s="1" t="n"/>
      <c r="B37" s="1" t="n"/>
      <c r="C37" s="8" t="n"/>
      <c r="D37" s="14" t="n"/>
      <c r="E37" s="6" t="n"/>
      <c r="F37" s="6" t="n"/>
      <c r="G37" s="6" t="n"/>
      <c r="H37" s="6" t="n"/>
      <c r="I37" s="6" t="n"/>
      <c r="J37" s="6" t="n"/>
      <c r="K37" s="6" t="n"/>
      <c r="L37" s="6" t="n"/>
      <c r="M37" s="6" t="n"/>
      <c r="N37" s="6" t="n"/>
      <c r="O37" s="6" t="n"/>
      <c r="P37" s="6" t="n"/>
      <c r="Q37" s="6" t="n"/>
      <c r="R37" s="6" t="n"/>
      <c r="S37" s="6" t="n"/>
      <c r="T37" s="6" t="n"/>
      <c r="U37" s="7" t="n"/>
      <c r="V37" s="1" t="n"/>
      <c r="W37" s="1" t="n"/>
      <c r="X37" s="1" t="n"/>
      <c r="Y37" s="1" t="n"/>
      <c r="Z37" s="1" t="n"/>
    </row>
    <row r="38" ht="14.25" customHeight="1" s="412">
      <c r="A38" s="1" t="n"/>
      <c r="B38" s="1" t="n"/>
      <c r="C38" s="5" t="n"/>
      <c r="D38" s="19" t="inlineStr">
        <is>
          <t>Windows:</t>
        </is>
      </c>
      <c r="E38" s="6" t="n"/>
      <c r="F38" s="6" t="n"/>
      <c r="G38" s="6" t="n"/>
      <c r="H38" s="6" t="n"/>
      <c r="I38" s="6" t="n"/>
      <c r="J38" s="6" t="n"/>
      <c r="K38" s="20" t="n"/>
      <c r="L38" s="6" t="n"/>
      <c r="M38" s="19" t="inlineStr">
        <is>
          <t>Mac:</t>
        </is>
      </c>
      <c r="N38" s="6" t="n"/>
      <c r="O38" s="6" t="n"/>
      <c r="P38" s="6" t="n"/>
      <c r="Q38" s="6" t="n"/>
      <c r="R38" s="6" t="n"/>
      <c r="S38" s="6" t="n"/>
      <c r="T38" s="6" t="n"/>
      <c r="U38" s="7" t="n"/>
      <c r="V38" s="1" t="n"/>
      <c r="W38" s="1" t="n"/>
      <c r="X38" s="1" t="n"/>
      <c r="Y38" s="1" t="n"/>
      <c r="Z38" s="1" t="n"/>
    </row>
    <row r="39" ht="14.25" customHeight="1" s="412">
      <c r="A39" s="1" t="n"/>
      <c r="B39" s="1" t="n"/>
      <c r="C39" s="5" t="n"/>
      <c r="D39" s="6" t="inlineStr">
        <is>
          <t>In the top right, click File &gt; Options &gt; Formulas</t>
        </is>
      </c>
      <c r="E39" s="6" t="n"/>
      <c r="F39" s="6" t="n"/>
      <c r="G39" s="6" t="n"/>
      <c r="H39" s="6" t="n"/>
      <c r="I39" s="6" t="n"/>
      <c r="J39" s="6" t="n"/>
      <c r="K39" s="20" t="n"/>
      <c r="L39" s="6" t="n"/>
      <c r="M39" s="6" t="inlineStr">
        <is>
          <t>In the top right, click Excel &gt; Preferences &gt; Calculation</t>
        </is>
      </c>
      <c r="N39" s="6" t="n"/>
      <c r="O39" s="6" t="n"/>
      <c r="P39" s="6" t="n"/>
      <c r="Q39" s="6" t="n"/>
      <c r="R39" s="6" t="n"/>
      <c r="S39" s="6" t="n"/>
      <c r="T39" s="6" t="n"/>
      <c r="U39" s="7" t="n"/>
      <c r="V39" s="1" t="n"/>
      <c r="W39" s="1" t="n"/>
      <c r="X39" s="1" t="n"/>
      <c r="Y39" s="1" t="n"/>
      <c r="Z39" s="1" t="n"/>
    </row>
    <row r="40" ht="14.25" customHeight="1" s="412">
      <c r="A40" s="1" t="n"/>
      <c r="B40" s="1" t="n"/>
      <c r="C40" s="5" t="n"/>
      <c r="D40" s="6" t="n"/>
      <c r="E40" s="6" t="n"/>
      <c r="F40" s="6" t="n"/>
      <c r="G40" s="6" t="n"/>
      <c r="H40" s="6" t="n"/>
      <c r="I40" s="6" t="n"/>
      <c r="J40" s="6" t="n"/>
      <c r="K40" s="20" t="n"/>
      <c r="L40" s="6" t="n"/>
      <c r="M40" s="6" t="n"/>
      <c r="N40" s="6" t="n"/>
      <c r="O40" s="6" t="n"/>
      <c r="P40" s="6" t="n"/>
      <c r="Q40" s="6" t="n"/>
      <c r="R40" s="6" t="n"/>
      <c r="S40" s="6" t="n"/>
      <c r="T40" s="6" t="n"/>
      <c r="U40" s="7" t="n"/>
      <c r="V40" s="1" t="n"/>
      <c r="W40" s="1" t="n"/>
      <c r="X40" s="1" t="n"/>
      <c r="Y40" s="1" t="n"/>
      <c r="Z40" s="1" t="n"/>
    </row>
    <row r="41" ht="14.25" customHeight="1" s="412">
      <c r="A41" s="1" t="n"/>
      <c r="B41" s="1" t="n"/>
      <c r="C41" s="5" t="n"/>
      <c r="D41" s="6" t="n"/>
      <c r="E41" s="6" t="n"/>
      <c r="F41" s="6" t="n"/>
      <c r="G41" s="6" t="n"/>
      <c r="H41" s="6" t="n"/>
      <c r="I41" s="6" t="n"/>
      <c r="J41" s="6" t="n"/>
      <c r="K41" s="20" t="n"/>
      <c r="L41" s="6" t="n"/>
      <c r="M41" s="6" t="n"/>
      <c r="N41" s="6" t="n"/>
      <c r="O41" s="6" t="n"/>
      <c r="P41" s="6" t="n"/>
      <c r="Q41" s="6" t="n"/>
      <c r="R41" s="6" t="n"/>
      <c r="S41" s="6" t="n"/>
      <c r="T41" s="6" t="n"/>
      <c r="U41" s="7" t="n"/>
      <c r="V41" s="1" t="n"/>
      <c r="W41" s="1" t="n"/>
      <c r="X41" s="1" t="n"/>
      <c r="Y41" s="1" t="n"/>
      <c r="Z41" s="1" t="n"/>
    </row>
    <row r="42" ht="14.25" customHeight="1" s="412">
      <c r="A42" s="1" t="n"/>
      <c r="B42" s="1" t="n"/>
      <c r="C42" s="5" t="n"/>
      <c r="D42" s="6" t="n"/>
      <c r="E42" s="6" t="n"/>
      <c r="F42" s="6" t="n"/>
      <c r="G42" s="6" t="n"/>
      <c r="H42" s="6" t="n"/>
      <c r="I42" s="6" t="n"/>
      <c r="J42" s="6" t="n"/>
      <c r="K42" s="20" t="n"/>
      <c r="L42" s="6" t="n"/>
      <c r="M42" s="6" t="n"/>
      <c r="N42" s="6" t="n"/>
      <c r="O42" s="6" t="n"/>
      <c r="P42" s="6" t="n"/>
      <c r="Q42" s="6" t="n"/>
      <c r="R42" s="6" t="n"/>
      <c r="S42" s="6" t="n"/>
      <c r="T42" s="6" t="n"/>
      <c r="U42" s="7" t="n"/>
      <c r="V42" s="1" t="n"/>
      <c r="W42" s="1" t="n"/>
      <c r="X42" s="1" t="n"/>
      <c r="Y42" s="1" t="n"/>
      <c r="Z42" s="1" t="n"/>
    </row>
    <row r="43" ht="14.25" customHeight="1" s="412">
      <c r="A43" s="1" t="n"/>
      <c r="B43" s="1" t="n"/>
      <c r="C43" s="5" t="n"/>
      <c r="D43" s="6" t="n"/>
      <c r="E43" s="6" t="n"/>
      <c r="F43" s="6" t="n"/>
      <c r="G43" s="6" t="n"/>
      <c r="H43" s="6" t="n"/>
      <c r="I43" s="6" t="n"/>
      <c r="J43" s="6" t="n"/>
      <c r="K43" s="20" t="n"/>
      <c r="L43" s="6" t="n"/>
      <c r="M43" s="6" t="n"/>
      <c r="N43" s="6" t="n"/>
      <c r="O43" s="6" t="n"/>
      <c r="P43" s="6" t="n"/>
      <c r="Q43" s="6" t="n"/>
      <c r="R43" s="6" t="n"/>
      <c r="S43" s="6" t="n"/>
      <c r="T43" s="6" t="n"/>
      <c r="U43" s="7" t="n"/>
      <c r="V43" s="1" t="n"/>
      <c r="W43" s="1" t="n"/>
      <c r="X43" s="1" t="n"/>
      <c r="Y43" s="1" t="n"/>
      <c r="Z43" s="1" t="n"/>
    </row>
    <row r="44" ht="14.25" customHeight="1" s="412">
      <c r="A44" s="1" t="n"/>
      <c r="B44" s="1" t="n"/>
      <c r="C44" s="5" t="n"/>
      <c r="D44" s="6" t="n"/>
      <c r="E44" s="6" t="n"/>
      <c r="F44" s="6" t="n"/>
      <c r="G44" s="6" t="n"/>
      <c r="H44" s="6" t="n"/>
      <c r="I44" s="6" t="n"/>
      <c r="J44" s="6" t="n"/>
      <c r="K44" s="20" t="n"/>
      <c r="L44" s="6" t="n"/>
      <c r="M44" s="6" t="n"/>
      <c r="N44" s="6" t="n"/>
      <c r="O44" s="6" t="n"/>
      <c r="P44" s="6" t="n"/>
      <c r="Q44" s="6" t="n"/>
      <c r="R44" s="6" t="n"/>
      <c r="S44" s="6" t="n"/>
      <c r="T44" s="6" t="n"/>
      <c r="U44" s="7" t="n"/>
      <c r="V44" s="1" t="n"/>
      <c r="W44" s="1" t="n"/>
      <c r="X44" s="1" t="n"/>
      <c r="Y44" s="1" t="n"/>
      <c r="Z44" s="1" t="n"/>
    </row>
    <row r="45" ht="14.25" customHeight="1" s="412">
      <c r="A45" s="1" t="n"/>
      <c r="B45" s="1" t="n"/>
      <c r="C45" s="5" t="n"/>
      <c r="D45" s="6" t="n"/>
      <c r="E45" s="6" t="n"/>
      <c r="F45" s="6" t="n"/>
      <c r="G45" s="6" t="n"/>
      <c r="H45" s="6" t="n"/>
      <c r="I45" s="6" t="n"/>
      <c r="J45" s="6" t="n"/>
      <c r="K45" s="20" t="n"/>
      <c r="L45" s="6" t="n"/>
      <c r="M45" s="6" t="n"/>
      <c r="N45" s="6" t="n"/>
      <c r="O45" s="6" t="n"/>
      <c r="P45" s="6" t="n"/>
      <c r="Q45" s="6" t="n"/>
      <c r="R45" s="6" t="n"/>
      <c r="S45" s="6" t="n"/>
      <c r="T45" s="6" t="n"/>
      <c r="U45" s="7" t="n"/>
      <c r="V45" s="1" t="n"/>
      <c r="W45" s="1" t="n"/>
      <c r="X45" s="1" t="n"/>
      <c r="Y45" s="1" t="n"/>
      <c r="Z45" s="1" t="n"/>
    </row>
    <row r="46" ht="14.25" customHeight="1" s="412">
      <c r="A46" s="1" t="n"/>
      <c r="B46" s="1" t="n"/>
      <c r="C46" s="5" t="n"/>
      <c r="D46" s="6" t="n"/>
      <c r="E46" s="6" t="n"/>
      <c r="F46" s="6" t="n"/>
      <c r="G46" s="6" t="n"/>
      <c r="H46" s="6" t="n"/>
      <c r="I46" s="6" t="n"/>
      <c r="J46" s="6" t="n"/>
      <c r="K46" s="20" t="n"/>
      <c r="L46" s="6" t="n"/>
      <c r="M46" s="6" t="n"/>
      <c r="N46" s="6" t="n"/>
      <c r="O46" s="6" t="n"/>
      <c r="P46" s="6" t="n"/>
      <c r="Q46" s="6" t="n"/>
      <c r="R46" s="6" t="n"/>
      <c r="S46" s="6" t="n"/>
      <c r="T46" s="6" t="n"/>
      <c r="U46" s="7" t="n"/>
      <c r="V46" s="1" t="n"/>
      <c r="W46" s="1" t="n"/>
      <c r="X46" s="1" t="n"/>
      <c r="Y46" s="1" t="n"/>
      <c r="Z46" s="1" t="n"/>
    </row>
    <row r="47" ht="14.25" customHeight="1" s="412">
      <c r="A47" s="1" t="n"/>
      <c r="B47" s="1" t="n"/>
      <c r="C47" s="5" t="n"/>
      <c r="D47" s="6" t="n"/>
      <c r="E47" s="6" t="n"/>
      <c r="F47" s="6" t="n"/>
      <c r="G47" s="6" t="n"/>
      <c r="H47" s="6" t="n"/>
      <c r="I47" s="6" t="n"/>
      <c r="J47" s="6" t="n"/>
      <c r="K47" s="20" t="n"/>
      <c r="L47" s="6" t="n"/>
      <c r="M47" s="6" t="n"/>
      <c r="N47" s="6" t="n"/>
      <c r="O47" s="6" t="n"/>
      <c r="P47" s="6" t="n"/>
      <c r="Q47" s="6" t="n"/>
      <c r="R47" s="6" t="n"/>
      <c r="S47" s="6" t="n"/>
      <c r="T47" s="6" t="n"/>
      <c r="U47" s="7" t="n"/>
      <c r="V47" s="1" t="n"/>
      <c r="W47" s="1" t="n"/>
      <c r="X47" s="1" t="n"/>
      <c r="Y47" s="1" t="n"/>
      <c r="Z47" s="1" t="n"/>
    </row>
    <row r="48" ht="14.25" customHeight="1" s="412">
      <c r="A48" s="1" t="n"/>
      <c r="B48" s="1" t="n"/>
      <c r="C48" s="5" t="n"/>
      <c r="D48" s="6" t="n"/>
      <c r="E48" s="6" t="n"/>
      <c r="F48" s="6" t="n"/>
      <c r="G48" s="6" t="n"/>
      <c r="H48" s="6" t="n"/>
      <c r="I48" s="6" t="n"/>
      <c r="J48" s="6" t="n"/>
      <c r="K48" s="20" t="n"/>
      <c r="L48" s="6" t="n"/>
      <c r="M48" s="6" t="n"/>
      <c r="N48" s="6" t="n"/>
      <c r="O48" s="6" t="n"/>
      <c r="P48" s="6" t="n"/>
      <c r="Q48" s="6" t="n"/>
      <c r="R48" s="6" t="n"/>
      <c r="S48" s="6" t="n"/>
      <c r="T48" s="6" t="n"/>
      <c r="U48" s="7" t="n"/>
      <c r="V48" s="1" t="n"/>
      <c r="W48" s="1" t="n"/>
      <c r="X48" s="1" t="n"/>
      <c r="Y48" s="1" t="n"/>
      <c r="Z48" s="1" t="n"/>
    </row>
    <row r="49" ht="14.25" customHeight="1" s="412">
      <c r="A49" s="1" t="n"/>
      <c r="B49" s="1" t="n"/>
      <c r="C49" s="5" t="n"/>
      <c r="D49" s="6" t="n"/>
      <c r="E49" s="6" t="n"/>
      <c r="F49" s="6" t="n"/>
      <c r="G49" s="6" t="n"/>
      <c r="H49" s="6" t="n"/>
      <c r="I49" s="6" t="n"/>
      <c r="J49" s="6" t="n"/>
      <c r="K49" s="20" t="n"/>
      <c r="L49" s="6" t="n"/>
      <c r="M49" s="6" t="n"/>
      <c r="N49" s="6" t="n"/>
      <c r="O49" s="6" t="n"/>
      <c r="P49" s="6" t="n"/>
      <c r="Q49" s="6" t="n"/>
      <c r="R49" s="6" t="n"/>
      <c r="S49" s="6" t="n"/>
      <c r="T49" s="6" t="n"/>
      <c r="U49" s="7" t="n"/>
      <c r="V49" s="1" t="n"/>
      <c r="W49" s="1" t="n"/>
      <c r="X49" s="1" t="n"/>
      <c r="Y49" s="1" t="n"/>
      <c r="Z49" s="1" t="n"/>
    </row>
    <row r="50" ht="14.25" customHeight="1" s="412">
      <c r="A50" s="1" t="n"/>
      <c r="B50" s="1" t="n"/>
      <c r="C50" s="8" t="inlineStr">
        <is>
          <t xml:space="preserve">   Shortcuts:</t>
        </is>
      </c>
      <c r="D50" s="6" t="n"/>
      <c r="E50" s="6" t="n"/>
      <c r="F50" s="6" t="n"/>
      <c r="G50" s="6" t="n"/>
      <c r="H50" s="6" t="n"/>
      <c r="I50" s="6" t="n"/>
      <c r="J50" s="6" t="n"/>
      <c r="K50" s="20" t="n"/>
      <c r="L50" s="6" t="n"/>
      <c r="M50" s="6" t="n"/>
      <c r="N50" s="6" t="n"/>
      <c r="O50" s="6" t="n"/>
      <c r="P50" s="6" t="n"/>
      <c r="Q50" s="6" t="n"/>
      <c r="R50" s="6" t="n"/>
      <c r="S50" s="6" t="n"/>
      <c r="T50" s="6" t="n"/>
      <c r="U50" s="7" t="n"/>
      <c r="V50" s="1" t="n"/>
      <c r="W50" s="1" t="n"/>
      <c r="X50" s="1" t="n"/>
      <c r="Y50" s="1" t="n"/>
      <c r="Z50" s="1" t="n"/>
    </row>
    <row r="51" ht="14.25" customHeight="1" s="412">
      <c r="A51" s="1" t="n"/>
      <c r="B51" s="1" t="n"/>
      <c r="C51" s="8" t="n"/>
      <c r="D51" s="19" t="inlineStr">
        <is>
          <t>Windows:</t>
        </is>
      </c>
      <c r="E51" s="6" t="n"/>
      <c r="F51" s="6" t="n"/>
      <c r="G51" s="6" t="n"/>
      <c r="H51" s="6" t="n"/>
      <c r="I51" s="6" t="n"/>
      <c r="J51" s="6" t="n"/>
      <c r="K51" s="20" t="n"/>
      <c r="L51" s="6" t="n"/>
      <c r="M51" s="19" t="inlineStr">
        <is>
          <t>Mac:</t>
        </is>
      </c>
      <c r="N51" s="6" t="n"/>
      <c r="O51" s="6" t="n"/>
      <c r="P51" s="6" t="n"/>
      <c r="Q51" s="6" t="n"/>
      <c r="R51" s="6" t="n"/>
      <c r="S51" s="6" t="n"/>
      <c r="T51" s="6" t="n"/>
      <c r="U51" s="7" t="n"/>
      <c r="V51" s="1" t="n"/>
      <c r="W51" s="1" t="n"/>
      <c r="X51" s="1" t="n"/>
      <c r="Y51" s="1" t="n"/>
      <c r="Z51" s="1" t="n"/>
    </row>
    <row r="52" ht="14.25" customHeight="1" s="412">
      <c r="A52" s="1" t="n"/>
      <c r="B52" s="1" t="n"/>
      <c r="C52" s="8" t="n"/>
      <c r="D52" s="21" t="inlineStr">
        <is>
          <t>Copy</t>
        </is>
      </c>
      <c r="E52" s="6" t="n"/>
      <c r="F52" s="6" t="n"/>
      <c r="G52" s="6" t="inlineStr">
        <is>
          <t>Ctrl + C</t>
        </is>
      </c>
      <c r="H52" s="6" t="n"/>
      <c r="I52" s="6" t="n"/>
      <c r="J52" s="6" t="n"/>
      <c r="K52" s="20" t="n"/>
      <c r="L52" s="6" t="n"/>
      <c r="M52" s="21" t="inlineStr">
        <is>
          <t>Copy</t>
        </is>
      </c>
      <c r="N52" s="6" t="n"/>
      <c r="O52" s="6" t="n"/>
      <c r="P52" s="6" t="inlineStr">
        <is>
          <t>CMD + C</t>
        </is>
      </c>
      <c r="Q52" s="6" t="n"/>
      <c r="R52" s="6" t="n"/>
      <c r="S52" s="6" t="n"/>
      <c r="T52" s="6" t="n"/>
      <c r="U52" s="7" t="n"/>
      <c r="V52" s="1" t="n"/>
      <c r="W52" s="1" t="n"/>
      <c r="X52" s="1" t="n"/>
      <c r="Y52" s="1" t="n"/>
      <c r="Z52" s="1" t="n"/>
    </row>
    <row r="53" ht="14.25" customHeight="1" s="412">
      <c r="A53" s="1" t="n"/>
      <c r="B53" s="1" t="n"/>
      <c r="C53" s="8" t="n"/>
      <c r="D53" s="21" t="inlineStr">
        <is>
          <t>Paste</t>
        </is>
      </c>
      <c r="E53" s="6" t="n"/>
      <c r="F53" s="6" t="n"/>
      <c r="G53" s="6" t="inlineStr">
        <is>
          <t>Ctrl + V</t>
        </is>
      </c>
      <c r="H53" s="6" t="n"/>
      <c r="I53" s="6" t="n"/>
      <c r="J53" s="6" t="n"/>
      <c r="K53" s="20" t="n"/>
      <c r="L53" s="6" t="n"/>
      <c r="M53" s="21" t="inlineStr">
        <is>
          <t>Paste</t>
        </is>
      </c>
      <c r="N53" s="6" t="n"/>
      <c r="O53" s="6" t="n"/>
      <c r="P53" s="6" t="inlineStr">
        <is>
          <t>CMD + V</t>
        </is>
      </c>
      <c r="Q53" s="6" t="n"/>
      <c r="R53" s="6" t="n"/>
      <c r="S53" s="6" t="n"/>
      <c r="T53" s="6" t="n"/>
      <c r="U53" s="7" t="n"/>
      <c r="V53" s="1" t="n"/>
      <c r="W53" s="1" t="n"/>
      <c r="X53" s="1" t="n"/>
      <c r="Y53" s="1" t="n"/>
      <c r="Z53" s="1" t="n"/>
    </row>
    <row r="54" ht="14.25" customHeight="1" s="412">
      <c r="A54" s="1" t="n"/>
      <c r="B54" s="1" t="n"/>
      <c r="C54" s="5" t="n"/>
      <c r="D54" s="21" t="inlineStr">
        <is>
          <t>Undo</t>
        </is>
      </c>
      <c r="E54" s="6" t="n"/>
      <c r="F54" s="6" t="n"/>
      <c r="G54" s="6" t="inlineStr">
        <is>
          <t>Ctrl + Z</t>
        </is>
      </c>
      <c r="H54" s="6" t="n"/>
      <c r="I54" s="6" t="n"/>
      <c r="J54" s="6" t="n"/>
      <c r="K54" s="20" t="n"/>
      <c r="L54" s="6" t="n"/>
      <c r="M54" s="21" t="inlineStr">
        <is>
          <t>Undo</t>
        </is>
      </c>
      <c r="N54" s="6" t="n"/>
      <c r="O54" s="6" t="n"/>
      <c r="P54" s="6" t="inlineStr">
        <is>
          <t>CMD + Z</t>
        </is>
      </c>
      <c r="Q54" s="6" t="n"/>
      <c r="R54" s="6" t="n"/>
      <c r="S54" s="6" t="n"/>
      <c r="T54" s="6" t="n"/>
      <c r="U54" s="7" t="n"/>
      <c r="V54" s="1" t="n"/>
      <c r="W54" s="1" t="n"/>
      <c r="X54" s="1" t="n"/>
      <c r="Y54" s="1" t="n"/>
      <c r="Z54" s="1" t="n"/>
    </row>
    <row r="55" ht="14.25" customHeight="1" s="412">
      <c r="A55" s="1" t="n"/>
      <c r="B55" s="1" t="n"/>
      <c r="C55" s="5" t="n"/>
      <c r="D55" s="21" t="inlineStr">
        <is>
          <t>Redo</t>
        </is>
      </c>
      <c r="E55" s="6" t="n"/>
      <c r="F55" s="6" t="n"/>
      <c r="G55" s="6" t="inlineStr">
        <is>
          <t>Ctrl + Y</t>
        </is>
      </c>
      <c r="H55" s="6" t="n"/>
      <c r="I55" s="6" t="n"/>
      <c r="J55" s="6" t="n"/>
      <c r="K55" s="20" t="n"/>
      <c r="L55" s="6" t="n"/>
      <c r="M55" s="21" t="inlineStr">
        <is>
          <t>Redo</t>
        </is>
      </c>
      <c r="N55" s="6" t="n"/>
      <c r="O55" s="6" t="n"/>
      <c r="P55" s="6" t="inlineStr">
        <is>
          <t>CMD + Y</t>
        </is>
      </c>
      <c r="Q55" s="6" t="n"/>
      <c r="R55" s="6" t="n"/>
      <c r="S55" s="6" t="n"/>
      <c r="T55" s="6" t="n"/>
      <c r="U55" s="7" t="n"/>
      <c r="V55" s="1" t="n"/>
      <c r="W55" s="1" t="n"/>
      <c r="X55" s="1" t="n"/>
      <c r="Y55" s="1" t="n"/>
      <c r="Z55" s="1" t="n"/>
    </row>
    <row r="56" ht="14.25" customHeight="1" s="412">
      <c r="A56" s="1" t="n"/>
      <c r="B56" s="1" t="n"/>
      <c r="C56" s="5" t="n"/>
      <c r="D56" s="21" t="inlineStr">
        <is>
          <t>Paste as value (hardcode)</t>
        </is>
      </c>
      <c r="E56" s="6" t="n"/>
      <c r="F56" s="6" t="n"/>
      <c r="G56" s="6" t="inlineStr">
        <is>
          <t>Ctrl + Alt + V, then V + Enter</t>
        </is>
      </c>
      <c r="H56" s="6" t="n"/>
      <c r="I56" s="6" t="n"/>
      <c r="J56" s="6" t="n"/>
      <c r="K56" s="20" t="n"/>
      <c r="L56" s="6" t="n"/>
      <c r="M56" s="21" t="inlineStr">
        <is>
          <t>Paste as value (hardcode)</t>
        </is>
      </c>
      <c r="N56" s="6" t="n"/>
      <c r="O56" s="6" t="n"/>
      <c r="P56" s="6" t="inlineStr">
        <is>
          <t>Ctrl + CMD + V, then V + Enter</t>
        </is>
      </c>
      <c r="Q56" s="6" t="n"/>
      <c r="R56" s="6" t="n"/>
      <c r="S56" s="6" t="n"/>
      <c r="T56" s="6" t="n"/>
      <c r="U56" s="7" t="n"/>
      <c r="V56" s="1" t="n"/>
      <c r="W56" s="1" t="n"/>
      <c r="X56" s="1" t="n"/>
      <c r="Y56" s="1" t="n"/>
      <c r="Z56" s="1" t="n"/>
    </row>
    <row r="57" ht="14.25" customHeight="1" s="412">
      <c r="A57" s="1" t="n"/>
      <c r="B57" s="1" t="n"/>
      <c r="C57" s="5" t="n"/>
      <c r="D57" s="21" t="inlineStr">
        <is>
          <t>Fill formula to multiple cells</t>
        </is>
      </c>
      <c r="E57" s="6" t="n"/>
      <c r="F57" s="6" t="n"/>
      <c r="G57" s="6" t="inlineStr">
        <is>
          <t>Copy the cell, select the range by holding</t>
        </is>
      </c>
      <c r="H57" s="6" t="n"/>
      <c r="I57" s="6" t="n"/>
      <c r="J57" s="6" t="n"/>
      <c r="K57" s="20" t="n"/>
      <c r="L57" s="6" t="n"/>
      <c r="M57" s="21" t="inlineStr">
        <is>
          <t>Fill formula to multiple cells</t>
        </is>
      </c>
      <c r="N57" s="6" t="n"/>
      <c r="O57" s="6" t="n"/>
      <c r="P57" s="6" t="inlineStr">
        <is>
          <t>Copy the cell, select the range by holding</t>
        </is>
      </c>
      <c r="Q57" s="6" t="n"/>
      <c r="R57" s="6" t="n"/>
      <c r="S57" s="6" t="n"/>
      <c r="T57" s="6" t="n"/>
      <c r="U57" s="7" t="n"/>
      <c r="V57" s="1" t="n"/>
      <c r="W57" s="1" t="n"/>
      <c r="X57" s="1" t="n"/>
      <c r="Y57" s="1" t="n"/>
      <c r="Z57" s="1" t="n"/>
    </row>
    <row r="58" ht="14.25" customHeight="1" s="412">
      <c r="A58" s="1" t="n"/>
      <c r="B58" s="1" t="n"/>
      <c r="C58" s="5" t="n"/>
      <c r="D58" s="21" t="n"/>
      <c r="E58" s="6" t="n"/>
      <c r="F58" s="6" t="n"/>
      <c r="G58" s="6" t="inlineStr">
        <is>
          <t>Shift + right arrow key, then press Ctrl + R</t>
        </is>
      </c>
      <c r="H58" s="6" t="n"/>
      <c r="I58" s="6" t="n"/>
      <c r="J58" s="6" t="n"/>
      <c r="K58" s="20" t="n"/>
      <c r="L58" s="6" t="n"/>
      <c r="M58" s="21" t="n"/>
      <c r="N58" s="6" t="n"/>
      <c r="O58" s="6" t="n"/>
      <c r="P58" s="6" t="inlineStr">
        <is>
          <t>Shift + right arrow key, then press CMD + R</t>
        </is>
      </c>
      <c r="Q58" s="6" t="n"/>
      <c r="R58" s="6" t="n"/>
      <c r="S58" s="6" t="n"/>
      <c r="T58" s="6" t="n"/>
      <c r="U58" s="7" t="n"/>
      <c r="V58" s="1" t="n"/>
      <c r="W58" s="1" t="n"/>
      <c r="X58" s="1" t="n"/>
      <c r="Y58" s="1" t="n"/>
      <c r="Z58" s="1" t="n"/>
    </row>
    <row r="59" ht="14.25" customHeight="1" s="412">
      <c r="A59" s="1" t="n"/>
      <c r="B59" s="1" t="n"/>
      <c r="C59" s="5" t="n"/>
      <c r="D59" s="21" t="inlineStr">
        <is>
          <t>View cell formula</t>
        </is>
      </c>
      <c r="E59" s="6" t="n"/>
      <c r="F59" s="6" t="n"/>
      <c r="G59" s="6" t="inlineStr">
        <is>
          <t>F2 (Or Fn + F2 if F2 is locked)</t>
        </is>
      </c>
      <c r="H59" s="6" t="n"/>
      <c r="I59" s="6" t="n"/>
      <c r="J59" s="6" t="n"/>
      <c r="K59" s="20" t="n"/>
      <c r="L59" s="6" t="n"/>
      <c r="M59" s="21" t="inlineStr">
        <is>
          <t>View cell formula</t>
        </is>
      </c>
      <c r="N59" s="6" t="n"/>
      <c r="O59" s="6" t="n"/>
      <c r="P59" s="6" t="inlineStr">
        <is>
          <t>F2 (Or Fn + F2 if F2 is locked)</t>
        </is>
      </c>
      <c r="Q59" s="6" t="n"/>
      <c r="R59" s="6" t="n"/>
      <c r="S59" s="6" t="n"/>
      <c r="T59" s="6" t="n"/>
      <c r="U59" s="7" t="n"/>
      <c r="V59" s="1" t="n"/>
      <c r="W59" s="1" t="n"/>
      <c r="X59" s="1" t="n"/>
      <c r="Y59" s="1" t="n"/>
      <c r="Z59" s="1" t="n"/>
    </row>
    <row r="60" ht="14.25" customHeight="1" s="412">
      <c r="A60" s="1" t="n"/>
      <c r="B60" s="1" t="n"/>
      <c r="C60" s="22" t="n"/>
      <c r="D60" s="23" t="n"/>
      <c r="E60" s="23" t="n"/>
      <c r="F60" s="23" t="n"/>
      <c r="G60" s="23" t="n"/>
      <c r="H60" s="23" t="n"/>
      <c r="I60" s="23" t="n"/>
      <c r="J60" s="23" t="n"/>
      <c r="K60" s="24" t="n"/>
      <c r="L60" s="23" t="n"/>
      <c r="M60" s="23" t="n"/>
      <c r="N60" s="23" t="n"/>
      <c r="O60" s="23" t="n"/>
      <c r="P60" s="23" t="n"/>
      <c r="Q60" s="23" t="n"/>
      <c r="R60" s="23" t="n"/>
      <c r="S60" s="23" t="n"/>
      <c r="T60" s="23" t="n"/>
      <c r="U60" s="25"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2.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48" customWidth="1" style="412" min="3" max="3"/>
    <col width="8.5" customWidth="1" style="412" min="4" max="6"/>
    <col width="10.13" customWidth="1" style="412" min="7" max="7"/>
    <col width="11.13" customWidth="1" style="412" min="8" max="8"/>
    <col width="10.88" customWidth="1" style="412" min="9" max="12"/>
    <col width="8.5" customWidth="1" style="412" min="13" max="13"/>
    <col width="9.880000000000001" customWidth="1" style="412" min="14" max="14"/>
    <col width="9.5" customWidth="1" style="412" min="15" max="15"/>
    <col width="8.5" customWidth="1" style="412" min="16" max="25"/>
    <col width="12.5" customWidth="1" style="412" min="26" max="26"/>
  </cols>
  <sheetData>
    <row r="1" hidden="1" ht="15" customHeight="1" s="412">
      <c r="A1" s="26" t="n"/>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row>
    <row r="2" hidden="1" ht="15" customHeight="1" s="412">
      <c r="A2" s="26" t="n"/>
      <c r="B2" s="26" t="n"/>
      <c r="C2" s="26" t="n"/>
      <c r="D2" s="26" t="n"/>
      <c r="E2" s="26" t="n"/>
      <c r="F2" s="26" t="n"/>
      <c r="G2" s="26" t="n"/>
      <c r="H2" s="26" t="n"/>
      <c r="I2" s="27" t="n"/>
      <c r="J2" s="28" t="n"/>
      <c r="K2" s="26" t="n"/>
      <c r="L2" s="26" t="n"/>
      <c r="M2" s="26" t="n"/>
      <c r="N2" s="26" t="n"/>
      <c r="O2" s="26" t="n"/>
      <c r="P2" s="26" t="n"/>
      <c r="Q2" s="26" t="n"/>
      <c r="R2" s="26" t="n"/>
      <c r="S2" s="26" t="n"/>
      <c r="T2" s="26" t="n"/>
      <c r="U2" s="26" t="n"/>
      <c r="V2" s="26" t="n"/>
      <c r="W2" s="26" t="n"/>
      <c r="X2" s="26" t="n"/>
      <c r="Y2" s="26" t="n"/>
      <c r="Z2" s="26" t="n"/>
    </row>
    <row r="3">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c r="A4" s="29" t="n"/>
      <c r="B4" s="29" t="n"/>
      <c r="C4" s="30" t="inlineStr">
        <is>
          <t>Income Statement</t>
        </is>
      </c>
      <c r="D4" s="29" t="n"/>
      <c r="E4" s="29" t="n"/>
      <c r="F4" s="29" t="n"/>
      <c r="G4" s="29" t="n"/>
      <c r="H4" s="29" t="n"/>
      <c r="I4" s="31" t="n"/>
      <c r="J4" s="31" t="n"/>
      <c r="K4" s="31" t="n"/>
      <c r="L4" s="31" t="n"/>
      <c r="M4" s="29" t="n"/>
      <c r="N4" s="29" t="n"/>
      <c r="O4" s="29" t="n"/>
      <c r="P4" s="29" t="n"/>
      <c r="Q4" s="29" t="n"/>
      <c r="R4" s="29" t="n"/>
      <c r="S4" s="29" t="n"/>
      <c r="T4" s="29" t="n"/>
      <c r="U4" s="29" t="n"/>
      <c r="V4" s="29" t="n"/>
      <c r="W4" s="29" t="n"/>
      <c r="X4" s="29" t="n"/>
      <c r="Y4" s="29" t="n"/>
      <c r="Z4" s="29" t="n"/>
    </row>
    <row r="5">
      <c r="A5" s="1" t="n"/>
      <c r="B5" s="1" t="n"/>
      <c r="C5" s="32" t="n"/>
      <c r="D5" s="1" t="n"/>
      <c r="E5" s="1" t="n"/>
      <c r="F5" s="1" t="n"/>
      <c r="G5" s="1" t="n"/>
      <c r="H5" s="1" t="n"/>
      <c r="I5" s="33" t="n"/>
      <c r="J5" s="33" t="n"/>
      <c r="K5" s="33" t="n"/>
      <c r="L5" s="33" t="n"/>
      <c r="M5" s="1" t="n"/>
      <c r="N5" s="1" t="n"/>
      <c r="O5" s="1" t="n"/>
      <c r="P5" s="1" t="n"/>
      <c r="Q5" s="1" t="n"/>
      <c r="R5" s="1" t="n"/>
      <c r="S5" s="1" t="n"/>
      <c r="T5" s="1" t="n"/>
      <c r="U5" s="1" t="n"/>
      <c r="V5" s="1" t="n"/>
      <c r="W5" s="1" t="n"/>
      <c r="X5" s="1" t="n"/>
      <c r="Y5" s="1" t="n"/>
      <c r="Z5" s="1" t="n"/>
    </row>
    <row r="6">
      <c r="A6" s="1" t="n"/>
      <c r="B6" s="1" t="n"/>
      <c r="C6" s="32" t="n"/>
      <c r="D6" s="1" t="n"/>
      <c r="E6" s="1" t="n"/>
      <c r="F6" s="1" t="n"/>
      <c r="G6" s="1" t="n"/>
      <c r="H6" s="1" t="n"/>
      <c r="I6" s="33" t="n"/>
      <c r="J6" s="33" t="n"/>
      <c r="K6" s="33" t="n"/>
      <c r="L6" s="33" t="n"/>
      <c r="M6" s="1" t="n"/>
      <c r="N6" s="1" t="n"/>
      <c r="O6" s="1" t="n"/>
      <c r="P6" s="1" t="n"/>
      <c r="Q6" s="1" t="n"/>
      <c r="R6" s="1" t="n"/>
      <c r="S6" s="1" t="n"/>
      <c r="T6" s="1" t="n"/>
      <c r="U6" s="1" t="n"/>
      <c r="V6" s="1" t="n"/>
      <c r="W6" s="1" t="n"/>
      <c r="X6" s="1" t="n"/>
      <c r="Y6" s="1" t="n"/>
      <c r="Z6" s="1" t="n"/>
    </row>
    <row r="7">
      <c r="A7" s="1" t="n"/>
      <c r="B7" s="1" t="n"/>
      <c r="C7" s="32" t="n"/>
      <c r="D7" s="1" t="n"/>
      <c r="E7" s="1" t="n"/>
      <c r="F7" s="1" t="n"/>
      <c r="G7" s="1" t="n"/>
      <c r="H7" s="1" t="n"/>
      <c r="I7" s="33" t="n"/>
      <c r="J7" s="33" t="n"/>
      <c r="K7" s="33" t="n"/>
      <c r="L7" s="33" t="n"/>
      <c r="M7" s="1" t="n"/>
      <c r="N7" s="1" t="n"/>
      <c r="O7" s="1" t="n"/>
      <c r="P7" s="1" t="n"/>
      <c r="Q7" s="1" t="n"/>
      <c r="R7" s="1" t="n"/>
      <c r="S7" s="1" t="n"/>
      <c r="T7" s="1" t="n"/>
      <c r="U7" s="1" t="n"/>
      <c r="V7" s="1" t="n"/>
      <c r="W7" s="1" t="n"/>
      <c r="X7" s="1" t="n"/>
      <c r="Y7" s="1" t="n"/>
      <c r="Z7" s="1" t="n"/>
    </row>
    <row r="8">
      <c r="A8" s="1" t="n"/>
      <c r="B8" s="1" t="n"/>
      <c r="C8" s="32" t="n"/>
      <c r="D8" s="1" t="n"/>
      <c r="E8" s="1" t="n"/>
      <c r="F8" s="1" t="n"/>
      <c r="G8" s="1" t="n"/>
      <c r="H8" s="1" t="n"/>
      <c r="I8" s="33" t="n"/>
      <c r="J8" s="33" t="n"/>
      <c r="K8" s="33" t="n"/>
      <c r="L8" s="33"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34" t="inlineStr">
        <is>
          <t>Income Statement Drivers</t>
        </is>
      </c>
      <c r="D10" s="35" t="n"/>
      <c r="E10" s="35" t="n"/>
      <c r="F10" s="35" t="n"/>
      <c r="G10" s="35" t="n"/>
      <c r="H10" s="36" t="n"/>
      <c r="I10" s="37" t="n"/>
      <c r="J10" s="37" t="n"/>
      <c r="K10" s="37" t="n"/>
      <c r="L10" s="38"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39">
        <f>G33+1</f>
        <v/>
      </c>
      <c r="I12" s="39">
        <f>H12+1</f>
        <v/>
      </c>
      <c r="J12" s="39">
        <f>I12+1</f>
        <v/>
      </c>
      <c r="K12" s="39">
        <f>J12+1</f>
        <v/>
      </c>
      <c r="L12" s="39">
        <f>K12+1</f>
        <v/>
      </c>
      <c r="M12" s="1" t="n"/>
      <c r="N12" s="1" t="n"/>
      <c r="O12" s="1" t="n"/>
      <c r="P12" s="1" t="n"/>
      <c r="Q12" s="1" t="n"/>
      <c r="R12" s="1" t="n"/>
      <c r="S12" s="1" t="n"/>
      <c r="T12" s="1" t="n"/>
      <c r="U12" s="1" t="n"/>
      <c r="V12" s="1" t="n"/>
      <c r="W12" s="1" t="n"/>
      <c r="X12" s="1" t="n"/>
      <c r="Y12" s="1" t="n"/>
      <c r="Z12" s="1" t="n"/>
    </row>
    <row r="13" ht="5.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inlineStr">
        <is>
          <t>Revenue Growth %</t>
        </is>
      </c>
      <c r="D14" s="1" t="n"/>
      <c r="E14" s="1" t="n"/>
      <c r="F14" s="1" t="n"/>
      <c r="G14" s="1" t="n"/>
      <c r="H14" s="40">
        <f>AVERAGE(H23:H25)</f>
        <v/>
      </c>
      <c r="I14" s="40">
        <f>AVERAGE(I23:I25)</f>
        <v/>
      </c>
      <c r="J14" s="40">
        <f>AVERAGE(J23:J25)</f>
        <v/>
      </c>
      <c r="K14" s="40">
        <f>AVERAGE(K23:K25)</f>
        <v/>
      </c>
      <c r="L14" s="40">
        <f>AVERAGE(L23:L25)</f>
        <v/>
      </c>
      <c r="M14" s="1" t="n"/>
      <c r="N14" s="1" t="n"/>
      <c r="O14" s="1" t="n"/>
      <c r="P14" s="1" t="n"/>
      <c r="Q14" s="1" t="n"/>
      <c r="R14" s="1" t="n"/>
      <c r="S14" s="1" t="n"/>
      <c r="T14" s="1" t="n"/>
      <c r="U14" s="1" t="n"/>
      <c r="V14" s="1" t="n"/>
      <c r="W14" s="1" t="n"/>
      <c r="X14" s="1" t="n"/>
      <c r="Y14" s="1" t="n"/>
      <c r="Z14" s="1" t="n"/>
    </row>
    <row r="15" ht="14.25" customHeight="1" s="412">
      <c r="A15" s="1" t="n"/>
      <c r="B15" s="1" t="n"/>
      <c r="C15" s="1" t="inlineStr">
        <is>
          <t>Cost Of Good Sold % Of Revenue</t>
        </is>
      </c>
      <c r="D15" s="1" t="n"/>
      <c r="E15" s="1" t="n"/>
      <c r="F15" s="1" t="n"/>
      <c r="G15" s="1" t="n"/>
      <c r="H15" s="41" t="n">
        <v>0.436</v>
      </c>
      <c r="I15" s="41" t="n">
        <v>0.434</v>
      </c>
      <c r="J15" s="41" t="n">
        <v>0.431</v>
      </c>
      <c r="K15" s="41" t="n">
        <v>0.429</v>
      </c>
      <c r="L15" s="41" t="n">
        <v>0.426</v>
      </c>
      <c r="M15" s="1" t="n"/>
      <c r="N15" s="1" t="n"/>
      <c r="O15" s="1" t="n"/>
      <c r="P15" s="1" t="n"/>
      <c r="Q15" s="1" t="n"/>
      <c r="R15" s="1" t="n"/>
      <c r="S15" s="1" t="n"/>
      <c r="T15" s="1" t="n"/>
      <c r="U15" s="1" t="n"/>
      <c r="V15" s="1" t="n"/>
      <c r="W15" s="1" t="n"/>
      <c r="X15" s="1" t="n"/>
      <c r="Y15" s="1" t="n"/>
      <c r="Z15" s="1" t="n"/>
    </row>
    <row r="16" ht="14.25" customHeight="1" s="412">
      <c r="A16" s="1" t="n"/>
      <c r="B16" s="1" t="n"/>
      <c r="C16" s="1" t="inlineStr">
        <is>
          <t>Selling, General &amp; Administrative Expenses % Of Revenue</t>
        </is>
      </c>
      <c r="D16" s="1" t="n"/>
      <c r="E16" s="1" t="n"/>
      <c r="F16" s="1" t="n"/>
      <c r="G16" s="1" t="n"/>
      <c r="H16" s="41" t="n">
        <v>0.347</v>
      </c>
      <c r="I16" s="41" t="n">
        <v>0.344</v>
      </c>
      <c r="J16" s="41" t="n">
        <v>0.342</v>
      </c>
      <c r="K16" s="41" t="n">
        <v>0.339</v>
      </c>
      <c r="L16" s="41" t="n">
        <v>0.337</v>
      </c>
      <c r="M16" s="1" t="n"/>
      <c r="N16" s="1" t="n"/>
      <c r="O16" s="1" t="n"/>
      <c r="P16" s="1" t="n"/>
      <c r="Q16" s="1" t="n"/>
      <c r="R16" s="1" t="n"/>
      <c r="S16" s="1" t="n"/>
      <c r="T16" s="1" t="n"/>
      <c r="U16" s="1" t="n"/>
      <c r="V16" s="1" t="n"/>
      <c r="W16" s="1" t="n"/>
      <c r="X16" s="1" t="n"/>
      <c r="Y16" s="1" t="n"/>
      <c r="Z16" s="1" t="n"/>
    </row>
    <row r="17" ht="14.25" customHeight="1" s="412">
      <c r="A17" s="1" t="n"/>
      <c r="B17" s="1" t="n"/>
      <c r="C17" s="1" t="inlineStr">
        <is>
          <t>Tax Rate</t>
        </is>
      </c>
      <c r="D17" s="1" t="n"/>
      <c r="E17" s="1" t="n"/>
      <c r="F17" s="1" t="n"/>
      <c r="G17" s="1" t="n"/>
      <c r="H17" s="41" t="n">
        <v>0.287</v>
      </c>
      <c r="I17" s="41" t="n">
        <v>0.287</v>
      </c>
      <c r="J17" s="41" t="n">
        <v>0.287</v>
      </c>
      <c r="K17" s="41" t="n">
        <v>0.287</v>
      </c>
      <c r="L17" s="41" t="n">
        <v>0.287</v>
      </c>
      <c r="M17" s="1" t="n"/>
      <c r="N17" s="1" t="n"/>
      <c r="O17" s="1" t="n"/>
      <c r="P17" s="1" t="n"/>
      <c r="Q17" s="1" t="n"/>
      <c r="R17" s="1" t="n"/>
      <c r="S17" s="1" t="n"/>
      <c r="T17" s="1" t="n"/>
      <c r="U17" s="1" t="n"/>
      <c r="V17" s="1" t="n"/>
      <c r="W17" s="1" t="n"/>
      <c r="X17" s="1" t="n"/>
      <c r="Y17" s="1" t="n"/>
      <c r="Z17" s="1" t="n"/>
    </row>
    <row r="18" ht="14.25" customHeight="1" s="412">
      <c r="A18" s="1" t="n"/>
      <c r="B18" s="1" t="n"/>
      <c r="C18" s="1" t="inlineStr">
        <is>
          <t>Depreciation &amp; Amortization % Of Revenue</t>
        </is>
      </c>
      <c r="D18" s="1" t="n"/>
      <c r="E18" s="1" t="n"/>
      <c r="F18" s="1" t="n"/>
      <c r="G18" s="1" t="n"/>
      <c r="H18" s="41" t="n">
        <v>0.041</v>
      </c>
      <c r="I18" s="41" t="n">
        <v>0.041</v>
      </c>
      <c r="J18" s="41" t="n">
        <v>0.041</v>
      </c>
      <c r="K18" s="41" t="n">
        <v>0.041</v>
      </c>
      <c r="L18" s="41" t="n">
        <v>0.041</v>
      </c>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31" t="inlineStr">
        <is>
          <t>Broker Revenue Forecasts</t>
        </is>
      </c>
      <c r="I20" s="413" t="n"/>
      <c r="J20" s="413" t="n"/>
      <c r="K20" s="413" t="n"/>
      <c r="L20" s="413"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43" t="n">
        <v>2024</v>
      </c>
      <c r="I21" s="43" t="n">
        <v>2025</v>
      </c>
      <c r="J21" s="43" t="n">
        <v>2026</v>
      </c>
      <c r="K21" s="43" t="n">
        <v>2027</v>
      </c>
      <c r="L21" s="43" t="n">
        <v>2028</v>
      </c>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44" t="inlineStr">
        <is>
          <t>JP Morgan</t>
        </is>
      </c>
      <c r="H23" s="45" t="n">
        <v>0.165</v>
      </c>
      <c r="I23" s="45" t="n">
        <v>0.155</v>
      </c>
      <c r="J23" s="45" t="n">
        <v>0.145</v>
      </c>
      <c r="K23" s="45" t="n">
        <v>0.135</v>
      </c>
      <c r="L23" s="45" t="n">
        <v>0.125</v>
      </c>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44" t="inlineStr">
        <is>
          <t>Citi</t>
        </is>
      </c>
      <c r="H24" s="45" t="n">
        <v>0.145</v>
      </c>
      <c r="I24" s="45" t="n">
        <v>0.135</v>
      </c>
      <c r="J24" s="45" t="n">
        <v>0.125</v>
      </c>
      <c r="K24" s="45" t="n">
        <v>0.115</v>
      </c>
      <c r="L24" s="45" t="n">
        <v>0.105</v>
      </c>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44" t="inlineStr">
        <is>
          <t>Evercore</t>
        </is>
      </c>
      <c r="H25" s="45" t="n">
        <v>0.16</v>
      </c>
      <c r="I25" s="45" t="n">
        <v>0.15</v>
      </c>
      <c r="J25" s="45" t="n">
        <v>0.14</v>
      </c>
      <c r="K25" s="45" t="n">
        <v>0.13</v>
      </c>
      <c r="L25" s="45" t="n">
        <v>0.12</v>
      </c>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44" t="n"/>
      <c r="D28" s="1" t="n"/>
      <c r="E28" s="1" t="n"/>
      <c r="F28" s="1" t="n"/>
      <c r="G28" s="1" t="n"/>
      <c r="H28" s="46" t="n"/>
      <c r="I28" s="46" t="n"/>
      <c r="J28" s="46" t="n"/>
      <c r="K28" s="46" t="n"/>
      <c r="L28" s="46"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46" t="n"/>
      <c r="G30" s="46" t="n"/>
      <c r="H30" s="1" t="n"/>
      <c r="I30" s="1" t="n"/>
      <c r="J30" s="1" t="n"/>
      <c r="K30" s="1" t="n"/>
      <c r="L30" s="1" t="n"/>
      <c r="M30" s="1" t="n"/>
      <c r="N30" s="1" t="n"/>
      <c r="O30" s="1" t="n"/>
      <c r="P30" s="1" t="n"/>
      <c r="Q30" s="1" t="n"/>
      <c r="R30" s="1" t="n"/>
      <c r="S30" s="1" t="n"/>
      <c r="T30" s="1" t="n"/>
      <c r="U30" s="1" t="n"/>
      <c r="V30" s="1" t="n"/>
      <c r="W30" s="1" t="n"/>
      <c r="X30" s="1" t="n"/>
      <c r="Y30" s="1" t="n"/>
      <c r="Z30" s="1" t="n"/>
    </row>
    <row r="31" ht="15" customHeight="1" s="412">
      <c r="A31" s="1" t="n"/>
      <c r="B31" s="1" t="n"/>
      <c r="C31" s="34" t="inlineStr">
        <is>
          <t>Income Statement</t>
        </is>
      </c>
      <c r="D31" s="35" t="n"/>
      <c r="E31" s="35" t="n"/>
      <c r="F31" s="36" t="inlineStr">
        <is>
          <t>Historical</t>
        </is>
      </c>
      <c r="G31" s="414" t="n"/>
      <c r="H31" s="415" t="inlineStr">
        <is>
          <t>Projected</t>
        </is>
      </c>
      <c r="I31" s="414" t="n"/>
      <c r="J31" s="414" t="n"/>
      <c r="K31" s="414" t="n"/>
      <c r="L31" s="416" t="n"/>
      <c r="M31" s="1" t="n"/>
      <c r="N31" s="1" t="n"/>
      <c r="O31" s="1" t="n"/>
      <c r="P31" s="1" t="n"/>
      <c r="Q31" s="1" t="n"/>
      <c r="R31" s="1" t="n"/>
      <c r="S31" s="1" t="n"/>
      <c r="T31" s="1" t="n"/>
      <c r="U31" s="1" t="n"/>
      <c r="V31" s="1" t="n"/>
      <c r="W31" s="1" t="n"/>
      <c r="X31" s="1" t="n"/>
      <c r="Y31" s="1" t="n"/>
      <c r="Z31" s="1" t="n"/>
    </row>
    <row r="32" ht="15" customHeight="1" s="412">
      <c r="A32" s="1" t="n"/>
      <c r="B32" s="1" t="n"/>
      <c r="C32" s="44" t="inlineStr">
        <is>
          <t>$ In Millions</t>
        </is>
      </c>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52" t="n">
        <v>2022</v>
      </c>
      <c r="G33" s="52">
        <f>F33+1</f>
        <v/>
      </c>
      <c r="H33" s="39">
        <f>H12</f>
        <v/>
      </c>
      <c r="I33" s="39">
        <f>I12</f>
        <v/>
      </c>
      <c r="J33" s="39">
        <f>J12</f>
        <v/>
      </c>
      <c r="K33" s="39">
        <f>K12</f>
        <v/>
      </c>
      <c r="L33" s="39">
        <f>L12</f>
        <v/>
      </c>
      <c r="M33" s="1" t="n"/>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inlineStr">
        <is>
          <t>Revenue</t>
        </is>
      </c>
      <c r="D35" s="1" t="n"/>
      <c r="E35" s="1" t="n"/>
      <c r="F35" s="53" t="n">
        <v>6257</v>
      </c>
      <c r="G35" s="53" t="n">
        <v>8111</v>
      </c>
      <c r="H35" s="54">
        <f>(1+H14)*G35</f>
        <v/>
      </c>
      <c r="I35" s="54">
        <f>(1+I14)*H35</f>
        <v/>
      </c>
      <c r="J35" s="54">
        <f>(1+J14)*I35</f>
        <v/>
      </c>
      <c r="K35" s="54">
        <f>(1+K14)*J35</f>
        <v/>
      </c>
      <c r="L35" s="54">
        <f>(1+L14)*K35</f>
        <v/>
      </c>
      <c r="M35" s="1" t="n"/>
      <c r="N35" s="1" t="n"/>
      <c r="O35" s="1" t="n"/>
      <c r="P35" s="1" t="n"/>
      <c r="Q35" s="1" t="n"/>
      <c r="R35" s="1" t="n"/>
      <c r="S35" s="1" t="n"/>
      <c r="T35" s="1" t="n"/>
      <c r="U35" s="1" t="n"/>
      <c r="V35" s="1" t="n"/>
      <c r="W35" s="1" t="n"/>
      <c r="X35" s="1" t="n"/>
      <c r="Y35" s="1" t="n"/>
      <c r="Z35" s="1" t="n"/>
    </row>
    <row r="36" ht="14.25" customHeight="1" s="412">
      <c r="A36" s="1" t="n"/>
      <c r="B36" s="1" t="n"/>
      <c r="C36" s="55" t="inlineStr">
        <is>
          <t>Cost Of Goods Sold</t>
        </is>
      </c>
      <c r="D36" s="1" t="n"/>
      <c r="E36" s="1" t="n"/>
      <c r="F36" s="56" t="n">
        <v>2648</v>
      </c>
      <c r="G36" s="56" t="n">
        <v>3618</v>
      </c>
      <c r="H36" s="57">
        <f>H35*H15</f>
        <v/>
      </c>
      <c r="I36" s="57">
        <f>I35*I15</f>
        <v/>
      </c>
      <c r="J36" s="57">
        <f>J35*J15</f>
        <v/>
      </c>
      <c r="K36" s="57">
        <f>K35*K15</f>
        <v/>
      </c>
      <c r="L36" s="57">
        <f>L35*L15</f>
        <v/>
      </c>
      <c r="M36" s="58" t="n"/>
      <c r="N36" s="58" t="n"/>
      <c r="O36" s="1" t="n"/>
      <c r="P36" s="1" t="n"/>
      <c r="Q36" s="1" t="n"/>
      <c r="R36" s="1" t="n"/>
      <c r="S36" s="1" t="n"/>
      <c r="T36" s="1" t="n"/>
      <c r="U36" s="1" t="n"/>
      <c r="V36" s="1" t="n"/>
      <c r="W36" s="1" t="n"/>
      <c r="X36" s="1" t="n"/>
      <c r="Y36" s="1" t="n"/>
      <c r="Z36" s="1" t="n"/>
    </row>
    <row r="37" ht="14.25" customHeight="1" s="412">
      <c r="A37" s="1" t="n"/>
      <c r="B37" s="1" t="n"/>
      <c r="C37" s="59" t="inlineStr">
        <is>
          <t>Gross Profit</t>
        </is>
      </c>
      <c r="D37" s="60" t="n"/>
      <c r="E37" s="60" t="n"/>
      <c r="F37" s="61">
        <f>F35-F36</f>
        <v/>
      </c>
      <c r="G37" s="61">
        <f>G35-G36</f>
        <v/>
      </c>
      <c r="H37" s="62">
        <f>H35-H36</f>
        <v/>
      </c>
      <c r="I37" s="62">
        <f>I35-I36</f>
        <v/>
      </c>
      <c r="J37" s="62">
        <f>J35-J36</f>
        <v/>
      </c>
      <c r="K37" s="62">
        <f>K35-K36</f>
        <v/>
      </c>
      <c r="L37" s="62">
        <f>L35-L36</f>
        <v/>
      </c>
      <c r="M37" s="1" t="n"/>
      <c r="N37" s="1" t="n"/>
      <c r="O37" s="1" t="n"/>
      <c r="P37" s="1" t="n"/>
      <c r="Q37" s="1" t="n"/>
      <c r="R37" s="1" t="n"/>
      <c r="S37" s="1" t="n"/>
      <c r="T37" s="1" t="n"/>
      <c r="U37" s="1" t="n"/>
      <c r="V37" s="1" t="n"/>
      <c r="W37" s="1" t="n"/>
      <c r="X37" s="1" t="n"/>
      <c r="Y37" s="1" t="n"/>
      <c r="Z37" s="1" t="n"/>
    </row>
    <row r="38" ht="14.25" customHeight="1" s="412">
      <c r="A38" s="1" t="n"/>
      <c r="B38" s="1" t="n"/>
      <c r="C38" s="63" t="inlineStr">
        <is>
          <t>Gross Margin %</t>
        </is>
      </c>
      <c r="D38" s="1" t="n"/>
      <c r="E38" s="1" t="n"/>
      <c r="F38" s="64">
        <f>IFERROR(F37/F35,"N/A")</f>
        <v/>
      </c>
      <c r="G38" s="64">
        <f>IFERROR(G37/G35,"N/A")</f>
        <v/>
      </c>
      <c r="H38" s="65">
        <f>H37/H35</f>
        <v/>
      </c>
      <c r="I38" s="65">
        <f>I37/I35</f>
        <v/>
      </c>
      <c r="J38" s="65">
        <f>J37/J35</f>
        <v/>
      </c>
      <c r="K38" s="65">
        <f>K37/K35</f>
        <v/>
      </c>
      <c r="L38" s="65">
        <f>L37/L35</f>
        <v/>
      </c>
      <c r="M38" s="1" t="n"/>
      <c r="N38" s="1" t="n"/>
      <c r="O38" s="1" t="n"/>
      <c r="P38" s="1" t="n"/>
      <c r="Q38" s="1" t="n"/>
      <c r="R38" s="1" t="n"/>
      <c r="S38" s="1" t="n"/>
      <c r="T38" s="1" t="n"/>
      <c r="U38" s="1" t="n"/>
      <c r="V38" s="1" t="n"/>
      <c r="W38" s="1" t="n"/>
      <c r="X38" s="1" t="n"/>
      <c r="Y38" s="1" t="n"/>
      <c r="Z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55" t="inlineStr">
        <is>
          <t>Selling, General &amp; Administrative Expenses</t>
        </is>
      </c>
      <c r="D40" s="1" t="n"/>
      <c r="E40" s="1" t="n"/>
      <c r="F40" s="66" t="n">
        <v>2225</v>
      </c>
      <c r="G40" s="66" t="n">
        <v>2757</v>
      </c>
      <c r="H40" s="57">
        <f>H35*H16</f>
        <v/>
      </c>
      <c r="I40" s="57">
        <f>I35*I16</f>
        <v/>
      </c>
      <c r="J40" s="57">
        <f>J35*J16</f>
        <v/>
      </c>
      <c r="K40" s="57">
        <f>K35*K16</f>
        <v/>
      </c>
      <c r="L40" s="57">
        <f>L35*L16</f>
        <v/>
      </c>
      <c r="M40" s="1" t="n"/>
      <c r="N40" s="67" t="n"/>
      <c r="O40" s="1" t="n"/>
      <c r="P40" s="1" t="n"/>
      <c r="Q40" s="1" t="n"/>
      <c r="R40" s="1" t="n"/>
      <c r="S40" s="1" t="n"/>
      <c r="T40" s="1" t="n"/>
      <c r="U40" s="1" t="n"/>
      <c r="V40" s="1" t="n"/>
      <c r="W40" s="1" t="n"/>
      <c r="X40" s="1" t="n"/>
      <c r="Y40" s="1" t="n"/>
      <c r="Z40" s="1" t="n"/>
    </row>
    <row r="41" ht="14.25" customHeight="1" s="412">
      <c r="A41" s="1" t="n"/>
      <c r="B41" s="1" t="n"/>
      <c r="C41" s="68" t="inlineStr">
        <is>
          <t>Operating Income</t>
        </is>
      </c>
      <c r="D41" s="60" t="n"/>
      <c r="E41" s="60" t="n"/>
      <c r="F41" s="69">
        <f>F37-SUM(F40)</f>
        <v/>
      </c>
      <c r="G41" s="69">
        <f>G37-SUM(G40)</f>
        <v/>
      </c>
      <c r="H41" s="69">
        <f>H37-SUM(H40)</f>
        <v/>
      </c>
      <c r="I41" s="69">
        <f>I37-SUM(I40)</f>
        <v/>
      </c>
      <c r="J41" s="69">
        <f>J37-SUM(J40)</f>
        <v/>
      </c>
      <c r="K41" s="69">
        <f>K37-SUM(K40)</f>
        <v/>
      </c>
      <c r="L41" s="69">
        <f>L37-SUM(L40)</f>
        <v/>
      </c>
      <c r="M41" s="1" t="n"/>
      <c r="N41" s="70" t="n"/>
      <c r="O41" s="1" t="n"/>
      <c r="P41" s="1" t="n"/>
      <c r="Q41" s="1" t="n"/>
      <c r="R41" s="1" t="n"/>
      <c r="S41" s="1" t="n"/>
      <c r="T41" s="1" t="n"/>
      <c r="U41" s="1" t="n"/>
      <c r="V41" s="1" t="n"/>
      <c r="W41" s="1" t="n"/>
      <c r="X41" s="1" t="n"/>
      <c r="Y41" s="1" t="n"/>
      <c r="Z41" s="1" t="n"/>
    </row>
    <row r="42" ht="14.25" customHeight="1" s="412">
      <c r="A42" s="1" t="n"/>
      <c r="B42" s="1" t="n"/>
      <c r="C42" s="55" t="inlineStr">
        <is>
          <t>Interest Income</t>
        </is>
      </c>
      <c r="D42" s="1" t="n"/>
      <c r="E42" s="1" t="n"/>
      <c r="F42" s="71" t="n">
        <v>13</v>
      </c>
      <c r="G42" s="71" t="n">
        <v>24</v>
      </c>
      <c r="H42" s="71" t="n">
        <v>13</v>
      </c>
      <c r="I42" s="71" t="n">
        <v>20</v>
      </c>
      <c r="J42" s="71" t="n">
        <v>30</v>
      </c>
      <c r="K42" s="71" t="n">
        <v>42</v>
      </c>
      <c r="L42" s="71" t="n">
        <v>58</v>
      </c>
      <c r="M42" s="1" t="n"/>
      <c r="N42" s="72" t="n"/>
      <c r="O42" s="1" t="n"/>
      <c r="P42" s="1" t="n"/>
      <c r="Q42" s="1" t="n"/>
      <c r="R42" s="1" t="n"/>
      <c r="S42" s="1" t="n"/>
      <c r="T42" s="1" t="n"/>
      <c r="U42" s="1" t="n"/>
      <c r="V42" s="1" t="n"/>
      <c r="W42" s="1" t="n"/>
      <c r="X42" s="1" t="n"/>
      <c r="Y42" s="1" t="n"/>
      <c r="Z42" s="1" t="n"/>
    </row>
    <row r="43" ht="14.25" customHeight="1" s="412">
      <c r="A43" s="1" t="n"/>
      <c r="B43" s="1" t="n"/>
      <c r="C43" s="55" t="inlineStr">
        <is>
          <t>Interest Expense</t>
        </is>
      </c>
      <c r="D43" s="1" t="n"/>
      <c r="E43" s="1" t="n"/>
      <c r="F43" s="71" t="n">
        <v>5</v>
      </c>
      <c r="G43" s="71" t="n">
        <v>68</v>
      </c>
      <c r="H43" s="71" t="n">
        <v>66</v>
      </c>
      <c r="I43" s="71" t="n">
        <v>64</v>
      </c>
      <c r="J43" s="71" t="n">
        <v>59</v>
      </c>
      <c r="K43" s="71" t="n">
        <v>54</v>
      </c>
      <c r="L43" s="71" t="n">
        <v>49</v>
      </c>
      <c r="M43" s="1" t="n"/>
      <c r="N43" s="46" t="n"/>
      <c r="O43" s="1" t="n"/>
      <c r="P43" s="1" t="n"/>
      <c r="Q43" s="1" t="n"/>
      <c r="R43" s="1" t="n"/>
      <c r="S43" s="1" t="n"/>
      <c r="T43" s="1" t="n"/>
      <c r="U43" s="1" t="n"/>
      <c r="V43" s="1" t="n"/>
      <c r="W43" s="1" t="n"/>
      <c r="X43" s="1" t="n"/>
      <c r="Y43" s="1" t="n"/>
      <c r="Z43" s="1" t="n"/>
    </row>
    <row r="44" ht="14.25" customHeight="1" s="412">
      <c r="A44" s="1" t="n"/>
      <c r="B44" s="1" t="n"/>
      <c r="C44" s="68" t="inlineStr">
        <is>
          <t>Pre-Tax Income</t>
        </is>
      </c>
      <c r="D44" s="60" t="n"/>
      <c r="E44" s="60" t="n"/>
      <c r="F44" s="73">
        <f>F41+F42-F43</f>
        <v/>
      </c>
      <c r="G44" s="73">
        <f>G41+G42-G43</f>
        <v/>
      </c>
      <c r="H44" s="74">
        <f>H41+H42-H43</f>
        <v/>
      </c>
      <c r="I44" s="74">
        <f>I41+I42-I43</f>
        <v/>
      </c>
      <c r="J44" s="74">
        <f>J41+J42-J43</f>
        <v/>
      </c>
      <c r="K44" s="74">
        <f>K41+K42-K43</f>
        <v/>
      </c>
      <c r="L44" s="74">
        <f>L41+L42-L43</f>
        <v/>
      </c>
      <c r="M44" s="1" t="n"/>
      <c r="N44" s="72" t="n"/>
      <c r="O44" s="1" t="n"/>
      <c r="P44" s="1" t="n"/>
      <c r="Q44" s="1" t="n"/>
      <c r="R44" s="1" t="n"/>
      <c r="S44" s="1" t="n"/>
      <c r="T44" s="1" t="n"/>
      <c r="U44" s="1" t="n"/>
      <c r="V44" s="1" t="n"/>
      <c r="W44" s="1" t="n"/>
      <c r="X44" s="1" t="n"/>
      <c r="Y44" s="1" t="n"/>
      <c r="Z44" s="1" t="n"/>
    </row>
    <row r="45" ht="14.25" customHeight="1" s="412">
      <c r="A45" s="1" t="n"/>
      <c r="B45" s="1" t="n"/>
      <c r="C45" s="55" t="inlineStr">
        <is>
          <t>Income Tax Expense</t>
        </is>
      </c>
      <c r="D45" s="1" t="n"/>
      <c r="E45" s="1" t="n"/>
      <c r="F45" s="56" t="n">
        <v>399</v>
      </c>
      <c r="G45" s="56" t="n">
        <v>486</v>
      </c>
      <c r="H45" s="57">
        <f>H44*H17</f>
        <v/>
      </c>
      <c r="I45" s="57">
        <f>I44*I17</f>
        <v/>
      </c>
      <c r="J45" s="57">
        <f>J44*J17</f>
        <v/>
      </c>
      <c r="K45" s="57">
        <f>K44*K17</f>
        <v/>
      </c>
      <c r="L45" s="57">
        <f>L44*L17</f>
        <v/>
      </c>
      <c r="M45" s="1" t="n"/>
      <c r="N45" s="72" t="n"/>
      <c r="O45" s="1" t="n"/>
      <c r="P45" s="1" t="n"/>
      <c r="Q45" s="1" t="n"/>
      <c r="R45" s="1" t="n"/>
      <c r="S45" s="1" t="n"/>
      <c r="T45" s="1" t="n"/>
      <c r="U45" s="1" t="n"/>
      <c r="V45" s="1" t="n"/>
      <c r="W45" s="1" t="n"/>
      <c r="X45" s="1" t="n"/>
      <c r="Y45" s="1" t="n"/>
      <c r="Z45" s="1" t="n"/>
    </row>
    <row r="46" ht="14.25" customHeight="1" s="412">
      <c r="A46" s="1" t="n"/>
      <c r="B46" s="1" t="n"/>
      <c r="C46" s="59" t="inlineStr">
        <is>
          <t>Net Income</t>
        </is>
      </c>
      <c r="D46" s="60" t="n"/>
      <c r="E46" s="60" t="n"/>
      <c r="F46" s="61">
        <f>F44-F45</f>
        <v/>
      </c>
      <c r="G46" s="61">
        <f>G44-G45</f>
        <v/>
      </c>
      <c r="H46" s="62">
        <f>H44-H45</f>
        <v/>
      </c>
      <c r="I46" s="62">
        <f>I44-I45</f>
        <v/>
      </c>
      <c r="J46" s="62">
        <f>J44-J45</f>
        <v/>
      </c>
      <c r="K46" s="62">
        <f>K44-K45</f>
        <v/>
      </c>
      <c r="L46" s="62">
        <f>L44-L45</f>
        <v/>
      </c>
      <c r="M46" s="1" t="n"/>
      <c r="N46" s="67" t="n"/>
      <c r="O46" s="1" t="n"/>
      <c r="P46" s="1" t="n"/>
      <c r="Q46" s="1" t="n"/>
      <c r="R46" s="1" t="n"/>
      <c r="S46" s="1" t="n"/>
      <c r="T46" s="1" t="n"/>
      <c r="U46" s="1" t="n"/>
      <c r="V46" s="1" t="n"/>
      <c r="W46" s="1" t="n"/>
      <c r="X46" s="1" t="n"/>
      <c r="Y46" s="1" t="n"/>
      <c r="Z46" s="1" t="n"/>
    </row>
    <row r="47" ht="5.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5" customHeight="1" s="412">
      <c r="A48" s="1" t="n"/>
      <c r="B48" s="1" t="n"/>
      <c r="C48" s="55" t="inlineStr">
        <is>
          <t>Interest Income</t>
        </is>
      </c>
      <c r="D48" s="1" t="n"/>
      <c r="E48" s="1" t="n"/>
      <c r="F48" s="75">
        <f>F42</f>
        <v/>
      </c>
      <c r="G48" s="76">
        <f>G42</f>
        <v/>
      </c>
      <c r="H48" s="76">
        <f>H42</f>
        <v/>
      </c>
      <c r="I48" s="76">
        <f>I42</f>
        <v/>
      </c>
      <c r="J48" s="76">
        <f>J42</f>
        <v/>
      </c>
      <c r="K48" s="76">
        <f>K42</f>
        <v/>
      </c>
      <c r="L48" s="76">
        <f>L42</f>
        <v/>
      </c>
      <c r="M48" s="1" t="n"/>
      <c r="N48" s="77" t="n"/>
      <c r="O48" s="1" t="n"/>
      <c r="P48" s="1" t="n"/>
      <c r="Q48" s="1" t="n"/>
      <c r="R48" s="1" t="n"/>
      <c r="S48" s="1" t="n"/>
      <c r="T48" s="1" t="n"/>
      <c r="U48" s="1" t="n"/>
      <c r="V48" s="1" t="n"/>
      <c r="W48" s="1" t="n"/>
      <c r="X48" s="1" t="n"/>
      <c r="Y48" s="1" t="n"/>
      <c r="Z48" s="1" t="n"/>
    </row>
    <row r="49" ht="15" customHeight="1" s="412">
      <c r="A49" s="1" t="n"/>
      <c r="B49" s="1" t="n"/>
      <c r="C49" s="55" t="inlineStr">
        <is>
          <t>Interest Expense</t>
        </is>
      </c>
      <c r="D49" s="1" t="n"/>
      <c r="E49" s="1" t="n"/>
      <c r="F49" s="76">
        <f>F43</f>
        <v/>
      </c>
      <c r="G49" s="76">
        <f>G43</f>
        <v/>
      </c>
      <c r="H49" s="76">
        <f>H43</f>
        <v/>
      </c>
      <c r="I49" s="76">
        <f>I43</f>
        <v/>
      </c>
      <c r="J49" s="76">
        <f>J43</f>
        <v/>
      </c>
      <c r="K49" s="76">
        <f>K43</f>
        <v/>
      </c>
      <c r="L49" s="76">
        <f>L43</f>
        <v/>
      </c>
      <c r="M49" s="1" t="n"/>
      <c r="N49" s="77" t="n"/>
      <c r="O49" s="1" t="n"/>
      <c r="P49" s="1" t="n"/>
      <c r="Q49" s="1" t="n"/>
      <c r="R49" s="1" t="n"/>
      <c r="S49" s="1" t="n"/>
      <c r="T49" s="1" t="n"/>
      <c r="U49" s="1" t="n"/>
      <c r="V49" s="1" t="n"/>
      <c r="W49" s="1" t="n"/>
      <c r="X49" s="1" t="n"/>
      <c r="Y49" s="1" t="n"/>
      <c r="Z49" s="1" t="n"/>
    </row>
    <row r="50" ht="14.25" customHeight="1" s="412">
      <c r="A50" s="1" t="n"/>
      <c r="B50" s="1" t="n"/>
      <c r="C50" s="55" t="inlineStr">
        <is>
          <t>Income Tax Expense</t>
        </is>
      </c>
      <c r="D50" s="1" t="n"/>
      <c r="E50" s="1" t="n"/>
      <c r="F50" s="78">
        <f>F45</f>
        <v/>
      </c>
      <c r="G50" s="78">
        <f>G45</f>
        <v/>
      </c>
      <c r="H50" s="78">
        <f>H45</f>
        <v/>
      </c>
      <c r="I50" s="78">
        <f>I45</f>
        <v/>
      </c>
      <c r="J50" s="78">
        <f>J45</f>
        <v/>
      </c>
      <c r="K50" s="78">
        <f>K45</f>
        <v/>
      </c>
      <c r="L50" s="78">
        <f>L45</f>
        <v/>
      </c>
      <c r="M50" s="79" t="n"/>
      <c r="N50" s="80" t="n"/>
      <c r="O50" s="1" t="n"/>
      <c r="P50" s="1" t="n"/>
      <c r="Q50" s="1" t="n"/>
      <c r="R50" s="1" t="n"/>
      <c r="S50" s="1" t="n"/>
      <c r="T50" s="1" t="n"/>
      <c r="U50" s="1" t="n"/>
      <c r="V50" s="1" t="n"/>
      <c r="W50" s="1" t="n"/>
      <c r="X50" s="1" t="n"/>
      <c r="Y50" s="1" t="n"/>
      <c r="Z50" s="1" t="n"/>
    </row>
    <row r="51" ht="14.25" customHeight="1" s="412">
      <c r="A51" s="1" t="n"/>
      <c r="B51" s="1" t="n"/>
      <c r="C51" s="59" t="inlineStr">
        <is>
          <t>EBIT (Earnings Before Interest and Tax)</t>
        </is>
      </c>
      <c r="D51" s="60" t="n"/>
      <c r="E51" s="60" t="n"/>
      <c r="F51" s="61">
        <f>F46-F48+F49+F50</f>
        <v/>
      </c>
      <c r="G51" s="61">
        <f>G46-G48+G49+G50</f>
        <v/>
      </c>
      <c r="H51" s="81">
        <f>H46-H48+H49+H50</f>
        <v/>
      </c>
      <c r="I51" s="81">
        <f>I46-I48+I49+I50</f>
        <v/>
      </c>
      <c r="J51" s="81">
        <f>J46-J48+J49+J50</f>
        <v/>
      </c>
      <c r="K51" s="81">
        <f>K46-K48+K49+K50</f>
        <v/>
      </c>
      <c r="L51" s="81">
        <f>L46-L48+L49+L50</f>
        <v/>
      </c>
      <c r="M51" s="1" t="n"/>
      <c r="N51" s="1" t="n"/>
      <c r="O51" s="1" t="n"/>
      <c r="P51" s="1" t="n"/>
      <c r="Q51" s="1" t="n"/>
      <c r="R51" s="1" t="n"/>
      <c r="S51" s="1" t="n"/>
      <c r="T51" s="1" t="n"/>
      <c r="U51" s="1" t="n"/>
      <c r="V51" s="1" t="n"/>
      <c r="W51" s="1" t="n"/>
      <c r="X51" s="1" t="n"/>
      <c r="Y51" s="1" t="n"/>
      <c r="Z51" s="1" t="n"/>
    </row>
    <row r="52" ht="14.25" customHeight="1" s="412">
      <c r="A52" s="1" t="n"/>
      <c r="B52" s="1" t="n"/>
      <c r="C52" s="63" t="inlineStr">
        <is>
          <t>EBIT Margin %</t>
        </is>
      </c>
      <c r="D52" s="1" t="n"/>
      <c r="E52" s="1" t="n"/>
      <c r="F52" s="82">
        <f>IFERROR(F51/F35,"N/A")</f>
        <v/>
      </c>
      <c r="G52" s="82">
        <f>IFERROR(G51/G35,"N/A")</f>
        <v/>
      </c>
      <c r="H52" s="82">
        <f>IFERROR(H51/H35,"N/A")</f>
        <v/>
      </c>
      <c r="I52" s="82">
        <f>IFERROR(I51/I35,"N/A")</f>
        <v/>
      </c>
      <c r="J52" s="82">
        <f>IFERROR(J51/J35,"N/A")</f>
        <v/>
      </c>
      <c r="K52" s="82">
        <f>IFERROR(K51/K35,"N/A")</f>
        <v/>
      </c>
      <c r="L52" s="82">
        <f>IFERROR(L51/L35,"N/A")</f>
        <v/>
      </c>
      <c r="M52" s="1" t="n"/>
      <c r="N52" s="1" t="n"/>
      <c r="O52" s="1" t="n"/>
      <c r="P52" s="1" t="n"/>
      <c r="Q52" s="1" t="n"/>
      <c r="R52" s="1" t="n"/>
      <c r="S52" s="1" t="n"/>
      <c r="T52" s="1" t="n"/>
      <c r="U52" s="1" t="n"/>
      <c r="V52" s="1" t="n"/>
      <c r="W52" s="1" t="n"/>
      <c r="X52" s="1" t="n"/>
      <c r="Y52" s="1" t="n"/>
      <c r="Z52" s="1" t="n"/>
    </row>
    <row r="53" ht="5.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Depreciation &amp; Amortization (D&amp;A)</t>
        </is>
      </c>
      <c r="D54" s="1" t="n"/>
      <c r="E54" s="1" t="n"/>
      <c r="F54" s="56" t="n">
        <v>215</v>
      </c>
      <c r="G54" s="56" t="n">
        <v>283</v>
      </c>
      <c r="H54" s="57">
        <f>H35*H18</f>
        <v/>
      </c>
      <c r="I54" s="57">
        <f>I35*I18</f>
        <v/>
      </c>
      <c r="J54" s="57">
        <f>J35*J18</f>
        <v/>
      </c>
      <c r="K54" s="57">
        <f>K35*K18</f>
        <v/>
      </c>
      <c r="L54" s="57">
        <f>L35*L18</f>
        <v/>
      </c>
      <c r="M54" s="1" t="n"/>
      <c r="N54" s="1" t="n"/>
      <c r="O54" s="1" t="n"/>
      <c r="P54" s="1" t="n"/>
      <c r="Q54" s="1" t="n"/>
      <c r="R54" s="1" t="n"/>
      <c r="S54" s="1" t="n"/>
      <c r="T54" s="1" t="n"/>
      <c r="U54" s="1" t="n"/>
      <c r="V54" s="1" t="n"/>
      <c r="W54" s="1" t="n"/>
      <c r="X54" s="1" t="n"/>
      <c r="Y54" s="1" t="n"/>
      <c r="Z54" s="1" t="n"/>
    </row>
    <row r="55" ht="14.25" customHeight="1" s="412">
      <c r="A55" s="1" t="n"/>
      <c r="B55" s="1" t="n"/>
      <c r="C55" s="59" t="inlineStr">
        <is>
          <t>EBITDA (Earnings Before Interest, Tax, Depreciation &amp; Amortization)</t>
        </is>
      </c>
      <c r="D55" s="60" t="n"/>
      <c r="E55" s="60" t="n"/>
      <c r="F55" s="61">
        <f>F51+F54</f>
        <v/>
      </c>
      <c r="G55" s="61">
        <f>G51+G54</f>
        <v/>
      </c>
      <c r="H55" s="62">
        <f>H51+H54</f>
        <v/>
      </c>
      <c r="I55" s="62">
        <f>I51+I54</f>
        <v/>
      </c>
      <c r="J55" s="62">
        <f>J51+J54</f>
        <v/>
      </c>
      <c r="K55" s="62">
        <f>K51+K54</f>
        <v/>
      </c>
      <c r="L55" s="62">
        <f>L51+L54</f>
        <v/>
      </c>
      <c r="M55" s="1" t="n"/>
      <c r="N55" s="61" t="n"/>
      <c r="O55" s="61" t="n"/>
      <c r="P55" s="61" t="n"/>
      <c r="Q55" s="61" t="n"/>
      <c r="R55" s="61" t="n"/>
      <c r="S55" s="61" t="n"/>
      <c r="T55" s="1" t="n"/>
      <c r="U55" s="1" t="n"/>
      <c r="V55" s="1" t="n"/>
      <c r="W55" s="1" t="n"/>
      <c r="X55" s="1" t="n"/>
      <c r="Y55" s="1" t="n"/>
      <c r="Z55" s="1" t="n"/>
    </row>
    <row r="56" ht="14.25" customHeight="1" s="412">
      <c r="A56" s="1" t="n"/>
      <c r="B56" s="1" t="n"/>
      <c r="C56" s="63" t="inlineStr">
        <is>
          <t>EBITDA Margin %</t>
        </is>
      </c>
      <c r="D56" s="1" t="n"/>
      <c r="E56" s="1" t="n"/>
      <c r="F56" s="64">
        <f>F55/F35</f>
        <v/>
      </c>
      <c r="G56" s="64">
        <f>G55/G35</f>
        <v/>
      </c>
      <c r="H56" s="65">
        <f>H55/H35</f>
        <v/>
      </c>
      <c r="I56" s="65">
        <f>I55/I35</f>
        <v/>
      </c>
      <c r="J56" s="65">
        <f>J55/J35</f>
        <v/>
      </c>
      <c r="K56" s="65">
        <f>K55/K35</f>
        <v/>
      </c>
      <c r="L56" s="65">
        <f>L55/L35</f>
        <v/>
      </c>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83" t="n"/>
      <c r="G58" s="83" t="n"/>
      <c r="H58" s="1" t="n"/>
      <c r="I58" s="1" t="n"/>
      <c r="J58" s="1" t="n"/>
      <c r="K58" s="1" t="n"/>
      <c r="L58" s="1" t="n"/>
      <c r="M58" s="1" t="n"/>
      <c r="N58" s="1" t="n"/>
      <c r="O58" s="1" t="n"/>
      <c r="P58" s="1" t="n"/>
      <c r="Q58" s="1" t="n"/>
      <c r="R58" s="1" t="n"/>
      <c r="S58" s="1" t="n"/>
      <c r="T58" s="1" t="n"/>
      <c r="U58" s="1" t="n"/>
      <c r="V58" s="1" t="n"/>
      <c r="W58" s="1" t="n"/>
      <c r="X58" s="1" t="n"/>
      <c r="Y58" s="1" t="n"/>
      <c r="Z58" s="1" t="n"/>
    </row>
    <row r="59" ht="15.75" customHeight="1" s="412">
      <c r="A59" s="29" t="n"/>
      <c r="B59" s="29" t="n"/>
      <c r="C59" s="30" t="inlineStr">
        <is>
          <t>Balance Sheet And Cash Flow Statement</t>
        </is>
      </c>
      <c r="D59" s="29" t="n"/>
      <c r="E59" s="29" t="n"/>
      <c r="F59" s="29" t="n"/>
      <c r="G59" s="29" t="n"/>
      <c r="H59" s="29" t="n"/>
      <c r="I59" s="31" t="n"/>
      <c r="J59" s="31" t="n"/>
      <c r="K59" s="31" t="n"/>
      <c r="L59" s="31" t="n"/>
      <c r="M59" s="29" t="n"/>
      <c r="N59" s="29" t="n"/>
      <c r="O59" s="29" t="n"/>
      <c r="P59" s="29" t="n"/>
      <c r="Q59" s="29" t="n"/>
      <c r="R59" s="29" t="n"/>
      <c r="S59" s="29" t="n"/>
      <c r="T59" s="29" t="n"/>
      <c r="U59" s="29" t="n"/>
      <c r="V59" s="29" t="n"/>
      <c r="W59" s="29" t="n"/>
      <c r="X59" s="29" t="n"/>
      <c r="Y59" s="29" t="n"/>
      <c r="Z59" s="29" t="n"/>
    </row>
    <row r="60" ht="15.75" customHeight="1" s="412">
      <c r="A60" s="84" t="n"/>
      <c r="B60" s="84" t="n"/>
      <c r="C60" s="85" t="n"/>
      <c r="D60" s="84" t="n"/>
      <c r="E60" s="84" t="n"/>
      <c r="F60" s="84" t="n"/>
      <c r="G60" s="84" t="n"/>
      <c r="H60" s="84" t="n"/>
      <c r="I60" s="86" t="n"/>
      <c r="J60" s="86" t="n"/>
      <c r="K60" s="86" t="n"/>
      <c r="L60" s="86" t="n"/>
      <c r="M60" s="84" t="n"/>
      <c r="N60" s="84" t="n"/>
      <c r="O60" s="84" t="n"/>
      <c r="P60" s="84" t="n"/>
      <c r="Q60" s="84" t="n"/>
      <c r="R60" s="84" t="n"/>
      <c r="S60" s="84" t="n"/>
      <c r="T60" s="84" t="n"/>
      <c r="U60" s="84" t="n"/>
      <c r="V60" s="84" t="n"/>
      <c r="W60" s="84" t="n"/>
      <c r="X60" s="84" t="n"/>
      <c r="Y60" s="84" t="n"/>
      <c r="Z60" s="84" t="n"/>
    </row>
    <row r="61" ht="15.75" customHeight="1" s="412">
      <c r="A61" s="84" t="n"/>
      <c r="B61" s="84" t="n"/>
      <c r="C61" s="85" t="n"/>
      <c r="D61" s="84" t="n"/>
      <c r="E61" s="84" t="n"/>
      <c r="F61" s="84" t="n"/>
      <c r="G61" s="84" t="n"/>
      <c r="H61" s="84" t="n"/>
      <c r="I61" s="86" t="n"/>
      <c r="J61" s="86" t="n"/>
      <c r="K61" s="86" t="n"/>
      <c r="L61" s="86" t="n"/>
      <c r="M61" s="84" t="n"/>
      <c r="N61" s="84" t="n"/>
      <c r="O61" s="84" t="n"/>
      <c r="P61" s="84" t="n"/>
      <c r="Q61" s="84" t="n"/>
      <c r="R61" s="84" t="n"/>
      <c r="S61" s="84" t="n"/>
      <c r="T61" s="84" t="n"/>
      <c r="U61" s="84" t="n"/>
      <c r="V61" s="84" t="n"/>
      <c r="W61" s="84" t="n"/>
      <c r="X61" s="84" t="n"/>
      <c r="Y61" s="84" t="n"/>
      <c r="Z61" s="84" t="n"/>
    </row>
    <row r="62" ht="15.75" customHeight="1" s="412">
      <c r="A62" s="84" t="n"/>
      <c r="B62" s="84" t="n"/>
      <c r="C62" s="85" t="n"/>
      <c r="D62" s="84" t="n"/>
      <c r="E62" s="84" t="n"/>
      <c r="F62" s="84" t="n"/>
      <c r="G62" s="84" t="n"/>
      <c r="H62" s="84" t="n"/>
      <c r="I62" s="86" t="n"/>
      <c r="J62" s="86" t="n"/>
      <c r="K62" s="86" t="n"/>
      <c r="L62" s="86" t="n"/>
      <c r="M62" s="84" t="n"/>
      <c r="N62" s="84" t="n"/>
      <c r="O62" s="84" t="n"/>
      <c r="P62" s="84" t="n"/>
      <c r="Q62" s="84" t="n"/>
      <c r="R62" s="84" t="n"/>
      <c r="S62" s="84" t="n"/>
      <c r="T62" s="84" t="n"/>
      <c r="U62" s="84" t="n"/>
      <c r="V62" s="84" t="n"/>
      <c r="W62" s="84" t="n"/>
      <c r="X62" s="84" t="n"/>
      <c r="Y62" s="84" t="n"/>
      <c r="Z62" s="84" t="n"/>
    </row>
    <row r="63" ht="15.75" customHeight="1" s="412">
      <c r="A63" s="1" t="n"/>
      <c r="B63" s="1" t="n"/>
      <c r="C63" s="32" t="n"/>
      <c r="D63" s="1" t="n"/>
      <c r="E63" s="1" t="n"/>
      <c r="F63" s="1" t="n"/>
      <c r="G63" s="1" t="n"/>
      <c r="H63" s="1" t="n"/>
      <c r="I63" s="33" t="n"/>
      <c r="J63" s="33" t="n"/>
      <c r="K63" s="33" t="n"/>
      <c r="L63" s="33" t="n"/>
      <c r="M63" s="1" t="n"/>
      <c r="N63" s="1" t="n"/>
      <c r="O63" s="1" t="n"/>
      <c r="P63" s="1" t="n"/>
      <c r="Q63" s="1" t="n"/>
      <c r="R63" s="1" t="n"/>
      <c r="S63" s="1" t="n"/>
      <c r="T63" s="1" t="n"/>
      <c r="U63" s="1" t="n"/>
      <c r="V63" s="1" t="n"/>
      <c r="W63" s="1" t="n"/>
      <c r="X63" s="1" t="n"/>
      <c r="Y63" s="1" t="n"/>
      <c r="Z63" s="1" t="n"/>
    </row>
    <row r="64" ht="15.75" customHeight="1" s="412">
      <c r="A64" s="1" t="n"/>
      <c r="B64" s="1" t="n"/>
      <c r="C64" s="32" t="n"/>
      <c r="D64" s="1" t="n"/>
      <c r="E64" s="1" t="n"/>
      <c r="F64" s="1" t="n"/>
      <c r="G64" s="1" t="n"/>
      <c r="H64" s="1" t="n"/>
      <c r="I64" s="33" t="n"/>
      <c r="J64" s="33" t="n"/>
      <c r="K64" s="33" t="n"/>
      <c r="L64" s="33" t="n"/>
      <c r="M64" s="1" t="n"/>
      <c r="N64" s="1" t="n"/>
      <c r="O64" s="1" t="n"/>
      <c r="P64" s="1" t="n"/>
      <c r="Q64" s="1" t="n"/>
      <c r="R64" s="1" t="n"/>
      <c r="S64" s="1" t="n"/>
      <c r="T64" s="1" t="n"/>
      <c r="U64" s="1" t="n"/>
      <c r="V64" s="1" t="n"/>
      <c r="W64" s="1" t="n"/>
      <c r="X64" s="1" t="n"/>
      <c r="Y64" s="1" t="n"/>
      <c r="Z64" s="1" t="n"/>
    </row>
    <row r="65" ht="14.25" customHeight="1" s="412">
      <c r="A65" s="1" t="n"/>
      <c r="B65" s="1" t="n"/>
      <c r="C65" s="34" t="inlineStr">
        <is>
          <t>Balance Sheet Drivers</t>
        </is>
      </c>
      <c r="D65" s="36" t="inlineStr">
        <is>
          <t>Step</t>
        </is>
      </c>
      <c r="E65" s="35" t="n"/>
      <c r="F65" s="35" t="n"/>
      <c r="G65" s="35" t="n"/>
      <c r="H65" s="87" t="n"/>
      <c r="I65" s="35" t="n"/>
      <c r="J65" s="35" t="n"/>
      <c r="K65" s="35" t="n"/>
      <c r="L65" s="88" t="n"/>
      <c r="M65" s="1" t="n"/>
      <c r="N65" s="1" t="n"/>
      <c r="O65" s="1" t="n"/>
      <c r="P65" s="1" t="n"/>
      <c r="Q65" s="1" t="n"/>
      <c r="R65" s="1" t="n"/>
      <c r="S65" s="1" t="n"/>
      <c r="T65" s="1" t="n"/>
      <c r="U65" s="1" t="n"/>
      <c r="V65" s="1" t="n"/>
      <c r="W65" s="1" t="n"/>
      <c r="X65" s="1" t="n"/>
      <c r="Y65" s="83" t="n"/>
      <c r="Z65" s="1" t="n"/>
    </row>
    <row r="66" ht="14.25" customHeight="1" s="412">
      <c r="A66" s="26" t="n"/>
      <c r="B66" s="26" t="n"/>
      <c r="C66" s="89" t="n"/>
      <c r="D66" s="90" t="n"/>
      <c r="E66" s="26" t="n"/>
      <c r="F66" s="26" t="n"/>
      <c r="G66" s="26" t="n"/>
      <c r="H66" s="91" t="n"/>
      <c r="I66" s="26" t="n"/>
      <c r="J66" s="26" t="n"/>
      <c r="K66" s="26" t="n"/>
      <c r="L66" s="26" t="n"/>
      <c r="M66" s="26" t="n"/>
      <c r="N66" s="26" t="n"/>
      <c r="O66" s="26" t="n"/>
      <c r="P66" s="26" t="n"/>
      <c r="Q66" s="26" t="n"/>
      <c r="R66" s="26" t="n"/>
      <c r="S66" s="26" t="n"/>
      <c r="T66" s="26" t="n"/>
      <c r="U66" s="26" t="n"/>
      <c r="V66" s="26" t="n"/>
      <c r="W66" s="26" t="n"/>
      <c r="X66" s="26" t="n"/>
      <c r="Y66" s="92" t="n"/>
      <c r="Z66" s="26" t="n"/>
    </row>
    <row r="67" ht="14.25" customHeight="1" s="412">
      <c r="A67" s="1" t="n"/>
      <c r="B67" s="1" t="n"/>
      <c r="C67" s="1" t="inlineStr">
        <is>
          <t>Days Inventory Outstanding</t>
        </is>
      </c>
      <c r="D67" s="93" t="n">
        <v>-0.3</v>
      </c>
      <c r="E67" s="1" t="n"/>
      <c r="F67" s="1" t="n"/>
      <c r="G67" s="66" t="n">
        <v>146.02</v>
      </c>
      <c r="H67" s="66" t="n">
        <v>145.7</v>
      </c>
      <c r="I67" s="66" t="n">
        <v>145.4</v>
      </c>
      <c r="J67" s="66" t="n">
        <v>145.1</v>
      </c>
      <c r="K67" s="66" t="n">
        <v>144.8</v>
      </c>
      <c r="L67" s="66" t="n">
        <v>144.5</v>
      </c>
      <c r="M67" s="1" t="n"/>
      <c r="N67" s="1" t="n"/>
      <c r="O67" s="1" t="n"/>
      <c r="P67" s="1" t="n"/>
      <c r="Q67" s="1" t="n"/>
      <c r="R67" s="1" t="n"/>
      <c r="S67" s="1" t="n"/>
      <c r="T67" s="1" t="n"/>
      <c r="U67" s="1" t="n"/>
      <c r="V67" s="1" t="n"/>
      <c r="W67" s="1" t="n"/>
      <c r="X67" s="1" t="n"/>
      <c r="Y67" s="1" t="n"/>
      <c r="Z67" s="1" t="n"/>
    </row>
    <row r="68" ht="14.25" customHeight="1" s="412">
      <c r="A68" s="1" t="n"/>
      <c r="B68" s="1" t="n"/>
      <c r="C68" s="1" t="inlineStr">
        <is>
          <t>Days Receivable Outstanding</t>
        </is>
      </c>
      <c r="D68" s="94" t="n"/>
      <c r="E68" s="1" t="n"/>
      <c r="F68" s="1" t="n"/>
      <c r="G68" s="417" t="n">
        <v>5.98</v>
      </c>
      <c r="H68" s="417" t="n">
        <v>5.98</v>
      </c>
      <c r="I68" s="417" t="n">
        <v>5.98</v>
      </c>
      <c r="J68" s="417" t="n">
        <v>5.98</v>
      </c>
      <c r="K68" s="417" t="n">
        <v>5.98</v>
      </c>
      <c r="L68" s="417" t="n">
        <v>5.98</v>
      </c>
      <c r="M68" s="1" t="n"/>
      <c r="N68" s="1" t="n"/>
      <c r="O68" s="1" t="n"/>
      <c r="P68" s="1" t="n"/>
      <c r="Q68" s="1" t="n"/>
      <c r="R68" s="1" t="n"/>
      <c r="S68" s="1" t="n"/>
      <c r="T68" s="1" t="n"/>
      <c r="U68" s="1" t="n"/>
      <c r="V68" s="1" t="n"/>
      <c r="W68" s="1" t="n"/>
      <c r="X68" s="1" t="n"/>
      <c r="Y68" s="1" t="n"/>
      <c r="Z68" s="1" t="n"/>
    </row>
    <row r="69" ht="14.25" customHeight="1" s="412">
      <c r="A69" s="1" t="n"/>
      <c r="B69" s="1" t="n"/>
      <c r="C69" s="1" t="inlineStr">
        <is>
          <t>Days Payable Outstanding</t>
        </is>
      </c>
      <c r="D69" s="93" t="n">
        <v>0.3</v>
      </c>
      <c r="E69" s="1" t="n"/>
      <c r="F69" s="1" t="n"/>
      <c r="G69" s="417" t="n">
        <v>14.49</v>
      </c>
      <c r="H69" s="417" t="n">
        <v>14.78</v>
      </c>
      <c r="I69" s="417" t="n">
        <v>15.08</v>
      </c>
      <c r="J69" s="417" t="n">
        <v>15.38</v>
      </c>
      <c r="K69" s="417" t="n">
        <v>15.68</v>
      </c>
      <c r="L69" s="417" t="n">
        <v>15.98</v>
      </c>
      <c r="M69" s="1" t="n"/>
      <c r="N69" s="1" t="n"/>
      <c r="O69" s="1" t="n"/>
      <c r="P69" s="1" t="n"/>
      <c r="Q69" s="1" t="n"/>
      <c r="R69" s="1" t="n"/>
      <c r="S69" s="1" t="n"/>
      <c r="T69" s="1" t="n"/>
      <c r="U69" s="1" t="n"/>
      <c r="V69" s="1" t="n"/>
      <c r="W69" s="1" t="n"/>
      <c r="X69" s="1" t="n"/>
      <c r="Y69" s="1" t="n"/>
      <c r="Z69" s="1" t="n"/>
    </row>
    <row r="70" ht="14.25" customHeight="1" s="412">
      <c r="A70" s="1" t="n"/>
      <c r="B70" s="1" t="n"/>
      <c r="C70" s="1" t="inlineStr">
        <is>
          <t>Accrued Liabilities As A % Of Revenue</t>
        </is>
      </c>
      <c r="D70" s="96" t="n"/>
      <c r="E70" s="1" t="n"/>
      <c r="F70" s="1" t="n"/>
      <c r="G70" s="97" t="n">
        <v>0.066</v>
      </c>
      <c r="H70" s="97" t="n">
        <v>0.07000000000000001</v>
      </c>
      <c r="I70" s="97" t="n">
        <v>0.07000000000000001</v>
      </c>
      <c r="J70" s="97" t="n">
        <v>0.07000000000000001</v>
      </c>
      <c r="K70" s="97" t="n">
        <v>0.07000000000000001</v>
      </c>
      <c r="L70" s="97" t="n">
        <v>0.07000000000000001</v>
      </c>
      <c r="M70" s="1" t="n"/>
      <c r="N70" s="1" t="n"/>
      <c r="O70" s="1" t="n"/>
      <c r="P70" s="1" t="n"/>
      <c r="Q70" s="1" t="n"/>
      <c r="R70" s="1" t="n"/>
      <c r="S70" s="1" t="n"/>
      <c r="T70" s="1" t="n"/>
      <c r="U70" s="1" t="n"/>
      <c r="V70" s="1" t="n"/>
      <c r="W70" s="1" t="n"/>
      <c r="X70" s="1" t="n"/>
      <c r="Y70" s="1" t="n"/>
      <c r="Z70" s="1" t="n"/>
    </row>
    <row r="71" ht="14.25" customHeight="1" s="412">
      <c r="A71" s="1" t="n"/>
      <c r="B71" s="1" t="n"/>
      <c r="C71" s="1" t="inlineStr">
        <is>
          <t>Prepaid Expenses As A % Of Revenue</t>
        </is>
      </c>
      <c r="D71" s="96" t="n"/>
      <c r="E71" s="1" t="n"/>
      <c r="F71" s="1" t="n"/>
      <c r="G71" s="97" t="n">
        <v>0.052</v>
      </c>
      <c r="H71" s="97" t="n">
        <v>0.052</v>
      </c>
      <c r="I71" s="97" t="n">
        <v>0.052</v>
      </c>
      <c r="J71" s="97" t="n">
        <v>0.052</v>
      </c>
      <c r="K71" s="97" t="n">
        <v>0.052</v>
      </c>
      <c r="L71" s="97" t="n">
        <v>0.052</v>
      </c>
      <c r="M71" s="1" t="n"/>
      <c r="N71" s="1" t="n"/>
      <c r="O71" s="1" t="n"/>
      <c r="P71" s="1" t="n"/>
      <c r="Q71" s="1" t="n"/>
      <c r="R71" s="1" t="n"/>
      <c r="S71" s="1" t="n"/>
      <c r="T71" s="1" t="n"/>
      <c r="U71" s="1" t="n"/>
      <c r="V71" s="1" t="n"/>
      <c r="W71" s="1" t="n"/>
      <c r="X71" s="1" t="n"/>
      <c r="Y71" s="1" t="n"/>
      <c r="Z71" s="1" t="n"/>
    </row>
    <row r="72" ht="14.25" customHeight="1" s="412">
      <c r="A72" s="1" t="n"/>
      <c r="B72" s="1" t="n"/>
      <c r="C72" s="1" t="inlineStr">
        <is>
          <t>Other Assets As A % Of Revenue</t>
        </is>
      </c>
      <c r="D72" s="96" t="n"/>
      <c r="E72" s="1" t="n"/>
      <c r="F72" s="1" t="n"/>
      <c r="G72" s="97" t="n">
        <v>0.001</v>
      </c>
      <c r="H72" s="97" t="n">
        <v>0.001</v>
      </c>
      <c r="I72" s="97" t="n">
        <v>0.001</v>
      </c>
      <c r="J72" s="97" t="n">
        <v>0.001</v>
      </c>
      <c r="K72" s="97" t="n">
        <v>0.001</v>
      </c>
      <c r="L72" s="97" t="n">
        <v>0.001</v>
      </c>
      <c r="M72" s="1" t="n"/>
      <c r="N72" s="1" t="n"/>
      <c r="O72" s="1" t="n"/>
      <c r="P72" s="1" t="n"/>
      <c r="Q72" s="1" t="n"/>
      <c r="R72" s="1" t="n"/>
      <c r="S72" s="1" t="n"/>
      <c r="T72" s="1" t="n"/>
      <c r="U72" s="1" t="n"/>
      <c r="V72" s="1" t="n"/>
      <c r="W72" s="1" t="n"/>
      <c r="X72" s="1" t="n"/>
      <c r="Y72" s="1" t="n"/>
      <c r="Z72" s="1" t="n"/>
    </row>
    <row r="73" ht="14.25" customHeight="1" s="412">
      <c r="A73" s="1" t="n"/>
      <c r="B73" s="1" t="n"/>
      <c r="C73" s="1" t="inlineStr">
        <is>
          <t>Capex As A % Of Revenue</t>
        </is>
      </c>
      <c r="D73" s="96" t="n"/>
      <c r="E73" s="1" t="n"/>
      <c r="F73" s="1" t="n"/>
      <c r="G73" s="97" t="n">
        <v>0.079</v>
      </c>
      <c r="H73" s="97" t="n">
        <v>0.079</v>
      </c>
      <c r="I73" s="97" t="n">
        <v>0.079</v>
      </c>
      <c r="J73" s="97" t="n">
        <v>0.079</v>
      </c>
      <c r="K73" s="97" t="n">
        <v>0.079</v>
      </c>
      <c r="L73" s="97" t="n">
        <v>0.079</v>
      </c>
      <c r="M73" s="1" t="n"/>
      <c r="N73" s="1" t="n"/>
      <c r="O73" s="1" t="n"/>
      <c r="P73" s="1" t="n"/>
      <c r="Q73" s="1" t="n"/>
      <c r="R73" s="1" t="n"/>
      <c r="S73" s="1" t="n"/>
      <c r="T73" s="1" t="n"/>
      <c r="U73" s="1" t="n"/>
      <c r="V73" s="1" t="n"/>
      <c r="W73" s="1" t="n"/>
      <c r="X73" s="1" t="n"/>
      <c r="Y73" s="1" t="n"/>
      <c r="Z73" s="1" t="n"/>
    </row>
    <row r="74" ht="14.25" customHeight="1" s="412">
      <c r="A74" s="1" t="n"/>
      <c r="B74" s="1" t="n"/>
      <c r="C74" s="1" t="inlineStr">
        <is>
          <t>Other Non-Current Liabilities</t>
        </is>
      </c>
      <c r="D74" s="98" t="n"/>
      <c r="E74" s="1" t="n"/>
      <c r="F74" s="1" t="n"/>
      <c r="G74" s="97" t="n">
        <v>0.013</v>
      </c>
      <c r="H74" s="97" t="n">
        <v>0.013</v>
      </c>
      <c r="I74" s="97" t="n">
        <v>0.013</v>
      </c>
      <c r="J74" s="97" t="n">
        <v>0.013</v>
      </c>
      <c r="K74" s="97" t="n">
        <v>0.013</v>
      </c>
      <c r="L74" s="97" t="n">
        <v>0.013</v>
      </c>
      <c r="M74" s="1" t="n"/>
      <c r="N74" s="61" t="n"/>
      <c r="O74" s="61" t="n"/>
      <c r="P74" s="61" t="n"/>
      <c r="Q74" s="61" t="n"/>
      <c r="R74" s="61" t="n"/>
      <c r="S74" s="6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34" t="inlineStr">
        <is>
          <t>Balance Sheet</t>
        </is>
      </c>
      <c r="D76" s="35" t="n"/>
      <c r="E76" s="35" t="n"/>
      <c r="F76" s="36" t="inlineStr">
        <is>
          <t>Historical</t>
        </is>
      </c>
      <c r="G76" s="414" t="n"/>
      <c r="H76" s="415" t="inlineStr">
        <is>
          <t>Projected</t>
        </is>
      </c>
      <c r="I76" s="414" t="n"/>
      <c r="J76" s="414" t="n"/>
      <c r="K76" s="414" t="n"/>
      <c r="L76" s="416" t="n"/>
      <c r="M76" s="1" t="n"/>
      <c r="N76" s="1" t="n"/>
      <c r="O76" s="1" t="n"/>
      <c r="P76" s="1" t="n"/>
      <c r="Q76" s="1" t="n"/>
      <c r="R76" s="1" t="n"/>
      <c r="S76" s="1" t="n"/>
      <c r="T76" s="1" t="n"/>
      <c r="U76" s="1" t="n"/>
      <c r="V76" s="1" t="n"/>
      <c r="W76" s="1" t="n"/>
      <c r="X76" s="1" t="n"/>
      <c r="Y76" s="1" t="n"/>
      <c r="Z76" s="1" t="n"/>
    </row>
    <row r="77" ht="14.25" customHeight="1" s="412">
      <c r="A77" s="1" t="n"/>
      <c r="B77" s="1" t="n"/>
      <c r="C77" s="44" t="inlineStr">
        <is>
          <t>$ In Millions</t>
        </is>
      </c>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44" t="n"/>
      <c r="D78" s="1" t="n"/>
      <c r="E78" s="1" t="n"/>
      <c r="F78" s="52" t="n">
        <v>2022</v>
      </c>
      <c r="G78" s="52">
        <f>F78+1</f>
        <v/>
      </c>
      <c r="H78" s="39">
        <f>H33</f>
        <v/>
      </c>
      <c r="I78" s="39">
        <f>I33</f>
        <v/>
      </c>
      <c r="J78" s="39">
        <f>J33</f>
        <v/>
      </c>
      <c r="K78" s="39">
        <f>K33</f>
        <v/>
      </c>
      <c r="L78" s="39">
        <f>L33</f>
        <v/>
      </c>
      <c r="M78" s="1" t="n"/>
      <c r="N78" s="1" t="n"/>
      <c r="O78" s="1" t="n"/>
      <c r="P78" s="1" t="n"/>
      <c r="Q78" s="1" t="n"/>
      <c r="R78" s="1" t="n"/>
      <c r="S78" s="1" t="n"/>
      <c r="T78" s="1" t="n"/>
      <c r="U78" s="1" t="n"/>
      <c r="V78" s="1" t="n"/>
      <c r="W78" s="1" t="n"/>
      <c r="X78" s="1" t="n"/>
      <c r="Y78" s="1" t="n"/>
      <c r="Z78" s="1" t="n"/>
    </row>
    <row r="79" ht="5.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Cash &amp; Cash Equivalents</t>
        </is>
      </c>
      <c r="D80" s="1" t="n"/>
      <c r="E80" s="1" t="n"/>
      <c r="F80" s="53" t="n">
        <v>876</v>
      </c>
      <c r="G80" s="53" t="n">
        <v>752</v>
      </c>
      <c r="H80" s="99">
        <f>H150</f>
        <v/>
      </c>
      <c r="I80" s="99">
        <f>I150</f>
        <v/>
      </c>
      <c r="J80" s="99">
        <f>J150</f>
        <v/>
      </c>
      <c r="K80" s="99">
        <f>K150</f>
        <v/>
      </c>
      <c r="L80" s="99">
        <f>L150</f>
        <v/>
      </c>
      <c r="M80" s="1" t="n"/>
      <c r="N80" s="1" t="n"/>
      <c r="O80" s="1" t="n"/>
      <c r="P80" s="1" t="n"/>
      <c r="Q80" s="1" t="n"/>
      <c r="R80" s="1" t="n"/>
      <c r="S80" s="1" t="n"/>
      <c r="T80" s="1" t="n"/>
      <c r="U80" s="1" t="n"/>
      <c r="V80" s="1" t="n"/>
      <c r="W80" s="1" t="n"/>
      <c r="X80" s="1" t="n"/>
      <c r="Y80" s="1" t="n"/>
      <c r="Z80" s="1" t="n"/>
    </row>
    <row r="81" ht="14.25" customHeight="1" s="412">
      <c r="A81" s="1" t="n"/>
      <c r="B81" s="1" t="n"/>
      <c r="C81" s="1" t="inlineStr">
        <is>
          <t>Accounts Receivable</t>
        </is>
      </c>
      <c r="D81" s="1" t="n"/>
      <c r="E81" s="1" t="n"/>
      <c r="F81" s="66" t="n">
        <v>77.001</v>
      </c>
      <c r="G81" s="66" t="n">
        <v>132.906</v>
      </c>
      <c r="H81" s="100">
        <f>H35*H68/365</f>
        <v/>
      </c>
      <c r="I81" s="100">
        <f>I35*I68/365</f>
        <v/>
      </c>
      <c r="J81" s="100">
        <f>J35*J68/365</f>
        <v/>
      </c>
      <c r="K81" s="100">
        <f>K35*K68/365</f>
        <v/>
      </c>
      <c r="L81" s="100">
        <f>L35*L68/365</f>
        <v/>
      </c>
      <c r="M81" s="1" t="n"/>
      <c r="N81" s="1" t="n"/>
      <c r="O81" s="1" t="n"/>
      <c r="P81" s="1" t="n"/>
      <c r="Q81" s="1" t="n"/>
      <c r="R81" s="1" t="n"/>
      <c r="S81" s="1" t="n"/>
      <c r="T81" s="1" t="n"/>
      <c r="U81" s="1" t="n"/>
      <c r="V81" s="1" t="n"/>
      <c r="W81" s="1" t="n"/>
      <c r="X81" s="1" t="n"/>
      <c r="Y81" s="1" t="n"/>
      <c r="Z81" s="1" t="n"/>
    </row>
    <row r="82" ht="14.25" customHeight="1" s="412">
      <c r="A82" s="1" t="n"/>
      <c r="B82" s="1" t="n"/>
      <c r="C82" s="1" t="inlineStr">
        <is>
          <t>Inventory</t>
        </is>
      </c>
      <c r="D82" s="1" t="n"/>
      <c r="E82" s="1" t="n"/>
      <c r="F82" s="66" t="n">
        <v>1009.172</v>
      </c>
      <c r="G82" s="66" t="n">
        <v>1447.367</v>
      </c>
      <c r="H82" s="101">
        <f>H36*H67/365</f>
        <v/>
      </c>
      <c r="I82" s="101">
        <f>I36*I67/365</f>
        <v/>
      </c>
      <c r="J82" s="101">
        <f>J36*J67/365</f>
        <v/>
      </c>
      <c r="K82" s="101">
        <f>K36*K67/365</f>
        <v/>
      </c>
      <c r="L82" s="101">
        <f>L36*L67/365</f>
        <v/>
      </c>
      <c r="M82" s="1" t="n"/>
      <c r="N82" s="1" t="n"/>
      <c r="O82" s="1" t="n"/>
      <c r="P82" s="1" t="n"/>
      <c r="Q82" s="1" t="n"/>
      <c r="R82" s="1" t="n"/>
      <c r="S82" s="1" t="n"/>
      <c r="T82" s="1" t="n"/>
      <c r="U82" s="1" t="n"/>
      <c r="V82" s="1" t="n"/>
      <c r="W82" s="1" t="n"/>
      <c r="X82" s="1" t="n"/>
      <c r="Y82" s="1" t="n"/>
      <c r="Z82" s="1" t="n"/>
    </row>
    <row r="83" ht="14.25" customHeight="1" s="412">
      <c r="A83" s="1" t="n"/>
      <c r="B83" s="1" t="n"/>
      <c r="C83" s="1" t="inlineStr">
        <is>
          <t>Prepaid Expenses And Other Current Assets</t>
        </is>
      </c>
      <c r="D83" s="1" t="n"/>
      <c r="E83" s="1" t="n"/>
      <c r="F83" s="66" t="n">
        <v>268.809</v>
      </c>
      <c r="G83" s="66" t="n">
        <v>424.313</v>
      </c>
      <c r="H83" s="101">
        <f>H71*H35</f>
        <v/>
      </c>
      <c r="I83" s="101">
        <f>I71*I35</f>
        <v/>
      </c>
      <c r="J83" s="101">
        <f>J71*J35</f>
        <v/>
      </c>
      <c r="K83" s="101">
        <f>K71*K35</f>
        <v/>
      </c>
      <c r="L83" s="101">
        <f>L71*L35</f>
        <v/>
      </c>
      <c r="M83" s="1" t="n"/>
      <c r="N83" s="1" t="n"/>
      <c r="O83" s="1" t="n"/>
      <c r="P83" s="1" t="n"/>
      <c r="Q83" s="1" t="n"/>
      <c r="R83" s="1" t="n"/>
      <c r="S83" s="1" t="n"/>
      <c r="T83" s="1" t="n"/>
      <c r="U83" s="1" t="n"/>
      <c r="V83" s="1" t="n"/>
      <c r="W83" s="1" t="n"/>
      <c r="X83" s="1" t="n"/>
      <c r="Y83" s="1" t="n"/>
      <c r="Z83" s="1" t="n"/>
    </row>
    <row r="84" ht="14.25" customHeight="1" s="412">
      <c r="A84" s="1" t="n"/>
      <c r="B84" s="1" t="n"/>
      <c r="C84" s="59" t="inlineStr">
        <is>
          <t>Total Current Assets</t>
        </is>
      </c>
      <c r="D84" s="59" t="n"/>
      <c r="E84" s="59" t="n"/>
      <c r="F84" s="62">
        <f>SUM(F80:F83)</f>
        <v/>
      </c>
      <c r="G84" s="62">
        <f>SUM(G80:G83)</f>
        <v/>
      </c>
      <c r="H84" s="62">
        <f>SUM(H80:H83)</f>
        <v/>
      </c>
      <c r="I84" s="62">
        <f>SUM(I80:I83)</f>
        <v/>
      </c>
      <c r="J84" s="62">
        <f>SUM(J80:J83)</f>
        <v/>
      </c>
      <c r="K84" s="62">
        <f>SUM(K80:K83)</f>
        <v/>
      </c>
      <c r="L84" s="62">
        <f>SUM(L80:L83)</f>
        <v/>
      </c>
      <c r="M84" s="61" t="n"/>
      <c r="N84" s="61" t="n"/>
      <c r="O84" s="61" t="n"/>
      <c r="P84" s="61" t="n"/>
      <c r="Q84" s="61" t="n"/>
      <c r="R84" s="61" t="n"/>
      <c r="S84" s="61" t="n"/>
      <c r="T84" s="1" t="n"/>
      <c r="U84" s="1" t="n"/>
      <c r="V84" s="1" t="n"/>
      <c r="W84" s="1" t="n"/>
      <c r="X84" s="1" t="n"/>
      <c r="Y84" s="1" t="n"/>
      <c r="Z84" s="1" t="n"/>
    </row>
    <row r="85" ht="5.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PP&amp;E, Net</t>
        </is>
      </c>
      <c r="D86" s="1" t="n"/>
      <c r="E86" s="1" t="n"/>
      <c r="F86" s="53" t="n">
        <v>1731.253</v>
      </c>
      <c r="G86" s="53" t="n">
        <v>2239.033</v>
      </c>
      <c r="H86" s="102">
        <f>G86-H138-H133</f>
        <v/>
      </c>
      <c r="I86" s="102">
        <f>H86-I138-I133</f>
        <v/>
      </c>
      <c r="J86" s="102">
        <f>I86-J138-J133</f>
        <v/>
      </c>
      <c r="K86" s="102">
        <f>J86-K138-K133</f>
        <v/>
      </c>
      <c r="L86" s="102">
        <f>K86-L138-L133</f>
        <v/>
      </c>
      <c r="M86" s="70" t="n"/>
      <c r="N86" s="1" t="n"/>
      <c r="O86" s="1" t="n"/>
      <c r="P86" s="1" t="n"/>
      <c r="Q86" s="1" t="n"/>
      <c r="R86" s="1" t="n"/>
      <c r="S86" s="1" t="n"/>
      <c r="T86" s="1" t="n"/>
      <c r="U86" s="1" t="n"/>
      <c r="V86" s="1" t="n"/>
      <c r="W86" s="1" t="n"/>
      <c r="X86" s="1" t="n"/>
      <c r="Y86" s="1" t="n"/>
      <c r="Z86" s="1" t="n"/>
    </row>
    <row r="87" ht="14.25" customHeight="1" s="412">
      <c r="A87" s="1" t="n"/>
      <c r="B87" s="1" t="n"/>
      <c r="C87" s="1" t="inlineStr">
        <is>
          <t>Goodwill</t>
        </is>
      </c>
      <c r="D87" s="1" t="n"/>
      <c r="E87" s="1" t="n"/>
      <c r="F87" s="103" t="n">
        <v>217</v>
      </c>
      <c r="G87" s="103" t="n">
        <v>24.144</v>
      </c>
      <c r="H87" s="104">
        <f>G87</f>
        <v/>
      </c>
      <c r="I87" s="104">
        <f>H87</f>
        <v/>
      </c>
      <c r="J87" s="104">
        <f>I87</f>
        <v/>
      </c>
      <c r="K87" s="104">
        <f>J87</f>
        <v/>
      </c>
      <c r="L87" s="104">
        <f>K87</f>
        <v/>
      </c>
      <c r="M87" s="1" t="n"/>
      <c r="N87" s="1" t="n"/>
      <c r="O87" s="1" t="n"/>
      <c r="P87" s="1" t="n"/>
      <c r="Q87" s="1" t="n"/>
      <c r="R87" s="1" t="n"/>
      <c r="S87" s="1" t="n"/>
      <c r="T87" s="1" t="n"/>
      <c r="U87" s="1" t="n"/>
      <c r="V87" s="1" t="n"/>
      <c r="W87" s="1" t="n"/>
      <c r="X87" s="1" t="n"/>
      <c r="Y87" s="1" t="n"/>
      <c r="Z87" s="1" t="n"/>
    </row>
    <row r="88" ht="14.25" customHeight="1" s="412">
      <c r="A88" s="1" t="n"/>
      <c r="B88" s="1" t="n"/>
      <c r="C88" s="1" t="inlineStr">
        <is>
          <t>Other Intangibles</t>
        </is>
      </c>
      <c r="D88" s="1" t="n"/>
      <c r="E88" s="1" t="n"/>
      <c r="F88" s="103" t="n">
        <v>71.29900000000001</v>
      </c>
      <c r="G88" s="103" t="n">
        <v>21.961</v>
      </c>
      <c r="H88" s="105">
        <f>G88</f>
        <v/>
      </c>
      <c r="I88" s="105">
        <f>H88</f>
        <v/>
      </c>
      <c r="J88" s="105">
        <f>I88</f>
        <v/>
      </c>
      <c r="K88" s="105">
        <f>J88</f>
        <v/>
      </c>
      <c r="L88" s="105">
        <f>K88</f>
        <v/>
      </c>
      <c r="M88" s="1" t="n"/>
      <c r="N88" s="1" t="n"/>
      <c r="O88" s="1" t="n"/>
      <c r="P88" s="1" t="n"/>
      <c r="Q88" s="1" t="n"/>
      <c r="R88" s="1" t="n"/>
      <c r="S88" s="1" t="n"/>
      <c r="T88" s="1" t="n"/>
      <c r="U88" s="1" t="n"/>
      <c r="V88" s="1" t="n"/>
      <c r="W88" s="1" t="n"/>
      <c r="X88" s="1" t="n"/>
      <c r="Y88" s="1" t="n"/>
      <c r="Z88" s="1" t="n"/>
    </row>
    <row r="89" ht="14.25" customHeight="1" s="412">
      <c r="A89" s="1" t="n"/>
      <c r="B89" s="1" t="n"/>
      <c r="C89" s="1" t="inlineStr">
        <is>
          <t>Other Non-Current Assets</t>
        </is>
      </c>
      <c r="D89" s="1" t="n"/>
      <c r="E89" s="1" t="n"/>
      <c r="F89" s="103" t="n">
        <v>10</v>
      </c>
      <c r="G89" s="103" t="n">
        <v>10</v>
      </c>
      <c r="H89" s="101">
        <f>H72*H35</f>
        <v/>
      </c>
      <c r="I89" s="101">
        <f>I72*I35</f>
        <v/>
      </c>
      <c r="J89" s="101">
        <f>J72*J35</f>
        <v/>
      </c>
      <c r="K89" s="101">
        <f>K72*K35</f>
        <v/>
      </c>
      <c r="L89" s="101">
        <f>L72*L35</f>
        <v/>
      </c>
      <c r="M89" s="1" t="n"/>
      <c r="N89" s="1" t="n"/>
      <c r="O89" s="1" t="n"/>
      <c r="P89" s="1" t="n"/>
      <c r="Q89" s="1" t="n"/>
      <c r="R89" s="1" t="n"/>
      <c r="S89" s="1" t="n"/>
      <c r="T89" s="1" t="n"/>
      <c r="U89" s="1" t="n"/>
      <c r="V89" s="1" t="n"/>
      <c r="W89" s="1" t="n"/>
      <c r="X89" s="1" t="n"/>
      <c r="Y89" s="1" t="n"/>
      <c r="Z89" s="1" t="n"/>
    </row>
    <row r="90" ht="14.25" customHeight="1" s="412">
      <c r="A90" s="1" t="n"/>
      <c r="B90" s="1" t="n"/>
      <c r="C90" s="59" t="inlineStr">
        <is>
          <t>Total Assets</t>
        </is>
      </c>
      <c r="D90" s="59" t="n"/>
      <c r="E90" s="59" t="n"/>
      <c r="F90" s="62">
        <f>SUM(F86:F89)+F84</f>
        <v/>
      </c>
      <c r="G90" s="62">
        <f>SUM(G86:G89)+G84</f>
        <v/>
      </c>
      <c r="H90" s="62">
        <f>SUM(H86:H89)+H84</f>
        <v/>
      </c>
      <c r="I90" s="62">
        <f>SUM(I86:I89)+I84</f>
        <v/>
      </c>
      <c r="J90" s="62">
        <f>SUM(J86:J89)+J84</f>
        <v/>
      </c>
      <c r="K90" s="62">
        <f>SUM(K86:K89)+K84</f>
        <v/>
      </c>
      <c r="L90" s="62">
        <f>SUM(L86:L89)+L84</f>
        <v/>
      </c>
      <c r="M90" s="61" t="n"/>
      <c r="N90" s="61" t="n"/>
      <c r="O90" s="61" t="n"/>
      <c r="P90" s="61" t="n"/>
      <c r="Q90" s="61" t="n"/>
      <c r="R90" s="61" t="n"/>
      <c r="S90" s="61" t="n"/>
      <c r="T90" s="1" t="n"/>
      <c r="U90" s="1" t="n"/>
      <c r="V90" s="1" t="n"/>
      <c r="W90" s="1" t="n"/>
      <c r="X90" s="1" t="n"/>
      <c r="Y90" s="1" t="n"/>
      <c r="Z90" s="1" t="n"/>
    </row>
    <row r="91" ht="5.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Accounts Payable</t>
        </is>
      </c>
      <c r="D92" s="1" t="n"/>
      <c r="E92" s="1" t="n"/>
      <c r="F92" s="53" t="n">
        <v>289.728</v>
      </c>
      <c r="G92" s="53" t="n">
        <v>253</v>
      </c>
      <c r="H92" s="106">
        <f>H69*SUM(H36,H40)/365</f>
        <v/>
      </c>
      <c r="I92" s="106">
        <f>I69*SUM(I36,I40)/365</f>
        <v/>
      </c>
      <c r="J92" s="106">
        <f>J69*SUM(J36,J40)/365</f>
        <v/>
      </c>
      <c r="K92" s="106">
        <f>K69*SUM(K36,K40)/365</f>
        <v/>
      </c>
      <c r="L92" s="106">
        <f>L69*SUM(L36,L40)/365</f>
        <v/>
      </c>
      <c r="M92" s="1" t="n"/>
      <c r="N92" s="1" t="n"/>
      <c r="O92" s="1" t="n"/>
      <c r="P92" s="1" t="n"/>
      <c r="Q92" s="1" t="n"/>
      <c r="R92" s="1" t="n"/>
      <c r="S92" s="1" t="n"/>
      <c r="T92" s="1" t="n"/>
      <c r="U92" s="1" t="n"/>
      <c r="V92" s="1" t="n"/>
      <c r="W92" s="1" t="n"/>
      <c r="X92" s="1" t="n"/>
      <c r="Y92" s="1" t="n"/>
      <c r="Z92" s="1" t="n"/>
    </row>
    <row r="93" ht="14.25" customHeight="1" s="412">
      <c r="A93" s="1" t="n"/>
      <c r="B93" s="1" t="n"/>
      <c r="C93" s="1" t="inlineStr">
        <is>
          <t>Accrued Liabilities</t>
        </is>
      </c>
      <c r="D93" s="1" t="n"/>
      <c r="E93" s="1" t="n"/>
      <c r="F93" s="66" t="n">
        <v>449.114</v>
      </c>
      <c r="G93" s="66" t="n">
        <v>533.085</v>
      </c>
      <c r="H93" s="101">
        <f>H70*H35</f>
        <v/>
      </c>
      <c r="I93" s="101">
        <f>I70*I35</f>
        <v/>
      </c>
      <c r="J93" s="101">
        <f>J70*J35</f>
        <v/>
      </c>
      <c r="K93" s="101">
        <f>K70*K35</f>
        <v/>
      </c>
      <c r="L93" s="101">
        <f>L70*L35</f>
        <v/>
      </c>
      <c r="M93" s="1" t="n"/>
      <c r="N93" s="1" t="n"/>
      <c r="O93" s="1" t="n"/>
      <c r="P93" s="1" t="n"/>
      <c r="Q93" s="1" t="n"/>
      <c r="R93" s="1" t="n"/>
      <c r="S93" s="1" t="n"/>
      <c r="T93" s="1" t="n"/>
      <c r="U93" s="1" t="n"/>
      <c r="V93" s="1" t="n"/>
      <c r="W93" s="1" t="n"/>
      <c r="X93" s="1" t="n"/>
      <c r="Y93" s="1" t="n"/>
      <c r="Z93" s="1" t="n"/>
    </row>
    <row r="94" ht="14.25" customHeight="1" s="412">
      <c r="A94" s="1" t="n"/>
      <c r="B94" s="1" t="n"/>
      <c r="C94" s="1" t="inlineStr">
        <is>
          <t>Current Portion of Long-Term Debt</t>
        </is>
      </c>
      <c r="D94" s="1" t="n"/>
      <c r="E94" s="1" t="n"/>
      <c r="F94" s="66" t="n">
        <v>0</v>
      </c>
      <c r="G94" s="66" t="n">
        <v>80</v>
      </c>
      <c r="H94" s="71" t="n">
        <v>80</v>
      </c>
      <c r="I94" s="71" t="n">
        <v>80</v>
      </c>
      <c r="J94" s="71" t="n">
        <v>80</v>
      </c>
      <c r="K94" s="71" t="n">
        <v>80</v>
      </c>
      <c r="L94" s="71" t="n">
        <v>80</v>
      </c>
      <c r="M94" s="1" t="n"/>
      <c r="N94" s="1" t="n"/>
      <c r="O94" s="1" t="n"/>
      <c r="P94" s="1" t="n"/>
      <c r="Q94" s="1" t="n"/>
      <c r="R94" s="1" t="n"/>
      <c r="S94" s="1" t="n"/>
      <c r="T94" s="1" t="n"/>
      <c r="U94" s="1" t="n"/>
      <c r="V94" s="1" t="n"/>
      <c r="W94" s="1" t="n"/>
      <c r="X94" s="1" t="n"/>
      <c r="Y94" s="1" t="n"/>
      <c r="Z94" s="1" t="n"/>
    </row>
    <row r="95" ht="14.25" customHeight="1" s="412">
      <c r="A95" s="1" t="n"/>
      <c r="B95" s="1" t="n"/>
      <c r="C95" s="1" t="inlineStr">
        <is>
          <t>Other Current Liabilities</t>
        </is>
      </c>
      <c r="D95" s="1" t="n"/>
      <c r="E95" s="1" t="n"/>
      <c r="F95" s="66" t="n">
        <v>477.496</v>
      </c>
      <c r="G95" s="66" t="n">
        <v>503</v>
      </c>
      <c r="H95" s="101">
        <f>G95*(1+H14)</f>
        <v/>
      </c>
      <c r="I95" s="101">
        <f>H95*(1+I14)</f>
        <v/>
      </c>
      <c r="J95" s="101">
        <f>I95*(1+J14)</f>
        <v/>
      </c>
      <c r="K95" s="101">
        <f>J95*(1+K14)</f>
        <v/>
      </c>
      <c r="L95" s="101">
        <f>K95*(1+L14)</f>
        <v/>
      </c>
      <c r="M95" s="1" t="n"/>
      <c r="N95" s="1" t="n"/>
      <c r="O95" s="1" t="n"/>
      <c r="P95" s="1" t="n"/>
      <c r="Q95" s="1" t="n"/>
      <c r="R95" s="1" t="n"/>
      <c r="S95" s="1" t="n"/>
      <c r="T95" s="1" t="n"/>
      <c r="U95" s="1" t="n"/>
      <c r="V95" s="1" t="n"/>
      <c r="W95" s="1" t="n"/>
      <c r="X95" s="1" t="n"/>
      <c r="Y95" s="1" t="n"/>
      <c r="Z95" s="1" t="n"/>
    </row>
    <row r="96" ht="14.25" customHeight="1" s="412">
      <c r="A96" s="1" t="n"/>
      <c r="B96" s="1" t="n"/>
      <c r="C96" s="59" t="inlineStr">
        <is>
          <t>Total Current Liabilities</t>
        </is>
      </c>
      <c r="D96" s="59" t="n"/>
      <c r="E96" s="59" t="n"/>
      <c r="F96" s="62">
        <f>SUM(F92:F95)</f>
        <v/>
      </c>
      <c r="G96" s="62">
        <f>SUM(G92:G95)</f>
        <v/>
      </c>
      <c r="H96" s="62">
        <f>SUM(H92:H95)</f>
        <v/>
      </c>
      <c r="I96" s="62">
        <f>SUM(I92:I95)</f>
        <v/>
      </c>
      <c r="J96" s="62">
        <f>SUM(J92:J95)</f>
        <v/>
      </c>
      <c r="K96" s="62">
        <f>SUM(K92:K95)</f>
        <v/>
      </c>
      <c r="L96" s="62">
        <f>SUM(L92:L95)</f>
        <v/>
      </c>
      <c r="M96" s="61" t="n"/>
      <c r="N96" s="61" t="n"/>
      <c r="O96" s="61" t="n"/>
      <c r="P96" s="61" t="n"/>
      <c r="Q96" s="61" t="n"/>
      <c r="R96" s="61" t="n"/>
      <c r="S96" s="61" t="n"/>
      <c r="T96" s="1" t="n"/>
      <c r="U96" s="1" t="n"/>
      <c r="V96" s="1" t="n"/>
      <c r="W96" s="1" t="n"/>
      <c r="X96" s="1" t="n"/>
      <c r="Y96" s="1" t="n"/>
      <c r="Z96" s="1" t="n"/>
    </row>
    <row r="97" ht="5.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5" customHeight="1" s="412">
      <c r="A98" s="1" t="n"/>
      <c r="B98" s="1" t="n"/>
      <c r="C98" s="1" t="inlineStr">
        <is>
          <t>Long-Term Debt</t>
        </is>
      </c>
      <c r="D98" s="1" t="n"/>
      <c r="E98" s="1" t="n"/>
      <c r="F98" s="53" t="n">
        <v>1120</v>
      </c>
      <c r="G98" s="53" t="n">
        <v>1040</v>
      </c>
      <c r="H98" s="101" t="n">
        <v>1060</v>
      </c>
      <c r="I98" s="101" t="n">
        <v>980</v>
      </c>
      <c r="J98" s="101" t="n">
        <v>900</v>
      </c>
      <c r="K98" s="101" t="n">
        <v>820</v>
      </c>
      <c r="L98" s="101" t="n">
        <v>740</v>
      </c>
      <c r="M98" s="72" t="n"/>
      <c r="N98" s="1" t="n"/>
      <c r="O98" s="1" t="n"/>
      <c r="P98" s="1" t="n"/>
      <c r="Q98" s="1" t="n"/>
      <c r="R98" s="1" t="n"/>
      <c r="S98" s="1" t="n"/>
      <c r="T98" s="1" t="n"/>
      <c r="U98" s="1" t="n"/>
      <c r="V98" s="1" t="n"/>
      <c r="W98" s="1" t="n"/>
      <c r="X98" s="1" t="n"/>
      <c r="Y98" s="1" t="n"/>
      <c r="Z98" s="1" t="n"/>
    </row>
    <row r="99" ht="14.25" customHeight="1" s="412">
      <c r="A99" s="1" t="n"/>
      <c r="B99" s="1" t="n"/>
      <c r="C99" s="1" t="inlineStr">
        <is>
          <t>Other Non-Current Liabilities</t>
        </is>
      </c>
      <c r="D99" s="1" t="n"/>
      <c r="E99" s="1" t="n"/>
      <c r="F99" s="66" t="n">
        <v>105.042</v>
      </c>
      <c r="G99" s="66" t="n">
        <v>103.679</v>
      </c>
      <c r="H99" s="101">
        <f>H74*H35</f>
        <v/>
      </c>
      <c r="I99" s="101">
        <f>I74*I35</f>
        <v/>
      </c>
      <c r="J99" s="101">
        <f>J74*J35</f>
        <v/>
      </c>
      <c r="K99" s="101">
        <f>K74*K35</f>
        <v/>
      </c>
      <c r="L99" s="101">
        <f>L74*L35</f>
        <v/>
      </c>
      <c r="M99" s="1" t="n"/>
      <c r="N99" s="1" t="n"/>
      <c r="O99" s="1" t="n"/>
      <c r="P99" s="1" t="n"/>
      <c r="Q99" s="1" t="n"/>
      <c r="R99" s="1" t="n"/>
      <c r="S99" s="1" t="n"/>
      <c r="T99" s="1" t="n"/>
      <c r="U99" s="1" t="n"/>
      <c r="V99" s="1" t="n"/>
      <c r="W99" s="1" t="n"/>
      <c r="X99" s="1" t="n"/>
      <c r="Y99" s="1" t="n"/>
      <c r="Z99" s="1" t="n"/>
    </row>
    <row r="100" ht="14.25" customHeight="1" s="412">
      <c r="A100" s="1" t="n"/>
      <c r="B100" s="1" t="n"/>
      <c r="C100" s="59" t="inlineStr">
        <is>
          <t>Total Liabilities</t>
        </is>
      </c>
      <c r="D100" s="60" t="n"/>
      <c r="E100" s="60" t="n"/>
      <c r="F100" s="62">
        <f>SUM(F98:F99)+F96</f>
        <v/>
      </c>
      <c r="G100" s="62">
        <f>SUM(G98:G99)+G96</f>
        <v/>
      </c>
      <c r="H100" s="107">
        <f>SUM(H98:H99)+H96</f>
        <v/>
      </c>
      <c r="I100" s="107">
        <f>SUM(I98:I99)+I96</f>
        <v/>
      </c>
      <c r="J100" s="107">
        <f>SUM(J98:J99)+J96</f>
        <v/>
      </c>
      <c r="K100" s="107">
        <f>SUM(K98:K99)+K96</f>
        <v/>
      </c>
      <c r="L100" s="107">
        <f>SUM(L98:L99)+L96</f>
        <v/>
      </c>
      <c r="M100" s="1" t="n"/>
      <c r="N100" s="418" t="n"/>
      <c r="O100" s="418" t="n"/>
      <c r="P100" s="418" t="n"/>
      <c r="Q100" s="1" t="n"/>
      <c r="R100" s="1" t="n"/>
      <c r="S100" s="1" t="n"/>
      <c r="T100" s="1" t="n"/>
      <c r="U100" s="1" t="n"/>
      <c r="V100" s="1" t="n"/>
      <c r="W100" s="1" t="n"/>
      <c r="X100" s="1" t="n"/>
      <c r="Y100" s="1" t="n"/>
      <c r="Z100" s="1" t="n"/>
    </row>
    <row r="101" ht="14.25" customHeight="1" s="412">
      <c r="A101" s="1" t="n"/>
      <c r="B101" s="1" t="n"/>
      <c r="C101" s="44" t="n"/>
      <c r="D101" s="1" t="n"/>
      <c r="E101" s="1" t="n"/>
      <c r="F101" s="103" t="n"/>
      <c r="G101" s="103" t="n"/>
      <c r="H101" s="419" t="n"/>
      <c r="I101" s="419" t="n"/>
      <c r="J101" s="419" t="n"/>
      <c r="K101" s="419" t="n"/>
      <c r="L101" s="419"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Common Stock</t>
        </is>
      </c>
      <c r="D102" s="1" t="n"/>
      <c r="E102" s="1" t="n"/>
      <c r="F102" s="53" t="n">
        <v>0.616</v>
      </c>
      <c r="G102" s="53" t="n">
        <v>0.611</v>
      </c>
      <c r="H102" s="53" t="n">
        <v>0.611</v>
      </c>
      <c r="I102" s="53" t="n">
        <v>0.611</v>
      </c>
      <c r="J102" s="53" t="n">
        <v>0.611</v>
      </c>
      <c r="K102" s="53" t="n">
        <v>0.611</v>
      </c>
      <c r="L102" s="53" t="n">
        <v>0.611</v>
      </c>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Additional Paid-In Capital</t>
        </is>
      </c>
      <c r="D103" s="1" t="n"/>
      <c r="E103" s="1" t="n"/>
      <c r="F103" s="66" t="n">
        <v>422.507</v>
      </c>
      <c r="G103" s="66" t="n">
        <v>474.645</v>
      </c>
      <c r="H103" s="66" t="n">
        <v>486.645</v>
      </c>
      <c r="I103" s="66" t="n">
        <v>498.645</v>
      </c>
      <c r="J103" s="66" t="n">
        <v>510.645</v>
      </c>
      <c r="K103" s="66" t="n">
        <v>522.645</v>
      </c>
      <c r="L103" s="66" t="n">
        <v>534.645</v>
      </c>
      <c r="M103" s="1" t="n"/>
      <c r="N103" s="1" t="n"/>
      <c r="O103" s="1" t="n"/>
      <c r="P103" s="1" t="n"/>
      <c r="Q103" s="1" t="n"/>
      <c r="R103" s="1" t="n"/>
      <c r="S103" s="1" t="n"/>
      <c r="T103" s="1" t="n"/>
      <c r="U103" s="1" t="n"/>
      <c r="V103" s="1" t="n"/>
      <c r="W103" s="1" t="n"/>
      <c r="X103" s="1" t="n"/>
      <c r="Y103" s="1" t="n"/>
      <c r="Z103" s="1" t="n"/>
    </row>
    <row r="104" ht="14.25" customHeight="1" s="412">
      <c r="A104" s="1" t="n"/>
      <c r="B104" s="1" t="n"/>
      <c r="C104" s="1" t="inlineStr">
        <is>
          <t>Retained Earnings</t>
        </is>
      </c>
      <c r="D104" s="1" t="n"/>
      <c r="E104" s="1" t="n"/>
      <c r="F104" s="56" t="n">
        <v>1396.031</v>
      </c>
      <c r="G104" s="56" t="n">
        <v>2063.704</v>
      </c>
      <c r="H104" s="110">
        <f>G104+H46+H144+H145</f>
        <v/>
      </c>
      <c r="I104" s="110">
        <f>H104+I46+I144+I145</f>
        <v/>
      </c>
      <c r="J104" s="110">
        <f>I104+J46+J144+J145</f>
        <v/>
      </c>
      <c r="K104" s="110">
        <f>J104+K46+K144+K145</f>
        <v/>
      </c>
      <c r="L104" s="110">
        <f>K104+L46+L144+L145</f>
        <v/>
      </c>
      <c r="M104" s="1" t="n"/>
      <c r="N104" s="1" t="n"/>
      <c r="O104" s="1" t="n"/>
      <c r="P104" s="1" t="n"/>
      <c r="Q104" s="1" t="n"/>
      <c r="R104" s="1" t="n"/>
      <c r="S104" s="1" t="n"/>
      <c r="T104" s="1" t="n"/>
      <c r="U104" s="1" t="n"/>
      <c r="V104" s="1" t="n"/>
      <c r="W104" s="1" t="n"/>
      <c r="X104" s="1" t="n"/>
      <c r="Y104" s="1" t="n"/>
      <c r="Z104" s="1" t="n"/>
    </row>
    <row r="105" ht="14.25" customHeight="1" s="412">
      <c r="A105" s="1" t="n"/>
      <c r="B105" s="1" t="n"/>
      <c r="C105" s="59" t="inlineStr">
        <is>
          <t>Total Liabilities &amp; Shareholder's Equity</t>
        </is>
      </c>
      <c r="D105" s="59" t="n"/>
      <c r="E105" s="59" t="n"/>
      <c r="F105" s="61">
        <f>F100+F102+F103+F104</f>
        <v/>
      </c>
      <c r="G105" s="61">
        <f>G100+G102+G103+G104</f>
        <v/>
      </c>
      <c r="H105" s="61">
        <f>H100+H102+H103+H104</f>
        <v/>
      </c>
      <c r="I105" s="61">
        <f>I100+I102+I103+I104</f>
        <v/>
      </c>
      <c r="J105" s="61">
        <f>J100+J102+J103+J104</f>
        <v/>
      </c>
      <c r="K105" s="61">
        <f>K100+K102+K103+K104</f>
        <v/>
      </c>
      <c r="L105" s="61">
        <f>L100+L102+L103+L104</f>
        <v/>
      </c>
      <c r="M105" s="61" t="n"/>
      <c r="N105" s="61" t="n"/>
      <c r="O105" s="61" t="n"/>
      <c r="P105" s="61" t="n"/>
      <c r="Q105" s="61" t="n"/>
      <c r="R105" s="61" t="n"/>
      <c r="S105" s="61" t="n"/>
      <c r="T105" s="1" t="n"/>
      <c r="U105" s="1" t="n"/>
      <c r="V105" s="1" t="n"/>
      <c r="W105" s="1" t="n"/>
      <c r="X105" s="1" t="n"/>
      <c r="Y105" s="1" t="n"/>
      <c r="Z105" s="1" t="n"/>
    </row>
    <row r="106" ht="14.25" customHeight="1" s="412">
      <c r="A106" s="1" t="n"/>
      <c r="B106" s="1" t="n"/>
      <c r="C106" s="44" t="inlineStr">
        <is>
          <t>Check:</t>
        </is>
      </c>
      <c r="D106" s="111" t="n"/>
      <c r="E106" s="111" t="n"/>
      <c r="F106" s="112">
        <f>F105-F90</f>
        <v/>
      </c>
      <c r="G106" s="112">
        <f>G105-G90</f>
        <v/>
      </c>
      <c r="H106" s="112">
        <f>H105-H90</f>
        <v/>
      </c>
      <c r="I106" s="112">
        <f>I105-I90</f>
        <v/>
      </c>
      <c r="J106" s="112">
        <f>J105-J90</f>
        <v/>
      </c>
      <c r="K106" s="112">
        <f>K105-K90</f>
        <v/>
      </c>
      <c r="L106" s="112">
        <f>L105-L90</f>
        <v/>
      </c>
      <c r="M106" s="1" t="n"/>
      <c r="N106" s="1" t="n"/>
      <c r="O106" s="1" t="n"/>
      <c r="P106" s="1" t="n"/>
      <c r="Q106" s="1" t="n"/>
      <c r="R106" s="1" t="n"/>
      <c r="S106" s="1" t="n"/>
      <c r="T106" s="1" t="n"/>
      <c r="U106" s="1" t="n"/>
      <c r="V106" s="1" t="n"/>
      <c r="W106" s="1" t="n"/>
      <c r="X106" s="1" t="n"/>
      <c r="Y106" s="1" t="n"/>
      <c r="Z106" s="1" t="n"/>
    </row>
    <row r="107" ht="14.25" customHeight="1" s="412">
      <c r="A107" s="1" t="n"/>
      <c r="B107" s="1" t="n"/>
      <c r="C107" s="44" t="n"/>
      <c r="D107" s="111" t="n"/>
      <c r="E107" s="111" t="n"/>
      <c r="F107" s="112" t="n"/>
      <c r="G107" s="420" t="n"/>
      <c r="H107" s="420" t="n"/>
      <c r="I107" s="420" t="n"/>
      <c r="J107" s="420" t="n"/>
      <c r="K107" s="420" t="n"/>
      <c r="L107" s="420" t="n"/>
      <c r="M107" s="1" t="n"/>
      <c r="N107" s="1" t="n"/>
      <c r="O107" s="1" t="n"/>
      <c r="P107" s="1" t="n"/>
      <c r="Q107" s="1" t="n"/>
      <c r="R107" s="1" t="n"/>
      <c r="S107" s="1" t="n"/>
      <c r="T107" s="1" t="n"/>
      <c r="U107" s="1" t="n"/>
      <c r="V107" s="1" t="n"/>
      <c r="W107" s="1" t="n"/>
      <c r="X107" s="1" t="n"/>
      <c r="Y107" s="1" t="n"/>
      <c r="Z107" s="1" t="n"/>
    </row>
    <row r="108" ht="14.25" customHeight="1" s="412">
      <c r="A108" s="1" t="n"/>
      <c r="B108" s="1" t="n"/>
      <c r="C108" s="44" t="n"/>
      <c r="D108" s="111" t="n"/>
      <c r="E108" s="111" t="n"/>
      <c r="F108" s="112" t="n"/>
      <c r="G108" s="420" t="n"/>
      <c r="H108" s="420" t="n"/>
      <c r="I108" s="420" t="n"/>
      <c r="J108" s="420" t="n"/>
      <c r="K108" s="420" t="n"/>
      <c r="L108" s="420" t="n"/>
      <c r="M108" s="1" t="n"/>
      <c r="N108" s="1" t="n"/>
      <c r="O108" s="1" t="n"/>
      <c r="P108" s="1" t="n"/>
      <c r="Q108" s="1" t="n"/>
      <c r="R108" s="1" t="n"/>
      <c r="S108" s="1" t="n"/>
      <c r="T108" s="1" t="n"/>
      <c r="U108" s="1" t="n"/>
      <c r="V108" s="1" t="n"/>
      <c r="W108" s="1" t="n"/>
      <c r="X108" s="1" t="n"/>
      <c r="Y108" s="1" t="n"/>
      <c r="Z108" s="1" t="n"/>
    </row>
    <row r="109" ht="14.25" customHeight="1" s="412">
      <c r="A109" s="1" t="n"/>
      <c r="B109" s="1" t="n"/>
      <c r="C109" s="44" t="n"/>
      <c r="D109" s="111" t="n"/>
      <c r="E109" s="111" t="n"/>
      <c r="F109" s="112" t="n"/>
      <c r="G109" s="420" t="n"/>
      <c r="H109" s="420" t="n"/>
      <c r="I109" s="420" t="n"/>
      <c r="J109" s="420" t="n"/>
      <c r="K109" s="420" t="n"/>
      <c r="L109" s="420"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421" t="n"/>
      <c r="I110" s="421" t="n"/>
      <c r="J110" s="421" t="n"/>
      <c r="K110" s="421" t="n"/>
      <c r="L110" s="42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34" t="inlineStr">
        <is>
          <t>Cash Flow Statement Drivers</t>
        </is>
      </c>
      <c r="D112" s="36" t="n"/>
      <c r="E112" s="35" t="n"/>
      <c r="F112" s="35" t="n"/>
      <c r="G112" s="35" t="n"/>
      <c r="H112" s="87" t="n"/>
      <c r="I112" s="35" t="n"/>
      <c r="J112" s="35" t="n"/>
      <c r="K112" s="35" t="n"/>
      <c r="L112" s="88" t="n"/>
      <c r="M112" s="1" t="n"/>
      <c r="N112" s="1" t="n"/>
      <c r="O112" s="1" t="n"/>
      <c r="P112" s="1" t="n"/>
      <c r="Q112" s="1" t="n"/>
      <c r="R112" s="1" t="n"/>
      <c r="S112" s="1" t="n"/>
      <c r="T112" s="1" t="n"/>
      <c r="U112" s="1" t="n"/>
      <c r="V112" s="1" t="n"/>
      <c r="W112" s="1" t="n"/>
      <c r="X112" s="1" t="n"/>
      <c r="Y112" s="83" t="n"/>
      <c r="Z112" s="1" t="n"/>
    </row>
    <row r="113" ht="14.25" customHeight="1" s="412">
      <c r="A113" s="26" t="n"/>
      <c r="B113" s="26" t="n"/>
      <c r="C113" s="115" t="n"/>
      <c r="D113" s="90" t="n"/>
      <c r="E113" s="26" t="n"/>
      <c r="F113" s="26" t="n"/>
      <c r="G113" s="26" t="n"/>
      <c r="H113" s="91" t="n"/>
      <c r="I113" s="26" t="n"/>
      <c r="J113" s="26" t="n"/>
      <c r="K113" s="26" t="n"/>
      <c r="L113" s="26" t="n"/>
      <c r="M113" s="26" t="n"/>
      <c r="N113" s="26" t="n"/>
      <c r="O113" s="26" t="n"/>
      <c r="P113" s="26" t="n"/>
      <c r="Q113" s="26" t="n"/>
      <c r="R113" s="26" t="n"/>
      <c r="S113" s="26" t="n"/>
      <c r="T113" s="26" t="n"/>
      <c r="U113" s="26" t="n"/>
      <c r="V113" s="26" t="n"/>
      <c r="W113" s="26" t="n"/>
      <c r="X113" s="26" t="n"/>
      <c r="Y113" s="92" t="n"/>
      <c r="Z113" s="26" t="n"/>
    </row>
    <row r="114" ht="14.25" customHeight="1" s="412">
      <c r="A114" s="1" t="n"/>
      <c r="B114" s="1" t="n"/>
      <c r="C114" s="1">
        <f>C81</f>
        <v/>
      </c>
      <c r="D114" s="1" t="n"/>
      <c r="E114" s="1" t="n"/>
      <c r="F114" s="116" t="n"/>
      <c r="G114" s="116">
        <f>G81</f>
        <v/>
      </c>
      <c r="H114" s="116">
        <f>H81</f>
        <v/>
      </c>
      <c r="I114" s="116">
        <f>I81</f>
        <v/>
      </c>
      <c r="J114" s="116">
        <f>J81</f>
        <v/>
      </c>
      <c r="K114" s="116">
        <f>K81</f>
        <v/>
      </c>
      <c r="L114" s="116">
        <f>L81</f>
        <v/>
      </c>
      <c r="M114" s="1" t="n"/>
      <c r="N114" s="1" t="n"/>
      <c r="O114" s="1" t="n"/>
      <c r="P114" s="1" t="n"/>
      <c r="Q114" s="1" t="n"/>
      <c r="R114" s="1" t="n"/>
      <c r="S114" s="1" t="n"/>
      <c r="T114" s="1" t="n"/>
      <c r="U114" s="1" t="n"/>
      <c r="V114" s="1" t="n"/>
      <c r="W114" s="1" t="n"/>
      <c r="X114" s="1" t="n"/>
      <c r="Y114" s="1" t="n"/>
      <c r="Z114" s="1" t="n"/>
    </row>
    <row r="115" ht="14.25" customHeight="1" s="412">
      <c r="A115" s="1" t="n"/>
      <c r="B115" s="1" t="n"/>
      <c r="C115" s="1">
        <f>C82</f>
        <v/>
      </c>
      <c r="D115" s="1" t="n"/>
      <c r="E115" s="1" t="n"/>
      <c r="F115" s="76" t="n"/>
      <c r="G115" s="76">
        <f>G82</f>
        <v/>
      </c>
      <c r="H115" s="76">
        <f>H82</f>
        <v/>
      </c>
      <c r="I115" s="76">
        <f>I82</f>
        <v/>
      </c>
      <c r="J115" s="76">
        <f>J82</f>
        <v/>
      </c>
      <c r="K115" s="76">
        <f>K82</f>
        <v/>
      </c>
      <c r="L115" s="76">
        <f>L82</f>
        <v/>
      </c>
      <c r="M115" s="1" t="n"/>
      <c r="N115" s="1" t="n"/>
      <c r="O115" s="1" t="n"/>
      <c r="P115" s="1" t="n"/>
      <c r="Q115" s="1" t="n"/>
      <c r="R115" s="1" t="n"/>
      <c r="S115" s="1" t="n"/>
      <c r="T115" s="1" t="n"/>
      <c r="U115" s="1" t="n"/>
      <c r="V115" s="1" t="n"/>
      <c r="W115" s="1" t="n"/>
      <c r="X115" s="1" t="n"/>
      <c r="Y115" s="1" t="n"/>
      <c r="Z115" s="1" t="n"/>
    </row>
    <row r="116" ht="14.25" customHeight="1" s="412">
      <c r="A116" s="1" t="n"/>
      <c r="B116" s="1" t="n"/>
      <c r="C116" s="1">
        <f>C83</f>
        <v/>
      </c>
      <c r="D116" s="1" t="n"/>
      <c r="E116" s="1" t="n"/>
      <c r="F116" s="76" t="n"/>
      <c r="G116" s="76">
        <f>G83</f>
        <v/>
      </c>
      <c r="H116" s="76">
        <f>H83</f>
        <v/>
      </c>
      <c r="I116" s="76">
        <f>I83</f>
        <v/>
      </c>
      <c r="J116" s="76">
        <f>J83</f>
        <v/>
      </c>
      <c r="K116" s="76">
        <f>K83</f>
        <v/>
      </c>
      <c r="L116" s="76">
        <f>L83</f>
        <v/>
      </c>
      <c r="M116" s="1" t="n"/>
      <c r="N116" s="1" t="n"/>
      <c r="O116" s="1" t="n"/>
      <c r="P116" s="1" t="n"/>
      <c r="Q116" s="1" t="n"/>
      <c r="R116" s="1" t="n"/>
      <c r="S116" s="1" t="n"/>
      <c r="T116" s="1" t="n"/>
      <c r="U116" s="1" t="n"/>
      <c r="V116" s="1" t="n"/>
      <c r="W116" s="1" t="n"/>
      <c r="X116" s="1" t="n"/>
      <c r="Y116" s="1" t="n"/>
      <c r="Z116" s="1" t="n"/>
    </row>
    <row r="117" ht="14.25" customHeight="1" s="412">
      <c r="A117" s="1" t="n"/>
      <c r="B117" s="1" t="n"/>
      <c r="C117" s="59" t="inlineStr">
        <is>
          <t>Total Operating Assets</t>
        </is>
      </c>
      <c r="D117" s="60" t="n"/>
      <c r="E117" s="60" t="n"/>
      <c r="F117" s="62" t="n"/>
      <c r="G117" s="62">
        <f>SUM(G114:G116)</f>
        <v/>
      </c>
      <c r="H117" s="62">
        <f>SUM(H114:H116)</f>
        <v/>
      </c>
      <c r="I117" s="62">
        <f>SUM(I114:I116)</f>
        <v/>
      </c>
      <c r="J117" s="62">
        <f>SUM(J114:J116)</f>
        <v/>
      </c>
      <c r="K117" s="62">
        <f>SUM(K114:K116)</f>
        <v/>
      </c>
      <c r="L117" s="62">
        <f>SUM(L114:L116)</f>
        <v/>
      </c>
      <c r="M117" s="61" t="n"/>
      <c r="N117" s="61" t="n"/>
      <c r="O117" s="61" t="n"/>
      <c r="P117" s="61" t="n"/>
      <c r="Q117" s="61" t="n"/>
      <c r="R117" s="61" t="n"/>
      <c r="S117" s="6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f>C92</f>
        <v/>
      </c>
      <c r="D119" s="1" t="n"/>
      <c r="E119" s="1" t="n"/>
      <c r="F119" s="116" t="n"/>
      <c r="G119" s="116">
        <f>G92</f>
        <v/>
      </c>
      <c r="H119" s="116">
        <f>H92</f>
        <v/>
      </c>
      <c r="I119" s="116">
        <f>I92</f>
        <v/>
      </c>
      <c r="J119" s="116">
        <f>J92</f>
        <v/>
      </c>
      <c r="K119" s="116">
        <f>K92</f>
        <v/>
      </c>
      <c r="L119" s="116">
        <f>L92</f>
        <v/>
      </c>
      <c r="M119" s="1" t="n"/>
      <c r="N119" s="1" t="n"/>
      <c r="O119" s="1" t="n"/>
      <c r="P119" s="1" t="n"/>
      <c r="Q119" s="1" t="n"/>
      <c r="R119" s="1" t="n"/>
      <c r="S119" s="1" t="n"/>
      <c r="T119" s="1" t="n"/>
      <c r="U119" s="1" t="n"/>
      <c r="V119" s="1" t="n"/>
      <c r="W119" s="1" t="n"/>
      <c r="X119" s="1" t="n"/>
      <c r="Y119" s="1" t="n"/>
      <c r="Z119" s="1" t="n"/>
    </row>
    <row r="120" ht="14.25" customHeight="1" s="412">
      <c r="A120" s="1" t="n"/>
      <c r="B120" s="1" t="n"/>
      <c r="C120" s="1">
        <f>C93</f>
        <v/>
      </c>
      <c r="D120" s="1" t="n"/>
      <c r="E120" s="1" t="n"/>
      <c r="F120" s="76" t="n"/>
      <c r="G120" s="76">
        <f>G93</f>
        <v/>
      </c>
      <c r="H120" s="76">
        <f>H93</f>
        <v/>
      </c>
      <c r="I120" s="76">
        <f>I93</f>
        <v/>
      </c>
      <c r="J120" s="76">
        <f>J93</f>
        <v/>
      </c>
      <c r="K120" s="76">
        <f>K93</f>
        <v/>
      </c>
      <c r="L120" s="76">
        <f>L93</f>
        <v/>
      </c>
      <c r="M120" s="61" t="n"/>
      <c r="N120" s="61" t="n"/>
      <c r="O120" s="61" t="n"/>
      <c r="P120" s="61" t="n"/>
      <c r="Q120" s="61" t="n"/>
      <c r="R120" s="61" t="n"/>
      <c r="S120" s="61" t="n"/>
      <c r="T120" s="1" t="n"/>
      <c r="U120" s="1" t="n"/>
      <c r="V120" s="1" t="n"/>
      <c r="W120" s="1" t="n"/>
      <c r="X120" s="1" t="n"/>
      <c r="Y120" s="1" t="n"/>
      <c r="Z120" s="1" t="n"/>
    </row>
    <row r="121" ht="14.25" customHeight="1" s="412">
      <c r="A121" s="1" t="n"/>
      <c r="B121" s="1" t="n"/>
      <c r="C121" s="1">
        <f>C95</f>
        <v/>
      </c>
      <c r="D121" s="1" t="n"/>
      <c r="E121" s="1" t="n"/>
      <c r="F121" s="76" t="n"/>
      <c r="G121" s="76">
        <f>G95</f>
        <v/>
      </c>
      <c r="H121" s="76">
        <f>H95</f>
        <v/>
      </c>
      <c r="I121" s="76">
        <f>I95</f>
        <v/>
      </c>
      <c r="J121" s="76">
        <f>J95</f>
        <v/>
      </c>
      <c r="K121" s="76">
        <f>K95</f>
        <v/>
      </c>
      <c r="L121" s="76">
        <f>L95</f>
        <v/>
      </c>
      <c r="M121" s="61" t="n"/>
      <c r="N121" s="61" t="n"/>
      <c r="O121" s="61" t="n"/>
      <c r="P121" s="61" t="n"/>
      <c r="Q121" s="61" t="n"/>
      <c r="R121" s="61" t="n"/>
      <c r="S121" s="61" t="n"/>
      <c r="T121" s="1" t="n"/>
      <c r="U121" s="1" t="n"/>
      <c r="V121" s="1" t="n"/>
      <c r="W121" s="1" t="n"/>
      <c r="X121" s="1" t="n"/>
      <c r="Y121" s="1" t="n"/>
      <c r="Z121" s="1" t="n"/>
    </row>
    <row r="122" ht="14.25" customHeight="1" s="412">
      <c r="A122" s="1" t="n"/>
      <c r="B122" s="1" t="n"/>
      <c r="C122" s="59" t="inlineStr">
        <is>
          <t>Total Operating Liabilities</t>
        </is>
      </c>
      <c r="D122" s="59" t="n"/>
      <c r="E122" s="59" t="n"/>
      <c r="F122" s="62" t="n"/>
      <c r="G122" s="62">
        <f>SUM(G119:G121)</f>
        <v/>
      </c>
      <c r="H122" s="62">
        <f>SUM(H119:H121)</f>
        <v/>
      </c>
      <c r="I122" s="62">
        <f>SUM(I119:I121)</f>
        <v/>
      </c>
      <c r="J122" s="62">
        <f>SUM(J119:J121)</f>
        <v/>
      </c>
      <c r="K122" s="62">
        <f>SUM(K119:K121)</f>
        <v/>
      </c>
      <c r="L122" s="62">
        <f>SUM(L119:L121)</f>
        <v/>
      </c>
      <c r="M122" s="61" t="n"/>
      <c r="N122" s="61" t="n"/>
      <c r="O122" s="61" t="n"/>
      <c r="P122" s="61" t="n"/>
      <c r="Q122" s="61" t="n"/>
      <c r="R122" s="61" t="n"/>
      <c r="S122" s="6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11" t="inlineStr">
        <is>
          <t>Working Capital</t>
        </is>
      </c>
      <c r="D124" s="111" t="n"/>
      <c r="E124" s="111" t="n"/>
      <c r="F124" s="61" t="n"/>
      <c r="G124" s="61">
        <f>G117-G122</f>
        <v/>
      </c>
      <c r="H124" s="61">
        <f>H117-H122</f>
        <v/>
      </c>
      <c r="I124" s="61">
        <f>I117-I122</f>
        <v/>
      </c>
      <c r="J124" s="61">
        <f>J117-J122</f>
        <v/>
      </c>
      <c r="K124" s="61">
        <f>K117-K122</f>
        <v/>
      </c>
      <c r="L124" s="61">
        <f>L117-L122</f>
        <v/>
      </c>
      <c r="M124" s="61" t="n"/>
      <c r="N124" s="61" t="n"/>
      <c r="O124" s="61" t="n"/>
      <c r="P124" s="61" t="n"/>
      <c r="Q124" s="61" t="n"/>
      <c r="R124" s="61" t="n"/>
      <c r="S124" s="61" t="n"/>
      <c r="T124" s="1" t="n"/>
      <c r="U124" s="1" t="n"/>
      <c r="V124" s="1" t="n"/>
      <c r="W124" s="1" t="n"/>
      <c r="X124" s="1" t="n"/>
      <c r="Y124" s="1" t="n"/>
      <c r="Z124" s="1" t="n"/>
    </row>
    <row r="125" ht="14.25" customHeight="1" s="412">
      <c r="A125" s="1" t="n"/>
      <c r="B125" s="1" t="n"/>
      <c r="C125" s="1" t="n"/>
      <c r="D125" s="1" t="n"/>
      <c r="E125" s="1" t="n"/>
      <c r="F125" s="80" t="n"/>
      <c r="G125" s="80" t="n"/>
      <c r="H125" s="80"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34" t="inlineStr">
        <is>
          <t>Cash Flow Statement</t>
        </is>
      </c>
      <c r="D126" s="35" t="n"/>
      <c r="E126" s="35" t="n"/>
      <c r="F126" s="36" t="n"/>
      <c r="G126" s="36" t="n"/>
      <c r="H126" s="415" t="inlineStr">
        <is>
          <t>Projected</t>
        </is>
      </c>
      <c r="I126" s="414" t="n"/>
      <c r="J126" s="414" t="n"/>
      <c r="K126" s="414" t="n"/>
      <c r="L126" s="416" t="n"/>
      <c r="M126" s="1" t="n"/>
      <c r="N126" s="1" t="n"/>
      <c r="O126" s="1" t="n"/>
      <c r="P126" s="1" t="n"/>
      <c r="Q126" s="1" t="n"/>
      <c r="R126" s="1" t="n"/>
      <c r="S126" s="1" t="n"/>
      <c r="T126" s="1" t="n"/>
      <c r="U126" s="1" t="n"/>
      <c r="V126" s="1" t="n"/>
      <c r="W126" s="1" t="n"/>
      <c r="X126" s="1" t="n"/>
      <c r="Y126" s="1" t="n"/>
      <c r="Z126" s="1" t="n"/>
    </row>
    <row r="127" ht="14.25" customHeight="1" s="412">
      <c r="A127" s="1" t="n"/>
      <c r="B127" s="1" t="n"/>
      <c r="C127" s="44" t="inlineStr">
        <is>
          <t>$ In Millions</t>
        </is>
      </c>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44" t="n"/>
      <c r="D128" s="1" t="n"/>
      <c r="E128" s="1" t="n"/>
      <c r="F128" s="1" t="n"/>
      <c r="G128" s="117" t="n"/>
      <c r="H128" s="52">
        <f>H78</f>
        <v/>
      </c>
      <c r="I128" s="52">
        <f>I78</f>
        <v/>
      </c>
      <c r="J128" s="52">
        <f>J78</f>
        <v/>
      </c>
      <c r="K128" s="52">
        <f>K78</f>
        <v/>
      </c>
      <c r="L128" s="52">
        <f>L78</f>
        <v/>
      </c>
      <c r="M128" s="1" t="n"/>
      <c r="N128" s="1" t="n"/>
      <c r="O128" s="1" t="n"/>
      <c r="P128" s="1" t="n"/>
      <c r="Q128" s="1" t="n"/>
      <c r="R128" s="1" t="n"/>
      <c r="S128" s="1" t="n"/>
      <c r="T128" s="1" t="n"/>
      <c r="U128" s="1" t="n"/>
      <c r="V128" s="1" t="n"/>
      <c r="W128" s="1" t="n"/>
      <c r="X128" s="1" t="n"/>
      <c r="Y128" s="1" t="n"/>
      <c r="Z128" s="1" t="n"/>
    </row>
    <row r="129" ht="5.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11" t="inlineStr">
        <is>
          <t>Net Income</t>
        </is>
      </c>
      <c r="D130" s="1" t="n"/>
      <c r="E130" s="1" t="n"/>
      <c r="F130" s="80" t="n"/>
      <c r="G130" s="118" t="n"/>
      <c r="H130" s="118">
        <f>H46</f>
        <v/>
      </c>
      <c r="I130" s="118">
        <f>I46</f>
        <v/>
      </c>
      <c r="J130" s="118">
        <f>J46</f>
        <v/>
      </c>
      <c r="K130" s="118">
        <f>K46</f>
        <v/>
      </c>
      <c r="L130" s="118">
        <f>L46</f>
        <v/>
      </c>
      <c r="M130" s="61" t="n"/>
      <c r="N130" s="61" t="n"/>
      <c r="O130" s="61" t="n"/>
      <c r="P130" s="61" t="n"/>
      <c r="Q130" s="61" t="n"/>
      <c r="R130" s="61" t="n"/>
      <c r="S130" s="61" t="n"/>
      <c r="T130" s="1" t="n"/>
      <c r="U130" s="1" t="n"/>
      <c r="V130" s="1" t="n"/>
      <c r="W130" s="1" t="n"/>
      <c r="X130" s="1" t="n"/>
      <c r="Y130" s="1" t="n"/>
      <c r="Z130" s="1" t="n"/>
    </row>
    <row r="131" ht="5.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19" t="inlineStr">
        <is>
          <t>Plus / (Minus):</t>
        </is>
      </c>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inlineStr">
        <is>
          <t>Depreciation &amp; Amortization</t>
        </is>
      </c>
      <c r="D133" s="1" t="n"/>
      <c r="E133" s="1" t="n"/>
      <c r="F133" s="1" t="n"/>
      <c r="G133" s="76" t="n"/>
      <c r="H133" s="76">
        <f>H54</f>
        <v/>
      </c>
      <c r="I133" s="76">
        <f>I54</f>
        <v/>
      </c>
      <c r="J133" s="76">
        <f>J54</f>
        <v/>
      </c>
      <c r="K133" s="76">
        <f>K54</f>
        <v/>
      </c>
      <c r="L133" s="76">
        <f>L54</f>
        <v/>
      </c>
      <c r="M133" s="1" t="n"/>
      <c r="N133" s="1" t="n"/>
      <c r="O133" s="1" t="n"/>
      <c r="P133" s="1" t="n"/>
      <c r="Q133" s="1" t="n"/>
      <c r="R133" s="1" t="n"/>
      <c r="S133" s="1" t="n"/>
      <c r="T133" s="1" t="n"/>
      <c r="U133" s="1" t="n"/>
      <c r="V133" s="1" t="n"/>
      <c r="W133" s="1" t="n"/>
      <c r="X133" s="1" t="n"/>
      <c r="Y133" s="1" t="n"/>
      <c r="Z133" s="1" t="n"/>
    </row>
    <row r="134" ht="14.25" customHeight="1" s="412">
      <c r="A134" s="1" t="n"/>
      <c r="B134" s="1" t="n"/>
      <c r="C134" s="1" t="inlineStr">
        <is>
          <t>Change In Net Working Capital</t>
        </is>
      </c>
      <c r="D134" s="1" t="n"/>
      <c r="E134" s="1" t="n"/>
      <c r="F134" s="1" t="n"/>
      <c r="G134" s="70" t="n"/>
      <c r="H134" s="70">
        <f>G124-H124</f>
        <v/>
      </c>
      <c r="I134" s="70">
        <f>H124-I124</f>
        <v/>
      </c>
      <c r="J134" s="70">
        <f>I124-J124</f>
        <v/>
      </c>
      <c r="K134" s="70">
        <f>J124-K124</f>
        <v/>
      </c>
      <c r="L134" s="70">
        <f>K124-L124</f>
        <v/>
      </c>
      <c r="M134" s="1" t="n"/>
      <c r="N134" s="1" t="n"/>
      <c r="O134" s="1" t="n"/>
      <c r="P134" s="1" t="n"/>
      <c r="Q134" s="1" t="n"/>
      <c r="R134" s="1" t="n"/>
      <c r="S134" s="1" t="n"/>
      <c r="T134" s="1" t="n"/>
      <c r="U134" s="1" t="n"/>
      <c r="V134" s="1" t="n"/>
      <c r="W134" s="1" t="n"/>
      <c r="X134" s="1" t="n"/>
      <c r="Y134" s="1" t="n"/>
      <c r="Z134" s="1" t="n"/>
    </row>
    <row r="135" ht="14.25" customHeight="1" s="412">
      <c r="A135" s="1" t="n"/>
      <c r="B135" s="1" t="n"/>
      <c r="C135" s="1" t="inlineStr">
        <is>
          <t>Change In Other Non-Current Liabilities</t>
        </is>
      </c>
      <c r="D135" s="1" t="n"/>
      <c r="E135" s="1" t="n"/>
      <c r="F135" s="1" t="n"/>
      <c r="G135" s="120" t="n"/>
      <c r="H135" s="120">
        <f>H99-G99</f>
        <v/>
      </c>
      <c r="I135" s="120">
        <f>I99-H99</f>
        <v/>
      </c>
      <c r="J135" s="120">
        <f>J99-I99</f>
        <v/>
      </c>
      <c r="K135" s="120">
        <f>K99-J99</f>
        <v/>
      </c>
      <c r="L135" s="120">
        <f>L99-K99</f>
        <v/>
      </c>
      <c r="M135" s="1" t="n"/>
      <c r="N135" s="1" t="n"/>
      <c r="O135" s="1" t="n"/>
      <c r="P135" s="1" t="n"/>
      <c r="Q135" s="1" t="n"/>
      <c r="R135" s="1" t="n"/>
      <c r="S135" s="1" t="n"/>
      <c r="T135" s="1" t="n"/>
      <c r="U135" s="1" t="n"/>
      <c r="V135" s="1" t="n"/>
      <c r="W135" s="1" t="n"/>
      <c r="X135" s="1" t="n"/>
      <c r="Y135" s="1" t="n"/>
      <c r="Z135" s="1" t="n"/>
    </row>
    <row r="136" ht="14.25" customHeight="1" s="412">
      <c r="A136" s="1" t="n"/>
      <c r="B136" s="1" t="n"/>
      <c r="C136" s="59" t="inlineStr">
        <is>
          <t>Cash Flow From Operations</t>
        </is>
      </c>
      <c r="D136" s="59" t="n"/>
      <c r="E136" s="59" t="n"/>
      <c r="F136" s="121" t="n"/>
      <c r="G136" s="122" t="n"/>
      <c r="H136" s="107">
        <f>H130+SUM(H133:H135)</f>
        <v/>
      </c>
      <c r="I136" s="107">
        <f>I130+SUM(I133:I135)</f>
        <v/>
      </c>
      <c r="J136" s="107">
        <f>J130+SUM(J133:J135)</f>
        <v/>
      </c>
      <c r="K136" s="107">
        <f>K130+SUM(K133:K135)</f>
        <v/>
      </c>
      <c r="L136" s="107">
        <f>L130+SUM(L133:L135)</f>
        <v/>
      </c>
      <c r="M136" s="61" t="n"/>
      <c r="N136" s="61" t="n"/>
      <c r="O136" s="61" t="n"/>
      <c r="P136" s="61" t="n"/>
      <c r="Q136" s="61" t="n"/>
      <c r="R136" s="61" t="n"/>
      <c r="S136" s="61" t="n"/>
      <c r="T136" s="1" t="n"/>
      <c r="U136" s="1" t="n"/>
      <c r="V136" s="1" t="n"/>
      <c r="W136" s="1" t="n"/>
      <c r="X136" s="1" t="n"/>
      <c r="Y136" s="1" t="n"/>
      <c r="Z136" s="1" t="n"/>
    </row>
    <row r="137" ht="5.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Capital Expenditures</t>
        </is>
      </c>
      <c r="D138" s="1" t="n"/>
      <c r="E138" s="1" t="n"/>
      <c r="F138" s="1" t="n"/>
      <c r="G138" s="66" t="n"/>
      <c r="H138" s="101">
        <f>-H73*H35</f>
        <v/>
      </c>
      <c r="I138" s="101">
        <f>-I73*I35</f>
        <v/>
      </c>
      <c r="J138" s="101">
        <f>-J73*J35</f>
        <v/>
      </c>
      <c r="K138" s="101">
        <f>-K73*K35</f>
        <v/>
      </c>
      <c r="L138" s="101">
        <f>-L73*L35</f>
        <v/>
      </c>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Change In Other Non-Current Assets</t>
        </is>
      </c>
      <c r="D139" s="1" t="n"/>
      <c r="E139" s="1" t="n"/>
      <c r="F139" s="1" t="n"/>
      <c r="G139" s="120" t="n"/>
      <c r="H139" s="120">
        <f>G89-H89</f>
        <v/>
      </c>
      <c r="I139" s="120">
        <f>H89-I89</f>
        <v/>
      </c>
      <c r="J139" s="120">
        <f>I89-J89</f>
        <v/>
      </c>
      <c r="K139" s="120">
        <f>J89-K89</f>
        <v/>
      </c>
      <c r="L139" s="120">
        <f>K89-L89</f>
        <v/>
      </c>
      <c r="M139" s="1" t="n"/>
      <c r="N139" s="1" t="n"/>
      <c r="O139" s="1" t="n"/>
      <c r="P139" s="1" t="n"/>
      <c r="Q139" s="1" t="n"/>
      <c r="R139" s="1" t="n"/>
      <c r="S139" s="1" t="n"/>
      <c r="T139" s="1" t="n"/>
      <c r="U139" s="1" t="n"/>
      <c r="V139" s="1" t="n"/>
      <c r="W139" s="1" t="n"/>
      <c r="X139" s="1" t="n"/>
      <c r="Y139" s="1" t="n"/>
      <c r="Z139" s="1" t="n"/>
    </row>
    <row r="140" ht="14.25" customHeight="1" s="412">
      <c r="A140" s="1" t="n"/>
      <c r="B140" s="1" t="n"/>
      <c r="C140" s="59" t="inlineStr">
        <is>
          <t>Cash Flow From Investing Activities</t>
        </is>
      </c>
      <c r="D140" s="59" t="n"/>
      <c r="E140" s="59" t="n"/>
      <c r="F140" s="121" t="n"/>
      <c r="G140" s="122" t="n"/>
      <c r="H140" s="107">
        <f>SUM(H138:H139)</f>
        <v/>
      </c>
      <c r="I140" s="107">
        <f>SUM(I138:I139)</f>
        <v/>
      </c>
      <c r="J140" s="107">
        <f>SUM(J138:J139)</f>
        <v/>
      </c>
      <c r="K140" s="107">
        <f>SUM(K138:K139)</f>
        <v/>
      </c>
      <c r="L140" s="107">
        <f>SUM(L138:L139)</f>
        <v/>
      </c>
      <c r="M140" s="61" t="n"/>
      <c r="N140" s="61" t="n"/>
      <c r="O140" s="61" t="n"/>
      <c r="P140" s="61" t="n"/>
      <c r="Q140" s="61" t="n"/>
      <c r="R140" s="61" t="n"/>
      <c r="S140" s="61" t="n"/>
      <c r="T140" s="1" t="n"/>
      <c r="U140" s="1" t="n"/>
      <c r="V140" s="1" t="n"/>
      <c r="W140" s="1" t="n"/>
      <c r="X140" s="1" t="n"/>
      <c r="Y140" s="1" t="n"/>
      <c r="Z140" s="1" t="n"/>
    </row>
    <row r="141" ht="5.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Debt Financing / (Repayment)</t>
        </is>
      </c>
      <c r="D142" s="1" t="n"/>
      <c r="E142" s="1" t="n"/>
      <c r="F142" s="1" t="n"/>
      <c r="G142" s="66" t="n"/>
      <c r="H142" s="66" t="n">
        <v>20</v>
      </c>
      <c r="I142" s="66" t="n">
        <v>-80</v>
      </c>
      <c r="J142" s="66" t="n">
        <v>-80</v>
      </c>
      <c r="K142" s="66" t="n">
        <v>-80</v>
      </c>
      <c r="L142" s="66" t="n">
        <v>-80</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Stock Issuance</t>
        </is>
      </c>
      <c r="D143" s="1" t="n"/>
      <c r="E143" s="1" t="n"/>
      <c r="F143" s="1" t="n"/>
      <c r="G143" s="66" t="n"/>
      <c r="H143" s="66" t="n">
        <v>12</v>
      </c>
      <c r="I143" s="66" t="n">
        <v>12</v>
      </c>
      <c r="J143" s="66" t="n">
        <v>12</v>
      </c>
      <c r="K143" s="66" t="n">
        <v>12</v>
      </c>
      <c r="L143" s="66" t="n">
        <v>12</v>
      </c>
      <c r="M143" s="1" t="n"/>
      <c r="N143" s="1" t="n"/>
      <c r="O143" s="1" t="n"/>
      <c r="P143" s="1" t="n"/>
      <c r="Q143" s="1" t="n"/>
      <c r="R143" s="1" t="n"/>
      <c r="S143" s="1" t="n"/>
      <c r="T143" s="1" t="n"/>
      <c r="U143" s="1" t="n"/>
      <c r="V143" s="1" t="n"/>
      <c r="W143" s="1" t="n"/>
      <c r="X143" s="1" t="n"/>
      <c r="Y143" s="1" t="n"/>
      <c r="Z143" s="1" t="n"/>
    </row>
    <row r="144" ht="14.25" customHeight="1" s="412">
      <c r="A144" s="1" t="n"/>
      <c r="B144" s="1" t="n"/>
      <c r="C144" s="1" t="inlineStr">
        <is>
          <t>Stock Repurchase</t>
        </is>
      </c>
      <c r="D144" s="1" t="n"/>
      <c r="E144" s="1" t="n"/>
      <c r="F144" s="1" t="n"/>
      <c r="G144" s="66" t="n"/>
      <c r="H144" s="66" t="n">
        <v>-479</v>
      </c>
      <c r="I144" s="66" t="n">
        <v>-479</v>
      </c>
      <c r="J144" s="66" t="n">
        <v>-479</v>
      </c>
      <c r="K144" s="66" t="n">
        <v>-479</v>
      </c>
      <c r="L144" s="66" t="n">
        <v>-479</v>
      </c>
      <c r="M144" s="1" t="n"/>
      <c r="N144" s="1" t="n"/>
      <c r="O144" s="1" t="n"/>
      <c r="P144" s="1" t="n"/>
      <c r="Q144" s="1" t="n"/>
      <c r="R144" s="1" t="n"/>
      <c r="S144" s="1" t="n"/>
      <c r="T144" s="1" t="n"/>
      <c r="U144" s="1" t="n"/>
      <c r="V144" s="1" t="n"/>
      <c r="W144" s="1" t="n"/>
      <c r="X144" s="1" t="n"/>
      <c r="Y144" s="1" t="n"/>
      <c r="Z144" s="1" t="n"/>
    </row>
    <row r="145" ht="15" customHeight="1" s="412">
      <c r="A145" s="1" t="n"/>
      <c r="B145" s="1" t="n"/>
      <c r="C145" s="1" t="inlineStr">
        <is>
          <t>Dividends</t>
        </is>
      </c>
      <c r="D145" s="1" t="n"/>
      <c r="E145" s="1" t="n"/>
      <c r="F145" s="1" t="n"/>
      <c r="G145" s="66" t="n"/>
      <c r="H145" s="66" t="n">
        <v>-2</v>
      </c>
      <c r="I145" s="66" t="n">
        <v>-2</v>
      </c>
      <c r="J145" s="66" t="n">
        <v>-2</v>
      </c>
      <c r="K145" s="66" t="n">
        <v>-2</v>
      </c>
      <c r="L145" s="66" t="n">
        <v>-2</v>
      </c>
      <c r="M145" s="1" t="n"/>
      <c r="N145" s="1" t="n"/>
      <c r="O145" s="1" t="n"/>
      <c r="P145" s="1" t="n"/>
      <c r="Q145" s="1" t="n"/>
      <c r="R145" s="1" t="n"/>
      <c r="S145" s="1" t="n"/>
      <c r="T145" s="1" t="n"/>
      <c r="U145" s="1" t="n"/>
      <c r="V145" s="1" t="n"/>
      <c r="W145" s="1" t="n"/>
      <c r="X145" s="1" t="n"/>
      <c r="Y145" s="1" t="n"/>
      <c r="Z145" s="1" t="n"/>
    </row>
    <row r="146" ht="14.25" customHeight="1" s="412">
      <c r="A146" s="1" t="n"/>
      <c r="B146" s="1" t="n"/>
      <c r="C146" s="59" t="inlineStr">
        <is>
          <t>Cash Flow From Financing Activities</t>
        </is>
      </c>
      <c r="D146" s="59" t="n"/>
      <c r="E146" s="59" t="n"/>
      <c r="F146" s="121" t="n"/>
      <c r="G146" s="122" t="n"/>
      <c r="H146" s="107">
        <f>SUM(H142:H145)</f>
        <v/>
      </c>
      <c r="I146" s="107">
        <f>SUM(I142:I145)</f>
        <v/>
      </c>
      <c r="J146" s="107">
        <f>SUM(J142:J145)</f>
        <v/>
      </c>
      <c r="K146" s="107">
        <f>SUM(K142:K145)</f>
        <v/>
      </c>
      <c r="L146" s="107">
        <f>SUM(L142:L145)</f>
        <v/>
      </c>
      <c r="M146" s="61" t="n"/>
      <c r="N146" s="61" t="n"/>
      <c r="O146" s="61" t="n"/>
      <c r="P146" s="61" t="n"/>
      <c r="Q146" s="61" t="n"/>
      <c r="R146" s="61" t="n"/>
      <c r="S146" s="61" t="n"/>
      <c r="T146" s="1" t="n"/>
      <c r="U146" s="1" t="n"/>
      <c r="V146" s="1" t="n"/>
      <c r="W146" s="1" t="n"/>
      <c r="X146" s="1" t="n"/>
      <c r="Y146" s="1" t="n"/>
      <c r="Z146" s="1" t="n"/>
    </row>
    <row r="147" ht="5.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5" customHeight="1" s="412">
      <c r="A148" s="1" t="n"/>
      <c r="B148" s="1" t="n"/>
      <c r="C148" s="1" t="inlineStr">
        <is>
          <t>Beginning Cash Balance</t>
        </is>
      </c>
      <c r="D148" s="1" t="n"/>
      <c r="E148" s="1" t="n"/>
      <c r="F148" s="1" t="n"/>
      <c r="G148" s="99" t="n"/>
      <c r="H148" s="99">
        <f>G80</f>
        <v/>
      </c>
      <c r="I148" s="123">
        <f>H150</f>
        <v/>
      </c>
      <c r="J148" s="123">
        <f>I150</f>
        <v/>
      </c>
      <c r="K148" s="123">
        <f>J150</f>
        <v/>
      </c>
      <c r="L148" s="123">
        <f>K150</f>
        <v/>
      </c>
      <c r="M148" s="1" t="n"/>
      <c r="N148" s="1" t="n"/>
      <c r="O148" s="1" t="n"/>
      <c r="P148" s="1" t="n"/>
      <c r="Q148" s="1" t="n"/>
      <c r="R148" s="1" t="n"/>
      <c r="S148" s="1" t="n"/>
      <c r="T148" s="1" t="n"/>
      <c r="U148" s="1" t="n"/>
      <c r="V148" s="1" t="n"/>
      <c r="W148" s="1" t="n"/>
      <c r="X148" s="1" t="n"/>
      <c r="Y148" s="1" t="n"/>
      <c r="Z148" s="1" t="n"/>
    </row>
    <row r="149" ht="14.25" customHeight="1" s="412">
      <c r="A149" s="1" t="n"/>
      <c r="B149" s="1" t="n"/>
      <c r="C149" s="44" t="inlineStr">
        <is>
          <t>Change In Cash</t>
        </is>
      </c>
      <c r="D149" s="1" t="n"/>
      <c r="E149" s="1" t="n"/>
      <c r="F149" s="1" t="n"/>
      <c r="G149" s="124" t="n"/>
      <c r="H149" s="57">
        <f>H136+H140+H146</f>
        <v/>
      </c>
      <c r="I149" s="57">
        <f>I136+I140+I146</f>
        <v/>
      </c>
      <c r="J149" s="57">
        <f>J136+J140+J146</f>
        <v/>
      </c>
      <c r="K149" s="57">
        <f>K136+K140+K146</f>
        <v/>
      </c>
      <c r="L149" s="57">
        <f>L136+L140+L146</f>
        <v/>
      </c>
      <c r="M149" s="61" t="n"/>
      <c r="N149" s="61" t="n"/>
      <c r="O149" s="61" t="n"/>
      <c r="P149" s="61" t="n"/>
      <c r="Q149" s="61" t="n"/>
      <c r="R149" s="61" t="n"/>
      <c r="S149" s="61" t="n"/>
      <c r="T149" s="1" t="n"/>
      <c r="U149" s="1" t="n"/>
      <c r="V149" s="1" t="n"/>
      <c r="W149" s="1" t="n"/>
      <c r="X149" s="1" t="n"/>
      <c r="Y149" s="1" t="n"/>
      <c r="Z149" s="1" t="n"/>
    </row>
    <row r="150" ht="14.25" customHeight="1" s="412">
      <c r="A150" s="1" t="n"/>
      <c r="B150" s="1" t="n"/>
      <c r="C150" s="59" t="inlineStr">
        <is>
          <t>Ending Cash Balance</t>
        </is>
      </c>
      <c r="D150" s="59" t="n"/>
      <c r="E150" s="59" t="n"/>
      <c r="F150" s="59" t="n"/>
      <c r="G150" s="122" t="n"/>
      <c r="H150" s="107">
        <f>SUM(H148:H149)</f>
        <v/>
      </c>
      <c r="I150" s="107">
        <f>SUM(I148:I149)</f>
        <v/>
      </c>
      <c r="J150" s="107">
        <f>SUM(J148:J149)</f>
        <v/>
      </c>
      <c r="K150" s="107">
        <f>SUM(K148:K149)</f>
        <v/>
      </c>
      <c r="L150" s="107">
        <f>SUM(L148:L149)</f>
        <v/>
      </c>
      <c r="M150" s="61" t="n"/>
      <c r="N150" s="61" t="n"/>
      <c r="O150" s="61" t="n"/>
      <c r="P150" s="61" t="n"/>
      <c r="Q150" s="61" t="n"/>
      <c r="R150" s="61" t="n"/>
      <c r="S150" s="61" t="n"/>
      <c r="T150" s="1" t="n"/>
      <c r="U150" s="1" t="n"/>
      <c r="V150" s="1" t="n"/>
      <c r="W150" s="1" t="n"/>
      <c r="X150" s="1" t="n"/>
      <c r="Y150" s="1" t="n"/>
      <c r="Z150" s="1" t="n"/>
    </row>
    <row r="151" ht="14.25" customHeight="1" s="412">
      <c r="A151" s="1" t="n"/>
      <c r="B151" s="1" t="n"/>
      <c r="C151" s="1" t="n"/>
      <c r="D151" s="1" t="n"/>
      <c r="E151" s="1" t="n"/>
      <c r="F151" s="1" t="n"/>
      <c r="G151" s="1" t="n"/>
      <c r="H151" s="1" t="n"/>
      <c r="I151" s="42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422" t="n"/>
      <c r="J152" s="422"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422"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26"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6">
    <mergeCell ref="H20:L20"/>
    <mergeCell ref="F76:G76"/>
    <mergeCell ref="F31:G31"/>
    <mergeCell ref="H76:L76"/>
    <mergeCell ref="H126:L126"/>
    <mergeCell ref="H31:L31"/>
  </mergeCells>
  <conditionalFormatting sqref="H14:L14 H35:L36 H38:L38 H40:L40 H44:L45 H51:L51 H54:L54 H56:L56 H86:L86 H100:L100 H104:L104 H136:L136 H140:L140 H146:L146 H150:I150 I148:L150">
    <cfRule type="expression" priority="1" dxfId="0">
      <formula>H14=""</formula>
    </cfRule>
  </conditionalFormatting>
  <conditionalFormatting sqref="H44:L44">
    <cfRule type="expression" priority="2" dxfId="1">
      <formula>H$44&lt;&gt;H$41+H$42-H$43</formula>
    </cfRule>
  </conditionalFormatting>
  <conditionalFormatting sqref="H51:L51">
    <cfRule type="expression" priority="3" dxfId="1">
      <formula>H$51&lt;&gt;H$46-H$48+H$49+H$50</formula>
    </cfRule>
  </conditionalFormatting>
  <conditionalFormatting sqref="H149:L149">
    <cfRule type="expression" priority="4" dxfId="0">
      <formula>H149=""</formula>
    </cfRule>
  </conditionalFormatting>
  <conditionalFormatting sqref="H45:L45">
    <cfRule type="expression" priority="5" dxfId="1">
      <formula>H$45&lt;&gt;H$17*H$44</formula>
    </cfRule>
  </conditionalFormatting>
  <pageMargins left="0.7" right="0.7" top="0.75" bottom="0.75" header="0" footer="0"/>
  <pageSetup orientation="landscape"/>
</worksheet>
</file>

<file path=xl/worksheets/sheet3.xml><?xml version="1.0" encoding="utf-8"?>
<worksheet xmlns:r="http://schemas.openxmlformats.org/officeDocument/2006/relationships"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75" customWidth="1" style="412" min="1" max="2"/>
    <col width="28.63" customWidth="1" style="412" min="3" max="3"/>
    <col width="24.88" customWidth="1" style="412" min="4" max="4"/>
    <col width="14.5" customWidth="1" style="412" min="5" max="5"/>
    <col width="22.38" customWidth="1" style="412" min="6" max="6"/>
    <col width="20.88" customWidth="1" style="412" min="7" max="7"/>
    <col width="19.13" customWidth="1" style="412" min="8" max="8"/>
    <col width="14.5" customWidth="1" style="412" min="9" max="9"/>
    <col width="22.38" customWidth="1" style="412" min="10" max="10"/>
    <col width="19.13" customWidth="1" style="412" min="11" max="11"/>
    <col width="13.25" customWidth="1" style="412" min="12" max="14"/>
    <col width="8.75" customWidth="1" style="412" min="15" max="16"/>
    <col width="12.13" customWidth="1" style="412" min="17" max="17"/>
    <col width="8.630000000000001" customWidth="1" style="412" min="18"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84" t="n"/>
      <c r="B3" s="84" t="n"/>
      <c r="C3" s="85" t="n"/>
      <c r="D3" s="84" t="n"/>
      <c r="E3" s="84" t="n"/>
      <c r="F3" s="84" t="n"/>
      <c r="G3" s="84" t="n"/>
      <c r="H3" s="84" t="n"/>
      <c r="I3" s="86" t="n"/>
      <c r="J3" s="86" t="n"/>
      <c r="K3" s="86" t="n"/>
      <c r="L3" s="86" t="n"/>
      <c r="M3" s="84" t="n"/>
      <c r="N3" s="84" t="n"/>
      <c r="O3" s="84" t="n"/>
      <c r="P3" s="84" t="n"/>
      <c r="Q3" s="84" t="n"/>
      <c r="R3" s="84" t="n"/>
      <c r="S3" s="84" t="n"/>
      <c r="T3" s="84" t="n"/>
      <c r="U3" s="84" t="n"/>
      <c r="V3" s="84" t="n"/>
      <c r="W3" s="84" t="n"/>
      <c r="X3" s="84" t="n"/>
      <c r="Y3" s="84" t="n"/>
      <c r="Z3" s="84" t="n"/>
    </row>
    <row r="4" ht="14.25" customHeight="1" s="412">
      <c r="A4" s="84" t="n"/>
      <c r="B4" s="84" t="n"/>
      <c r="C4" s="85" t="n"/>
      <c r="D4" s="84" t="n"/>
      <c r="E4" s="84" t="n"/>
      <c r="F4" s="84" t="n"/>
      <c r="G4" s="84" t="n"/>
      <c r="H4" s="84" t="n"/>
      <c r="I4" s="86" t="n"/>
      <c r="J4" s="86" t="n"/>
      <c r="K4" s="86" t="n"/>
      <c r="L4" s="86" t="n"/>
      <c r="M4" s="84" t="n"/>
      <c r="N4" s="84" t="n"/>
      <c r="O4" s="84" t="n"/>
      <c r="P4" s="84" t="n"/>
      <c r="Q4" s="84" t="n"/>
      <c r="R4" s="84" t="n"/>
      <c r="S4" s="84" t="n"/>
      <c r="T4" s="84" t="n"/>
      <c r="U4" s="84" t="n"/>
      <c r="V4" s="84" t="n"/>
      <c r="W4" s="84" t="n"/>
      <c r="X4" s="84" t="n"/>
      <c r="Y4" s="84" t="n"/>
      <c r="Z4" s="84" t="n"/>
    </row>
    <row r="5" ht="14.25" customHeight="1" s="412">
      <c r="A5" s="84" t="n"/>
      <c r="B5" s="84" t="n"/>
      <c r="C5" s="85" t="n"/>
      <c r="D5" s="84" t="n"/>
      <c r="E5" s="84" t="n"/>
      <c r="F5" s="84" t="n"/>
      <c r="G5" s="84" t="n"/>
      <c r="H5" s="84" t="n"/>
      <c r="I5" s="86" t="n"/>
      <c r="J5" s="86" t="n"/>
      <c r="K5" s="86" t="n"/>
      <c r="L5" s="86" t="n"/>
      <c r="M5" s="84" t="n"/>
      <c r="N5" s="84" t="n"/>
      <c r="O5" s="84" t="n"/>
      <c r="P5" s="84" t="n"/>
      <c r="Q5" s="84" t="n"/>
      <c r="R5" s="84" t="n"/>
      <c r="S5" s="84" t="n"/>
      <c r="T5" s="84" t="n"/>
      <c r="U5" s="84" t="n"/>
      <c r="V5" s="84" t="n"/>
      <c r="W5" s="84" t="n"/>
      <c r="X5" s="84" t="n"/>
      <c r="Y5" s="84" t="n"/>
      <c r="Z5" s="84" t="n"/>
    </row>
    <row r="6" ht="14.25" customHeight="1" s="412">
      <c r="A6" s="84" t="n"/>
      <c r="B6" s="84" t="n"/>
      <c r="C6" s="85" t="n"/>
      <c r="D6" s="84" t="n"/>
      <c r="E6" s="84" t="n"/>
      <c r="F6" s="84" t="n"/>
      <c r="G6" s="84" t="n"/>
      <c r="H6" s="84" t="n"/>
      <c r="I6" s="86" t="n"/>
      <c r="J6" s="86" t="n"/>
      <c r="K6" s="86" t="n"/>
      <c r="L6" s="86" t="n"/>
      <c r="M6" s="84" t="n"/>
      <c r="N6" s="84" t="n"/>
      <c r="O6" s="84" t="n"/>
      <c r="P6" s="84" t="n"/>
      <c r="Q6" s="84" t="n"/>
      <c r="R6" s="84" t="n"/>
      <c r="S6" s="84" t="n"/>
      <c r="T6" s="84" t="n"/>
      <c r="U6" s="84" t="n"/>
      <c r="V6" s="84" t="n"/>
      <c r="W6" s="84" t="n"/>
      <c r="X6" s="84" t="n"/>
      <c r="Y6" s="84" t="n"/>
      <c r="Z6" s="84"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27" t="inlineStr">
        <is>
          <t>Company</t>
        </is>
      </c>
      <c r="D8" s="128" t="inlineStr">
        <is>
          <t>Ticker</t>
        </is>
      </c>
      <c r="E8" s="129" t="inlineStr">
        <is>
          <t>Share 
Price as of 7.9.24</t>
        </is>
      </c>
      <c r="F8" s="129" t="inlineStr">
        <is>
          <t>Diluted Shares 
Outstanding</t>
        </is>
      </c>
      <c r="G8" s="128" t="inlineStr">
        <is>
          <t>Equity 
Value</t>
        </is>
      </c>
      <c r="H8" s="129" t="inlineStr">
        <is>
          <t xml:space="preserve">  LFQ(1)
Debt</t>
        </is>
      </c>
      <c r="I8" s="129" t="inlineStr">
        <is>
          <t xml:space="preserve">  LFQ(1)
Cash</t>
        </is>
      </c>
      <c r="J8" s="129" t="inlineStr">
        <is>
          <t>Enterprise
Value</t>
        </is>
      </c>
      <c r="K8" s="129" t="inlineStr">
        <is>
          <t xml:space="preserve">  LTM (2)
Revenue</t>
        </is>
      </c>
      <c r="L8" s="129" t="inlineStr">
        <is>
          <t xml:space="preserve">  LTM (2)
EBITDA</t>
        </is>
      </c>
      <c r="M8" s="129" t="inlineStr">
        <is>
          <t>Enterprise Value / 
LTM Revenue</t>
        </is>
      </c>
      <c r="N8" s="130" t="inlineStr">
        <is>
          <t>Enterprise Value / 
LTM EBITDA</t>
        </is>
      </c>
      <c r="O8" s="1" t="n"/>
      <c r="P8" s="1" t="n"/>
      <c r="Q8" s="1" t="n"/>
      <c r="R8" s="1" t="n"/>
      <c r="S8" s="1" t="n"/>
      <c r="T8" s="1" t="n"/>
      <c r="U8" s="1" t="n"/>
      <c r="V8" s="1" t="n"/>
      <c r="W8" s="1" t="n"/>
      <c r="X8" s="1" t="n"/>
      <c r="Y8" s="1" t="n"/>
      <c r="Z8" s="1" t="n"/>
    </row>
    <row r="9" ht="5.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5" customHeight="1" s="412">
      <c r="A10" s="1" t="n"/>
      <c r="B10" s="1" t="n"/>
      <c r="C10" s="44" t="inlineStr">
        <is>
          <t>$ and S/O in millions</t>
        </is>
      </c>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31" t="inlineStr">
        <is>
          <t>CoreFlex, Inc.</t>
        </is>
      </c>
      <c r="D12" s="132" t="inlineStr">
        <is>
          <t>CFLX</t>
        </is>
      </c>
      <c r="E12" s="423" t="n">
        <v>227.97</v>
      </c>
      <c r="F12" s="134" t="n">
        <v>119.886401</v>
      </c>
      <c r="G12" s="135">
        <f>E12*F12</f>
        <v/>
      </c>
      <c r="H12" s="136" t="n">
        <v>1120</v>
      </c>
      <c r="I12" s="136" t="n">
        <v>752</v>
      </c>
      <c r="J12" s="135">
        <f>G12+H12-I12</f>
        <v/>
      </c>
      <c r="K12" s="137" t="n">
        <v>9827.377</v>
      </c>
      <c r="L12" s="137" t="n">
        <v>2629.432</v>
      </c>
      <c r="M12" s="424">
        <f>J12/K12</f>
        <v/>
      </c>
      <c r="N12" s="425">
        <f>J12/L12</f>
        <v/>
      </c>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426" t="n"/>
      <c r="N13" s="426" t="n"/>
      <c r="O13" s="1" t="n"/>
      <c r="P13" s="1" t="n"/>
      <c r="Q13" s="1" t="n"/>
      <c r="R13" s="1" t="n"/>
      <c r="S13" s="1" t="n"/>
      <c r="T13" s="1" t="n"/>
      <c r="U13" s="1" t="n"/>
      <c r="V13" s="1" t="n"/>
      <c r="W13" s="1" t="n"/>
      <c r="X13" s="1" t="n"/>
      <c r="Y13" s="1" t="n"/>
      <c r="Z13" s="1" t="n"/>
    </row>
    <row r="14" ht="14.25" customHeight="1" s="412">
      <c r="A14" s="1" t="n"/>
      <c r="B14" s="1" t="n"/>
      <c r="C14" s="141" t="inlineStr">
        <is>
          <t>NIKE, Inc.</t>
        </is>
      </c>
      <c r="D14" s="142" t="inlineStr">
        <is>
          <t>NKE</t>
        </is>
      </c>
      <c r="E14" s="427" t="n">
        <v>72.45999999999999</v>
      </c>
      <c r="F14" s="144" t="n">
        <v>1509.36</v>
      </c>
      <c r="G14" s="145">
        <f>E14*F14</f>
        <v/>
      </c>
      <c r="H14" s="144" t="n">
        <v>11952</v>
      </c>
      <c r="I14" s="144" t="n">
        <v>11582</v>
      </c>
      <c r="J14" s="145">
        <f>G14+H14-I14</f>
        <v/>
      </c>
      <c r="K14" s="144" t="n">
        <v>51362</v>
      </c>
      <c r="L14" s="144" t="n">
        <v>7543.33312</v>
      </c>
      <c r="M14" s="428">
        <f>J14/K14</f>
        <v/>
      </c>
      <c r="N14" s="429">
        <f>J14/L14</f>
        <v/>
      </c>
      <c r="O14" s="1" t="n"/>
      <c r="P14" s="96" t="n"/>
      <c r="Q14" s="1" t="n"/>
      <c r="R14" s="1" t="n"/>
      <c r="S14" s="1" t="n"/>
      <c r="T14" s="1" t="n"/>
      <c r="U14" s="1" t="n"/>
      <c r="V14" s="1" t="n"/>
      <c r="W14" s="1" t="n"/>
      <c r="X14" s="1" t="n"/>
      <c r="Y14" s="1" t="n"/>
      <c r="Z14" s="1" t="n"/>
    </row>
    <row r="15" ht="15" customHeight="1" s="412">
      <c r="A15" s="1" t="n"/>
      <c r="B15" s="1" t="n"/>
      <c r="C15" s="148" t="inlineStr">
        <is>
          <t>ASICS Corporation</t>
        </is>
      </c>
      <c r="D15" s="149" t="inlineStr">
        <is>
          <t>ASCCY</t>
        </is>
      </c>
      <c r="E15" s="430" t="n">
        <v>15.6</v>
      </c>
      <c r="F15" s="151" t="n">
        <v>723.3099999999999</v>
      </c>
      <c r="G15" s="152">
        <f>E15*F15</f>
        <v/>
      </c>
      <c r="H15" s="151" t="n">
        <v>900.0958645995175</v>
      </c>
      <c r="I15" s="151" t="n">
        <v>576.3379722984364</v>
      </c>
      <c r="J15" s="152">
        <f>G15+H15-I15</f>
        <v/>
      </c>
      <c r="K15" s="151" t="n">
        <v>4102.932966767471</v>
      </c>
      <c r="L15" s="151" t="n">
        <v>576.3640300819396</v>
      </c>
      <c r="M15" s="431">
        <f>J15/K15</f>
        <v/>
      </c>
      <c r="N15" s="432">
        <f>J15/L15</f>
        <v/>
      </c>
      <c r="O15" s="1" t="n"/>
      <c r="P15" s="1" t="n"/>
      <c r="Q15" s="1" t="n"/>
      <c r="R15" s="1" t="n"/>
      <c r="S15" s="1" t="n"/>
      <c r="T15" s="1" t="n"/>
      <c r="U15" s="1" t="n"/>
      <c r="V15" s="1" t="n"/>
      <c r="W15" s="1" t="n"/>
      <c r="X15" s="1" t="n"/>
      <c r="Y15" s="1" t="n"/>
      <c r="Z15" s="1" t="n"/>
    </row>
    <row r="16" ht="15" customHeight="1" s="412">
      <c r="A16" s="1" t="n"/>
      <c r="B16" s="1" t="n"/>
      <c r="C16" s="148" t="inlineStr">
        <is>
          <t>Skechers USA Inc</t>
        </is>
      </c>
      <c r="D16" s="149" t="inlineStr">
        <is>
          <t>SKX</t>
        </is>
      </c>
      <c r="E16" s="430" t="n">
        <v>67.33</v>
      </c>
      <c r="F16" s="151" t="n">
        <v>152.52</v>
      </c>
      <c r="G16" s="152">
        <f>E16*F16</f>
        <v/>
      </c>
      <c r="H16" s="151" t="n">
        <v>1746.182</v>
      </c>
      <c r="I16" s="151" t="n">
        <v>1109.022</v>
      </c>
      <c r="J16" s="152">
        <f>G16+H16-I16</f>
        <v/>
      </c>
      <c r="K16" s="151" t="n">
        <v>8250.001</v>
      </c>
      <c r="L16" s="151" t="n">
        <v>1053.033</v>
      </c>
      <c r="M16" s="431">
        <f>J16/K16</f>
        <v/>
      </c>
      <c r="N16" s="432">
        <f>J16/L16</f>
        <v/>
      </c>
      <c r="O16" s="1" t="n"/>
      <c r="P16" s="1" t="n"/>
      <c r="Q16" s="1" t="n"/>
      <c r="R16" s="1" t="n"/>
      <c r="S16" s="1" t="n"/>
      <c r="T16" s="1" t="n"/>
      <c r="U16" s="1" t="n"/>
      <c r="V16" s="1" t="n"/>
      <c r="W16" s="1" t="n"/>
      <c r="X16" s="1" t="n"/>
      <c r="Y16" s="1" t="n"/>
      <c r="Z16" s="1" t="n"/>
    </row>
    <row r="17" ht="14.25" customHeight="1" s="412">
      <c r="A17" s="1" t="n"/>
      <c r="B17" s="1" t="n"/>
      <c r="C17" s="148" t="inlineStr">
        <is>
          <t>V.F. Corporation</t>
        </is>
      </c>
      <c r="D17" s="149" t="inlineStr">
        <is>
          <t>VFC</t>
        </is>
      </c>
      <c r="E17" s="430" t="n">
        <v>12.98</v>
      </c>
      <c r="F17" s="151" t="n">
        <v>389.03</v>
      </c>
      <c r="G17" s="152">
        <f>E17*F17</f>
        <v/>
      </c>
      <c r="H17" s="151" t="n">
        <v>7433.245</v>
      </c>
      <c r="I17" s="151" t="n">
        <v>676.9400000000001</v>
      </c>
      <c r="J17" s="152">
        <f>G17+H17-I17</f>
        <v/>
      </c>
      <c r="K17" s="151" t="n">
        <v>10454.667</v>
      </c>
      <c r="L17" s="151" t="n">
        <v>943.145</v>
      </c>
      <c r="M17" s="431">
        <f>J17/K17</f>
        <v/>
      </c>
      <c r="N17" s="432">
        <f>J17/L17</f>
        <v/>
      </c>
      <c r="O17" s="1" t="n"/>
      <c r="P17" s="1" t="n"/>
      <c r="Q17" s="1" t="n"/>
      <c r="R17" s="1" t="n"/>
      <c r="S17" s="1" t="n"/>
      <c r="T17" s="1" t="n"/>
      <c r="U17" s="1" t="n"/>
      <c r="V17" s="1" t="n"/>
      <c r="W17" s="1" t="n"/>
      <c r="X17" s="1" t="n"/>
      <c r="Y17" s="1" t="n"/>
      <c r="Z17" s="1" t="n"/>
    </row>
    <row r="18" ht="14.25" customHeight="1" s="412">
      <c r="A18" s="1" t="n"/>
      <c r="B18" s="1" t="n"/>
      <c r="C18" s="148" t="inlineStr">
        <is>
          <t>Under Armour, Inc.</t>
        </is>
      </c>
      <c r="D18" s="149" t="inlineStr">
        <is>
          <t>UAA</t>
        </is>
      </c>
      <c r="E18" s="430" t="n">
        <v>6.8</v>
      </c>
      <c r="F18" s="151" t="n">
        <v>436.5</v>
      </c>
      <c r="G18" s="152">
        <f>E18*F18</f>
        <v/>
      </c>
      <c r="H18" s="151" t="n">
        <v>1442.788</v>
      </c>
      <c r="I18" s="151" t="n">
        <v>858.691</v>
      </c>
      <c r="J18" s="152">
        <f>G18+H18-I18</f>
        <v/>
      </c>
      <c r="K18" s="151" t="n">
        <v>5701.879</v>
      </c>
      <c r="L18" s="151" t="n">
        <v>378.541</v>
      </c>
      <c r="M18" s="431">
        <f>J18/K18</f>
        <v/>
      </c>
      <c r="N18" s="432">
        <f>J18/L18</f>
        <v/>
      </c>
      <c r="O18" s="1" t="n"/>
      <c r="P18" s="1" t="n"/>
      <c r="Q18" s="1" t="n"/>
      <c r="R18" s="1" t="n"/>
      <c r="S18" s="1" t="n"/>
      <c r="T18" s="1" t="n"/>
      <c r="U18" s="1" t="n"/>
      <c r="V18" s="1" t="n"/>
      <c r="W18" s="1" t="n"/>
      <c r="X18" s="1" t="n"/>
      <c r="Y18" s="1" t="n"/>
      <c r="Z18" s="1" t="n"/>
    </row>
    <row r="19" ht="14.25" customHeight="1" s="412">
      <c r="A19" s="1" t="n"/>
      <c r="B19" s="1" t="n"/>
      <c r="C19" s="148" t="inlineStr">
        <is>
          <t>Columbia Sportswear Company</t>
        </is>
      </c>
      <c r="D19" s="149" t="inlineStr">
        <is>
          <t>COLM</t>
        </is>
      </c>
      <c r="E19" s="430" t="n">
        <v>78.2</v>
      </c>
      <c r="F19" s="151" t="n">
        <v>59.12</v>
      </c>
      <c r="G19" s="152">
        <f>E19*F19</f>
        <v/>
      </c>
      <c r="H19" s="151" t="n">
        <v>411.86</v>
      </c>
      <c r="I19" s="151" t="n">
        <v>787.732</v>
      </c>
      <c r="J19" s="152">
        <f>G19+H19-I19</f>
        <v/>
      </c>
      <c r="K19" s="151" t="n">
        <v>3436.592</v>
      </c>
      <c r="L19" s="151" t="n">
        <v>451.826</v>
      </c>
      <c r="M19" s="431">
        <f>J19/K19</f>
        <v/>
      </c>
      <c r="N19" s="432">
        <f>J19/L19</f>
        <v/>
      </c>
      <c r="O19" s="1" t="n"/>
      <c r="P19" s="1" t="n"/>
      <c r="Q19" s="1" t="n"/>
      <c r="R19" s="1" t="n"/>
      <c r="S19" s="1" t="n"/>
      <c r="T19" s="1" t="n"/>
      <c r="U19" s="1" t="n"/>
      <c r="V19" s="1" t="n"/>
      <c r="W19" s="1" t="n"/>
      <c r="X19" s="1" t="n"/>
      <c r="Y19" s="1" t="n"/>
      <c r="Z19" s="1" t="n"/>
    </row>
    <row r="20" ht="14.25" customHeight="1" s="412">
      <c r="A20" s="1" t="n"/>
      <c r="B20" s="1" t="n"/>
      <c r="C20" s="155" t="inlineStr">
        <is>
          <t>Urban Outfitters, Inc.</t>
        </is>
      </c>
      <c r="D20" s="156" t="inlineStr">
        <is>
          <t>URBN</t>
        </is>
      </c>
      <c r="E20" s="433" t="n">
        <v>43.09</v>
      </c>
      <c r="F20" s="158" t="n">
        <v>93.40000000000001</v>
      </c>
      <c r="G20" s="159">
        <f>E20*F20</f>
        <v/>
      </c>
      <c r="H20" s="158" t="n">
        <v>1074.017</v>
      </c>
      <c r="I20" s="158" t="n">
        <v>486.553</v>
      </c>
      <c r="J20" s="159">
        <f>G20+H20-I20</f>
        <v/>
      </c>
      <c r="K20" s="158" t="n">
        <v>5240.295</v>
      </c>
      <c r="L20" s="158" t="n">
        <v>506.623</v>
      </c>
      <c r="M20" s="434">
        <f>J20/K20</f>
        <v/>
      </c>
      <c r="N20" s="435">
        <f>J20/L20</f>
        <v/>
      </c>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49" t="n"/>
      <c r="M21" s="436" t="n"/>
      <c r="N21" s="436" t="n"/>
      <c r="O21" s="1" t="n"/>
      <c r="P21" s="1" t="n"/>
      <c r="Q21" s="1" t="n"/>
      <c r="R21" s="1" t="n"/>
      <c r="S21" s="1" t="n"/>
      <c r="T21" s="1" t="n"/>
      <c r="U21" s="1" t="n"/>
      <c r="V21" s="1" t="n"/>
      <c r="W21" s="1" t="n"/>
      <c r="X21" s="1" t="n"/>
      <c r="Y21" s="1" t="n"/>
      <c r="Z21" s="1" t="n"/>
    </row>
    <row r="22" ht="14.25" customHeight="1" s="412">
      <c r="A22" s="1" t="n"/>
      <c r="B22" s="1" t="n"/>
      <c r="C22" s="1" t="n"/>
      <c r="D22" s="149" t="n"/>
      <c r="E22" s="149" t="n"/>
      <c r="F22" s="149" t="n"/>
      <c r="G22" s="149" t="n"/>
      <c r="H22" s="149" t="n"/>
      <c r="I22" s="149" t="n"/>
      <c r="J22" s="149" t="n"/>
      <c r="K22" s="149" t="n"/>
      <c r="L22" s="163" t="inlineStr">
        <is>
          <t>Max</t>
        </is>
      </c>
      <c r="M22" s="437">
        <f>MAX(M14:M20)</f>
        <v/>
      </c>
      <c r="N22" s="438">
        <f>MAX(N14:N20)</f>
        <v/>
      </c>
      <c r="O22" s="1" t="n"/>
      <c r="P22" s="1" t="n"/>
      <c r="Q22" s="1" t="n"/>
      <c r="R22" s="1" t="n"/>
      <c r="S22" s="1" t="n"/>
      <c r="T22" s="1" t="n"/>
      <c r="U22" s="1" t="n"/>
      <c r="V22" s="1" t="n"/>
      <c r="W22" s="1" t="n"/>
      <c r="X22" s="1" t="n"/>
      <c r="Y22" s="1" t="n"/>
      <c r="Z22" s="1" t="n"/>
    </row>
    <row r="23" ht="14.25" customHeight="1" s="412">
      <c r="A23" s="1" t="n"/>
      <c r="B23" s="1" t="n"/>
      <c r="C23" s="1" t="n"/>
      <c r="D23" s="44" t="n"/>
      <c r="E23" s="149" t="n"/>
      <c r="F23" s="149" t="n"/>
      <c r="G23" s="149" t="n"/>
      <c r="H23" s="1" t="n"/>
      <c r="I23" s="149" t="n"/>
      <c r="J23" s="149" t="n"/>
      <c r="K23" s="149" t="n"/>
      <c r="L23" s="166" t="inlineStr">
        <is>
          <t>Mean</t>
        </is>
      </c>
      <c r="M23" s="439">
        <f>AVERAGE(M14:M20)</f>
        <v/>
      </c>
      <c r="N23" s="440">
        <f>AVERAGE(N14:N20)</f>
        <v/>
      </c>
      <c r="O23" s="1" t="n"/>
      <c r="P23" s="1" t="n"/>
      <c r="Q23" s="1" t="n"/>
      <c r="R23" s="1" t="n"/>
      <c r="S23" s="1" t="n"/>
      <c r="T23" s="1" t="n"/>
      <c r="U23" s="1" t="n"/>
      <c r="V23" s="1" t="n"/>
      <c r="W23" s="1" t="n"/>
      <c r="X23" s="1" t="n"/>
      <c r="Y23" s="1" t="n"/>
      <c r="Z23" s="1" t="n"/>
    </row>
    <row r="24" ht="14.25" customHeight="1" s="412">
      <c r="A24" s="1" t="n"/>
      <c r="B24" s="1" t="n"/>
      <c r="C24" s="44" t="inlineStr">
        <is>
          <t>(1) LFQ = Latest Fiscal Quarter</t>
        </is>
      </c>
      <c r="D24" s="44" t="n"/>
      <c r="E24" s="149" t="n"/>
      <c r="F24" s="149" t="n"/>
      <c r="G24" s="149" t="n"/>
      <c r="H24" s="149" t="n"/>
      <c r="I24" s="149" t="n"/>
      <c r="J24" s="149" t="n"/>
      <c r="K24" s="149" t="n"/>
      <c r="L24" s="166" t="inlineStr">
        <is>
          <t>Median</t>
        </is>
      </c>
      <c r="M24" s="439">
        <f>MEDIAN(M14:M20)</f>
        <v/>
      </c>
      <c r="N24" s="440">
        <f>MEDIAN(N14:N20)</f>
        <v/>
      </c>
      <c r="O24" s="1" t="n"/>
      <c r="P24" s="1" t="n"/>
      <c r="Q24" s="1" t="n"/>
      <c r="R24" s="1" t="n"/>
      <c r="S24" s="1" t="n"/>
      <c r="T24" s="1" t="n"/>
      <c r="U24" s="1" t="n"/>
      <c r="V24" s="1" t="n"/>
      <c r="W24" s="1" t="n"/>
      <c r="X24" s="1" t="n"/>
      <c r="Y24" s="1" t="n"/>
      <c r="Z24" s="1" t="n"/>
    </row>
    <row r="25" ht="14.25" customHeight="1" s="412">
      <c r="A25" s="1" t="n"/>
      <c r="B25" s="1" t="n"/>
      <c r="C25" s="44" t="inlineStr">
        <is>
          <t>(2) LTM = Last Twelve Months</t>
        </is>
      </c>
      <c r="D25" s="1" t="n"/>
      <c r="E25" s="1" t="n"/>
      <c r="F25" s="1" t="n"/>
      <c r="G25" s="1" t="n"/>
      <c r="H25" s="1" t="n"/>
      <c r="I25" s="1" t="n"/>
      <c r="J25" s="1" t="n"/>
      <c r="K25" s="1" t="n"/>
      <c r="L25" s="169" t="inlineStr">
        <is>
          <t>Min</t>
        </is>
      </c>
      <c r="M25" s="441">
        <f>MIN(M14:M20)</f>
        <v/>
      </c>
      <c r="N25" s="442">
        <f>MIN(N14:N20)</f>
        <v/>
      </c>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49"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29" t="n"/>
      <c r="B27" s="29" t="n"/>
      <c r="C27" s="30" t="inlineStr">
        <is>
          <t>Precedent Transaction Analysis</t>
        </is>
      </c>
      <c r="D27" s="29" t="n"/>
      <c r="E27" s="29" t="n"/>
      <c r="F27" s="29" t="n"/>
      <c r="G27" s="29" t="n"/>
      <c r="H27" s="29" t="n"/>
      <c r="I27" s="31" t="n"/>
      <c r="J27" s="31" t="n"/>
      <c r="K27" s="31" t="n"/>
      <c r="L27" s="31" t="n"/>
      <c r="M27" s="29" t="n"/>
      <c r="N27" s="29" t="n"/>
      <c r="O27" s="29" t="n"/>
      <c r="P27" s="29" t="n"/>
      <c r="Q27" s="29" t="n"/>
      <c r="R27" s="29" t="n"/>
      <c r="S27" s="29" t="n"/>
      <c r="T27" s="29" t="n"/>
      <c r="U27" s="29" t="n"/>
      <c r="V27" s="29" t="n"/>
      <c r="W27" s="29" t="n"/>
      <c r="X27" s="29" t="n"/>
      <c r="Y27" s="29" t="n"/>
      <c r="Z27" s="29" t="n"/>
    </row>
    <row r="28" ht="14.25" customHeight="1" s="412">
      <c r="A28" s="84" t="n"/>
      <c r="B28" s="84" t="n"/>
      <c r="C28" s="85" t="n"/>
      <c r="D28" s="84" t="n"/>
      <c r="E28" s="84" t="n"/>
      <c r="F28" s="84" t="n"/>
      <c r="G28" s="84" t="n"/>
      <c r="H28" s="84" t="n"/>
      <c r="I28" s="86" t="n"/>
      <c r="J28" s="86" t="n"/>
      <c r="K28" s="86" t="n"/>
      <c r="L28" s="86" t="n"/>
      <c r="M28" s="84" t="n"/>
      <c r="N28" s="84" t="n"/>
      <c r="O28" s="84" t="n"/>
      <c r="P28" s="84" t="n"/>
      <c r="Q28" s="84" t="n"/>
      <c r="R28" s="84" t="n"/>
      <c r="S28" s="84" t="n"/>
      <c r="T28" s="84" t="n"/>
      <c r="U28" s="84" t="n"/>
      <c r="V28" s="84" t="n"/>
      <c r="W28" s="84" t="n"/>
      <c r="X28" s="84" t="n"/>
      <c r="Y28" s="84" t="n"/>
      <c r="Z28" s="84" t="n"/>
    </row>
    <row r="29" ht="14.25" customHeight="1" s="412">
      <c r="A29" s="84" t="n"/>
      <c r="B29" s="84" t="n"/>
      <c r="C29" s="85" t="n"/>
      <c r="D29" s="84" t="n"/>
      <c r="E29" s="84" t="n"/>
      <c r="F29" s="84" t="n"/>
      <c r="G29" s="84" t="n"/>
      <c r="H29" s="84" t="n"/>
      <c r="I29" s="86" t="n"/>
      <c r="J29" s="86" t="n"/>
      <c r="K29" s="86" t="n"/>
      <c r="L29" s="86" t="n"/>
      <c r="M29" s="84" t="n"/>
      <c r="N29" s="84" t="n"/>
      <c r="O29" s="84" t="n"/>
      <c r="P29" s="84" t="n"/>
      <c r="Q29" s="84" t="n"/>
      <c r="R29" s="84" t="n"/>
      <c r="S29" s="84" t="n"/>
      <c r="T29" s="84" t="n"/>
      <c r="U29" s="84" t="n"/>
      <c r="V29" s="84" t="n"/>
      <c r="W29" s="84" t="n"/>
      <c r="X29" s="84" t="n"/>
      <c r="Y29" s="84" t="n"/>
      <c r="Z29" s="84" t="n"/>
    </row>
    <row r="30" ht="14.25" customHeight="1" s="412">
      <c r="A30" s="84" t="n"/>
      <c r="B30" s="84" t="n"/>
      <c r="C30" s="85" t="n"/>
      <c r="D30" s="84" t="n"/>
      <c r="E30" s="84" t="n"/>
      <c r="F30" s="84" t="n"/>
      <c r="G30" s="84" t="n"/>
      <c r="H30" s="84" t="n"/>
      <c r="I30" s="86" t="n"/>
      <c r="J30" s="86" t="n"/>
      <c r="K30" s="86" t="n"/>
      <c r="L30" s="86" t="n"/>
      <c r="M30" s="84" t="n"/>
      <c r="N30" s="84" t="n"/>
      <c r="O30" s="84" t="n"/>
      <c r="P30" s="84" t="n"/>
      <c r="Q30" s="84" t="n"/>
      <c r="R30" s="84" t="n"/>
      <c r="S30" s="84" t="n"/>
      <c r="T30" s="84" t="n"/>
      <c r="U30" s="84" t="n"/>
      <c r="V30" s="84" t="n"/>
      <c r="W30" s="84" t="n"/>
      <c r="X30" s="84" t="n"/>
      <c r="Y30" s="84" t="n"/>
      <c r="Z30" s="84" t="n"/>
    </row>
    <row r="31" ht="14.25" customHeight="1" s="412">
      <c r="A31" s="84" t="n"/>
      <c r="B31" s="84" t="n"/>
      <c r="C31" s="85" t="n"/>
      <c r="D31" s="84" t="n"/>
      <c r="E31" s="84" t="n"/>
      <c r="F31" s="84" t="n"/>
      <c r="G31" s="84" t="n"/>
      <c r="H31" s="84" t="n"/>
      <c r="I31" s="86" t="n"/>
      <c r="J31" s="86" t="n"/>
      <c r="K31" s="86" t="n"/>
      <c r="L31" s="86" t="n"/>
      <c r="M31" s="84" t="n"/>
      <c r="N31" s="84" t="n"/>
      <c r="O31" s="84" t="n"/>
      <c r="P31" s="84" t="n"/>
      <c r="Q31" s="84" t="n"/>
      <c r="R31" s="84" t="n"/>
      <c r="S31" s="84" t="n"/>
      <c r="T31" s="84" t="n"/>
      <c r="U31" s="84" t="n"/>
      <c r="V31" s="84" t="n"/>
      <c r="W31" s="84" t="n"/>
      <c r="X31" s="84" t="n"/>
      <c r="Y31" s="84" t="n"/>
      <c r="Z31" s="84"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72" t="inlineStr">
        <is>
          <t>Acquirer Name</t>
        </is>
      </c>
      <c r="D33" s="129" t="inlineStr">
        <is>
          <t>Target Name</t>
        </is>
      </c>
      <c r="E33" s="129" t="inlineStr">
        <is>
          <t>Announcement Date</t>
        </is>
      </c>
      <c r="F33" s="129" t="inlineStr">
        <is>
          <t>Transaction Value</t>
        </is>
      </c>
      <c r="G33" s="129" t="inlineStr">
        <is>
          <t>Geography</t>
        </is>
      </c>
      <c r="H33" s="129" t="inlineStr">
        <is>
          <t>Primary Industry</t>
        </is>
      </c>
      <c r="I33" s="173" t="inlineStr">
        <is>
          <t>Implied Enterprise Value</t>
        </is>
      </c>
      <c r="J33" s="129" t="inlineStr">
        <is>
          <t>LTM
Revenue</t>
        </is>
      </c>
      <c r="K33" s="129" t="inlineStr">
        <is>
          <t>LTM
EBITDA</t>
        </is>
      </c>
      <c r="L33" s="129" t="inlineStr">
        <is>
          <t>Enterprise Value / 
LTM Revenue</t>
        </is>
      </c>
      <c r="M33" s="130" t="inlineStr">
        <is>
          <t>Enterprise Value / 
LTM EBITDA</t>
        </is>
      </c>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5" customHeight="1" s="412">
      <c r="A35" s="1" t="n"/>
      <c r="B35" s="1" t="n"/>
      <c r="C35" s="44" t="inlineStr">
        <is>
          <t>$ in millions</t>
        </is>
      </c>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5.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74" t="inlineStr">
        <is>
          <t>Tapestry, Inc. (NYSE:TPR)</t>
        </is>
      </c>
      <c r="D37" s="175" t="inlineStr">
        <is>
          <t>Capri Holdings Limited</t>
        </is>
      </c>
      <c r="E37" s="176" t="n">
        <v>45148</v>
      </c>
      <c r="F37" s="177" t="n">
        <v>10572.49</v>
      </c>
      <c r="G37" s="175" t="inlineStr">
        <is>
          <t>Europe</t>
        </is>
      </c>
      <c r="H37" s="175" t="inlineStr">
        <is>
          <t>Apparel</t>
        </is>
      </c>
      <c r="I37" s="178" t="n">
        <v>10334.49</v>
      </c>
      <c r="J37" s="177" t="n">
        <v>5488</v>
      </c>
      <c r="K37" s="177" t="n">
        <v>1427.25</v>
      </c>
      <c r="L37" s="428">
        <f>I37/J37</f>
        <v/>
      </c>
      <c r="M37" s="429">
        <f>I37/K37</f>
        <v/>
      </c>
      <c r="N37" s="1" t="n"/>
      <c r="O37" s="1" t="n"/>
      <c r="P37" s="1" t="n"/>
      <c r="Q37" s="1" t="n"/>
      <c r="R37" s="1" t="n"/>
      <c r="S37" s="1" t="n"/>
      <c r="T37" s="1" t="n"/>
      <c r="U37" s="1" t="n"/>
      <c r="V37" s="1" t="n"/>
      <c r="W37" s="1" t="n"/>
      <c r="X37" s="1" t="n"/>
      <c r="Y37" s="1" t="n"/>
      <c r="Z37" s="1" t="n"/>
    </row>
    <row r="38" ht="14.25" customHeight="1" s="412">
      <c r="A38" s="1" t="n"/>
      <c r="B38" s="1" t="n"/>
      <c r="C38" s="179" t="inlineStr">
        <is>
          <t>Kering SA (ENXTPA:KER)</t>
        </is>
      </c>
      <c r="D38" s="96" t="inlineStr">
        <is>
          <t>FULLBEAUTY Brands, Inc.</t>
        </is>
      </c>
      <c r="E38" s="180" t="n">
        <v>36131</v>
      </c>
      <c r="F38" s="181" t="n">
        <v>590.91</v>
      </c>
      <c r="G38" s="96" t="inlineStr">
        <is>
          <t>United States and Canada</t>
        </is>
      </c>
      <c r="H38" s="96" t="inlineStr">
        <is>
          <t>Apparel</t>
        </is>
      </c>
      <c r="I38" s="66" t="n">
        <v>804.66</v>
      </c>
      <c r="J38" s="181" t="n">
        <v>1342.18</v>
      </c>
      <c r="K38" s="181" t="n">
        <v>117.01</v>
      </c>
      <c r="L38" s="431">
        <f>I38/J38</f>
        <v/>
      </c>
      <c r="M38" s="432">
        <f>I38/K38</f>
        <v/>
      </c>
      <c r="N38" s="1" t="n"/>
      <c r="O38" s="1" t="n"/>
      <c r="P38" s="1" t="n"/>
      <c r="Q38" s="1" t="n"/>
      <c r="R38" s="1" t="n"/>
      <c r="S38" s="1" t="n"/>
      <c r="T38" s="1" t="n"/>
      <c r="U38" s="1" t="n"/>
      <c r="V38" s="1" t="n"/>
      <c r="W38" s="1" t="n"/>
      <c r="X38" s="1" t="n"/>
      <c r="Y38" s="1" t="n"/>
      <c r="Z38" s="1" t="n"/>
    </row>
    <row r="39" ht="14.25" customHeight="1" s="412">
      <c r="A39" s="1" t="n"/>
      <c r="B39" s="1" t="n"/>
      <c r="C39" s="179" t="inlineStr">
        <is>
          <t>KMD Brands Limited (NZSE:KMD)</t>
        </is>
      </c>
      <c r="D39" s="96" t="inlineStr">
        <is>
          <t>Oboz Footwear LLC</t>
        </is>
      </c>
      <c r="E39" s="180" t="n">
        <v>43179</v>
      </c>
      <c r="F39" s="181" t="n">
        <v>75</v>
      </c>
      <c r="G39" s="96" t="inlineStr">
        <is>
          <t>United States and Canada</t>
        </is>
      </c>
      <c r="H39" s="96" t="inlineStr">
        <is>
          <t>Athletic Footwear</t>
        </is>
      </c>
      <c r="I39" s="66" t="n">
        <v>75</v>
      </c>
      <c r="J39" s="181" t="n">
        <v>30.3</v>
      </c>
      <c r="K39" s="181" t="n">
        <v>4.6</v>
      </c>
      <c r="L39" s="431">
        <f>I39/J39</f>
        <v/>
      </c>
      <c r="M39" s="432">
        <f>I39/K39</f>
        <v/>
      </c>
      <c r="N39" s="1" t="n"/>
      <c r="O39" s="1" t="n"/>
      <c r="P39" s="1" t="n"/>
      <c r="Q39" s="1" t="n"/>
      <c r="R39" s="1" t="n"/>
      <c r="S39" s="1" t="n"/>
      <c r="T39" s="1" t="n"/>
      <c r="U39" s="1" t="n"/>
      <c r="V39" s="1" t="n"/>
      <c r="W39" s="1" t="n"/>
      <c r="X39" s="1" t="n"/>
      <c r="Y39" s="1" t="n"/>
      <c r="Z39" s="1" t="n"/>
    </row>
    <row r="40" ht="14.25" customHeight="1" s="412">
      <c r="A40" s="1" t="n"/>
      <c r="B40" s="1" t="n"/>
      <c r="C40" s="179" t="inlineStr">
        <is>
          <t>Gildan Activewear Inc. (TSX:GIL)</t>
        </is>
      </c>
      <c r="D40" s="96" t="inlineStr">
        <is>
          <t>A and G, Inc.</t>
        </is>
      </c>
      <c r="E40" s="180" t="n">
        <v>42494</v>
      </c>
      <c r="F40" s="181" t="n">
        <v>109.35</v>
      </c>
      <c r="G40" s="96" t="inlineStr">
        <is>
          <t>United States and Canada</t>
        </is>
      </c>
      <c r="H40" s="96" t="inlineStr">
        <is>
          <t>Apparel</t>
        </is>
      </c>
      <c r="I40" s="66" t="n">
        <v>109.35</v>
      </c>
      <c r="J40" s="181" t="n">
        <v>183</v>
      </c>
      <c r="K40" s="181" t="n">
        <v>19</v>
      </c>
      <c r="L40" s="431">
        <f>I40/J40</f>
        <v/>
      </c>
      <c r="M40" s="432">
        <f>I40/K40</f>
        <v/>
      </c>
      <c r="N40" s="1" t="n"/>
      <c r="O40" s="1" t="n"/>
      <c r="P40" s="1" t="n"/>
      <c r="Q40" s="1" t="n"/>
      <c r="R40" s="1" t="n"/>
      <c r="S40" s="1" t="n"/>
      <c r="T40" s="1" t="n"/>
      <c r="U40" s="1" t="n"/>
      <c r="V40" s="1" t="n"/>
      <c r="W40" s="1" t="n"/>
      <c r="X40" s="1" t="n"/>
      <c r="Y40" s="1" t="n"/>
      <c r="Z40" s="1" t="n"/>
    </row>
    <row r="41" ht="14.25" customHeight="1" s="412">
      <c r="A41" s="1" t="n"/>
      <c r="B41" s="1" t="n"/>
      <c r="C41" s="179" t="inlineStr">
        <is>
          <t>Advent International, L.P.</t>
        </is>
      </c>
      <c r="D41" s="96" t="inlineStr">
        <is>
          <t>Lululemon Athletica Inc.</t>
        </is>
      </c>
      <c r="E41" s="180" t="n">
        <v>41858</v>
      </c>
      <c r="F41" s="181" t="n">
        <v>845</v>
      </c>
      <c r="G41" s="96" t="inlineStr">
        <is>
          <t>United States and Canada</t>
        </is>
      </c>
      <c r="H41" s="96" t="inlineStr">
        <is>
          <t>Apparel</t>
        </is>
      </c>
      <c r="I41" s="66" t="n">
        <v>5389.25</v>
      </c>
      <c r="J41" s="181" t="n">
        <v>1676.22</v>
      </c>
      <c r="K41" s="181" t="n">
        <v>453.03</v>
      </c>
      <c r="L41" s="431">
        <f>I41/J41</f>
        <v/>
      </c>
      <c r="M41" s="432">
        <f>I41/K41</f>
        <v/>
      </c>
      <c r="N41" s="1" t="n"/>
      <c r="O41" s="1" t="n"/>
      <c r="P41" s="1" t="n"/>
      <c r="Q41" s="1" t="n"/>
      <c r="R41" s="1" t="n"/>
      <c r="S41" s="1" t="n"/>
      <c r="T41" s="1" t="n"/>
      <c r="U41" s="1" t="n"/>
      <c r="V41" s="1" t="n"/>
      <c r="W41" s="1" t="n"/>
      <c r="X41" s="1" t="n"/>
      <c r="Y41" s="1" t="n"/>
      <c r="Z41" s="1" t="n"/>
    </row>
    <row r="42" ht="14.25" customHeight="1" s="412">
      <c r="A42" s="1" t="n"/>
      <c r="B42" s="1" t="n"/>
      <c r="C42" s="179" t="inlineStr">
        <is>
          <t>Samantha Thavasa Japan Limited</t>
        </is>
      </c>
      <c r="D42" s="96" t="inlineStr">
        <is>
          <t>Stylife Corporation</t>
        </is>
      </c>
      <c r="E42" s="180" t="n">
        <v>39156</v>
      </c>
      <c r="F42" s="181" t="n">
        <v>15.63</v>
      </c>
      <c r="G42" s="96" t="inlineStr">
        <is>
          <t>Asia / Pacific</t>
        </is>
      </c>
      <c r="H42" s="96" t="inlineStr">
        <is>
          <t>Apparel</t>
        </is>
      </c>
      <c r="I42" s="66" t="n">
        <v>46.92</v>
      </c>
      <c r="J42" s="181" t="n">
        <v>30.54</v>
      </c>
      <c r="K42" s="181" t="n">
        <v>1.09</v>
      </c>
      <c r="L42" s="431">
        <f>I42/J42</f>
        <v/>
      </c>
      <c r="M42" s="432">
        <f>I42/K42</f>
        <v/>
      </c>
      <c r="N42" s="1" t="n"/>
      <c r="O42" s="1" t="n"/>
      <c r="P42" s="1" t="n"/>
      <c r="Q42" s="1" t="n"/>
      <c r="R42" s="1" t="n"/>
      <c r="S42" s="1" t="n"/>
      <c r="T42" s="1" t="n"/>
      <c r="U42" s="1" t="n"/>
      <c r="V42" s="1" t="n"/>
      <c r="W42" s="1" t="n"/>
      <c r="X42" s="1" t="n"/>
      <c r="Y42" s="1" t="n"/>
      <c r="Z42" s="1" t="n"/>
    </row>
    <row r="43" ht="14.25" customHeight="1" s="412">
      <c r="A43" s="1" t="n"/>
      <c r="B43" s="1" t="n"/>
      <c r="C43" s="182" t="inlineStr">
        <is>
          <t>Sycamore Partners Management, L.P.</t>
        </is>
      </c>
      <c r="D43" s="183" t="inlineStr">
        <is>
          <t>Chicos (NYSE:CHS)</t>
        </is>
      </c>
      <c r="E43" s="184" t="n">
        <v>45197</v>
      </c>
      <c r="F43" s="185" t="n">
        <v>1540.56</v>
      </c>
      <c r="G43" s="183" t="inlineStr">
        <is>
          <t>United States and Canada</t>
        </is>
      </c>
      <c r="H43" s="183" t="inlineStr">
        <is>
          <t>Apparel</t>
        </is>
      </c>
      <c r="I43" s="56" t="n">
        <v>1389.83</v>
      </c>
      <c r="J43" s="185" t="n">
        <v>1985.47142857143</v>
      </c>
      <c r="K43" s="185" t="n">
        <v>365.744736842105</v>
      </c>
      <c r="L43" s="434">
        <f>I43/J43</f>
        <v/>
      </c>
      <c r="M43" s="435">
        <f>I43/K43</f>
        <v/>
      </c>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426" t="n"/>
      <c r="M44" s="426"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63" t="inlineStr">
        <is>
          <t>Max</t>
        </is>
      </c>
      <c r="L45" s="443">
        <f>MAX(L37:L43)</f>
        <v/>
      </c>
      <c r="M45" s="444">
        <f>MAX(M37:M43)</f>
        <v/>
      </c>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66" t="inlineStr">
        <is>
          <t>Mean</t>
        </is>
      </c>
      <c r="L46" s="445">
        <f>AVERAGE(L37:L43)</f>
        <v/>
      </c>
      <c r="M46" s="446">
        <f>AVERAGE(M37:M43)</f>
        <v/>
      </c>
      <c r="N46" s="1" t="n"/>
      <c r="O46" s="1" t="n"/>
      <c r="P46" s="1" t="n"/>
      <c r="Q46" s="70"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66" t="inlineStr">
        <is>
          <t>Median</t>
        </is>
      </c>
      <c r="L47" s="445">
        <f>MEDIAN(L37:L43)</f>
        <v/>
      </c>
      <c r="M47" s="446">
        <f>MEDIAN(M37:M43)</f>
        <v/>
      </c>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69" t="inlineStr">
        <is>
          <t>Min</t>
        </is>
      </c>
      <c r="L48" s="447">
        <f>MIN(L37:L43)</f>
        <v/>
      </c>
      <c r="M48" s="448">
        <f>MIN(M37:M43)</f>
        <v/>
      </c>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29" t="n"/>
      <c r="B50" s="29" t="n"/>
      <c r="C50" s="30" t="inlineStr">
        <is>
          <t>Discounted Cash Flow Analysis</t>
        </is>
      </c>
      <c r="D50" s="29" t="n"/>
      <c r="E50" s="29" t="n"/>
      <c r="F50" s="29" t="n"/>
      <c r="G50" s="29" t="n"/>
      <c r="H50" s="29" t="n"/>
      <c r="I50" s="31" t="n"/>
      <c r="J50" s="31" t="n"/>
      <c r="K50" s="31" t="n"/>
      <c r="L50" s="31" t="n"/>
      <c r="M50" s="29" t="n"/>
      <c r="N50" s="29" t="n"/>
      <c r="O50" s="29" t="n"/>
      <c r="P50" s="29" t="n"/>
      <c r="Q50" s="29" t="n"/>
      <c r="R50" s="29" t="n"/>
      <c r="S50" s="29" t="n"/>
      <c r="T50" s="29" t="n"/>
      <c r="U50" s="29" t="n"/>
      <c r="V50" s="29" t="n"/>
      <c r="W50" s="29" t="n"/>
      <c r="X50" s="29" t="n"/>
      <c r="Y50" s="29" t="n"/>
      <c r="Z50" s="29" t="n"/>
    </row>
    <row r="51" ht="14.25" customHeight="1" s="412">
      <c r="A51" s="84" t="n"/>
      <c r="B51" s="84" t="n"/>
      <c r="C51" s="85" t="n"/>
      <c r="D51" s="84" t="n"/>
      <c r="E51" s="84" t="n"/>
      <c r="F51" s="84" t="n"/>
      <c r="G51" s="84" t="n"/>
      <c r="H51" s="84" t="n"/>
      <c r="I51" s="86" t="n"/>
      <c r="J51" s="86" t="n"/>
      <c r="K51" s="86" t="n"/>
      <c r="L51" s="86" t="n"/>
      <c r="M51" s="84" t="n"/>
      <c r="N51" s="84" t="n"/>
      <c r="O51" s="84" t="n"/>
      <c r="P51" s="84" t="n"/>
      <c r="Q51" s="84" t="n"/>
      <c r="R51" s="84" t="n"/>
      <c r="S51" s="84" t="n"/>
      <c r="T51" s="84" t="n"/>
      <c r="U51" s="84" t="n"/>
      <c r="V51" s="84" t="n"/>
      <c r="W51" s="84" t="n"/>
      <c r="X51" s="84" t="n"/>
      <c r="Y51" s="84" t="n"/>
      <c r="Z51" s="84" t="n"/>
    </row>
    <row r="52" ht="14.25" customHeight="1" s="412">
      <c r="A52" s="84" t="n"/>
      <c r="B52" s="84" t="n"/>
      <c r="C52" s="85" t="n"/>
      <c r="D52" s="84" t="n"/>
      <c r="E52" s="84" t="n"/>
      <c r="F52" s="84" t="n"/>
      <c r="G52" s="84" t="n"/>
      <c r="H52" s="84" t="n"/>
      <c r="I52" s="86" t="n"/>
      <c r="J52" s="86" t="n"/>
      <c r="K52" s="86" t="n"/>
      <c r="L52" s="86" t="n"/>
      <c r="M52" s="84" t="n"/>
      <c r="N52" s="84" t="n"/>
      <c r="O52" s="84" t="n"/>
      <c r="P52" s="84" t="n"/>
      <c r="Q52" s="84" t="n"/>
      <c r="R52" s="84" t="n"/>
      <c r="S52" s="84" t="n"/>
      <c r="T52" s="84" t="n"/>
      <c r="U52" s="84" t="n"/>
      <c r="V52" s="84" t="n"/>
      <c r="W52" s="84" t="n"/>
      <c r="X52" s="84" t="n"/>
      <c r="Y52" s="84" t="n"/>
      <c r="Z52" s="84" t="n"/>
    </row>
    <row r="53" ht="14.25" customHeight="1" s="412">
      <c r="A53" s="84" t="n"/>
      <c r="B53" s="84" t="n"/>
      <c r="C53" s="85" t="n"/>
      <c r="D53" s="84" t="n"/>
      <c r="E53" s="84" t="n"/>
      <c r="F53" s="84" t="n"/>
      <c r="G53" s="84" t="n"/>
      <c r="H53" s="84" t="n"/>
      <c r="I53" s="86" t="n"/>
      <c r="J53" s="86" t="n"/>
      <c r="K53" s="86" t="n"/>
      <c r="L53" s="86" t="n"/>
      <c r="M53" s="84" t="n"/>
      <c r="N53" s="84" t="n"/>
      <c r="O53" s="84" t="n"/>
      <c r="P53" s="84" t="n"/>
      <c r="Q53" s="84" t="n"/>
      <c r="R53" s="84" t="n"/>
      <c r="S53" s="84" t="n"/>
      <c r="T53" s="84" t="n"/>
      <c r="U53" s="84" t="n"/>
      <c r="V53" s="84" t="n"/>
      <c r="W53" s="84" t="n"/>
      <c r="X53" s="84" t="n"/>
      <c r="Y53" s="84" t="n"/>
      <c r="Z53" s="84" t="n"/>
    </row>
    <row r="54" ht="14.25" customHeight="1" s="412">
      <c r="A54" s="84" t="n"/>
      <c r="B54" s="84" t="n"/>
      <c r="C54" s="85" t="n"/>
      <c r="D54" s="84" t="n"/>
      <c r="E54" s="84" t="n"/>
      <c r="F54" s="84" t="n"/>
      <c r="G54" s="84" t="n"/>
      <c r="H54" s="84" t="n"/>
      <c r="I54" s="86" t="n"/>
      <c r="J54" s="86" t="n"/>
      <c r="K54" s="86" t="n"/>
      <c r="L54" s="86" t="n"/>
      <c r="M54" s="84" t="n"/>
      <c r="N54" s="84" t="n"/>
      <c r="O54" s="84" t="n"/>
      <c r="P54" s="84" t="n"/>
      <c r="Q54" s="84" t="n"/>
      <c r="R54" s="84" t="n"/>
      <c r="S54" s="84" t="n"/>
      <c r="T54" s="84" t="n"/>
      <c r="U54" s="84" t="n"/>
      <c r="V54" s="84" t="n"/>
      <c r="W54" s="84" t="n"/>
      <c r="X54" s="84" t="n"/>
      <c r="Y54" s="84" t="n"/>
      <c r="Z54" s="84" t="n"/>
    </row>
    <row r="55" ht="14.25" customHeight="1" s="412">
      <c r="A55" s="1" t="n"/>
      <c r="B55" s="1" t="n"/>
      <c r="C55" s="111" t="n"/>
      <c r="D55" s="1" t="n"/>
      <c r="E55" s="1" t="n"/>
      <c r="F55" s="1" t="n"/>
      <c r="G55" s="1" t="n"/>
      <c r="H55" s="33" t="n"/>
      <c r="I55" s="33" t="n"/>
      <c r="J55" s="33" t="n"/>
      <c r="K55" s="33" t="n"/>
      <c r="L55" s="33" t="n"/>
      <c r="M55" s="1" t="n"/>
      <c r="N55" s="1" t="n"/>
      <c r="O55" s="1" t="n"/>
      <c r="P55" s="1" t="n"/>
      <c r="Q55" s="1" t="n"/>
      <c r="R55" s="1" t="n"/>
      <c r="S55" s="1" t="n"/>
      <c r="T55" s="1" t="n"/>
      <c r="U55" s="1" t="n"/>
      <c r="V55" s="1" t="n"/>
      <c r="W55" s="1" t="n"/>
      <c r="X55" s="1" t="n"/>
      <c r="Y55" s="1" t="n"/>
      <c r="Z55" s="1" t="n"/>
    </row>
    <row r="56" ht="14.25" customHeight="1" s="412">
      <c r="A56" s="1" t="n"/>
      <c r="B56" s="1" t="n"/>
      <c r="C56" s="34" t="inlineStr">
        <is>
          <t>Weighted Average Cost of Capital</t>
        </is>
      </c>
      <c r="D56" s="35" t="n"/>
      <c r="E56" s="88"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55" t="inlineStr">
        <is>
          <t>Cost of Debt (1)</t>
        </is>
      </c>
      <c r="D58" s="1" t="n"/>
      <c r="E58" s="41" t="n">
        <v>0.0725</v>
      </c>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Tax Rate</t>
        </is>
      </c>
      <c r="D59" s="1" t="n"/>
      <c r="E59" s="192">
        <f>'Financial Model'!H17</f>
        <v/>
      </c>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9" t="inlineStr">
        <is>
          <t>After-Tax Cost of Debt</t>
        </is>
      </c>
      <c r="D60" s="59" t="n"/>
      <c r="E60" s="193">
        <f>E58*(1-E59)</f>
        <v/>
      </c>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5.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55" t="inlineStr">
        <is>
          <t>Risk-Free Rate (2)</t>
        </is>
      </c>
      <c r="D62" s="1" t="n"/>
      <c r="E62" s="41" t="n">
        <v>0.043</v>
      </c>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55" t="inlineStr">
        <is>
          <t>Equity Beta (3)</t>
        </is>
      </c>
      <c r="D63" s="1" t="n"/>
      <c r="E63" s="449" t="n">
        <v>1.11</v>
      </c>
      <c r="F63" s="195"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55" t="inlineStr">
        <is>
          <t>Equity Risk Premium (1)</t>
        </is>
      </c>
      <c r="D64" s="1" t="n"/>
      <c r="E64" s="41" t="n">
        <v>0.046</v>
      </c>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59" t="inlineStr">
        <is>
          <t>Cost of Equity</t>
        </is>
      </c>
      <c r="D65" s="59" t="n"/>
      <c r="E65" s="196">
        <f>E62+(E63*E64)</f>
        <v/>
      </c>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5.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inlineStr">
        <is>
          <t>Capital Structure</t>
        </is>
      </c>
      <c r="D67" s="96" t="n"/>
      <c r="E67" s="96"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55" t="inlineStr">
        <is>
          <t>Debt</t>
        </is>
      </c>
      <c r="D68" s="197">
        <f>H12</f>
        <v/>
      </c>
      <c r="E68" s="195">
        <f>D68/$D$70</f>
        <v/>
      </c>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55" t="inlineStr">
        <is>
          <t>Equity</t>
        </is>
      </c>
      <c r="D69" s="198">
        <f>G12</f>
        <v/>
      </c>
      <c r="E69" s="195">
        <f>D69/$D$70</f>
        <v/>
      </c>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59" t="inlineStr">
        <is>
          <t>Total Capital</t>
        </is>
      </c>
      <c r="D70" s="121">
        <f>SUM(D68:D69)</f>
        <v/>
      </c>
      <c r="E70" s="196">
        <f>SUM(E68:E69)</f>
        <v/>
      </c>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11" t="n"/>
      <c r="D71" s="199" t="n"/>
      <c r="E71" s="200"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201" t="inlineStr">
        <is>
          <t>WACC</t>
        </is>
      </c>
      <c r="E72" s="202">
        <f>E68*E60+E69*E65</f>
        <v/>
      </c>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44" t="inlineStr">
        <is>
          <t>(1) Source: Finbox</t>
        </is>
      </c>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44" t="inlineStr">
        <is>
          <t>(2) Source: Ycharts as of 7.9.24</t>
        </is>
      </c>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44" t="inlineStr">
        <is>
          <t>(3) Source: Adjusted relevered beta based on apparel &amp; footwear peer group</t>
        </is>
      </c>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450"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450"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450"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450"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34" t="inlineStr">
        <is>
          <t>Discounted Cash Flows</t>
        </is>
      </c>
      <c r="D82" s="35" t="n"/>
      <c r="E82" s="35" t="n"/>
      <c r="F82" s="35" t="n"/>
      <c r="G82" s="35" t="n"/>
      <c r="H82" s="88"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44" t="inlineStr">
        <is>
          <t>$ in millions</t>
        </is>
      </c>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204" t="n"/>
      <c r="D84" s="39" t="n">
        <v>2024</v>
      </c>
      <c r="E84" s="39" t="n">
        <v>2025</v>
      </c>
      <c r="F84" s="39" t="n">
        <v>2026</v>
      </c>
      <c r="G84" s="33" t="n">
        <v>2027</v>
      </c>
      <c r="H84" s="39" t="n">
        <v>2028</v>
      </c>
      <c r="I84" s="1" t="n"/>
      <c r="J84" s="1" t="n"/>
      <c r="K84" s="1" t="n"/>
      <c r="L84" s="1" t="n"/>
      <c r="M84" s="1" t="n"/>
      <c r="N84" s="1" t="n"/>
      <c r="O84" s="1" t="n"/>
      <c r="P84" s="1" t="n"/>
      <c r="Q84" s="1" t="n"/>
      <c r="R84" s="1" t="n"/>
      <c r="S84" s="1" t="n"/>
      <c r="T84" s="1" t="n"/>
      <c r="U84" s="1" t="n"/>
      <c r="V84" s="1" t="n"/>
      <c r="W84" s="1" t="n"/>
      <c r="X84" s="1" t="n"/>
      <c r="Y84" s="1" t="n"/>
      <c r="Z84" s="1" t="n"/>
    </row>
    <row r="85" ht="5.25" customHeight="1" s="412">
      <c r="A85" s="1" t="n"/>
      <c r="B85" s="1" t="n"/>
      <c r="C85" s="1" t="n"/>
      <c r="D85" s="1" t="n"/>
      <c r="E85" s="1" t="n"/>
      <c r="F85" s="1" t="n"/>
      <c r="G85" s="60"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EBIT</t>
        </is>
      </c>
      <c r="D86" s="205">
        <f>'Financial Model'!H51</f>
        <v/>
      </c>
      <c r="E86" s="205">
        <f>'Financial Model'!I51</f>
        <v/>
      </c>
      <c r="F86" s="205">
        <f>'Financial Model'!J51</f>
        <v/>
      </c>
      <c r="G86" s="205">
        <f>'Financial Model'!K51</f>
        <v/>
      </c>
      <c r="H86" s="205">
        <f>'Financial Model'!L51</f>
        <v/>
      </c>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inlineStr">
        <is>
          <t>Taxes</t>
        </is>
      </c>
      <c r="D87" s="206">
        <f>'Financial Model'!H50</f>
        <v/>
      </c>
      <c r="E87" s="206">
        <f>'Financial Model'!I50</f>
        <v/>
      </c>
      <c r="F87" s="206">
        <f>'Financial Model'!J50</f>
        <v/>
      </c>
      <c r="G87" s="206">
        <f>'Financial Model'!K50</f>
        <v/>
      </c>
      <c r="H87" s="206">
        <f>'Financial Model'!L50</f>
        <v/>
      </c>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59" t="inlineStr">
        <is>
          <t>NOPAT</t>
        </is>
      </c>
      <c r="D88" s="62">
        <f>D86-D87</f>
        <v/>
      </c>
      <c r="E88" s="62">
        <f>E86-E87</f>
        <v/>
      </c>
      <c r="F88" s="62">
        <f>F86-F87</f>
        <v/>
      </c>
      <c r="G88" s="62">
        <f>G86-G87</f>
        <v/>
      </c>
      <c r="H88" s="62">
        <f>H86-H87</f>
        <v/>
      </c>
      <c r="I88" s="1" t="n"/>
      <c r="J88" s="1" t="n"/>
      <c r="K88" s="1" t="n"/>
      <c r="L88" s="1" t="n"/>
      <c r="M88" s="1" t="n"/>
      <c r="N88" s="1" t="n"/>
      <c r="O88" s="1" t="n"/>
      <c r="P88" s="1" t="n"/>
      <c r="Q88" s="1" t="n"/>
      <c r="R88" s="1" t="n"/>
      <c r="S88" s="1" t="n"/>
      <c r="T88" s="1" t="n"/>
      <c r="U88" s="1" t="n"/>
      <c r="V88" s="1" t="n"/>
      <c r="W88" s="1" t="n"/>
      <c r="X88" s="1" t="n"/>
      <c r="Y88" s="1" t="n"/>
      <c r="Z88" s="1" t="n"/>
    </row>
    <row r="89" ht="5.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Depreciation &amp; Amortization</t>
        </is>
      </c>
      <c r="D90" s="205">
        <f>'Financial Model'!H54</f>
        <v/>
      </c>
      <c r="E90" s="205">
        <f>'Financial Model'!I54</f>
        <v/>
      </c>
      <c r="F90" s="205">
        <f>'Financial Model'!J54</f>
        <v/>
      </c>
      <c r="G90" s="205">
        <f>'Financial Model'!K54</f>
        <v/>
      </c>
      <c r="H90" s="205">
        <f>'Financial Model'!L54</f>
        <v/>
      </c>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Changes in Working Capital</t>
        </is>
      </c>
      <c r="D91" s="206">
        <f>'Financial Model'!H134</f>
        <v/>
      </c>
      <c r="E91" s="206">
        <f>'Financial Model'!I134</f>
        <v/>
      </c>
      <c r="F91" s="206">
        <f>'Financial Model'!J134</f>
        <v/>
      </c>
      <c r="G91" s="206">
        <f>'Financial Model'!K134</f>
        <v/>
      </c>
      <c r="H91" s="206">
        <f>'Financial Model'!L134</f>
        <v/>
      </c>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Capital Expenditures</t>
        </is>
      </c>
      <c r="D92" s="206">
        <f>'Financial Model'!H138</f>
        <v/>
      </c>
      <c r="E92" s="206">
        <f>'Financial Model'!I138</f>
        <v/>
      </c>
      <c r="F92" s="206">
        <f>'Financial Model'!J138</f>
        <v/>
      </c>
      <c r="G92" s="206">
        <f>'Financial Model'!K138</f>
        <v/>
      </c>
      <c r="H92" s="206">
        <f>'Financial Model'!L138</f>
        <v/>
      </c>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59" t="inlineStr">
        <is>
          <t>Unlevered Free Cash Flow (UFCF)</t>
        </is>
      </c>
      <c r="D93" s="62">
        <f>D88+D90+D91+D92</f>
        <v/>
      </c>
      <c r="E93" s="62">
        <f>E88+E90+E91+E92</f>
        <v/>
      </c>
      <c r="F93" s="62">
        <f>F88+F90+F91+F92</f>
        <v/>
      </c>
      <c r="G93" s="62">
        <f>G88+G90+G91+G92</f>
        <v/>
      </c>
      <c r="H93" s="62">
        <f>H88+H90+H91+H92</f>
        <v/>
      </c>
      <c r="I93" s="1" t="n"/>
      <c r="J93" s="1" t="n"/>
      <c r="K93" s="1" t="n"/>
      <c r="L93" s="1" t="n"/>
      <c r="M93" s="1" t="n"/>
      <c r="N93" s="1" t="n"/>
      <c r="O93" s="1" t="n"/>
      <c r="P93" s="1" t="n"/>
      <c r="Q93" s="1" t="n"/>
      <c r="R93" s="1" t="n"/>
      <c r="S93" s="1" t="n"/>
      <c r="T93" s="1" t="n"/>
      <c r="U93" s="1" t="n"/>
      <c r="V93" s="1" t="n"/>
      <c r="W93" s="1" t="n"/>
      <c r="X93" s="1" t="n"/>
      <c r="Y93" s="1" t="n"/>
      <c r="Z93" s="1" t="n"/>
    </row>
    <row r="94" ht="5.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inlineStr">
        <is>
          <t>Discount Period</t>
        </is>
      </c>
      <c r="D95" s="72" t="n">
        <v>1</v>
      </c>
      <c r="E95" s="72">
        <f>D95+1</f>
        <v/>
      </c>
      <c r="F95" s="72">
        <f>E95+1</f>
        <v/>
      </c>
      <c r="G95" s="72">
        <f>F95+1</f>
        <v/>
      </c>
      <c r="H95" s="72">
        <f>G95+1</f>
        <v/>
      </c>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inlineStr">
        <is>
          <t>Discount Rate (WACC)</t>
        </is>
      </c>
      <c r="D96" s="207">
        <f>$E$72</f>
        <v/>
      </c>
      <c r="E96" s="207">
        <f>$E$72</f>
        <v/>
      </c>
      <c r="F96" s="207">
        <f>$E$72</f>
        <v/>
      </c>
      <c r="G96" s="207">
        <f>$E$72</f>
        <v/>
      </c>
      <c r="H96" s="207">
        <f>$E$72</f>
        <v/>
      </c>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Discount Factor</t>
        </is>
      </c>
      <c r="D97" s="451">
        <f>1/(1+D96)^D95</f>
        <v/>
      </c>
      <c r="E97" s="451">
        <f>1/(1+E96)^E95</f>
        <v/>
      </c>
      <c r="F97" s="451">
        <f>1/(1+F96)^F95</f>
        <v/>
      </c>
      <c r="G97" s="451">
        <f>1/(1+G96)^G95</f>
        <v/>
      </c>
      <c r="H97" s="451">
        <f>1/(1+H96)^H95</f>
        <v/>
      </c>
      <c r="I97" s="1" t="n"/>
      <c r="J97" s="1" t="n"/>
      <c r="K97" s="1" t="n"/>
      <c r="L97" s="1" t="n"/>
      <c r="M97" s="1" t="n"/>
      <c r="N97" s="1" t="n"/>
      <c r="O97" s="1" t="n"/>
      <c r="P97" s="1" t="n"/>
      <c r="Q97" s="1" t="n"/>
      <c r="R97" s="1" t="n"/>
      <c r="S97" s="1" t="n"/>
      <c r="T97" s="1" t="n"/>
      <c r="U97" s="1" t="n"/>
      <c r="V97" s="1" t="n"/>
      <c r="W97" s="1" t="n"/>
      <c r="X97" s="1" t="n"/>
      <c r="Y97" s="1" t="n"/>
      <c r="Z97" s="1" t="n"/>
    </row>
    <row r="98" ht="5.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Present Value of UFCF</t>
        </is>
      </c>
      <c r="D99" s="107">
        <f>D93*D97</f>
        <v/>
      </c>
      <c r="E99" s="107">
        <f>E93*E97</f>
        <v/>
      </c>
      <c r="F99" s="107">
        <f>F93*F97</f>
        <v/>
      </c>
      <c r="G99" s="107">
        <f>G93*G97</f>
        <v/>
      </c>
      <c r="H99" s="107">
        <f>H93*H97</f>
        <v/>
      </c>
      <c r="I99" s="1" t="n"/>
      <c r="J99" s="1" t="n"/>
      <c r="K99" s="1" t="n"/>
      <c r="L99" s="1" t="n"/>
      <c r="M99" s="1" t="n"/>
      <c r="N99" s="1" t="n"/>
      <c r="O99" s="1" t="n"/>
      <c r="P99" s="1" t="n"/>
      <c r="Q99" s="1" t="n"/>
      <c r="R99" s="1" t="n"/>
      <c r="S99" s="1" t="n"/>
      <c r="T99" s="1" t="n"/>
      <c r="U99" s="1" t="n"/>
      <c r="V99" s="1" t="n"/>
      <c r="W99" s="1" t="n"/>
      <c r="X99" s="1" t="n"/>
      <c r="Y99" s="1" t="n"/>
      <c r="Z99" s="1" t="n"/>
    </row>
    <row r="100" ht="1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5" customHeight="1" s="412">
      <c r="A101" s="1" t="n"/>
      <c r="B101" s="1" t="n"/>
      <c r="C101" s="34" t="inlineStr">
        <is>
          <t>Terminal Value Calculation - Perpetuity Growth</t>
        </is>
      </c>
      <c r="D101" s="209"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2028E UFCF</t>
        </is>
      </c>
      <c r="D102" s="210">
        <f>H93</f>
        <v/>
      </c>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Perpetuity Growth Rate</t>
        </is>
      </c>
      <c r="D103" s="41" t="n">
        <v>0.03</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59" t="inlineStr">
        <is>
          <t>Terminal Value</t>
        </is>
      </c>
      <c r="D104" s="62">
        <f>((D102*(1+D103))/(E72-D103))</f>
        <v/>
      </c>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5.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34" t="inlineStr">
        <is>
          <t>Implied Value Per Share</t>
        </is>
      </c>
      <c r="D107" s="21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5.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inlineStr">
        <is>
          <t>Sum of Present Value of UFCF</t>
        </is>
      </c>
      <c r="D109" s="54">
        <f>SUM(D99:H99)</f>
        <v/>
      </c>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inlineStr">
        <is>
          <t>Present Value of Terminal Value</t>
        </is>
      </c>
      <c r="D110" s="72">
        <f>D104*H97</f>
        <v/>
      </c>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59" t="inlineStr">
        <is>
          <t>Implied Enterprise Value</t>
        </is>
      </c>
      <c r="D111" s="107">
        <f>D109+D110</f>
        <v/>
      </c>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5.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inlineStr">
        <is>
          <t>Debt</t>
        </is>
      </c>
      <c r="D113" s="212">
        <f>H12</f>
        <v/>
      </c>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inlineStr">
        <is>
          <t>Cash &amp; Cash Equivalents</t>
        </is>
      </c>
      <c r="D114" s="212">
        <f>I12</f>
        <v/>
      </c>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59" t="inlineStr">
        <is>
          <t>Implied Equity Value</t>
        </is>
      </c>
      <c r="D115" s="107">
        <f>D111-D113+D114</f>
        <v/>
      </c>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5.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inlineStr">
        <is>
          <t>Diluted Shares</t>
        </is>
      </c>
      <c r="D117" s="213">
        <f>F12</f>
        <v/>
      </c>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59" t="inlineStr">
        <is>
          <t>Implied Value Per Share</t>
        </is>
      </c>
      <c r="D118" s="214">
        <f>D115/D117</f>
        <v/>
      </c>
      <c r="E118" s="452"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216" t="n"/>
      <c r="D124" s="216" t="n"/>
      <c r="E124" s="216" t="n"/>
      <c r="F124" s="216" t="inlineStr">
        <is>
          <t>Implied Value Per Share</t>
        </is>
      </c>
      <c r="G124" s="216" t="n"/>
      <c r="H124" s="216" t="n"/>
      <c r="I124" s="216" t="n"/>
      <c r="J124" s="1" t="n"/>
      <c r="K124" s="233" t="inlineStr">
        <is>
          <t>Step</t>
        </is>
      </c>
      <c r="M124" s="1" t="n"/>
      <c r="N124" s="1" t="n"/>
      <c r="O124" s="1" t="n"/>
      <c r="P124" s="1" t="n"/>
      <c r="Q124" s="1" t="n"/>
      <c r="R124" s="1" t="n"/>
      <c r="S124" s="1" t="n"/>
      <c r="T124" s="1" t="n"/>
      <c r="U124" s="1" t="n"/>
      <c r="V124" s="1" t="n"/>
      <c r="W124" s="1" t="n"/>
      <c r="X124" s="1" t="n"/>
      <c r="Y124" s="1" t="n"/>
      <c r="Z124" s="1" t="n"/>
    </row>
    <row r="125" ht="14.25" customHeight="1" s="412">
      <c r="A125" s="1" t="n"/>
      <c r="B125" s="1" t="n"/>
      <c r="C125" s="219" t="n"/>
      <c r="D125" s="219" t="n"/>
      <c r="E125" s="219" t="n"/>
      <c r="F125" s="219" t="inlineStr">
        <is>
          <t>Perpetuity Growth Rate</t>
        </is>
      </c>
      <c r="G125" s="219" t="n"/>
      <c r="H125" s="219" t="n"/>
      <c r="I125" s="219" t="n"/>
      <c r="J125" s="1" t="n"/>
      <c r="K125" s="1" t="inlineStr">
        <is>
          <t>Perpetuity Growth Rate</t>
        </is>
      </c>
      <c r="L125" s="220" t="n">
        <v>0.0025</v>
      </c>
      <c r="M125" s="1" t="n"/>
      <c r="N125" s="1" t="n"/>
      <c r="O125" s="1" t="n"/>
      <c r="P125" s="1" t="n"/>
      <c r="Q125" s="1" t="n"/>
      <c r="R125" s="1" t="n"/>
      <c r="S125" s="1" t="n"/>
      <c r="T125" s="1" t="n"/>
      <c r="U125" s="1" t="n"/>
      <c r="V125" s="1" t="n"/>
      <c r="W125" s="1" t="n"/>
      <c r="X125" s="1" t="n"/>
      <c r="Y125" s="1" t="n"/>
      <c r="Z125" s="1" t="n"/>
    </row>
    <row r="126" ht="14.25" customHeight="1" s="412">
      <c r="A126" s="1" t="n"/>
      <c r="B126" s="1" t="n"/>
      <c r="C126" s="221" t="n"/>
      <c r="D126" s="222">
        <f>D118</f>
        <v/>
      </c>
      <c r="E126" s="223">
        <f>F126-$L$125</f>
        <v/>
      </c>
      <c r="F126" s="223">
        <f>G126-$L$125</f>
        <v/>
      </c>
      <c r="G126" s="224" t="n">
        <v>0.03</v>
      </c>
      <c r="H126" s="223">
        <f>G126+$L$125</f>
        <v/>
      </c>
      <c r="I126" s="223">
        <f>H126+$L$125</f>
        <v/>
      </c>
      <c r="J126" s="1" t="n"/>
      <c r="K126" s="1" t="inlineStr">
        <is>
          <t>WACC</t>
        </is>
      </c>
      <c r="L126" s="220" t="n">
        <v>0.0025</v>
      </c>
      <c r="M126" s="1" t="n"/>
      <c r="N126" s="1" t="n"/>
      <c r="O126" s="1" t="n"/>
      <c r="P126" s="1" t="n"/>
      <c r="Q126" s="1" t="n"/>
      <c r="R126" s="1" t="n"/>
      <c r="S126" s="1" t="n"/>
      <c r="T126" s="1" t="n"/>
      <c r="U126" s="1" t="n"/>
      <c r="V126" s="1" t="n"/>
      <c r="W126" s="1" t="n"/>
      <c r="X126" s="1" t="n"/>
      <c r="Y126" s="1" t="n"/>
      <c r="Z126" s="1" t="n"/>
    </row>
    <row r="127" ht="15" customHeight="1" s="412">
      <c r="A127" s="1" t="n"/>
      <c r="B127" s="1" t="n"/>
      <c r="C127" s="221" t="n"/>
      <c r="D127" s="223">
        <f>D128-$L$126</f>
        <v/>
      </c>
      <c r="E127" s="225" t="n">
        <v>217.0431294194945</v>
      </c>
      <c r="F127" s="226" t="n">
        <v>224.7213408889891</v>
      </c>
      <c r="G127" s="226" t="n">
        <v>233.0683861101816</v>
      </c>
      <c r="H127" s="226" t="n">
        <v>242.1756358141787</v>
      </c>
      <c r="I127" s="226" t="n">
        <v>252.1518978945114</v>
      </c>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221" t="n"/>
      <c r="D128" s="223">
        <f>D129-$L$126</f>
        <v/>
      </c>
      <c r="E128" s="227" t="n">
        <v>208.1260577902509</v>
      </c>
      <c r="F128" s="228" t="n">
        <v>215.1479296356619</v>
      </c>
      <c r="G128" s="228" t="n">
        <v>222.7559343563159</v>
      </c>
      <c r="H128" s="228" t="n">
        <v>231.0266572582115</v>
      </c>
      <c r="I128" s="228" t="n">
        <v>240.0506336120102</v>
      </c>
      <c r="J128" s="1" t="n"/>
      <c r="K128" s="1" t="n"/>
      <c r="L128" s="1" t="n"/>
      <c r="M128" s="1" t="n"/>
      <c r="N128" s="1" t="n"/>
      <c r="O128" s="1" t="n"/>
      <c r="P128" s="1" t="n"/>
      <c r="Q128" s="1" t="n"/>
      <c r="R128" s="1" t="n"/>
      <c r="S128" s="1" t="n"/>
      <c r="T128" s="1" t="n"/>
      <c r="U128" s="1" t="n"/>
      <c r="V128" s="1" t="n"/>
      <c r="W128" s="1" t="n"/>
      <c r="X128" s="1" t="n"/>
      <c r="Y128" s="1" t="n"/>
      <c r="Z128" s="1" t="n"/>
    </row>
    <row r="129" ht="15" customHeight="1" s="412">
      <c r="A129" s="1" t="n"/>
      <c r="B129" s="1" t="n"/>
      <c r="C129" s="229" t="inlineStr">
        <is>
          <t>WACC</t>
        </is>
      </c>
      <c r="D129" s="224" t="n">
        <v>0.0924</v>
      </c>
      <c r="E129" s="227" t="n">
        <v>199.8744200345782</v>
      </c>
      <c r="F129" s="228" t="n">
        <v>206.3160746680579</v>
      </c>
      <c r="G129" s="228" t="n">
        <v>213.2738875253741</v>
      </c>
      <c r="H129" s="228" t="n">
        <v>220.8124860969905</v>
      </c>
      <c r="I129" s="228" t="n">
        <v>229.0077570180508</v>
      </c>
      <c r="J129" s="1" t="n"/>
      <c r="K129" s="1" t="n"/>
      <c r="L129" s="1" t="n"/>
      <c r="M129" s="1" t="n"/>
      <c r="N129" s="1" t="n"/>
      <c r="O129" s="1" t="n"/>
      <c r="P129" s="1" t="n"/>
      <c r="Q129" s="1" t="n"/>
      <c r="R129" s="1" t="n"/>
      <c r="S129" s="1" t="n"/>
      <c r="T129" s="1" t="n"/>
      <c r="U129" s="1" t="n"/>
      <c r="V129" s="1" t="n"/>
      <c r="W129" s="1" t="n"/>
      <c r="X129" s="1" t="n"/>
      <c r="Y129" s="1" t="n"/>
      <c r="Z129" s="1" t="n"/>
    </row>
    <row r="130" ht="15" customHeight="1" s="412">
      <c r="A130" s="1" t="n"/>
      <c r="B130" s="1" t="n"/>
      <c r="C130" s="221" t="n"/>
      <c r="D130" s="223">
        <f>D129+$L$126</f>
        <v/>
      </c>
      <c r="E130" s="227" t="n">
        <v>192.2167719811376</v>
      </c>
      <c r="F130" s="228" t="n">
        <v>198.143212097674</v>
      </c>
      <c r="G130" s="228" t="n">
        <v>204.5262346577032</v>
      </c>
      <c r="H130" s="228" t="n">
        <v>211.4207173587603</v>
      </c>
      <c r="I130" s="228" t="n">
        <v>218.8906994505568</v>
      </c>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221" t="n"/>
      <c r="D131" s="223">
        <f>D130+$L$126</f>
        <v/>
      </c>
      <c r="E131" s="227" t="n">
        <v>185.091538082084</v>
      </c>
      <c r="F131" s="228" t="n">
        <v>190.5585904056929</v>
      </c>
      <c r="G131" s="228" t="n">
        <v>196.4312104090948</v>
      </c>
      <c r="H131" s="228" t="n">
        <v>202.7562664682287</v>
      </c>
      <c r="I131" s="228" t="n">
        <v>209.5881379167162</v>
      </c>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29" t="n"/>
      <c r="B133" s="29" t="n"/>
      <c r="C133" s="30" t="inlineStr">
        <is>
          <t>Implied Share Price</t>
        </is>
      </c>
      <c r="D133" s="29" t="n"/>
      <c r="E133" s="29" t="n"/>
      <c r="F133" s="29" t="n"/>
      <c r="G133" s="29" t="n"/>
      <c r="H133" s="29" t="n"/>
      <c r="I133" s="31" t="n"/>
      <c r="J133" s="31" t="n"/>
      <c r="K133" s="31" t="n"/>
      <c r="L133" s="31" t="n"/>
      <c r="M133" s="29" t="n"/>
      <c r="N133" s="29" t="n"/>
      <c r="O133" s="29" t="n"/>
      <c r="P133" s="29" t="n"/>
      <c r="Q133" s="29" t="n"/>
      <c r="R133" s="29" t="n"/>
      <c r="S133" s="29" t="n"/>
      <c r="T133" s="29" t="n"/>
      <c r="U133" s="29" t="n"/>
      <c r="V133" s="29" t="n"/>
      <c r="W133" s="29" t="n"/>
      <c r="X133" s="29" t="n"/>
      <c r="Y133" s="29" t="n"/>
      <c r="Z133" s="29" t="n"/>
    </row>
    <row r="134" ht="14.25" customHeight="1" s="412">
      <c r="A134" s="1" t="n"/>
      <c r="B134" s="1" t="n"/>
      <c r="C134" s="1" t="n"/>
      <c r="D134" s="1" t="n"/>
      <c r="E134" s="1" t="n"/>
      <c r="F134" s="223" t="n"/>
      <c r="G134" s="228" t="n"/>
      <c r="H134" s="228" t="n"/>
      <c r="I134" s="228" t="n"/>
      <c r="J134" s="228" t="n"/>
      <c r="K134" s="228"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223" t="n"/>
      <c r="G135" s="228" t="n"/>
      <c r="H135" s="228" t="n"/>
      <c r="I135" s="228" t="n"/>
      <c r="J135" s="228" t="n"/>
      <c r="K135" s="228"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216" t="inlineStr">
        <is>
          <t>Enterprise</t>
        </is>
      </c>
      <c r="D139" s="230" t="n"/>
      <c r="E139" s="1" t="n"/>
      <c r="F139" s="231" t="inlineStr">
        <is>
          <t>Comparable</t>
        </is>
      </c>
      <c r="G139" s="232" t="n"/>
      <c r="H139" s="233" t="n"/>
      <c r="I139" s="1" t="n"/>
      <c r="J139" s="231" t="inlineStr">
        <is>
          <t>Precedent</t>
        </is>
      </c>
      <c r="K139" s="232" t="n"/>
      <c r="L139" s="233" t="n"/>
      <c r="M139" s="1" t="n"/>
      <c r="N139" s="233" t="inlineStr">
        <is>
          <t>52 Week Trading</t>
        </is>
      </c>
      <c r="O139" s="232" t="n"/>
      <c r="P139" s="1" t="n"/>
      <c r="Q139" s="1" t="n"/>
      <c r="R139" s="1" t="n"/>
      <c r="S139" s="1" t="n"/>
      <c r="T139" s="1" t="n"/>
      <c r="U139" s="1" t="n"/>
      <c r="V139" s="1" t="n"/>
      <c r="W139" s="1" t="n"/>
      <c r="X139" s="1" t="n"/>
      <c r="Y139" s="1" t="n"/>
      <c r="Z139" s="1" t="n"/>
    </row>
    <row r="140" ht="14.25" customHeight="1" s="412">
      <c r="A140" s="1" t="n"/>
      <c r="B140" s="1" t="n"/>
      <c r="C140" s="216" t="inlineStr">
        <is>
          <t>Value</t>
        </is>
      </c>
      <c r="D140" s="211" t="n"/>
      <c r="E140" s="1" t="n"/>
      <c r="F140" s="231" t="inlineStr">
        <is>
          <t>Companies</t>
        </is>
      </c>
      <c r="G140" s="233" t="inlineStr">
        <is>
          <t>Low</t>
        </is>
      </c>
      <c r="H140" s="233" t="inlineStr">
        <is>
          <t>High</t>
        </is>
      </c>
      <c r="I140" s="1" t="n"/>
      <c r="J140" s="231" t="inlineStr">
        <is>
          <t>Transactions</t>
        </is>
      </c>
      <c r="K140" s="233" t="inlineStr">
        <is>
          <t>Low</t>
        </is>
      </c>
      <c r="L140" s="233" t="inlineStr">
        <is>
          <t>High</t>
        </is>
      </c>
      <c r="M140" s="1" t="n"/>
      <c r="N140" s="233" t="inlineStr">
        <is>
          <t>Low</t>
        </is>
      </c>
      <c r="O140" s="233" t="inlineStr">
        <is>
          <t>High</t>
        </is>
      </c>
      <c r="P140" s="1" t="n"/>
      <c r="Q140" s="1" t="n"/>
      <c r="R140" s="1" t="n"/>
      <c r="S140" s="1" t="n"/>
      <c r="T140" s="1" t="n"/>
      <c r="U140" s="1" t="n"/>
      <c r="V140" s="1" t="n"/>
      <c r="W140" s="1" t="n"/>
      <c r="X140" s="1" t="n"/>
      <c r="Y140" s="1" t="n"/>
      <c r="Z140" s="1" t="n"/>
    </row>
    <row r="141" ht="14.25" customHeight="1" s="412">
      <c r="A141" s="1" t="n"/>
      <c r="B141" s="1" t="n"/>
      <c r="C141" s="1" t="inlineStr">
        <is>
          <t>Enterprise Value</t>
        </is>
      </c>
      <c r="D141" s="116">
        <f>J12</f>
        <v/>
      </c>
      <c r="E141" s="58" t="n"/>
      <c r="F141" s="1" t="inlineStr">
        <is>
          <t>EV / LTM Rev Multiple</t>
        </is>
      </c>
      <c r="G141" s="453">
        <f>M25</f>
        <v/>
      </c>
      <c r="H141" s="453">
        <f>M22</f>
        <v/>
      </c>
      <c r="I141" s="1" t="n"/>
      <c r="J141" s="1" t="inlineStr">
        <is>
          <t>EV / LTM Rev Multiple</t>
        </is>
      </c>
      <c r="K141" s="453">
        <f>L48</f>
        <v/>
      </c>
      <c r="L141" s="453">
        <f>L45</f>
        <v/>
      </c>
      <c r="M141" s="1" t="n"/>
      <c r="N141" s="53" t="n">
        <v>217</v>
      </c>
      <c r="O141" s="53" t="n">
        <v>407</v>
      </c>
      <c r="P141" s="1" t="n"/>
      <c r="Q141" s="1" t="n"/>
      <c r="R141" s="1" t="n"/>
      <c r="S141" s="1" t="n"/>
      <c r="T141" s="1" t="n"/>
      <c r="U141" s="1" t="n"/>
      <c r="V141" s="1" t="n"/>
      <c r="W141" s="1" t="n"/>
      <c r="X141" s="1" t="n"/>
      <c r="Y141" s="1" t="n"/>
      <c r="Z141" s="1" t="n"/>
    </row>
    <row r="142" ht="14.25" customHeight="1" s="412">
      <c r="A142" s="1" t="n"/>
      <c r="B142" s="1" t="n"/>
      <c r="C142" s="1" t="inlineStr">
        <is>
          <t>Debt</t>
        </is>
      </c>
      <c r="D142" s="76">
        <f>D113</f>
        <v/>
      </c>
      <c r="E142" s="70" t="n"/>
      <c r="F142" s="1" t="inlineStr">
        <is>
          <t>Implied Enterprise Value</t>
        </is>
      </c>
      <c r="G142" s="54">
        <f>G141*$K$12</f>
        <v/>
      </c>
      <c r="H142" s="54">
        <f>H141*$K$12</f>
        <v/>
      </c>
      <c r="I142" s="1" t="n"/>
      <c r="J142" s="1" t="inlineStr">
        <is>
          <t>Implied Enterprise Value</t>
        </is>
      </c>
      <c r="K142" s="54">
        <f>K141*$K$12</f>
        <v/>
      </c>
      <c r="L142" s="54">
        <f>L141*$K$12</f>
        <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Cash</t>
        </is>
      </c>
      <c r="D143" s="76">
        <f>D114</f>
        <v/>
      </c>
      <c r="E143" s="1" t="n"/>
      <c r="F143" s="1" t="inlineStr">
        <is>
          <t>Implied Equity Value</t>
        </is>
      </c>
      <c r="G143" s="72">
        <f>G142-$D$144</f>
        <v/>
      </c>
      <c r="H143" s="72">
        <f>H142-$D$144</f>
        <v/>
      </c>
      <c r="I143" s="1" t="n"/>
      <c r="J143" s="1" t="inlineStr">
        <is>
          <t>Implied Equity Value</t>
        </is>
      </c>
      <c r="K143" s="72">
        <f>K142-$D$144</f>
        <v/>
      </c>
      <c r="L143" s="72">
        <f>L142-$D$144</f>
        <v/>
      </c>
      <c r="M143" s="1" t="n"/>
      <c r="N143" s="1" t="n"/>
      <c r="O143" s="1" t="n"/>
      <c r="P143" s="1" t="n"/>
      <c r="Q143" s="1" t="n"/>
      <c r="R143" s="1" t="n"/>
      <c r="S143" s="1" t="n"/>
      <c r="T143" s="1" t="n"/>
      <c r="U143" s="1" t="n"/>
      <c r="V143" s="1" t="n"/>
      <c r="W143" s="1" t="n"/>
      <c r="X143" s="1" t="n"/>
      <c r="Y143" s="1" t="n"/>
      <c r="Z143" s="1" t="n"/>
    </row>
    <row r="144" ht="14.25" customHeight="1" s="412">
      <c r="A144" s="1" t="n"/>
      <c r="B144" s="1" t="n"/>
      <c r="C144" s="60" t="inlineStr">
        <is>
          <t>Net Debt</t>
        </is>
      </c>
      <c r="D144" s="235">
        <f>D142-D143</f>
        <v/>
      </c>
      <c r="E144" s="1" t="n"/>
      <c r="F144" s="59" t="inlineStr">
        <is>
          <t>Implied Share Price</t>
        </is>
      </c>
      <c r="G144" s="62">
        <f>G143/$D$146</f>
        <v/>
      </c>
      <c r="H144" s="62">
        <f>H143/$D$146</f>
        <v/>
      </c>
      <c r="I144" s="1" t="n"/>
      <c r="J144" s="59" t="inlineStr">
        <is>
          <t>Implied Share Price</t>
        </is>
      </c>
      <c r="K144" s="62">
        <f>K143/$D$146</f>
        <v/>
      </c>
      <c r="L144" s="62">
        <f>L143/$D$146</f>
        <v/>
      </c>
      <c r="M144" s="1" t="n"/>
      <c r="N144" s="1" t="n"/>
      <c r="O144" s="1" t="n"/>
      <c r="P144" s="1" t="n"/>
      <c r="Q144" s="1" t="n"/>
      <c r="R144" s="1" t="n"/>
      <c r="S144" s="1" t="n"/>
      <c r="T144" s="1" t="n"/>
      <c r="U144" s="1" t="n"/>
      <c r="V144" s="1" t="n"/>
      <c r="W144" s="1" t="n"/>
      <c r="X144" s="1" t="n"/>
      <c r="Y144" s="1" t="n"/>
      <c r="Z144" s="1" t="n"/>
    </row>
    <row r="145" ht="14.25" customHeight="1" s="412">
      <c r="A145" s="1" t="n"/>
      <c r="B145" s="1" t="n"/>
      <c r="C145" s="1" t="inlineStr">
        <is>
          <t>Equity Value</t>
        </is>
      </c>
      <c r="D145" s="72">
        <f>D141-D144</f>
        <v/>
      </c>
      <c r="E145" s="1" t="n"/>
      <c r="F145" s="1" t="inlineStr">
        <is>
          <t>EV / LTM EBITDA Multiple</t>
        </is>
      </c>
      <c r="G145" s="453">
        <f>N25</f>
        <v/>
      </c>
      <c r="H145" s="453">
        <f>N22</f>
        <v/>
      </c>
      <c r="I145" s="1" t="n"/>
      <c r="J145" s="1" t="inlineStr">
        <is>
          <t>EV / LTM EBITDA Multiple</t>
        </is>
      </c>
      <c r="K145" s="453">
        <f>M48</f>
        <v/>
      </c>
      <c r="L145" s="453">
        <f>M45</f>
        <v/>
      </c>
      <c r="M145" s="1" t="n"/>
      <c r="N145" s="1" t="n"/>
      <c r="O145" s="1" t="n"/>
      <c r="P145" s="1" t="n"/>
      <c r="Q145" s="1" t="n"/>
      <c r="R145" s="1" t="n"/>
      <c r="S145" s="1" t="n"/>
      <c r="T145" s="1" t="n"/>
      <c r="U145" s="1" t="n"/>
      <c r="V145" s="1" t="n"/>
      <c r="W145" s="1" t="n"/>
      <c r="X145" s="1" t="n"/>
      <c r="Y145" s="1" t="n"/>
      <c r="Z145" s="1" t="n"/>
    </row>
    <row r="146" ht="14.25" customHeight="1" s="412">
      <c r="A146" s="1" t="n"/>
      <c r="B146" s="1" t="n"/>
      <c r="C146" s="1" t="inlineStr">
        <is>
          <t>Diluted Shares</t>
        </is>
      </c>
      <c r="D146" s="105">
        <f>F12</f>
        <v/>
      </c>
      <c r="E146" s="1" t="n"/>
      <c r="F146" s="1" t="inlineStr">
        <is>
          <t>Implied Enterprise Value</t>
        </is>
      </c>
      <c r="G146" s="54">
        <f>G145*$L$12</f>
        <v/>
      </c>
      <c r="H146" s="54">
        <f>H145*$L$12</f>
        <v/>
      </c>
      <c r="I146" s="1" t="n"/>
      <c r="J146" s="1" t="inlineStr">
        <is>
          <t>Implied Enterprise Value</t>
        </is>
      </c>
      <c r="K146" s="54">
        <f>K145*$L$12</f>
        <v/>
      </c>
      <c r="L146" s="54">
        <f>L145*$L$12</f>
        <v/>
      </c>
      <c r="M146" s="1" t="n"/>
      <c r="N146" s="1" t="n"/>
      <c r="O146" s="1" t="n"/>
      <c r="P146" s="1" t="n"/>
      <c r="Q146" s="1" t="n"/>
      <c r="R146" s="1" t="n"/>
      <c r="S146" s="1" t="n"/>
      <c r="T146" s="1" t="n"/>
      <c r="U146" s="1" t="n"/>
      <c r="V146" s="1" t="n"/>
      <c r="W146" s="1" t="n"/>
      <c r="X146" s="1" t="n"/>
      <c r="Y146" s="1" t="n"/>
      <c r="Z146" s="1" t="n"/>
    </row>
    <row r="147" ht="14.25" customHeight="1" s="412">
      <c r="A147" s="1" t="n"/>
      <c r="B147" s="1" t="n"/>
      <c r="C147" s="59" t="inlineStr">
        <is>
          <t>Share Price</t>
        </is>
      </c>
      <c r="D147" s="62">
        <f>D145/D146</f>
        <v/>
      </c>
      <c r="E147" s="1" t="n"/>
      <c r="F147" s="1" t="inlineStr">
        <is>
          <t>Implied Equity Value</t>
        </is>
      </c>
      <c r="G147" s="72">
        <f>G146-$D$144</f>
        <v/>
      </c>
      <c r="H147" s="72">
        <f>H146-$D$144</f>
        <v/>
      </c>
      <c r="I147" s="1" t="n"/>
      <c r="J147" s="1" t="inlineStr">
        <is>
          <t>Implied Equity Value</t>
        </is>
      </c>
      <c r="K147" s="72">
        <f>K146-$D$144</f>
        <v/>
      </c>
      <c r="L147" s="72">
        <f>L146-$D$144</f>
        <v/>
      </c>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59" t="inlineStr">
        <is>
          <t>Implied Share Price</t>
        </is>
      </c>
      <c r="G148" s="62">
        <f>G147/$D$146</f>
        <v/>
      </c>
      <c r="H148" s="62">
        <f>H147/$D$146</f>
        <v/>
      </c>
      <c r="I148" s="1" t="n"/>
      <c r="J148" s="59" t="inlineStr">
        <is>
          <t>Implied Share Price</t>
        </is>
      </c>
      <c r="K148" s="62">
        <f>K147/$D$146</f>
        <v/>
      </c>
      <c r="L148" s="62">
        <f>L147/$D$146</f>
        <v/>
      </c>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29" t="n"/>
      <c r="B150" s="29" t="n"/>
      <c r="C150" s="30" t="inlineStr">
        <is>
          <t>Football Field Analysis</t>
        </is>
      </c>
      <c r="D150" s="29" t="n"/>
      <c r="E150" s="29" t="n"/>
      <c r="F150" s="29" t="n"/>
      <c r="G150" s="29" t="n"/>
      <c r="H150" s="29" t="n"/>
      <c r="I150" s="31" t="n"/>
      <c r="J150" s="31" t="n"/>
      <c r="K150" s="31" t="n"/>
      <c r="L150" s="31" t="n"/>
      <c r="M150" s="29" t="n"/>
      <c r="N150" s="29" t="n"/>
      <c r="O150" s="29" t="n"/>
      <c r="P150" s="29" t="n"/>
      <c r="Q150" s="29" t="n"/>
      <c r="R150" s="29" t="n"/>
      <c r="S150" s="29" t="n"/>
      <c r="T150" s="29" t="n"/>
      <c r="U150" s="29" t="n"/>
      <c r="V150" s="29" t="n"/>
      <c r="W150" s="29" t="n"/>
      <c r="X150" s="29" t="n"/>
      <c r="Y150" s="29" t="n"/>
      <c r="Z150" s="29" t="n"/>
    </row>
    <row r="151" ht="14.25" customHeight="1" s="412">
      <c r="A151" s="84" t="n"/>
      <c r="B151" s="84" t="n"/>
      <c r="C151" s="85" t="n"/>
      <c r="D151" s="84" t="n"/>
      <c r="E151" s="84" t="n"/>
      <c r="F151" s="84" t="n"/>
      <c r="G151" s="84" t="n"/>
      <c r="H151" s="84" t="n"/>
      <c r="I151" s="86" t="n"/>
      <c r="J151" s="86" t="n"/>
      <c r="K151" s="86" t="n"/>
      <c r="L151" s="86" t="n"/>
      <c r="M151" s="84" t="n"/>
      <c r="N151" s="84" t="n"/>
      <c r="O151" s="84" t="n"/>
      <c r="P151" s="84" t="n"/>
      <c r="Q151" s="84" t="n"/>
      <c r="R151" s="84" t="n"/>
      <c r="S151" s="84" t="n"/>
      <c r="T151" s="84" t="n"/>
      <c r="U151" s="84" t="n"/>
      <c r="V151" s="84" t="n"/>
      <c r="W151" s="84" t="n"/>
      <c r="X151" s="84" t="n"/>
      <c r="Y151" s="84" t="n"/>
      <c r="Z151" s="84" t="n"/>
    </row>
    <row r="152" ht="14.25" customHeight="1" s="412">
      <c r="A152" s="84" t="n"/>
      <c r="B152" s="84" t="n"/>
      <c r="C152" s="85" t="n"/>
      <c r="D152" s="84" t="n"/>
      <c r="E152" s="84" t="n"/>
      <c r="F152" s="84" t="n"/>
      <c r="G152" s="84" t="n"/>
      <c r="H152" s="84" t="n"/>
      <c r="I152" s="86" t="n"/>
      <c r="J152" s="86" t="n"/>
      <c r="K152" s="86" t="n"/>
      <c r="L152" s="86" t="n"/>
      <c r="M152" s="84" t="n"/>
      <c r="N152" s="84" t="n"/>
      <c r="O152" s="84" t="n"/>
      <c r="P152" s="84" t="n"/>
      <c r="Q152" s="84" t="n"/>
      <c r="R152" s="84" t="n"/>
      <c r="S152" s="84" t="n"/>
      <c r="T152" s="84" t="n"/>
      <c r="U152" s="84" t="n"/>
      <c r="V152" s="84" t="n"/>
      <c r="W152" s="84" t="n"/>
      <c r="X152" s="84" t="n"/>
      <c r="Y152" s="84" t="n"/>
      <c r="Z152" s="84" t="n"/>
    </row>
    <row r="153" ht="14.25" customHeight="1" s="412">
      <c r="A153" s="84" t="n"/>
      <c r="B153" s="84" t="n"/>
      <c r="C153" s="85" t="n"/>
      <c r="D153" s="84" t="n"/>
      <c r="E153" s="84" t="n"/>
      <c r="F153" s="84" t="n"/>
      <c r="G153" s="84" t="n"/>
      <c r="H153" s="84" t="n"/>
      <c r="I153" s="86" t="n"/>
      <c r="J153" s="86" t="n"/>
      <c r="K153" s="86" t="n"/>
      <c r="L153" s="86" t="n"/>
      <c r="M153" s="84" t="n"/>
      <c r="N153" s="84" t="n"/>
      <c r="O153" s="84" t="n"/>
      <c r="P153" s="84" t="n"/>
      <c r="Q153" s="84" t="n"/>
      <c r="R153" s="84" t="n"/>
      <c r="S153" s="84" t="n"/>
      <c r="T153" s="84" t="n"/>
      <c r="U153" s="84" t="n"/>
      <c r="V153" s="84" t="n"/>
      <c r="W153" s="84" t="n"/>
      <c r="X153" s="84" t="n"/>
      <c r="Y153" s="84" t="n"/>
      <c r="Z153" s="84" t="n"/>
    </row>
    <row r="154" ht="14.25" customHeight="1" s="412">
      <c r="A154" s="84" t="n"/>
      <c r="B154" s="84" t="n"/>
      <c r="C154" s="85" t="n"/>
      <c r="D154" s="84" t="n"/>
      <c r="E154" s="84" t="n"/>
      <c r="F154" s="84" t="n"/>
      <c r="G154" s="84" t="n"/>
      <c r="H154" s="84" t="n"/>
      <c r="I154" s="86" t="n"/>
      <c r="J154" s="86" t="n"/>
      <c r="K154" s="86" t="n"/>
      <c r="L154" s="86" t="n"/>
      <c r="M154" s="84" t="n"/>
      <c r="N154" s="84" t="n"/>
      <c r="O154" s="84" t="n"/>
      <c r="P154" s="84" t="n"/>
      <c r="Q154" s="84" t="n"/>
      <c r="R154" s="84" t="n"/>
      <c r="S154" s="84" t="n"/>
      <c r="T154" s="84" t="n"/>
      <c r="U154" s="84" t="n"/>
      <c r="V154" s="84" t="n"/>
      <c r="W154" s="84" t="n"/>
      <c r="X154" s="84" t="n"/>
      <c r="Y154" s="84" t="n"/>
      <c r="Z154" s="84"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233" t="n"/>
      <c r="D156" s="233" t="inlineStr">
        <is>
          <t>Low</t>
        </is>
      </c>
      <c r="E156" s="233" t="inlineStr">
        <is>
          <t>Delta</t>
        </is>
      </c>
      <c r="F156" s="233" t="inlineStr">
        <is>
          <t>High</t>
        </is>
      </c>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inlineStr">
        <is>
          <t>DCF</t>
        </is>
      </c>
      <c r="D157" s="236">
        <f>E131</f>
        <v/>
      </c>
      <c r="E157" s="237">
        <f>F157-D157</f>
        <v/>
      </c>
      <c r="F157" s="236">
        <f>I127</f>
        <v/>
      </c>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inlineStr">
        <is>
          <t>52-Week</t>
        </is>
      </c>
      <c r="D158" s="236">
        <f>N141</f>
        <v/>
      </c>
      <c r="E158" s="238">
        <f>F158-D158</f>
        <v/>
      </c>
      <c r="F158" s="236">
        <f>O141</f>
        <v/>
      </c>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inlineStr">
        <is>
          <t>Comparables (EV / LTM Revenue)</t>
        </is>
      </c>
      <c r="D159" s="236">
        <f>G144</f>
        <v/>
      </c>
      <c r="E159" s="238">
        <f>F159-D159</f>
        <v/>
      </c>
      <c r="F159" s="236">
        <f>H144</f>
        <v/>
      </c>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inlineStr">
        <is>
          <t>Comparables (EV / LTM EBITDA)</t>
        </is>
      </c>
      <c r="D160" s="236">
        <f>G148</f>
        <v/>
      </c>
      <c r="E160" s="238">
        <f>F160-D160</f>
        <v/>
      </c>
      <c r="F160" s="236">
        <f>H148</f>
        <v/>
      </c>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inlineStr">
        <is>
          <t>Precedents (EV / LTM Revenue)</t>
        </is>
      </c>
      <c r="D161" s="236">
        <f>K144</f>
        <v/>
      </c>
      <c r="E161" s="238">
        <f>F161-D161</f>
        <v/>
      </c>
      <c r="F161" s="236">
        <f>L144</f>
        <v/>
      </c>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inlineStr">
        <is>
          <t>Precedents (EV / LTM EBITDA)</t>
        </is>
      </c>
      <c r="D162" s="236">
        <f>K148</f>
        <v/>
      </c>
      <c r="E162" s="238">
        <f>F162-D162</f>
        <v/>
      </c>
      <c r="F162" s="236">
        <f>L148</f>
        <v/>
      </c>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72"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451" t="n"/>
      <c r="E164" s="451" t="n"/>
      <c r="F164" s="45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451" t="n"/>
      <c r="E165" s="451" t="n"/>
      <c r="F165" s="45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451" t="n"/>
      <c r="E166" s="451" t="n"/>
      <c r="F166" s="45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451" t="n"/>
      <c r="E167" s="451" t="n"/>
      <c r="F167" s="45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451" t="n"/>
      <c r="E168" s="451" t="n"/>
      <c r="F168" s="45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451" t="n"/>
      <c r="E169" s="451" t="n"/>
      <c r="F169" s="45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451" t="n"/>
      <c r="E170" s="451" t="n"/>
      <c r="F170" s="45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K124:L124"/>
  </mergeCells>
  <conditionalFormatting sqref="D96:H96 D99:H99 D102 D109 D111 D113:D115 D117:D118 D129 D157:D162 E60 E65 E70 E72 F157:F162 G12 G14:G20 G126 G142:H142 G146:H146 J12 J14:J20 K142:L142 K146:L146 L37:M43 L45:M48 M12:N12 M14:N20 M22:N25">
    <cfRule type="expression" priority="1" dxfId="0">
      <formula>D12=""</formula>
    </cfRule>
  </conditionalFormatting>
  <conditionalFormatting sqref="D129">
    <cfRule type="expression" priority="2" dxfId="2">
      <formula>AND(NOT(ISFORMULA($D$129)), $D$96=$D$129)</formula>
    </cfRule>
    <cfRule type="expression" priority="3" dxfId="1">
      <formula>$D$96=$D$129</formula>
    </cfRule>
    <cfRule type="expression" priority="4" dxfId="1">
      <formula>$D$96&lt;&gt;$D$129</formula>
    </cfRule>
  </conditionalFormatting>
  <conditionalFormatting sqref="G126">
    <cfRule type="expression" priority="5" dxfId="2">
      <formula>AND(NOT(ISFORMULA($G$126)),$G$126=$D$103)</formula>
    </cfRule>
    <cfRule type="expression" priority="6" dxfId="1">
      <formula>$D$96&lt;&gt;$D$129</formula>
    </cfRule>
    <cfRule type="expression" priority="7" dxfId="1">
      <formula>$D$96=$D$129</formula>
    </cfRule>
  </conditionalFormatting>
  <pageMargins left="0.7" right="0.7" top="0.75" bottom="0.75" header="0" footer="0"/>
  <pageSetup orientation="landscape"/>
  <drawing r:id="rId1"/>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Step 1:</t>
        </is>
      </c>
      <c r="D8" s="6" t="inlineStr">
        <is>
          <t>Change toggle on Toggle Model_Solutions to whatever you want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8" t="inlineStr">
        <is>
          <t>Step 2:</t>
        </is>
      </c>
      <c r="D9" s="6" t="inlineStr">
        <is>
          <t>Alt + F11</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8" t="inlineStr">
        <is>
          <t>Step 3:</t>
        </is>
      </c>
      <c r="D10" s="6" t="inlineStr">
        <is>
          <t>Open Module 1, hit run – this will copy over all the values from the solutions to the student version (Financial Model and Valuation Model tabs)</t>
        </is>
      </c>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Step 4:</t>
        </is>
      </c>
      <c r="D11" s="6" t="inlineStr">
        <is>
          <t>Open Module 4, click the bottom section, Sub HideSheet(), hit run – this will hide all the support sheets. If you want to show them do the same thing but click below</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8" t="inlineStr">
        <is>
          <t>Step 5:</t>
        </is>
      </c>
      <c r="D12" s="6" t="inlineStr">
        <is>
          <t>Open Module 5, click the bottom section, Sub ClearContents(), hit run – this clear all the contents on the student tabs and replace the necessary formulas with errors</t>
        </is>
      </c>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Step 6:</t>
        </is>
      </c>
      <c r="D13" s="6" t="inlineStr">
        <is>
          <t>Hit File &gt; Info &gt; Protect Workbook &gt; Encrypt with Password &gt; Enter password for student version &gt; MAKE SURE YOU COPY THE PASSWORD DOWN SOMEWHERE</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14.25" customHeight="1" s="412">
      <c r="A14" s="1" t="n"/>
      <c r="B14" s="1" t="n"/>
      <c r="C14" s="239" t="inlineStr">
        <is>
          <t>Step 7:</t>
        </is>
      </c>
      <c r="D14" s="23" t="inlineStr">
        <is>
          <t>Save down a NEW COPY</t>
        </is>
      </c>
      <c r="E14" s="23" t="n"/>
      <c r="F14" s="23" t="n"/>
      <c r="G14" s="23" t="n"/>
      <c r="H14" s="23" t="n"/>
      <c r="I14" s="23" t="n"/>
      <c r="J14" s="23" t="n"/>
      <c r="K14" s="24" t="n"/>
      <c r="L14" s="23" t="n"/>
      <c r="M14" s="23" t="n"/>
      <c r="N14" s="23" t="n"/>
      <c r="O14" s="23" t="n"/>
      <c r="P14" s="23" t="n"/>
      <c r="Q14" s="23" t="n"/>
      <c r="R14" s="23" t="n"/>
      <c r="S14" s="23" t="n"/>
      <c r="T14" s="23" t="n"/>
      <c r="U14" s="25"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5.7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5.7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5.7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5.7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5.7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5.7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5.7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5.7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5.7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5.7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5.7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5.7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5.7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5.7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5.7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5.7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5.7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5.7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5.7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5.7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5.7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5.7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5.7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5.7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5.7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5.7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5.7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5.7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5.7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5.7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5.7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5.7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5.7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5.7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5.7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5.7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5.7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5.7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5.7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6.xml><?xml version="1.0" encoding="utf-8"?>
<worksheet xmlns="http://schemas.openxmlformats.org/spreadsheetml/2006/main">
  <sheetPr>
    <outlinePr summaryBelow="1" summaryRight="1"/>
    <pageSetUpPr/>
  </sheetPr>
  <dimension ref="D2:O23"/>
  <sheetViews>
    <sheetView workbookViewId="0">
      <selection activeCell="A1" sqref="A1"/>
    </sheetView>
  </sheetViews>
  <sheetFormatPr baseColWidth="8" defaultColWidth="12.63" defaultRowHeight="15" customHeight="1"/>
  <cols>
    <col width="8.630000000000001" customWidth="1" style="412" min="1" max="3"/>
    <col width="19" customWidth="1" style="412" min="4" max="5"/>
    <col width="9.5" customWidth="1" style="412" min="6" max="6"/>
    <col width="8.630000000000001" customWidth="1" style="412" min="7" max="13"/>
    <col width="17.88" customWidth="1" style="412" min="14" max="14"/>
    <col width="8.630000000000001" customWidth="1" style="412" min="15" max="26"/>
  </cols>
  <sheetData>
    <row r="1" ht="14.25" customHeight="1" s="412"/>
    <row r="2" ht="14.25" customHeight="1" s="412">
      <c r="N2" s="240" t="inlineStr">
        <is>
          <t>ST Debt Interest Rate</t>
        </is>
      </c>
      <c r="O2" s="241" t="n">
        <v>0.12</v>
      </c>
    </row>
    <row r="3" ht="14.25" customHeight="1" s="412">
      <c r="E3" s="240" t="n">
        <v>2022</v>
      </c>
      <c r="F3" s="240" t="n">
        <v>2023</v>
      </c>
      <c r="G3" s="242" t="n">
        <v>2024</v>
      </c>
      <c r="H3" s="242" t="n">
        <v>2025</v>
      </c>
      <c r="I3" s="242" t="n">
        <v>2026</v>
      </c>
      <c r="J3" s="242" t="n">
        <v>2027</v>
      </c>
      <c r="K3" s="242" t="n">
        <v>2028</v>
      </c>
      <c r="N3" s="240" t="inlineStr">
        <is>
          <t>LT Debt Interest Rate</t>
        </is>
      </c>
      <c r="O3" s="243" t="n">
        <v>0.0625</v>
      </c>
    </row>
    <row r="4" ht="14.25" customHeight="1" s="412">
      <c r="D4" s="240" t="inlineStr">
        <is>
          <t>Beg Short Term</t>
        </is>
      </c>
      <c r="E4" s="244" t="n"/>
      <c r="F4" s="245" t="n"/>
      <c r="G4" s="245" t="n"/>
      <c r="H4" s="245" t="n"/>
      <c r="I4" s="245" t="n"/>
      <c r="J4" s="245" t="n"/>
      <c r="K4" s="245" t="n"/>
      <c r="N4" s="240" t="inlineStr">
        <is>
          <t>Cash Interst Rate</t>
        </is>
      </c>
      <c r="O4" s="241" t="n">
        <v>0.0125</v>
      </c>
    </row>
    <row r="5" ht="14.25" customHeight="1" s="412">
      <c r="D5" s="240" t="inlineStr">
        <is>
          <t>Issuance (Repayment)</t>
        </is>
      </c>
      <c r="E5" s="244" t="n"/>
      <c r="F5" s="245" t="n"/>
      <c r="G5" s="245" t="n"/>
      <c r="H5" s="245" t="n"/>
      <c r="I5" s="245" t="n"/>
      <c r="J5" s="245" t="n"/>
      <c r="K5" s="245" t="n"/>
    </row>
    <row r="6" ht="14.25" customHeight="1" s="412">
      <c r="D6" s="246" t="inlineStr">
        <is>
          <t>End Short Term</t>
        </is>
      </c>
      <c r="E6" s="247" t="n"/>
      <c r="F6" s="248" t="n"/>
      <c r="G6" s="248" t="n"/>
      <c r="H6" s="248" t="n"/>
      <c r="I6" s="248" t="n"/>
      <c r="J6" s="248" t="n"/>
      <c r="K6" s="248" t="n"/>
    </row>
    <row r="7" ht="14.25" customHeight="1" s="412">
      <c r="D7" s="240" t="inlineStr">
        <is>
          <t>Interest</t>
        </is>
      </c>
      <c r="E7" s="244" t="n"/>
      <c r="F7" s="245" t="n"/>
      <c r="G7" s="249" t="n"/>
      <c r="H7" s="249" t="n"/>
      <c r="I7" s="249" t="n"/>
      <c r="J7" s="249" t="n"/>
      <c r="K7" s="249" t="n"/>
    </row>
    <row r="8" ht="14.25" customHeight="1" s="412">
      <c r="D8" s="244" t="n"/>
      <c r="E8" s="244" t="n"/>
      <c r="F8" s="244" t="n"/>
      <c r="G8" s="244" t="n"/>
      <c r="H8" s="244" t="n"/>
      <c r="I8" s="244" t="n"/>
      <c r="J8" s="244" t="n"/>
      <c r="K8" s="244" t="n"/>
    </row>
    <row r="9" ht="14.25" customHeight="1" s="412">
      <c r="D9" s="244" t="n"/>
      <c r="E9" s="244" t="n"/>
      <c r="F9" s="244" t="n"/>
      <c r="G9" s="244" t="n"/>
      <c r="H9" s="244" t="n"/>
      <c r="I9" s="244" t="n"/>
      <c r="J9" s="244" t="n"/>
      <c r="K9" s="244" t="n"/>
    </row>
    <row r="10" ht="14.25" customHeight="1" s="412">
      <c r="D10" s="244" t="n"/>
      <c r="E10" s="244" t="n"/>
      <c r="F10" s="244" t="n"/>
      <c r="G10" s="244" t="n"/>
      <c r="H10" s="244" t="n"/>
      <c r="I10" s="244" t="n"/>
      <c r="J10" s="244" t="n"/>
      <c r="K10" s="244" t="n"/>
    </row>
    <row r="11" ht="14.25" customHeight="1" s="412">
      <c r="D11" s="244" t="n"/>
      <c r="E11" s="244" t="n"/>
      <c r="F11" s="240" t="n">
        <v>2023</v>
      </c>
    </row>
    <row r="12" ht="14.25" customHeight="1" s="412">
      <c r="D12" s="240" t="inlineStr">
        <is>
          <t>Beg Long Term</t>
        </is>
      </c>
      <c r="E12" s="240" t="n">
        <v>1120</v>
      </c>
      <c r="F12" s="244">
        <f>E15</f>
        <v/>
      </c>
      <c r="G12" s="244">
        <f>F15</f>
        <v/>
      </c>
      <c r="H12" s="244">
        <f>G15</f>
        <v/>
      </c>
      <c r="I12" s="244">
        <f>H15</f>
        <v/>
      </c>
      <c r="J12" s="244">
        <f>I15</f>
        <v/>
      </c>
      <c r="K12" s="244">
        <f>J15</f>
        <v/>
      </c>
    </row>
    <row r="13" ht="14.25" customHeight="1" s="412">
      <c r="D13" s="240" t="inlineStr">
        <is>
          <t>Issuance</t>
        </is>
      </c>
      <c r="E13" s="240" t="n">
        <v>0</v>
      </c>
      <c r="F13" s="240" t="n">
        <v>0</v>
      </c>
      <c r="G13" s="240" t="n">
        <v>100</v>
      </c>
      <c r="H13" s="240" t="n">
        <v>0</v>
      </c>
      <c r="I13" s="240" t="n">
        <v>0</v>
      </c>
      <c r="J13" s="240" t="n">
        <v>0</v>
      </c>
      <c r="K13" s="240" t="n">
        <v>0</v>
      </c>
    </row>
    <row r="14" ht="14.25" customHeight="1" s="412">
      <c r="D14" s="240" t="inlineStr">
        <is>
          <t>Mandatory Repayment</t>
        </is>
      </c>
      <c r="E14" s="240" t="n">
        <v>0</v>
      </c>
      <c r="F14" s="240" t="n">
        <v>-80</v>
      </c>
      <c r="G14" s="240" t="n">
        <v>-80</v>
      </c>
      <c r="H14" s="240" t="n">
        <v>-80</v>
      </c>
      <c r="I14" s="240" t="n">
        <v>-80</v>
      </c>
      <c r="J14" s="240" t="n">
        <v>-80</v>
      </c>
      <c r="K14" s="240" t="n">
        <v>-80</v>
      </c>
    </row>
    <row r="15" ht="14.25" customHeight="1" s="412">
      <c r="D15" s="246" t="inlineStr">
        <is>
          <t>End Long Term</t>
        </is>
      </c>
      <c r="E15" s="250">
        <f>SUM(E12:E14)</f>
        <v/>
      </c>
      <c r="F15" s="247">
        <f>SUM(F12:F14)</f>
        <v/>
      </c>
      <c r="G15" s="247">
        <f>SUM(G12:G14)</f>
        <v/>
      </c>
      <c r="H15" s="247">
        <f>SUM(H12:H14)</f>
        <v/>
      </c>
      <c r="I15" s="247">
        <f>SUM(I12:I14)</f>
        <v/>
      </c>
      <c r="J15" s="247">
        <f>SUM(J12:J14)</f>
        <v/>
      </c>
      <c r="K15" s="247">
        <f>SUM(K12:K14)</f>
        <v/>
      </c>
    </row>
    <row r="16" ht="14.25" customHeight="1" s="412">
      <c r="D16" s="240" t="inlineStr">
        <is>
          <t>Interest</t>
        </is>
      </c>
      <c r="E16" s="244" t="n"/>
      <c r="F16" s="251">
        <f>AVERAGE(E15:F15)*$O$3</f>
        <v/>
      </c>
      <c r="G16" s="251">
        <f>AVERAGE(F15:G15)*$O$3</f>
        <v/>
      </c>
      <c r="H16" s="251">
        <f>AVERAGE(G15:H15)*$O$3</f>
        <v/>
      </c>
      <c r="I16" s="251">
        <f>AVERAGE(H15:I15)*$O$3</f>
        <v/>
      </c>
      <c r="J16" s="251">
        <f>AVERAGE(I15:J15)*$O$3</f>
        <v/>
      </c>
      <c r="K16" s="251">
        <f>AVERAGE(J15:K15)*$O$3</f>
        <v/>
      </c>
    </row>
    <row r="17" ht="14.25" customHeight="1" s="412"/>
    <row r="18" ht="14.25" customHeight="1" s="412"/>
    <row r="19" ht="14.25" customHeight="1" s="412">
      <c r="D19" s="240" t="inlineStr">
        <is>
          <t>Cash Balance</t>
        </is>
      </c>
      <c r="E19" s="244" t="n"/>
    </row>
    <row r="20" ht="14.25" customHeight="1" s="412">
      <c r="D20" s="240" t="inlineStr">
        <is>
          <t>Beg</t>
        </is>
      </c>
      <c r="E20" s="244" t="n"/>
      <c r="G20" s="251">
        <f>F21</f>
        <v/>
      </c>
      <c r="H20" s="251">
        <f>G21</f>
        <v/>
      </c>
      <c r="I20" s="251">
        <f>H21</f>
        <v/>
      </c>
      <c r="J20" s="251">
        <f>I21</f>
        <v/>
      </c>
      <c r="K20" s="251">
        <f>J21</f>
        <v/>
      </c>
    </row>
    <row r="21" ht="14.25" customHeight="1" s="412">
      <c r="D21" s="240" t="inlineStr">
        <is>
          <t>Ending</t>
        </is>
      </c>
      <c r="E21" s="244" t="n"/>
      <c r="F21" s="252">
        <f>'Original Model'!G65</f>
        <v/>
      </c>
      <c r="G21" s="252">
        <f>'Original Model'!H132</f>
        <v/>
      </c>
      <c r="H21" s="252">
        <f>'Original Model'!I132</f>
        <v/>
      </c>
      <c r="I21" s="252">
        <f>'Original Model'!J132</f>
        <v/>
      </c>
      <c r="J21" s="252">
        <f>'Original Model'!K132</f>
        <v/>
      </c>
      <c r="K21" s="252">
        <f>'Original Model'!L132</f>
        <v/>
      </c>
    </row>
    <row r="22" ht="14.25" customHeight="1" s="412">
      <c r="D22" s="240" t="inlineStr">
        <is>
          <t>Average</t>
        </is>
      </c>
      <c r="E22" s="244" t="n"/>
      <c r="G22" s="251">
        <f>AVERAGE(G20:G21)</f>
        <v/>
      </c>
      <c r="H22" s="251">
        <f>AVERAGE(H20:H21)</f>
        <v/>
      </c>
      <c r="I22" s="251">
        <f>AVERAGE(I20:I21)</f>
        <v/>
      </c>
      <c r="J22" s="251">
        <f>AVERAGE(J20:J21)</f>
        <v/>
      </c>
      <c r="K22" s="251">
        <f>AVERAGE(K20:K21)</f>
        <v/>
      </c>
    </row>
    <row r="23" ht="14.25" customHeight="1" s="412">
      <c r="G23" s="253">
        <f>G22*$O$4</f>
        <v/>
      </c>
      <c r="H23" s="253">
        <f>H22*$O$4</f>
        <v/>
      </c>
      <c r="I23" s="253">
        <f>I22*$O$4</f>
        <v/>
      </c>
      <c r="J23" s="253">
        <f>J22*$O$4</f>
        <v/>
      </c>
      <c r="K23" s="253">
        <f>K22*$O$4</f>
        <v/>
      </c>
    </row>
    <row r="24" ht="14.25" customHeight="1" s="412"/>
    <row r="25" ht="14.25" customHeight="1" s="412"/>
    <row r="26" ht="14.25" customHeight="1" s="412"/>
    <row r="27" ht="14.25" customHeight="1" s="412"/>
    <row r="28" ht="14.25" customHeight="1" s="412"/>
    <row r="29" ht="14.25" customHeight="1" s="412"/>
    <row r="30" ht="14.25" customHeight="1" s="412"/>
    <row r="31" ht="14.25" customHeight="1" s="412"/>
    <row r="32" ht="14.25" customHeight="1" s="412"/>
    <row r="33" ht="14.25" customHeight="1" s="412"/>
    <row r="34" ht="14.25" customHeight="1" s="412"/>
    <row r="35" ht="14.25" customHeight="1" s="412"/>
    <row r="36" ht="14.25" customHeight="1" s="412"/>
    <row r="37" ht="14.25" customHeight="1" s="412"/>
    <row r="38" ht="14.25" customHeight="1" s="412"/>
    <row r="39" ht="14.25" customHeight="1" s="412"/>
    <row r="40" ht="14.25" customHeight="1" s="412"/>
    <row r="41" ht="14.25" customHeight="1" s="412"/>
    <row r="42" ht="14.25" customHeight="1" s="412"/>
    <row r="43" ht="14.25" customHeight="1" s="412"/>
    <row r="44" ht="14.25" customHeight="1" s="412"/>
    <row r="45" ht="14.25" customHeight="1" s="412"/>
    <row r="46" ht="14.25" customHeight="1" s="412"/>
    <row r="47" ht="14.25" customHeight="1" s="412"/>
    <row r="48" ht="14.25" customHeight="1" s="412"/>
    <row r="49" ht="14.25" customHeight="1" s="412"/>
    <row r="50" ht="14.25" customHeight="1" s="412"/>
    <row r="51" ht="14.25" customHeight="1" s="412"/>
    <row r="52" ht="14.25" customHeight="1" s="412"/>
    <row r="53" ht="14.25" customHeight="1" s="412"/>
    <row r="54" ht="14.25" customHeight="1" s="412"/>
    <row r="55" ht="14.25" customHeight="1" s="412"/>
    <row r="56" ht="14.25" customHeight="1" s="412"/>
    <row r="57" ht="14.25" customHeight="1" s="412"/>
    <row r="58" ht="14.25" customHeight="1" s="412"/>
    <row r="59" ht="14.25" customHeight="1" s="412"/>
    <row r="60" ht="14.25" customHeight="1" s="412"/>
    <row r="61" ht="14.25" customHeight="1" s="412"/>
    <row r="62" ht="14.25" customHeight="1" s="412"/>
    <row r="63" ht="14.25" customHeight="1" s="412"/>
    <row r="64" ht="14.25" customHeight="1" s="412"/>
    <row r="65" ht="14.25" customHeight="1" s="412"/>
    <row r="66" ht="14.25" customHeight="1" s="412"/>
    <row r="67" ht="14.25" customHeight="1" s="412"/>
    <row r="68" ht="14.25" customHeight="1" s="412"/>
    <row r="69" ht="14.25" customHeight="1" s="412"/>
    <row r="70" ht="14.25" customHeight="1" s="412"/>
    <row r="71" ht="14.25" customHeight="1" s="412"/>
    <row r="72" ht="14.25" customHeight="1" s="412"/>
    <row r="73" ht="14.25" customHeight="1" s="412"/>
    <row r="74" ht="14.25" customHeight="1" s="412"/>
    <row r="75" ht="14.25" customHeight="1" s="412"/>
    <row r="76" ht="14.25" customHeight="1" s="412"/>
    <row r="77" ht="14.25" customHeight="1" s="412"/>
    <row r="78" ht="14.25" customHeight="1" s="412"/>
    <row r="79" ht="14.25" customHeight="1" s="412"/>
    <row r="80" ht="14.25" customHeight="1" s="412"/>
    <row r="81" ht="14.25" customHeight="1" s="412"/>
    <row r="82" ht="14.25" customHeight="1" s="412"/>
    <row r="83" ht="14.25" customHeight="1" s="412"/>
    <row r="84" ht="14.25" customHeight="1" s="412"/>
    <row r="85" ht="14.25" customHeight="1" s="412"/>
    <row r="86" ht="14.25" customHeight="1" s="412"/>
    <row r="87" ht="14.25" customHeight="1" s="412"/>
    <row r="88" ht="14.25" customHeight="1" s="412"/>
    <row r="89" ht="14.25" customHeight="1" s="412"/>
    <row r="90" ht="14.25" customHeight="1" s="412"/>
    <row r="91" ht="14.25" customHeight="1" s="412"/>
    <row r="92" ht="14.25" customHeight="1" s="412"/>
    <row r="93" ht="14.25" customHeight="1" s="412"/>
    <row r="94" ht="14.25" customHeight="1" s="412"/>
    <row r="95" ht="14.25" customHeight="1" s="412"/>
    <row r="96" ht="14.25" customHeight="1" s="412"/>
    <row r="97" ht="14.25" customHeight="1" s="412"/>
    <row r="98" ht="14.25" customHeight="1" s="412"/>
    <row r="99" ht="14.25" customHeight="1" s="412"/>
    <row r="100" ht="14.25" customHeight="1" s="412"/>
    <row r="101" ht="14.25" customHeight="1" s="412"/>
    <row r="102" ht="14.25" customHeight="1" s="412"/>
    <row r="103" ht="14.25" customHeight="1" s="412"/>
    <row r="104" ht="14.25" customHeight="1" s="412"/>
    <row r="105" ht="14.25" customHeight="1" s="412"/>
    <row r="106" ht="14.25" customHeight="1" s="412"/>
    <row r="107" ht="14.25" customHeight="1" s="412"/>
    <row r="108" ht="14.25" customHeight="1" s="412"/>
    <row r="109" ht="14.25" customHeight="1" s="412"/>
    <row r="110" ht="14.25" customHeight="1" s="412"/>
    <row r="111" ht="14.25" customHeight="1" s="412"/>
    <row r="112" ht="14.25" customHeight="1" s="412"/>
    <row r="113" ht="14.25" customHeight="1" s="412"/>
    <row r="114" ht="14.25" customHeight="1" s="412"/>
    <row r="115" ht="14.25" customHeight="1" s="412"/>
    <row r="116" ht="14.25" customHeight="1" s="412"/>
    <row r="117" ht="14.25" customHeight="1" s="412"/>
    <row r="118" ht="14.25" customHeight="1" s="412"/>
    <row r="119" ht="14.25" customHeight="1" s="412"/>
    <row r="120" ht="14.25" customHeight="1" s="412"/>
    <row r="121" ht="14.25" customHeight="1" s="412"/>
    <row r="122" ht="14.25" customHeight="1" s="412"/>
    <row r="123" ht="14.25" customHeight="1" s="412"/>
    <row r="124" ht="14.25" customHeight="1" s="412"/>
    <row r="125" ht="14.25" customHeight="1" s="412"/>
    <row r="126" ht="14.25" customHeight="1" s="412"/>
    <row r="127" ht="14.25" customHeight="1" s="412"/>
    <row r="128" ht="14.25" customHeight="1" s="412"/>
    <row r="129" ht="14.25" customHeight="1" s="412"/>
    <row r="130" ht="14.25" customHeight="1" s="412"/>
    <row r="131" ht="14.25" customHeight="1" s="412"/>
    <row r="132" ht="14.25" customHeight="1" s="412"/>
    <row r="133" ht="14.25" customHeight="1" s="412"/>
    <row r="134" ht="14.25" customHeight="1" s="412"/>
    <row r="135" ht="14.25" customHeight="1" s="412"/>
    <row r="136" ht="14.25" customHeight="1" s="412"/>
    <row r="137" ht="14.25" customHeight="1" s="412"/>
    <row r="138" ht="14.25" customHeight="1" s="412"/>
    <row r="139" ht="14.25" customHeight="1" s="412"/>
    <row r="140" ht="14.25" customHeight="1" s="412"/>
    <row r="141" ht="14.25" customHeight="1" s="412"/>
    <row r="142" ht="14.25" customHeight="1" s="412"/>
    <row r="143" ht="14.25" customHeight="1" s="412"/>
    <row r="144" ht="14.25" customHeight="1" s="412"/>
    <row r="145" ht="14.25" customHeight="1" s="412"/>
    <row r="146" ht="14.25" customHeight="1" s="412"/>
    <row r="147" ht="14.25" customHeight="1" s="412"/>
    <row r="148" ht="14.25" customHeight="1" s="412"/>
    <row r="149" ht="14.25" customHeight="1" s="412"/>
    <row r="150" ht="14.25" customHeight="1" s="412"/>
    <row r="151" ht="14.25" customHeight="1" s="412"/>
    <row r="152" ht="14.25" customHeight="1" s="412"/>
    <row r="153" ht="14.25" customHeight="1" s="412"/>
    <row r="154" ht="14.25" customHeight="1" s="412"/>
    <row r="155" ht="14.25" customHeight="1" s="412"/>
    <row r="156" ht="14.25" customHeight="1" s="412"/>
    <row r="157" ht="14.25" customHeight="1" s="412"/>
    <row r="158" ht="14.25" customHeight="1" s="412"/>
    <row r="159" ht="14.25" customHeight="1" s="412"/>
    <row r="160" ht="14.25" customHeight="1" s="412"/>
    <row r="161" ht="14.25" customHeight="1" s="412"/>
    <row r="162" ht="14.25" customHeight="1" s="412"/>
    <row r="163" ht="14.25" customHeight="1" s="412"/>
    <row r="164" ht="14.25" customHeight="1" s="412"/>
    <row r="165" ht="14.25" customHeight="1" s="412"/>
    <row r="166" ht="14.25" customHeight="1" s="412"/>
    <row r="167" ht="14.25" customHeight="1" s="412"/>
    <row r="168" ht="14.25" customHeight="1" s="412"/>
    <row r="169" ht="14.25" customHeight="1" s="412"/>
    <row r="170" ht="14.25" customHeight="1" s="412"/>
    <row r="171" ht="14.25" customHeight="1" s="412"/>
    <row r="172" ht="14.25" customHeight="1" s="412"/>
    <row r="173" ht="14.25" customHeight="1" s="412"/>
    <row r="174" ht="14.25" customHeight="1" s="412"/>
    <row r="175" ht="14.25" customHeight="1" s="412"/>
    <row r="176" ht="14.25" customHeight="1" s="412"/>
    <row r="177" ht="14.25" customHeight="1" s="412"/>
    <row r="178" ht="14.25" customHeight="1" s="412"/>
    <row r="179" ht="14.25" customHeight="1" s="412"/>
    <row r="180" ht="14.25" customHeight="1" s="412"/>
    <row r="181" ht="14.25" customHeight="1" s="412"/>
    <row r="182" ht="14.25" customHeight="1" s="412"/>
    <row r="183" ht="14.25" customHeight="1" s="412"/>
    <row r="184" ht="14.25" customHeight="1" s="412"/>
    <row r="185" ht="14.25" customHeight="1" s="412"/>
    <row r="186" ht="14.25" customHeight="1" s="412"/>
    <row r="187" ht="14.25" customHeight="1" s="412"/>
    <row r="188" ht="14.25" customHeight="1" s="412"/>
    <row r="189" ht="14.25" customHeight="1" s="412"/>
    <row r="190" ht="14.25" customHeight="1" s="412"/>
    <row r="191" ht="14.25" customHeight="1" s="412"/>
    <row r="192" ht="14.25" customHeight="1" s="412"/>
    <row r="193" ht="14.25" customHeight="1" s="412"/>
    <row r="194" ht="14.25" customHeight="1" s="412"/>
    <row r="195" ht="14.25" customHeight="1" s="412"/>
    <row r="196" ht="14.25" customHeight="1" s="412"/>
    <row r="197" ht="14.25" customHeight="1" s="412"/>
    <row r="198" ht="14.25" customHeight="1" s="412"/>
    <row r="199" ht="14.25" customHeight="1" s="412"/>
    <row r="200" ht="14.25" customHeight="1" s="412"/>
    <row r="201" ht="14.25" customHeight="1" s="412"/>
    <row r="202" ht="14.25" customHeight="1" s="412"/>
    <row r="203" ht="14.25" customHeight="1" s="412"/>
    <row r="204" ht="14.25" customHeight="1" s="412"/>
    <row r="205" ht="14.25" customHeight="1" s="412"/>
    <row r="206" ht="14.25" customHeight="1" s="412"/>
    <row r="207" ht="14.25" customHeight="1" s="412"/>
    <row r="208" ht="14.25" customHeight="1" s="412"/>
    <row r="209" ht="14.25" customHeight="1" s="412"/>
    <row r="210" ht="14.25" customHeight="1" s="412"/>
    <row r="211" ht="14.25" customHeight="1" s="412"/>
    <row r="212" ht="14.25" customHeight="1" s="412"/>
    <row r="213" ht="14.25" customHeight="1" s="412"/>
    <row r="214" ht="14.25" customHeight="1" s="412"/>
    <row r="215" ht="14.25" customHeight="1" s="412"/>
    <row r="216" ht="14.25" customHeight="1" s="412"/>
    <row r="217" ht="14.25" customHeight="1" s="412"/>
    <row r="218" ht="14.25" customHeight="1" s="412"/>
    <row r="219" ht="14.25" customHeight="1" s="412"/>
    <row r="220" ht="14.25" customHeight="1" s="412"/>
    <row r="221" ht="14.25" customHeight="1" s="412"/>
    <row r="222" ht="14.25" customHeight="1" s="412"/>
    <row r="223" ht="14.25" customHeight="1" s="412"/>
    <row r="224" ht="14.25" customHeight="1" s="412"/>
    <row r="225" ht="14.25" customHeight="1" s="412"/>
    <row r="226" ht="14.25" customHeight="1" s="412"/>
    <row r="227" ht="14.25" customHeight="1" s="412"/>
    <row r="228" ht="14.25" customHeight="1" s="412"/>
    <row r="229" ht="14.25" customHeight="1" s="412"/>
    <row r="230" ht="14.25" customHeight="1" s="412"/>
    <row r="231" ht="14.25" customHeight="1" s="412"/>
    <row r="232" ht="14.25" customHeight="1" s="412"/>
    <row r="233" ht="14.25" customHeight="1" s="412"/>
    <row r="234" ht="14.25" customHeight="1" s="412"/>
    <row r="235" ht="14.25" customHeight="1" s="412"/>
    <row r="236" ht="14.25" customHeight="1" s="412"/>
    <row r="237" ht="14.25" customHeight="1" s="412"/>
    <row r="238" ht="14.25" customHeight="1" s="412"/>
    <row r="239" ht="14.25" customHeight="1" s="412"/>
    <row r="240" ht="14.25" customHeight="1" s="412"/>
    <row r="241" ht="14.25" customHeight="1" s="412"/>
    <row r="242" ht="14.25" customHeight="1" s="412"/>
    <row r="243" ht="14.25" customHeight="1" s="412"/>
    <row r="244" ht="14.25" customHeight="1" s="412"/>
    <row r="245" ht="14.25" customHeight="1" s="412"/>
    <row r="246" ht="14.25" customHeight="1" s="412"/>
    <row r="247" ht="14.25" customHeight="1" s="412"/>
    <row r="248" ht="14.25" customHeight="1" s="412"/>
    <row r="249" ht="14.25" customHeight="1" s="412"/>
    <row r="250" ht="14.25" customHeight="1" s="412"/>
    <row r="251" ht="14.25" customHeight="1" s="412"/>
    <row r="252" ht="14.25" customHeight="1" s="412"/>
    <row r="253" ht="14.25" customHeight="1" s="412"/>
    <row r="254" ht="14.25" customHeight="1" s="412"/>
    <row r="255" ht="14.25" customHeight="1" s="412"/>
    <row r="256" ht="14.25" customHeight="1" s="412"/>
    <row r="257" ht="14.25" customHeight="1" s="412"/>
    <row r="258" ht="14.25" customHeight="1" s="412"/>
    <row r="259" ht="14.25" customHeight="1" s="412"/>
    <row r="260" ht="14.25" customHeight="1" s="412"/>
    <row r="261" ht="14.25" customHeight="1" s="412"/>
    <row r="262" ht="14.25" customHeight="1" s="412"/>
    <row r="263" ht="14.25" customHeight="1" s="412"/>
    <row r="264" ht="14.25" customHeight="1" s="412"/>
    <row r="265" ht="14.25" customHeight="1" s="412"/>
    <row r="266" ht="14.25" customHeight="1" s="412"/>
    <row r="267" ht="14.25" customHeight="1" s="412"/>
    <row r="268" ht="14.25" customHeight="1" s="412"/>
    <row r="269" ht="14.25" customHeight="1" s="412"/>
    <row r="270" ht="14.25" customHeight="1" s="412"/>
    <row r="271" ht="14.25" customHeight="1" s="412"/>
    <row r="272" ht="14.25" customHeight="1" s="412"/>
    <row r="273" ht="14.25" customHeight="1" s="412"/>
    <row r="274" ht="14.25" customHeight="1" s="412"/>
    <row r="275" ht="14.25" customHeight="1" s="412"/>
    <row r="276" ht="14.25" customHeight="1" s="412"/>
    <row r="277" ht="14.25" customHeight="1" s="412"/>
    <row r="278" ht="14.25" customHeight="1" s="412"/>
    <row r="279" ht="14.25" customHeight="1" s="412"/>
    <row r="280" ht="14.25" customHeight="1" s="412"/>
    <row r="281" ht="14.25" customHeight="1" s="412"/>
    <row r="282" ht="14.25" customHeight="1" s="412"/>
    <row r="283" ht="14.25" customHeight="1" s="412"/>
    <row r="284" ht="14.25" customHeight="1" s="412"/>
    <row r="285" ht="14.25" customHeight="1" s="412"/>
    <row r="286" ht="14.25" customHeight="1" s="412"/>
    <row r="287" ht="14.25" customHeight="1" s="412"/>
    <row r="288" ht="14.25" customHeight="1" s="412"/>
    <row r="289" ht="14.25" customHeight="1" s="412"/>
    <row r="290" ht="14.25" customHeight="1" s="412"/>
    <row r="291" ht="14.25" customHeight="1" s="412"/>
    <row r="292" ht="14.25" customHeight="1" s="412"/>
    <row r="293" ht="14.25" customHeight="1" s="412"/>
    <row r="294" ht="14.25" customHeight="1" s="412"/>
    <row r="295" ht="14.25" customHeight="1" s="412"/>
    <row r="296" ht="14.25" customHeight="1" s="412"/>
    <row r="297" ht="14.25" customHeight="1" s="412"/>
    <row r="298" ht="14.25" customHeight="1" s="412"/>
    <row r="299" ht="14.25" customHeight="1" s="412"/>
    <row r="300" ht="14.25" customHeight="1" s="412"/>
    <row r="301" ht="14.25" customHeight="1" s="412"/>
    <row r="302" ht="14.25" customHeight="1" s="412"/>
    <row r="303" ht="14.25" customHeight="1" s="412"/>
    <row r="304" ht="14.25" customHeight="1" s="412"/>
    <row r="305" ht="14.25" customHeight="1" s="412"/>
    <row r="306" ht="14.25" customHeight="1" s="412"/>
    <row r="307" ht="14.25" customHeight="1" s="412"/>
    <row r="308" ht="14.25" customHeight="1" s="412"/>
    <row r="309" ht="14.25" customHeight="1" s="412"/>
    <row r="310" ht="14.25" customHeight="1" s="412"/>
    <row r="311" ht="14.25" customHeight="1" s="412"/>
    <row r="312" ht="14.25" customHeight="1" s="412"/>
    <row r="313" ht="14.25" customHeight="1" s="412"/>
    <row r="314" ht="14.25" customHeight="1" s="412"/>
    <row r="315" ht="14.25" customHeight="1" s="412"/>
    <row r="316" ht="14.25" customHeight="1" s="412"/>
    <row r="317" ht="14.25" customHeight="1" s="412"/>
    <row r="318" ht="14.25" customHeight="1" s="412"/>
    <row r="319" ht="14.25" customHeight="1" s="412"/>
    <row r="320" ht="14.25" customHeight="1" s="412"/>
    <row r="321" ht="14.25" customHeight="1" s="412"/>
    <row r="322" ht="14.25" customHeight="1" s="412"/>
    <row r="323" ht="14.25" customHeight="1" s="412"/>
    <row r="324" ht="14.25" customHeight="1" s="412"/>
    <row r="325" ht="14.25" customHeight="1" s="412"/>
    <row r="326" ht="14.25" customHeight="1" s="412"/>
    <row r="327" ht="14.25" customHeight="1" s="412"/>
    <row r="328" ht="14.25" customHeight="1" s="412"/>
    <row r="329" ht="14.25" customHeight="1" s="412"/>
    <row r="330" ht="14.25" customHeight="1" s="412"/>
    <row r="331" ht="14.25" customHeight="1" s="412"/>
    <row r="332" ht="14.25" customHeight="1" s="412"/>
    <row r="333" ht="14.25" customHeight="1" s="412"/>
    <row r="334" ht="14.25" customHeight="1" s="412"/>
    <row r="335" ht="14.25" customHeight="1" s="412"/>
    <row r="336" ht="14.25" customHeight="1" s="412"/>
    <row r="337" ht="14.25" customHeight="1" s="412"/>
    <row r="338" ht="14.25" customHeight="1" s="412"/>
    <row r="339" ht="14.25" customHeight="1" s="412"/>
    <row r="340" ht="14.25" customHeight="1" s="412"/>
    <row r="341" ht="14.25" customHeight="1" s="412"/>
    <row r="342" ht="14.25" customHeight="1" s="412"/>
    <row r="343" ht="14.25" customHeight="1" s="412"/>
    <row r="344" ht="14.25" customHeight="1" s="412"/>
    <row r="345" ht="14.25" customHeight="1" s="412"/>
    <row r="346" ht="14.25" customHeight="1" s="412"/>
    <row r="347" ht="14.25" customHeight="1" s="412"/>
    <row r="348" ht="14.25" customHeight="1" s="412"/>
    <row r="349" ht="14.25" customHeight="1" s="412"/>
    <row r="350" ht="14.25" customHeight="1" s="412"/>
    <row r="351" ht="14.25" customHeight="1" s="412"/>
    <row r="352" ht="14.25" customHeight="1" s="412"/>
    <row r="353" ht="14.25" customHeight="1" s="412"/>
    <row r="354" ht="14.25" customHeight="1" s="412"/>
    <row r="355" ht="14.25" customHeight="1" s="412"/>
    <row r="356" ht="14.25" customHeight="1" s="412"/>
    <row r="357" ht="14.25" customHeight="1" s="412"/>
    <row r="358" ht="14.25" customHeight="1" s="412"/>
    <row r="359" ht="14.25" customHeight="1" s="412"/>
    <row r="360" ht="14.25" customHeight="1" s="412"/>
    <row r="361" ht="14.25" customHeight="1" s="412"/>
    <row r="362" ht="14.25" customHeight="1" s="412"/>
    <row r="363" ht="14.25" customHeight="1" s="412"/>
    <row r="364" ht="14.25" customHeight="1" s="412"/>
    <row r="365" ht="14.25" customHeight="1" s="412"/>
    <row r="366" ht="14.25" customHeight="1" s="412"/>
    <row r="367" ht="14.25" customHeight="1" s="412"/>
    <row r="368" ht="14.25" customHeight="1" s="412"/>
    <row r="369" ht="14.25" customHeight="1" s="412"/>
    <row r="370" ht="14.25" customHeight="1" s="412"/>
    <row r="371" ht="14.25" customHeight="1" s="412"/>
    <row r="372" ht="14.25" customHeight="1" s="412"/>
    <row r="373" ht="14.25" customHeight="1" s="412"/>
    <row r="374" ht="14.25" customHeight="1" s="412"/>
    <row r="375" ht="14.25" customHeight="1" s="412"/>
    <row r="376" ht="14.25" customHeight="1" s="412"/>
    <row r="377" ht="14.25" customHeight="1" s="412"/>
    <row r="378" ht="14.25" customHeight="1" s="412"/>
    <row r="379" ht="14.25" customHeight="1" s="412"/>
    <row r="380" ht="14.25" customHeight="1" s="412"/>
    <row r="381" ht="14.25" customHeight="1" s="412"/>
    <row r="382" ht="14.25" customHeight="1" s="412"/>
    <row r="383" ht="14.25" customHeight="1" s="412"/>
    <row r="384" ht="14.25" customHeight="1" s="412"/>
    <row r="385" ht="14.25" customHeight="1" s="412"/>
    <row r="386" ht="14.25" customHeight="1" s="412"/>
    <row r="387" ht="14.25" customHeight="1" s="412"/>
    <row r="388" ht="14.25" customHeight="1" s="412"/>
    <row r="389" ht="14.25" customHeight="1" s="412"/>
    <row r="390" ht="14.25" customHeight="1" s="412"/>
    <row r="391" ht="14.25" customHeight="1" s="412"/>
    <row r="392" ht="14.25" customHeight="1" s="412"/>
    <row r="393" ht="14.25" customHeight="1" s="412"/>
    <row r="394" ht="14.25" customHeight="1" s="412"/>
    <row r="395" ht="14.25" customHeight="1" s="412"/>
    <row r="396" ht="14.25" customHeight="1" s="412"/>
    <row r="397" ht="14.25" customHeight="1" s="412"/>
    <row r="398" ht="14.25" customHeight="1" s="412"/>
    <row r="399" ht="14.25" customHeight="1" s="412"/>
    <row r="400" ht="14.25" customHeight="1" s="412"/>
    <row r="401" ht="14.25" customHeight="1" s="412"/>
    <row r="402" ht="14.25" customHeight="1" s="412"/>
    <row r="403" ht="14.25" customHeight="1" s="412"/>
    <row r="404" ht="14.25" customHeight="1" s="412"/>
    <row r="405" ht="14.25" customHeight="1" s="412"/>
    <row r="406" ht="14.25" customHeight="1" s="412"/>
    <row r="407" ht="14.25" customHeight="1" s="412"/>
    <row r="408" ht="14.25" customHeight="1" s="412"/>
    <row r="409" ht="14.25" customHeight="1" s="412"/>
    <row r="410" ht="14.25" customHeight="1" s="412"/>
    <row r="411" ht="14.25" customHeight="1" s="412"/>
    <row r="412" ht="14.25" customHeight="1" s="412"/>
    <row r="413" ht="14.25" customHeight="1" s="412"/>
    <row r="414" ht="14.25" customHeight="1" s="412"/>
    <row r="415" ht="14.25" customHeight="1" s="412"/>
    <row r="416" ht="14.25" customHeight="1" s="412"/>
    <row r="417" ht="14.25" customHeight="1" s="412"/>
    <row r="418" ht="14.25" customHeight="1" s="412"/>
    <row r="419" ht="14.25" customHeight="1" s="412"/>
    <row r="420" ht="14.25" customHeight="1" s="412"/>
    <row r="421" ht="14.25" customHeight="1" s="412"/>
    <row r="422" ht="14.25" customHeight="1" s="412"/>
    <row r="423" ht="14.25" customHeight="1" s="412"/>
    <row r="424" ht="14.25" customHeight="1" s="412"/>
    <row r="425" ht="14.25" customHeight="1" s="412"/>
    <row r="426" ht="14.25" customHeight="1" s="412"/>
    <row r="427" ht="14.25" customHeight="1" s="412"/>
    <row r="428" ht="14.25" customHeight="1" s="412"/>
    <row r="429" ht="14.25" customHeight="1" s="412"/>
    <row r="430" ht="14.25" customHeight="1" s="412"/>
    <row r="431" ht="14.25" customHeight="1" s="412"/>
    <row r="432" ht="14.25" customHeight="1" s="412"/>
    <row r="433" ht="14.25" customHeight="1" s="412"/>
    <row r="434" ht="14.25" customHeight="1" s="412"/>
    <row r="435" ht="14.25" customHeight="1" s="412"/>
    <row r="436" ht="14.25" customHeight="1" s="412"/>
    <row r="437" ht="14.25" customHeight="1" s="412"/>
    <row r="438" ht="14.25" customHeight="1" s="412"/>
    <row r="439" ht="14.25" customHeight="1" s="412"/>
    <row r="440" ht="14.25" customHeight="1" s="412"/>
    <row r="441" ht="14.25" customHeight="1" s="412"/>
    <row r="442" ht="14.25" customHeight="1" s="412"/>
    <row r="443" ht="14.25" customHeight="1" s="412"/>
    <row r="444" ht="14.25" customHeight="1" s="412"/>
    <row r="445" ht="14.25" customHeight="1" s="412"/>
    <row r="446" ht="14.25" customHeight="1" s="412"/>
    <row r="447" ht="14.25" customHeight="1" s="412"/>
    <row r="448" ht="14.25" customHeight="1" s="412"/>
    <row r="449" ht="14.25" customHeight="1" s="412"/>
    <row r="450" ht="14.25" customHeight="1" s="412"/>
    <row r="451" ht="14.25" customHeight="1" s="412"/>
    <row r="452" ht="14.25" customHeight="1" s="412"/>
    <row r="453" ht="14.25" customHeight="1" s="412"/>
    <row r="454" ht="14.25" customHeight="1" s="412"/>
    <row r="455" ht="14.25" customHeight="1" s="412"/>
    <row r="456" ht="14.25" customHeight="1" s="412"/>
    <row r="457" ht="14.25" customHeight="1" s="412"/>
    <row r="458" ht="14.25" customHeight="1" s="412"/>
    <row r="459" ht="14.25" customHeight="1" s="412"/>
    <row r="460" ht="14.25" customHeight="1" s="412"/>
    <row r="461" ht="14.25" customHeight="1" s="412"/>
    <row r="462" ht="14.25" customHeight="1" s="412"/>
    <row r="463" ht="14.25" customHeight="1" s="412"/>
    <row r="464" ht="14.25" customHeight="1" s="412"/>
    <row r="465" ht="14.25" customHeight="1" s="412"/>
    <row r="466" ht="14.25" customHeight="1" s="412"/>
    <row r="467" ht="14.25" customHeight="1" s="412"/>
    <row r="468" ht="14.25" customHeight="1" s="412"/>
    <row r="469" ht="14.25" customHeight="1" s="412"/>
    <row r="470" ht="14.25" customHeight="1" s="412"/>
    <row r="471" ht="14.25" customHeight="1" s="412"/>
    <row r="472" ht="14.25" customHeight="1" s="412"/>
    <row r="473" ht="14.25" customHeight="1" s="412"/>
    <row r="474" ht="14.25" customHeight="1" s="412"/>
    <row r="475" ht="14.25" customHeight="1" s="412"/>
    <row r="476" ht="14.25" customHeight="1" s="412"/>
    <row r="477" ht="14.25" customHeight="1" s="412"/>
    <row r="478" ht="14.25" customHeight="1" s="412"/>
    <row r="479" ht="14.25" customHeight="1" s="412"/>
    <row r="480" ht="14.25" customHeight="1" s="412"/>
    <row r="481" ht="14.25" customHeight="1" s="412"/>
    <row r="482" ht="14.25" customHeight="1" s="412"/>
    <row r="483" ht="14.25" customHeight="1" s="412"/>
    <row r="484" ht="14.25" customHeight="1" s="412"/>
    <row r="485" ht="14.25" customHeight="1" s="412"/>
    <row r="486" ht="14.25" customHeight="1" s="412"/>
    <row r="487" ht="14.25" customHeight="1" s="412"/>
    <row r="488" ht="14.25" customHeight="1" s="412"/>
    <row r="489" ht="14.25" customHeight="1" s="412"/>
    <row r="490" ht="14.25" customHeight="1" s="412"/>
    <row r="491" ht="14.25" customHeight="1" s="412"/>
    <row r="492" ht="14.25" customHeight="1" s="412"/>
    <row r="493" ht="14.25" customHeight="1" s="412"/>
    <row r="494" ht="14.25" customHeight="1" s="412"/>
    <row r="495" ht="14.25" customHeight="1" s="412"/>
    <row r="496" ht="14.25" customHeight="1" s="412"/>
    <row r="497" ht="14.25" customHeight="1" s="412"/>
    <row r="498" ht="14.25" customHeight="1" s="412"/>
    <row r="499" ht="14.25" customHeight="1" s="412"/>
    <row r="500" ht="14.25" customHeight="1" s="412"/>
    <row r="501" ht="14.25" customHeight="1" s="412"/>
    <row r="502" ht="14.25" customHeight="1" s="412"/>
    <row r="503" ht="14.25" customHeight="1" s="412"/>
    <row r="504" ht="14.25" customHeight="1" s="412"/>
    <row r="505" ht="14.25" customHeight="1" s="412"/>
    <row r="506" ht="14.25" customHeight="1" s="412"/>
    <row r="507" ht="14.25" customHeight="1" s="412"/>
    <row r="508" ht="14.25" customHeight="1" s="412"/>
    <row r="509" ht="14.25" customHeight="1" s="412"/>
    <row r="510" ht="14.25" customHeight="1" s="412"/>
    <row r="511" ht="14.25" customHeight="1" s="412"/>
    <row r="512" ht="14.25" customHeight="1" s="412"/>
    <row r="513" ht="14.25" customHeight="1" s="412"/>
    <row r="514" ht="14.25" customHeight="1" s="412"/>
    <row r="515" ht="14.25" customHeight="1" s="412"/>
    <row r="516" ht="14.25" customHeight="1" s="412"/>
    <row r="517" ht="14.25" customHeight="1" s="412"/>
    <row r="518" ht="14.25" customHeight="1" s="412"/>
    <row r="519" ht="14.25" customHeight="1" s="412"/>
    <row r="520" ht="14.25" customHeight="1" s="412"/>
    <row r="521" ht="14.25" customHeight="1" s="412"/>
    <row r="522" ht="14.25" customHeight="1" s="412"/>
    <row r="523" ht="14.25" customHeight="1" s="412"/>
    <row r="524" ht="14.25" customHeight="1" s="412"/>
    <row r="525" ht="14.25" customHeight="1" s="412"/>
    <row r="526" ht="14.25" customHeight="1" s="412"/>
    <row r="527" ht="14.25" customHeight="1" s="412"/>
    <row r="528" ht="14.25" customHeight="1" s="412"/>
    <row r="529" ht="14.25" customHeight="1" s="412"/>
    <row r="530" ht="14.25" customHeight="1" s="412"/>
    <row r="531" ht="14.25" customHeight="1" s="412"/>
    <row r="532" ht="14.25" customHeight="1" s="412"/>
    <row r="533" ht="14.25" customHeight="1" s="412"/>
    <row r="534" ht="14.25" customHeight="1" s="412"/>
    <row r="535" ht="14.25" customHeight="1" s="412"/>
    <row r="536" ht="14.25" customHeight="1" s="412"/>
    <row r="537" ht="14.25" customHeight="1" s="412"/>
    <row r="538" ht="14.25" customHeight="1" s="412"/>
    <row r="539" ht="14.25" customHeight="1" s="412"/>
    <row r="540" ht="14.25" customHeight="1" s="412"/>
    <row r="541" ht="14.25" customHeight="1" s="412"/>
    <row r="542" ht="14.25" customHeight="1" s="412"/>
    <row r="543" ht="14.25" customHeight="1" s="412"/>
    <row r="544" ht="14.25" customHeight="1" s="412"/>
    <row r="545" ht="14.25" customHeight="1" s="412"/>
    <row r="546" ht="14.25" customHeight="1" s="412"/>
    <row r="547" ht="14.25" customHeight="1" s="412"/>
    <row r="548" ht="14.25" customHeight="1" s="412"/>
    <row r="549" ht="14.25" customHeight="1" s="412"/>
    <row r="550" ht="14.25" customHeight="1" s="412"/>
    <row r="551" ht="14.25" customHeight="1" s="412"/>
    <row r="552" ht="14.25" customHeight="1" s="412"/>
    <row r="553" ht="14.25" customHeight="1" s="412"/>
    <row r="554" ht="14.25" customHeight="1" s="412"/>
    <row r="555" ht="14.25" customHeight="1" s="412"/>
    <row r="556" ht="14.25" customHeight="1" s="412"/>
    <row r="557" ht="14.25" customHeight="1" s="412"/>
    <row r="558" ht="14.25" customHeight="1" s="412"/>
    <row r="559" ht="14.25" customHeight="1" s="412"/>
    <row r="560" ht="14.25" customHeight="1" s="412"/>
    <row r="561" ht="14.25" customHeight="1" s="412"/>
    <row r="562" ht="14.25" customHeight="1" s="412"/>
    <row r="563" ht="14.25" customHeight="1" s="412"/>
    <row r="564" ht="14.25" customHeight="1" s="412"/>
    <row r="565" ht="14.25" customHeight="1" s="412"/>
    <row r="566" ht="14.25" customHeight="1" s="412"/>
    <row r="567" ht="14.25" customHeight="1" s="412"/>
    <row r="568" ht="14.25" customHeight="1" s="412"/>
    <row r="569" ht="14.25" customHeight="1" s="412"/>
    <row r="570" ht="14.25" customHeight="1" s="412"/>
    <row r="571" ht="14.25" customHeight="1" s="412"/>
    <row r="572" ht="14.25" customHeight="1" s="412"/>
    <row r="573" ht="14.25" customHeight="1" s="412"/>
    <row r="574" ht="14.25" customHeight="1" s="412"/>
    <row r="575" ht="14.25" customHeight="1" s="412"/>
    <row r="576" ht="14.25" customHeight="1" s="412"/>
    <row r="577" ht="14.25" customHeight="1" s="412"/>
    <row r="578" ht="14.25" customHeight="1" s="412"/>
    <row r="579" ht="14.25" customHeight="1" s="412"/>
    <row r="580" ht="14.25" customHeight="1" s="412"/>
    <row r="581" ht="14.25" customHeight="1" s="412"/>
    <row r="582" ht="14.25" customHeight="1" s="412"/>
    <row r="583" ht="14.25" customHeight="1" s="412"/>
    <row r="584" ht="14.25" customHeight="1" s="412"/>
    <row r="585" ht="14.25" customHeight="1" s="412"/>
    <row r="586" ht="14.25" customHeight="1" s="412"/>
    <row r="587" ht="14.25" customHeight="1" s="412"/>
    <row r="588" ht="14.25" customHeight="1" s="412"/>
    <row r="589" ht="14.25" customHeight="1" s="412"/>
    <row r="590" ht="14.25" customHeight="1" s="412"/>
    <row r="591" ht="14.25" customHeight="1" s="412"/>
    <row r="592" ht="14.25" customHeight="1" s="412"/>
    <row r="593" ht="14.25" customHeight="1" s="412"/>
    <row r="594" ht="14.25" customHeight="1" s="412"/>
    <row r="595" ht="14.25" customHeight="1" s="412"/>
    <row r="596" ht="14.25" customHeight="1" s="412"/>
    <row r="597" ht="14.25" customHeight="1" s="412"/>
    <row r="598" ht="14.25" customHeight="1" s="412"/>
    <row r="599" ht="14.25" customHeight="1" s="412"/>
    <row r="600" ht="14.25" customHeight="1" s="412"/>
    <row r="601" ht="14.25" customHeight="1" s="412"/>
    <row r="602" ht="14.25" customHeight="1" s="412"/>
    <row r="603" ht="14.25" customHeight="1" s="412"/>
    <row r="604" ht="14.25" customHeight="1" s="412"/>
    <row r="605" ht="14.25" customHeight="1" s="412"/>
    <row r="606" ht="14.25" customHeight="1" s="412"/>
    <row r="607" ht="14.25" customHeight="1" s="412"/>
    <row r="608" ht="14.25" customHeight="1" s="412"/>
    <row r="609" ht="14.25" customHeight="1" s="412"/>
    <row r="610" ht="14.25" customHeight="1" s="412"/>
    <row r="611" ht="14.25" customHeight="1" s="412"/>
    <row r="612" ht="14.25" customHeight="1" s="412"/>
    <row r="613" ht="14.25" customHeight="1" s="412"/>
    <row r="614" ht="14.25" customHeight="1" s="412"/>
    <row r="615" ht="14.25" customHeight="1" s="412"/>
    <row r="616" ht="14.25" customHeight="1" s="412"/>
    <row r="617" ht="14.25" customHeight="1" s="412"/>
    <row r="618" ht="14.25" customHeight="1" s="412"/>
    <row r="619" ht="14.25" customHeight="1" s="412"/>
    <row r="620" ht="14.25" customHeight="1" s="412"/>
    <row r="621" ht="14.25" customHeight="1" s="412"/>
    <row r="622" ht="14.25" customHeight="1" s="412"/>
    <row r="623" ht="14.25" customHeight="1" s="412"/>
    <row r="624" ht="14.25" customHeight="1" s="412"/>
    <row r="625" ht="14.25" customHeight="1" s="412"/>
    <row r="626" ht="14.25" customHeight="1" s="412"/>
    <row r="627" ht="14.25" customHeight="1" s="412"/>
    <row r="628" ht="14.25" customHeight="1" s="412"/>
    <row r="629" ht="14.25" customHeight="1" s="412"/>
    <row r="630" ht="14.25" customHeight="1" s="412"/>
    <row r="631" ht="14.25" customHeight="1" s="412"/>
    <row r="632" ht="14.25" customHeight="1" s="412"/>
    <row r="633" ht="14.25" customHeight="1" s="412"/>
    <row r="634" ht="14.25" customHeight="1" s="412"/>
    <row r="635" ht="14.25" customHeight="1" s="412"/>
    <row r="636" ht="14.25" customHeight="1" s="412"/>
    <row r="637" ht="14.25" customHeight="1" s="412"/>
    <row r="638" ht="14.25" customHeight="1" s="412"/>
    <row r="639" ht="14.25" customHeight="1" s="412"/>
    <row r="640" ht="14.25" customHeight="1" s="412"/>
    <row r="641" ht="14.25" customHeight="1" s="412"/>
    <row r="642" ht="14.25" customHeight="1" s="412"/>
    <row r="643" ht="14.25" customHeight="1" s="412"/>
    <row r="644" ht="14.25" customHeight="1" s="412"/>
    <row r="645" ht="14.25" customHeight="1" s="412"/>
    <row r="646" ht="14.25" customHeight="1" s="412"/>
    <row r="647" ht="14.25" customHeight="1" s="412"/>
    <row r="648" ht="14.25" customHeight="1" s="412"/>
    <row r="649" ht="14.25" customHeight="1" s="412"/>
    <row r="650" ht="14.25" customHeight="1" s="412"/>
    <row r="651" ht="14.25" customHeight="1" s="412"/>
    <row r="652" ht="14.25" customHeight="1" s="412"/>
    <row r="653" ht="14.25" customHeight="1" s="412"/>
    <row r="654" ht="14.25" customHeight="1" s="412"/>
    <row r="655" ht="14.25" customHeight="1" s="412"/>
    <row r="656" ht="14.25" customHeight="1" s="412"/>
    <row r="657" ht="14.25" customHeight="1" s="412"/>
    <row r="658" ht="14.25" customHeight="1" s="412"/>
    <row r="659" ht="14.25" customHeight="1" s="412"/>
    <row r="660" ht="14.25" customHeight="1" s="412"/>
    <row r="661" ht="14.25" customHeight="1" s="412"/>
    <row r="662" ht="14.25" customHeight="1" s="412"/>
    <row r="663" ht="14.25" customHeight="1" s="412"/>
    <row r="664" ht="14.25" customHeight="1" s="412"/>
    <row r="665" ht="14.25" customHeight="1" s="412"/>
    <row r="666" ht="14.25" customHeight="1" s="412"/>
    <row r="667" ht="14.25" customHeight="1" s="412"/>
    <row r="668" ht="14.25" customHeight="1" s="412"/>
    <row r="669" ht="14.25" customHeight="1" s="412"/>
    <row r="670" ht="14.25" customHeight="1" s="412"/>
    <row r="671" ht="14.25" customHeight="1" s="412"/>
    <row r="672" ht="14.25" customHeight="1" s="412"/>
    <row r="673" ht="14.25" customHeight="1" s="412"/>
    <row r="674" ht="14.25" customHeight="1" s="412"/>
    <row r="675" ht="14.25" customHeight="1" s="412"/>
    <row r="676" ht="14.25" customHeight="1" s="412"/>
    <row r="677" ht="14.25" customHeight="1" s="412"/>
    <row r="678" ht="14.25" customHeight="1" s="412"/>
    <row r="679" ht="14.25" customHeight="1" s="412"/>
    <row r="680" ht="14.25" customHeight="1" s="412"/>
    <row r="681" ht="14.25" customHeight="1" s="412"/>
    <row r="682" ht="14.25" customHeight="1" s="412"/>
    <row r="683" ht="14.25" customHeight="1" s="412"/>
    <row r="684" ht="14.25" customHeight="1" s="412"/>
    <row r="685" ht="14.25" customHeight="1" s="412"/>
    <row r="686" ht="14.25" customHeight="1" s="412"/>
    <row r="687" ht="14.25" customHeight="1" s="412"/>
    <row r="688" ht="14.25" customHeight="1" s="412"/>
    <row r="689" ht="14.25" customHeight="1" s="412"/>
    <row r="690" ht="14.25" customHeight="1" s="412"/>
    <row r="691" ht="14.25" customHeight="1" s="412"/>
    <row r="692" ht="14.25" customHeight="1" s="412"/>
    <row r="693" ht="14.25" customHeight="1" s="412"/>
    <row r="694" ht="14.25" customHeight="1" s="412"/>
    <row r="695" ht="14.25" customHeight="1" s="412"/>
    <row r="696" ht="14.25" customHeight="1" s="412"/>
    <row r="697" ht="14.25" customHeight="1" s="412"/>
    <row r="698" ht="14.25" customHeight="1" s="412"/>
    <row r="699" ht="14.25" customHeight="1" s="412"/>
    <row r="700" ht="14.25" customHeight="1" s="412"/>
    <row r="701" ht="14.25" customHeight="1" s="412"/>
    <row r="702" ht="14.25" customHeight="1" s="412"/>
    <row r="703" ht="14.25" customHeight="1" s="412"/>
    <row r="704" ht="14.25" customHeight="1" s="412"/>
    <row r="705" ht="14.25" customHeight="1" s="412"/>
    <row r="706" ht="14.25" customHeight="1" s="412"/>
    <row r="707" ht="14.25" customHeight="1" s="412"/>
    <row r="708" ht="14.25" customHeight="1" s="412"/>
    <row r="709" ht="14.25" customHeight="1" s="412"/>
    <row r="710" ht="14.25" customHeight="1" s="412"/>
    <row r="711" ht="14.25" customHeight="1" s="412"/>
    <row r="712" ht="14.25" customHeight="1" s="412"/>
    <row r="713" ht="14.25" customHeight="1" s="412"/>
    <row r="714" ht="14.25" customHeight="1" s="412"/>
    <row r="715" ht="14.25" customHeight="1" s="412"/>
    <row r="716" ht="14.25" customHeight="1" s="412"/>
    <row r="717" ht="14.25" customHeight="1" s="412"/>
    <row r="718" ht="14.25" customHeight="1" s="412"/>
    <row r="719" ht="14.25" customHeight="1" s="412"/>
    <row r="720" ht="14.25" customHeight="1" s="412"/>
    <row r="721" ht="14.25" customHeight="1" s="412"/>
    <row r="722" ht="14.25" customHeight="1" s="412"/>
    <row r="723" ht="14.25" customHeight="1" s="412"/>
    <row r="724" ht="14.25" customHeight="1" s="412"/>
    <row r="725" ht="14.25" customHeight="1" s="412"/>
    <row r="726" ht="14.25" customHeight="1" s="412"/>
    <row r="727" ht="14.25" customHeight="1" s="412"/>
    <row r="728" ht="14.25" customHeight="1" s="412"/>
    <row r="729" ht="14.25" customHeight="1" s="412"/>
    <row r="730" ht="14.25" customHeight="1" s="412"/>
    <row r="731" ht="14.25" customHeight="1" s="412"/>
    <row r="732" ht="14.25" customHeight="1" s="412"/>
    <row r="733" ht="14.25" customHeight="1" s="412"/>
    <row r="734" ht="14.25" customHeight="1" s="412"/>
    <row r="735" ht="14.25" customHeight="1" s="412"/>
    <row r="736" ht="14.25" customHeight="1" s="412"/>
    <row r="737" ht="14.25" customHeight="1" s="412"/>
    <row r="738" ht="14.25" customHeight="1" s="412"/>
    <row r="739" ht="14.25" customHeight="1" s="412"/>
    <row r="740" ht="14.25" customHeight="1" s="412"/>
    <row r="741" ht="14.25" customHeight="1" s="412"/>
    <row r="742" ht="14.25" customHeight="1" s="412"/>
    <row r="743" ht="14.25" customHeight="1" s="412"/>
    <row r="744" ht="14.25" customHeight="1" s="412"/>
    <row r="745" ht="14.25" customHeight="1" s="412"/>
    <row r="746" ht="14.25" customHeight="1" s="412"/>
    <row r="747" ht="14.25" customHeight="1" s="412"/>
    <row r="748" ht="14.25" customHeight="1" s="412"/>
    <row r="749" ht="14.25" customHeight="1" s="412"/>
    <row r="750" ht="14.25" customHeight="1" s="412"/>
    <row r="751" ht="14.25" customHeight="1" s="412"/>
    <row r="752" ht="14.25" customHeight="1" s="412"/>
    <row r="753" ht="14.25" customHeight="1" s="412"/>
    <row r="754" ht="14.25" customHeight="1" s="412"/>
    <row r="755" ht="14.25" customHeight="1" s="412"/>
    <row r="756" ht="14.25" customHeight="1" s="412"/>
    <row r="757" ht="14.25" customHeight="1" s="412"/>
    <row r="758" ht="14.25" customHeight="1" s="412"/>
    <row r="759" ht="14.25" customHeight="1" s="412"/>
    <row r="760" ht="14.25" customHeight="1" s="412"/>
    <row r="761" ht="14.25" customHeight="1" s="412"/>
    <row r="762" ht="14.25" customHeight="1" s="412"/>
    <row r="763" ht="14.25" customHeight="1" s="412"/>
    <row r="764" ht="14.25" customHeight="1" s="412"/>
    <row r="765" ht="14.25" customHeight="1" s="412"/>
    <row r="766" ht="14.25" customHeight="1" s="412"/>
    <row r="767" ht="14.25" customHeight="1" s="412"/>
    <row r="768" ht="14.25" customHeight="1" s="412"/>
    <row r="769" ht="14.25" customHeight="1" s="412"/>
    <row r="770" ht="14.25" customHeight="1" s="412"/>
    <row r="771" ht="14.25" customHeight="1" s="412"/>
    <row r="772" ht="14.25" customHeight="1" s="412"/>
    <row r="773" ht="14.25" customHeight="1" s="412"/>
    <row r="774" ht="14.25" customHeight="1" s="412"/>
    <row r="775" ht="14.25" customHeight="1" s="412"/>
    <row r="776" ht="14.25" customHeight="1" s="412"/>
    <row r="777" ht="14.25" customHeight="1" s="412"/>
    <row r="778" ht="14.25" customHeight="1" s="412"/>
    <row r="779" ht="14.25" customHeight="1" s="412"/>
    <row r="780" ht="14.25" customHeight="1" s="412"/>
    <row r="781" ht="14.25" customHeight="1" s="412"/>
    <row r="782" ht="14.25" customHeight="1" s="412"/>
    <row r="783" ht="14.25" customHeight="1" s="412"/>
    <row r="784" ht="14.25" customHeight="1" s="412"/>
    <row r="785" ht="14.25" customHeight="1" s="412"/>
    <row r="786" ht="14.25" customHeight="1" s="412"/>
    <row r="787" ht="14.25" customHeight="1" s="412"/>
    <row r="788" ht="14.25" customHeight="1" s="412"/>
    <row r="789" ht="14.25" customHeight="1" s="412"/>
    <row r="790" ht="14.25" customHeight="1" s="412"/>
    <row r="791" ht="14.25" customHeight="1" s="412"/>
    <row r="792" ht="14.25" customHeight="1" s="412"/>
    <row r="793" ht="14.25" customHeight="1" s="412"/>
    <row r="794" ht="14.25" customHeight="1" s="412"/>
    <row r="795" ht="14.25" customHeight="1" s="412"/>
    <row r="796" ht="14.25" customHeight="1" s="412"/>
    <row r="797" ht="14.25" customHeight="1" s="412"/>
    <row r="798" ht="14.25" customHeight="1" s="412"/>
    <row r="799" ht="14.25" customHeight="1" s="412"/>
    <row r="800" ht="14.25" customHeight="1" s="412"/>
    <row r="801" ht="14.25" customHeight="1" s="412"/>
    <row r="802" ht="14.25" customHeight="1" s="412"/>
    <row r="803" ht="14.25" customHeight="1" s="412"/>
    <row r="804" ht="14.25" customHeight="1" s="412"/>
    <row r="805" ht="14.25" customHeight="1" s="412"/>
    <row r="806" ht="14.25" customHeight="1" s="412"/>
    <row r="807" ht="14.25" customHeight="1" s="412"/>
    <row r="808" ht="14.25" customHeight="1" s="412"/>
    <row r="809" ht="14.25" customHeight="1" s="412"/>
    <row r="810" ht="14.25" customHeight="1" s="412"/>
    <row r="811" ht="14.25" customHeight="1" s="412"/>
    <row r="812" ht="14.25" customHeight="1" s="412"/>
    <row r="813" ht="14.25" customHeight="1" s="412"/>
    <row r="814" ht="14.25" customHeight="1" s="412"/>
    <row r="815" ht="14.25" customHeight="1" s="412"/>
    <row r="816" ht="14.25" customHeight="1" s="412"/>
    <row r="817" ht="14.25" customHeight="1" s="412"/>
    <row r="818" ht="14.25" customHeight="1" s="412"/>
    <row r="819" ht="14.25" customHeight="1" s="412"/>
    <row r="820" ht="14.25" customHeight="1" s="412"/>
    <row r="821" ht="14.25" customHeight="1" s="412"/>
    <row r="822" ht="14.25" customHeight="1" s="412"/>
    <row r="823" ht="14.25" customHeight="1" s="412"/>
    <row r="824" ht="14.25" customHeight="1" s="412"/>
    <row r="825" ht="14.25" customHeight="1" s="412"/>
    <row r="826" ht="14.25" customHeight="1" s="412"/>
    <row r="827" ht="14.25" customHeight="1" s="412"/>
    <row r="828" ht="14.25" customHeight="1" s="412"/>
    <row r="829" ht="14.25" customHeight="1" s="412"/>
    <row r="830" ht="14.25" customHeight="1" s="412"/>
    <row r="831" ht="14.25" customHeight="1" s="412"/>
    <row r="832" ht="14.25" customHeight="1" s="412"/>
    <row r="833" ht="14.25" customHeight="1" s="412"/>
    <row r="834" ht="14.25" customHeight="1" s="412"/>
    <row r="835" ht="14.25" customHeight="1" s="412"/>
    <row r="836" ht="14.25" customHeight="1" s="412"/>
    <row r="837" ht="14.25" customHeight="1" s="412"/>
    <row r="838" ht="14.25" customHeight="1" s="412"/>
    <row r="839" ht="14.25" customHeight="1" s="412"/>
    <row r="840" ht="14.25" customHeight="1" s="412"/>
    <row r="841" ht="14.25" customHeight="1" s="412"/>
    <row r="842" ht="14.25" customHeight="1" s="412"/>
    <row r="843" ht="14.25" customHeight="1" s="412"/>
    <row r="844" ht="14.25" customHeight="1" s="412"/>
    <row r="845" ht="14.25" customHeight="1" s="412"/>
    <row r="846" ht="14.25" customHeight="1" s="412"/>
    <row r="847" ht="14.25" customHeight="1" s="412"/>
    <row r="848" ht="14.25" customHeight="1" s="412"/>
    <row r="849" ht="14.25" customHeight="1" s="412"/>
    <row r="850" ht="14.25" customHeight="1" s="412"/>
    <row r="851" ht="14.25" customHeight="1" s="412"/>
    <row r="852" ht="14.25" customHeight="1" s="412"/>
    <row r="853" ht="14.25" customHeight="1" s="412"/>
    <row r="854" ht="14.25" customHeight="1" s="412"/>
    <row r="855" ht="14.25" customHeight="1" s="412"/>
    <row r="856" ht="14.25" customHeight="1" s="412"/>
    <row r="857" ht="14.25" customHeight="1" s="412"/>
    <row r="858" ht="14.25" customHeight="1" s="412"/>
    <row r="859" ht="14.25" customHeight="1" s="412"/>
    <row r="860" ht="14.25" customHeight="1" s="412"/>
    <row r="861" ht="14.25" customHeight="1" s="412"/>
    <row r="862" ht="14.25" customHeight="1" s="412"/>
    <row r="863" ht="14.25" customHeight="1" s="412"/>
    <row r="864" ht="14.25" customHeight="1" s="412"/>
    <row r="865" ht="14.25" customHeight="1" s="412"/>
    <row r="866" ht="14.25" customHeight="1" s="412"/>
    <row r="867" ht="14.25" customHeight="1" s="412"/>
    <row r="868" ht="14.25" customHeight="1" s="412"/>
    <row r="869" ht="14.25" customHeight="1" s="412"/>
    <row r="870" ht="14.25" customHeight="1" s="412"/>
    <row r="871" ht="14.25" customHeight="1" s="412"/>
    <row r="872" ht="14.25" customHeight="1" s="412"/>
    <row r="873" ht="14.25" customHeight="1" s="412"/>
    <row r="874" ht="14.25" customHeight="1" s="412"/>
    <row r="875" ht="14.25" customHeight="1" s="412"/>
    <row r="876" ht="14.25" customHeight="1" s="412"/>
    <row r="877" ht="14.25" customHeight="1" s="412"/>
    <row r="878" ht="14.25" customHeight="1" s="412"/>
    <row r="879" ht="14.25" customHeight="1" s="412"/>
    <row r="880" ht="14.25" customHeight="1" s="412"/>
    <row r="881" ht="14.25" customHeight="1" s="412"/>
    <row r="882" ht="14.25" customHeight="1" s="412"/>
    <row r="883" ht="14.25" customHeight="1" s="412"/>
    <row r="884" ht="14.25" customHeight="1" s="412"/>
    <row r="885" ht="14.25" customHeight="1" s="412"/>
    <row r="886" ht="14.25" customHeight="1" s="412"/>
    <row r="887" ht="14.25" customHeight="1" s="412"/>
    <row r="888" ht="14.25" customHeight="1" s="412"/>
    <row r="889" ht="14.25" customHeight="1" s="412"/>
    <row r="890" ht="14.25" customHeight="1" s="412"/>
    <row r="891" ht="14.25" customHeight="1" s="412"/>
    <row r="892" ht="14.25" customHeight="1" s="412"/>
    <row r="893" ht="14.25" customHeight="1" s="412"/>
    <row r="894" ht="14.25" customHeight="1" s="412"/>
    <row r="895" ht="14.25" customHeight="1" s="412"/>
    <row r="896" ht="14.25" customHeight="1" s="412"/>
    <row r="897" ht="14.25" customHeight="1" s="412"/>
    <row r="898" ht="14.25" customHeight="1" s="412"/>
    <row r="899" ht="14.25" customHeight="1" s="412"/>
    <row r="900" ht="14.25" customHeight="1" s="412"/>
    <row r="901" ht="14.25" customHeight="1" s="412"/>
    <row r="902" ht="14.25" customHeight="1" s="412"/>
    <row r="903" ht="14.25" customHeight="1" s="412"/>
    <row r="904" ht="14.25" customHeight="1" s="412"/>
    <row r="905" ht="14.25" customHeight="1" s="412"/>
    <row r="906" ht="14.25" customHeight="1" s="412"/>
    <row r="907" ht="14.25" customHeight="1" s="412"/>
    <row r="908" ht="14.25" customHeight="1" s="412"/>
    <row r="909" ht="14.25" customHeight="1" s="412"/>
    <row r="910" ht="14.25" customHeight="1" s="412"/>
    <row r="911" ht="14.25" customHeight="1" s="412"/>
    <row r="912" ht="14.25" customHeight="1" s="412"/>
    <row r="913" ht="14.25" customHeight="1" s="412"/>
    <row r="914" ht="14.25" customHeight="1" s="412"/>
    <row r="915" ht="14.25" customHeight="1" s="412"/>
    <row r="916" ht="14.25" customHeight="1" s="412"/>
    <row r="917" ht="14.25" customHeight="1" s="412"/>
    <row r="918" ht="14.25" customHeight="1" s="412"/>
    <row r="919" ht="14.25" customHeight="1" s="412"/>
    <row r="920" ht="14.25" customHeight="1" s="412"/>
    <row r="921" ht="14.25" customHeight="1" s="412"/>
    <row r="922" ht="14.25" customHeight="1" s="412"/>
    <row r="923" ht="14.25" customHeight="1" s="412"/>
    <row r="924" ht="14.25" customHeight="1" s="412"/>
    <row r="925" ht="14.25" customHeight="1" s="412"/>
    <row r="926" ht="14.25" customHeight="1" s="412"/>
    <row r="927" ht="14.25" customHeight="1" s="412"/>
    <row r="928" ht="14.25" customHeight="1" s="412"/>
    <row r="929" ht="14.25" customHeight="1" s="412"/>
    <row r="930" ht="14.25" customHeight="1" s="412"/>
    <row r="931" ht="14.25" customHeight="1" s="412"/>
    <row r="932" ht="14.25" customHeight="1" s="412"/>
    <row r="933" ht="14.25" customHeight="1" s="412"/>
    <row r="934" ht="14.25" customHeight="1" s="412"/>
    <row r="935" ht="14.25" customHeight="1" s="412"/>
    <row r="936" ht="14.25" customHeight="1" s="412"/>
    <row r="937" ht="14.25" customHeight="1" s="412"/>
    <row r="938" ht="14.25" customHeight="1" s="412"/>
    <row r="939" ht="14.25" customHeight="1" s="412"/>
    <row r="940" ht="14.25" customHeight="1" s="412"/>
    <row r="941" ht="14.25" customHeight="1" s="412"/>
    <row r="942" ht="14.25" customHeight="1" s="412"/>
    <row r="943" ht="14.25" customHeight="1" s="412"/>
    <row r="944" ht="14.25" customHeight="1" s="412"/>
    <row r="945" ht="14.25" customHeight="1" s="412"/>
    <row r="946" ht="14.25" customHeight="1" s="412"/>
    <row r="947" ht="14.25" customHeight="1" s="412"/>
    <row r="948" ht="14.25" customHeight="1" s="412"/>
    <row r="949" ht="14.25" customHeight="1" s="412"/>
    <row r="950" ht="14.25" customHeight="1" s="412"/>
    <row r="951" ht="14.25" customHeight="1" s="412"/>
    <row r="952" ht="14.25" customHeight="1" s="412"/>
    <row r="953" ht="14.25" customHeight="1" s="412"/>
    <row r="954" ht="14.25" customHeight="1" s="412"/>
    <row r="955" ht="14.25" customHeight="1" s="412"/>
    <row r="956" ht="14.25" customHeight="1" s="412"/>
    <row r="957" ht="14.25" customHeight="1" s="412"/>
    <row r="958" ht="14.25" customHeight="1" s="412"/>
    <row r="959" ht="14.25" customHeight="1" s="412"/>
    <row r="960" ht="14.25" customHeight="1" s="412"/>
    <row r="961" ht="14.25" customHeight="1" s="412"/>
    <row r="962" ht="14.25" customHeight="1" s="412"/>
    <row r="963" ht="14.25" customHeight="1" s="412"/>
    <row r="964" ht="14.25" customHeight="1" s="412"/>
    <row r="965" ht="14.25" customHeight="1" s="412"/>
    <row r="966" ht="14.25" customHeight="1" s="412"/>
    <row r="967" ht="14.25" customHeight="1" s="412"/>
    <row r="968" ht="14.25" customHeight="1" s="412"/>
    <row r="969" ht="14.25" customHeight="1" s="412"/>
    <row r="970" ht="14.25" customHeight="1" s="412"/>
    <row r="971" ht="14.25" customHeight="1" s="412"/>
    <row r="972" ht="14.25" customHeight="1" s="412"/>
    <row r="973" ht="14.25" customHeight="1" s="412"/>
    <row r="974" ht="14.25" customHeight="1" s="412"/>
    <row r="975" ht="14.25" customHeight="1" s="412"/>
    <row r="976" ht="14.25" customHeight="1" s="412"/>
    <row r="977" ht="14.25" customHeight="1" s="412"/>
    <row r="978" ht="14.25" customHeight="1" s="412"/>
    <row r="979" ht="14.25" customHeight="1" s="412"/>
    <row r="980" ht="14.25" customHeight="1" s="412"/>
    <row r="981" ht="14.25" customHeight="1" s="412"/>
    <row r="982" ht="14.25" customHeight="1" s="412"/>
    <row r="983" ht="14.25" customHeight="1" s="412"/>
    <row r="984" ht="14.25" customHeight="1" s="412"/>
    <row r="985" ht="14.25" customHeight="1" s="412"/>
    <row r="986" ht="14.25" customHeight="1" s="412"/>
    <row r="987" ht="14.25" customHeight="1" s="412"/>
    <row r="988" ht="14.25" customHeight="1" s="412"/>
    <row r="989" ht="14.25" customHeight="1" s="412"/>
    <row r="990" ht="14.25" customHeight="1" s="412"/>
    <row r="991" ht="14.25" customHeight="1" s="412"/>
    <row r="992" ht="14.25" customHeight="1" s="412"/>
    <row r="993" ht="14.25" customHeight="1" s="412"/>
    <row r="994" ht="14.25" customHeight="1" s="412"/>
    <row r="995" ht="14.25" customHeight="1" s="412"/>
    <row r="996" ht="14.25" customHeight="1" s="412"/>
    <row r="997" ht="14.25" customHeight="1" s="412"/>
    <row r="998" ht="14.25" customHeight="1" s="412"/>
    <row r="999" ht="14.25" customHeight="1" s="412"/>
    <row r="1000" ht="14.25" customHeight="1" s="412"/>
  </sheetData>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AB1000"/>
  <sheetViews>
    <sheetView showGridLines="0" workbookViewId="0">
      <selection activeCell="A1" sqref="A1"/>
    </sheetView>
  </sheetViews>
  <sheetFormatPr baseColWidth="8" defaultColWidth="12.63" defaultRowHeight="15" customHeight="1"/>
  <cols>
    <col width="8.5" customWidth="1" style="412" min="1" max="2"/>
    <col width="48.38" customWidth="1" style="412" min="3" max="3"/>
    <col width="8.5" customWidth="1" style="412" min="4" max="6"/>
    <col width="10.13" customWidth="1" style="412" min="7" max="7"/>
    <col width="10.88" customWidth="1" style="412" min="8" max="12"/>
    <col width="9" customWidth="1" style="412" min="13" max="13"/>
    <col width="9.880000000000001" customWidth="1" style="412" min="14" max="14"/>
    <col width="8.5" customWidth="1" style="412" min="15" max="25"/>
    <col width="12.5" customWidth="1" style="412" min="26" max="28"/>
  </cols>
  <sheetData>
    <row r="1" ht="1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row>
    <row r="2">
      <c r="A2" s="29" t="n"/>
      <c r="B2" s="29" t="n"/>
      <c r="C2" s="30" t="inlineStr">
        <is>
          <t>Income Statement</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c r="AA2" s="29" t="n"/>
      <c r="AB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row>
    <row r="4" ht="14.25" customHeight="1" s="412">
      <c r="A4" s="1" t="n"/>
      <c r="B4" s="1" t="n"/>
      <c r="C4" s="34" t="inlineStr">
        <is>
          <t>Income Statement Drivers</t>
        </is>
      </c>
      <c r="D4" s="35" t="n"/>
      <c r="E4" s="35" t="n"/>
      <c r="F4" s="35" t="n"/>
      <c r="G4" s="35" t="n"/>
      <c r="H4" s="415" t="inlineStr">
        <is>
          <t>Projected</t>
        </is>
      </c>
      <c r="I4" s="414" t="n"/>
      <c r="J4" s="414" t="n"/>
      <c r="K4" s="414" t="n"/>
      <c r="L4" s="416" t="n"/>
      <c r="M4" s="1" t="n"/>
      <c r="N4" s="1" t="n"/>
      <c r="O4" s="1" t="n"/>
      <c r="P4" s="1" t="n"/>
      <c r="Q4" s="1" t="n"/>
      <c r="R4" s="1" t="n"/>
      <c r="S4" s="1" t="n"/>
      <c r="T4" s="1" t="n"/>
      <c r="U4" s="1" t="n"/>
      <c r="V4" s="1" t="n"/>
      <c r="W4" s="1" t="n"/>
      <c r="X4" s="1" t="n"/>
      <c r="Y4" s="83" t="n"/>
      <c r="Z4" s="1" t="n"/>
      <c r="AA4" s="1" t="n"/>
      <c r="AB4" s="1" t="n"/>
    </row>
    <row r="5" ht="5.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row>
    <row r="6" ht="14.25" customHeight="1" s="412">
      <c r="A6" s="1" t="n"/>
      <c r="B6" s="1" t="n"/>
      <c r="C6" s="1" t="n"/>
      <c r="D6" s="1" t="n"/>
      <c r="E6" s="1" t="n"/>
      <c r="F6" s="1" t="n"/>
      <c r="G6" s="1" t="n"/>
      <c r="H6" s="39">
        <f>G19+1</f>
        <v/>
      </c>
      <c r="I6" s="39">
        <f>H6+1</f>
        <v/>
      </c>
      <c r="J6" s="39">
        <f>I6+1</f>
        <v/>
      </c>
      <c r="K6" s="39">
        <f>J6+1</f>
        <v/>
      </c>
      <c r="L6" s="39">
        <f>K6+1</f>
        <v/>
      </c>
      <c r="M6" s="1" t="n"/>
      <c r="N6" s="1" t="n"/>
      <c r="O6" s="1" t="n"/>
      <c r="P6" s="1" t="n"/>
      <c r="Q6" s="1" t="n"/>
      <c r="R6" s="1" t="n"/>
      <c r="S6" s="1" t="n"/>
      <c r="T6" s="1" t="n"/>
      <c r="U6" s="1" t="n"/>
      <c r="V6" s="1" t="n"/>
      <c r="W6" s="1" t="n"/>
      <c r="X6" s="1" t="n"/>
      <c r="Y6" s="1" t="n"/>
      <c r="Z6" s="1" t="n"/>
      <c r="AA6" s="1" t="n"/>
      <c r="AB6" s="1" t="n"/>
    </row>
    <row r="7" ht="5.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row>
    <row r="8" ht="14.25" customHeight="1" s="412">
      <c r="A8" s="1" t="n"/>
      <c r="B8" s="1" t="n"/>
      <c r="C8" s="1" t="inlineStr">
        <is>
          <t>Revenue Growth %</t>
        </is>
      </c>
      <c r="D8" s="1" t="n"/>
      <c r="E8" s="1" t="n"/>
      <c r="F8" s="1" t="n"/>
      <c r="G8" s="1" t="n"/>
      <c r="H8" s="40">
        <f>AVERAGE(O12:O14)</f>
        <v/>
      </c>
      <c r="I8" s="40">
        <f>AVERAGE(P12:P14)</f>
        <v/>
      </c>
      <c r="J8" s="40">
        <f>AVERAGE(Q12:Q14)</f>
        <v/>
      </c>
      <c r="K8" s="40">
        <f>AVERAGE(R12:R14)</f>
        <v/>
      </c>
      <c r="L8" s="40">
        <f>AVERAGE(S12:S14)</f>
        <v/>
      </c>
      <c r="M8" s="1" t="n"/>
      <c r="N8" s="1" t="n"/>
      <c r="O8" s="1" t="n"/>
      <c r="P8" s="1" t="n"/>
      <c r="Q8" s="1" t="n"/>
      <c r="R8" s="1" t="n"/>
      <c r="S8" s="1" t="n"/>
      <c r="T8" s="1" t="n"/>
      <c r="U8" s="1" t="n"/>
      <c r="V8" s="1" t="n"/>
      <c r="W8" s="1" t="n"/>
      <c r="X8" s="1" t="n"/>
      <c r="Y8" s="1" t="n"/>
      <c r="Z8" s="1" t="n"/>
      <c r="AA8" s="1" t="n"/>
      <c r="AB8" s="1" t="n"/>
    </row>
    <row r="9" ht="14.25" customHeight="1" s="412">
      <c r="A9" s="1" t="n"/>
      <c r="B9" s="1" t="n"/>
      <c r="C9" s="1" t="inlineStr">
        <is>
          <t>Cost Of Good Sold % Of Revenue</t>
        </is>
      </c>
      <c r="D9" s="454" t="n">
        <v>0.0025</v>
      </c>
      <c r="E9" s="1" t="n"/>
      <c r="F9" s="1" t="n"/>
      <c r="G9" s="1" t="n"/>
      <c r="H9" s="255">
        <f>AVERAGE(F22:G22)/AVERAGE($F$21:$G$21)</f>
        <v/>
      </c>
      <c r="I9" s="256">
        <f>H9-$D$9</f>
        <v/>
      </c>
      <c r="J9" s="256">
        <f>I9-$D$9</f>
        <v/>
      </c>
      <c r="K9" s="256">
        <f>J9-$D$9</f>
        <v/>
      </c>
      <c r="L9" s="256">
        <f>K9-$D$9</f>
        <v/>
      </c>
      <c r="M9" s="1" t="n"/>
      <c r="N9" s="1" t="n"/>
      <c r="O9" s="1" t="n"/>
      <c r="P9" s="1" t="n"/>
      <c r="Q9" s="1" t="n"/>
      <c r="R9" s="1" t="n"/>
      <c r="S9" s="1" t="n"/>
      <c r="T9" s="1" t="n"/>
      <c r="U9" s="1" t="n"/>
      <c r="V9" s="1" t="n"/>
      <c r="W9" s="1" t="n"/>
      <c r="X9" s="1" t="n"/>
      <c r="Y9" s="1" t="n"/>
      <c r="Z9" s="1" t="n"/>
      <c r="AA9" s="1" t="n"/>
      <c r="AB9" s="1" t="n"/>
    </row>
    <row r="10" ht="14.25" customHeight="1" s="412">
      <c r="A10" s="1" t="n"/>
      <c r="B10" s="1" t="n"/>
      <c r="C10" s="1" t="inlineStr">
        <is>
          <t>Selling, General &amp; Administrative Expenses % Of Revenue</t>
        </is>
      </c>
      <c r="D10" s="454" t="n">
        <v>0.0025</v>
      </c>
      <c r="E10" s="1" t="n"/>
      <c r="F10" s="1" t="n"/>
      <c r="G10" s="1" t="n"/>
      <c r="H10" s="255">
        <f>AVERAGE(F26:G26)/AVERAGE($F$21:$G$21)</f>
        <v/>
      </c>
      <c r="I10" s="256">
        <f>H10-$D$10</f>
        <v/>
      </c>
      <c r="J10" s="256">
        <f>I10-$D$10</f>
        <v/>
      </c>
      <c r="K10" s="256">
        <f>J10-$D$10</f>
        <v/>
      </c>
      <c r="L10" s="256">
        <f>K10-$D$10</f>
        <v/>
      </c>
      <c r="M10" s="1" t="n"/>
      <c r="N10" s="1" t="n"/>
      <c r="O10" s="1" t="n"/>
      <c r="P10" s="1" t="n"/>
      <c r="Q10" s="1" t="n"/>
      <c r="R10" s="1" t="n"/>
      <c r="S10" s="1" t="n"/>
      <c r="T10" s="1" t="n"/>
      <c r="U10" s="1" t="n"/>
      <c r="V10" s="1" t="n"/>
      <c r="W10" s="1" t="n"/>
      <c r="X10" s="1" t="n"/>
      <c r="Y10" s="1" t="n"/>
      <c r="Z10" s="1" t="n"/>
      <c r="AA10" s="1" t="n"/>
      <c r="AB10" s="1" t="n"/>
    </row>
    <row r="11" ht="14.25" customHeight="1" s="412">
      <c r="A11" s="1" t="n"/>
      <c r="B11" s="1" t="n"/>
      <c r="C11" s="1" t="inlineStr">
        <is>
          <t>Depreciation &amp; Amortization % Of Revenue</t>
        </is>
      </c>
      <c r="D11" s="1" t="n"/>
      <c r="E11" s="1" t="n"/>
      <c r="F11" s="1" t="n"/>
      <c r="G11" s="1" t="n"/>
      <c r="H11" s="257" t="n">
        <v>0.041</v>
      </c>
      <c r="I11" s="256">
        <f>H11</f>
        <v/>
      </c>
      <c r="J11" s="256">
        <f>I11</f>
        <v/>
      </c>
      <c r="K11" s="256">
        <f>J11</f>
        <v/>
      </c>
      <c r="L11" s="256">
        <f>K11</f>
        <v/>
      </c>
      <c r="M11" s="1" t="n"/>
      <c r="N11" s="1" t="n"/>
      <c r="O11" s="258">
        <f>'Original Model'!H6</f>
        <v/>
      </c>
      <c r="P11" s="258">
        <f>'Original Model'!I6</f>
        <v/>
      </c>
      <c r="Q11" s="258">
        <f>'Original Model'!J6</f>
        <v/>
      </c>
      <c r="R11" s="258">
        <f>'Original Model'!K6</f>
        <v/>
      </c>
      <c r="S11" s="258">
        <f>'Original Model'!L6</f>
        <v/>
      </c>
      <c r="T11" s="1" t="n"/>
      <c r="U11" s="1" t="n"/>
      <c r="V11" s="1" t="n"/>
      <c r="W11" s="1" t="n"/>
      <c r="X11" s="1" t="n"/>
      <c r="Y11" s="1" t="n"/>
      <c r="Z11" s="1" t="n"/>
      <c r="AA11" s="1" t="n"/>
      <c r="AB11" s="1" t="n"/>
    </row>
    <row r="12" ht="14.25" customHeight="1" s="412">
      <c r="A12" s="1" t="n"/>
      <c r="B12" s="1" t="n"/>
      <c r="C12" s="1" t="inlineStr">
        <is>
          <t>Tax Rate</t>
        </is>
      </c>
      <c r="D12" s="1" t="n"/>
      <c r="E12" s="1" t="n"/>
      <c r="F12" s="1" t="n"/>
      <c r="G12" s="1" t="n"/>
      <c r="H12" s="257" t="n">
        <v>0.287</v>
      </c>
      <c r="I12" s="256">
        <f>H12</f>
        <v/>
      </c>
      <c r="J12" s="256">
        <f>I12</f>
        <v/>
      </c>
      <c r="K12" s="256">
        <f>J12</f>
        <v/>
      </c>
      <c r="L12" s="256">
        <f>K12</f>
        <v/>
      </c>
      <c r="M12" s="1" t="n"/>
      <c r="N12" s="44" t="inlineStr">
        <is>
          <t>JP Morgan</t>
        </is>
      </c>
      <c r="O12" s="259" t="n">
        <v>0.165</v>
      </c>
      <c r="P12" s="260">
        <f>O12-0.01</f>
        <v/>
      </c>
      <c r="Q12" s="260">
        <f>P12-0.01</f>
        <v/>
      </c>
      <c r="R12" s="260">
        <f>Q12-0.01</f>
        <v/>
      </c>
      <c r="S12" s="260">
        <f>R12-0.01</f>
        <v/>
      </c>
      <c r="T12" s="1" t="n"/>
      <c r="U12" s="1" t="n"/>
      <c r="V12" s="1" t="n"/>
      <c r="W12" s="1" t="n"/>
      <c r="X12" s="1" t="n"/>
      <c r="Y12" s="1" t="n"/>
      <c r="Z12" s="1" t="n"/>
      <c r="AA12" s="1" t="n"/>
      <c r="AB12" s="1" t="n"/>
    </row>
    <row r="13" ht="14.25" customHeight="1" s="412">
      <c r="A13" s="1" t="n"/>
      <c r="B13" s="1" t="n"/>
      <c r="C13" s="1" t="n"/>
      <c r="D13" s="1" t="n"/>
      <c r="E13" s="1" t="n"/>
      <c r="F13" s="1" t="n"/>
      <c r="G13" s="1" t="n"/>
      <c r="H13" s="1" t="n"/>
      <c r="I13" s="1" t="n"/>
      <c r="J13" s="1" t="n"/>
      <c r="K13" s="1" t="n"/>
      <c r="L13" s="1" t="n"/>
      <c r="M13" s="1" t="n"/>
      <c r="N13" s="44" t="inlineStr">
        <is>
          <t>Citi</t>
        </is>
      </c>
      <c r="O13" s="45" t="n">
        <v>0.145</v>
      </c>
      <c r="P13" s="83">
        <f>O13-0.01</f>
        <v/>
      </c>
      <c r="Q13" s="83">
        <f>P13-0.01</f>
        <v/>
      </c>
      <c r="R13" s="83">
        <f>Q13-0.01</f>
        <v/>
      </c>
      <c r="S13" s="83">
        <f>R13-0.01</f>
        <v/>
      </c>
      <c r="T13" s="1" t="n"/>
      <c r="U13" s="1" t="n"/>
      <c r="V13" s="1" t="n"/>
      <c r="W13" s="1" t="n"/>
      <c r="X13" s="1" t="n"/>
      <c r="Y13" s="1" t="n"/>
      <c r="Z13" s="1" t="n"/>
      <c r="AA13" s="1" t="n"/>
      <c r="AB13" s="1" t="n"/>
    </row>
    <row r="14" ht="14.25" customHeight="1" s="412">
      <c r="A14" s="1" t="n"/>
      <c r="B14" s="1" t="n"/>
      <c r="C14" s="44" t="n"/>
      <c r="D14" s="1" t="n"/>
      <c r="E14" s="1" t="n"/>
      <c r="F14" s="1" t="n"/>
      <c r="G14" s="1" t="n"/>
      <c r="H14" s="46" t="n"/>
      <c r="I14" s="46" t="n"/>
      <c r="J14" s="46" t="n"/>
      <c r="K14" s="46" t="n"/>
      <c r="L14" s="46" t="n"/>
      <c r="M14" s="1" t="n"/>
      <c r="N14" s="44" t="inlineStr">
        <is>
          <t>Evercore</t>
        </is>
      </c>
      <c r="O14" s="45" t="n">
        <v>0.16</v>
      </c>
      <c r="P14" s="83">
        <f>O14-0.01</f>
        <v/>
      </c>
      <c r="Q14" s="83">
        <f>P14-0.01</f>
        <v/>
      </c>
      <c r="R14" s="83">
        <f>Q14-0.01</f>
        <v/>
      </c>
      <c r="S14" s="83">
        <f>R14-0.01</f>
        <v/>
      </c>
      <c r="T14" s="1" t="n"/>
      <c r="U14" s="1" t="n"/>
      <c r="V14" s="1" t="n"/>
      <c r="W14" s="1" t="n"/>
      <c r="X14" s="1" t="n"/>
      <c r="Y14" s="1" t="n"/>
      <c r="Z14" s="1" t="n"/>
      <c r="AA14" s="1" t="n"/>
      <c r="AB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row>
    <row r="16" ht="14.25" customHeight="1" s="412">
      <c r="A16" s="1" t="n"/>
      <c r="B16" s="1" t="n"/>
      <c r="C16" s="1" t="n"/>
      <c r="D16" s="1" t="n"/>
      <c r="E16" s="1" t="n"/>
      <c r="F16" s="46" t="n"/>
      <c r="G16" s="46" t="n"/>
      <c r="H16" s="1" t="n"/>
      <c r="I16" s="1" t="n"/>
      <c r="J16" s="1" t="n"/>
      <c r="K16" s="1" t="n"/>
      <c r="L16" s="1" t="n"/>
      <c r="M16" s="1" t="n"/>
      <c r="N16" s="1" t="n"/>
      <c r="O16" s="1" t="n"/>
      <c r="P16" s="1" t="n"/>
      <c r="Q16" s="1" t="n"/>
      <c r="R16" s="1" t="n"/>
      <c r="S16" s="1" t="n"/>
      <c r="T16" s="1" t="n"/>
      <c r="U16" s="1" t="n"/>
      <c r="V16" s="1" t="n"/>
      <c r="W16" s="1" t="n"/>
      <c r="X16" s="1" t="n"/>
      <c r="Y16" s="1" t="n"/>
      <c r="Z16" s="1" t="n"/>
      <c r="AA16" s="1" t="n"/>
      <c r="AB16" s="1" t="n"/>
    </row>
    <row r="17" ht="15" customHeight="1" s="412">
      <c r="A17" s="1" t="n"/>
      <c r="B17" s="1" t="n"/>
      <c r="C17" s="34" t="inlineStr">
        <is>
          <t>Income Statement</t>
        </is>
      </c>
      <c r="D17" s="35" t="n"/>
      <c r="E17" s="35" t="n"/>
      <c r="F17" s="36" t="inlineStr">
        <is>
          <t>Historical</t>
        </is>
      </c>
      <c r="G17" s="414" t="n"/>
      <c r="H17" s="415" t="inlineStr">
        <is>
          <t>Projected</t>
        </is>
      </c>
      <c r="I17" s="414" t="n"/>
      <c r="J17" s="414" t="n"/>
      <c r="K17" s="414" t="n"/>
      <c r="L17" s="416" t="n"/>
      <c r="M17" s="1" t="n"/>
      <c r="N17" s="1" t="n"/>
      <c r="O17" s="1" t="n"/>
      <c r="P17" s="1" t="n"/>
      <c r="Q17" s="1" t="n"/>
      <c r="R17" s="1" t="n"/>
      <c r="S17" s="1" t="n"/>
      <c r="T17" s="1" t="n"/>
      <c r="U17" s="1" t="n"/>
      <c r="V17" s="1" t="n"/>
      <c r="W17" s="1" t="n"/>
      <c r="X17" s="1" t="n"/>
      <c r="Y17" s="1" t="n"/>
      <c r="Z17" s="1" t="n"/>
      <c r="AA17" s="1" t="n"/>
      <c r="AB17" s="1" t="n"/>
    </row>
    <row r="18" ht="15" customHeight="1" s="412">
      <c r="A18" s="1" t="n"/>
      <c r="B18" s="1" t="n"/>
      <c r="C18" s="44" t="inlineStr">
        <is>
          <t>$ In Millions</t>
        </is>
      </c>
      <c r="D18" s="1" t="n"/>
      <c r="E18" s="1" t="n"/>
      <c r="F18" s="1" t="n"/>
      <c r="G18" s="1" t="n"/>
      <c r="H18" s="77" t="n"/>
      <c r="I18" s="1" t="n"/>
      <c r="J18" s="1" t="n"/>
      <c r="K18" s="1" t="n"/>
      <c r="L18" s="1" t="n"/>
      <c r="M18" s="1" t="n"/>
      <c r="N18" s="1" t="n"/>
      <c r="O18" s="1" t="n"/>
      <c r="P18" s="1" t="n"/>
      <c r="Q18" s="1" t="n"/>
      <c r="R18" s="1" t="n"/>
      <c r="S18" s="1" t="n"/>
      <c r="T18" s="1" t="n"/>
      <c r="U18" s="1" t="n"/>
      <c r="V18" s="1" t="n"/>
      <c r="W18" s="1" t="n"/>
      <c r="X18" s="1" t="n"/>
      <c r="Y18" s="1" t="n"/>
      <c r="Z18" s="1" t="n"/>
      <c r="AA18" s="1" t="n"/>
      <c r="AB18" s="1" t="n"/>
    </row>
    <row r="19" ht="14.25" customHeight="1" s="412">
      <c r="A19" s="1" t="n"/>
      <c r="B19" s="1" t="n"/>
      <c r="C19" s="1" t="n"/>
      <c r="D19" s="1" t="n"/>
      <c r="E19" s="1" t="n"/>
      <c r="F19" s="52" t="n">
        <v>2022</v>
      </c>
      <c r="G19" s="52">
        <f>F19+1</f>
        <v/>
      </c>
      <c r="H19" s="39">
        <f>H6</f>
        <v/>
      </c>
      <c r="I19" s="39">
        <f>I6</f>
        <v/>
      </c>
      <c r="J19" s="39">
        <f>J6</f>
        <v/>
      </c>
      <c r="K19" s="39">
        <f>K6</f>
        <v/>
      </c>
      <c r="L19" s="39">
        <f>L6</f>
        <v/>
      </c>
      <c r="M19" s="1" t="n"/>
      <c r="N19" s="1" t="n"/>
      <c r="O19" s="1" t="n"/>
      <c r="P19" s="1" t="n"/>
      <c r="Q19" s="1" t="n"/>
      <c r="R19" s="1" t="n"/>
      <c r="S19" s="1" t="n"/>
      <c r="T19" s="1" t="n"/>
      <c r="U19" s="1" t="n"/>
      <c r="V19" s="1" t="n"/>
      <c r="W19" s="1" t="n"/>
      <c r="X19" s="1" t="n"/>
      <c r="Y19" s="1" t="n"/>
      <c r="Z19" s="1" t="n"/>
      <c r="AA19" s="1" t="n"/>
      <c r="AB19" s="1" t="n"/>
    </row>
    <row r="20" ht="5.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row>
    <row r="21" ht="14.25" customHeight="1" s="412">
      <c r="A21" s="1" t="n"/>
      <c r="B21" s="1" t="n"/>
      <c r="C21" s="1" t="inlineStr">
        <is>
          <t>Revenue</t>
        </is>
      </c>
      <c r="D21" s="1" t="n"/>
      <c r="E21" s="1" t="n"/>
      <c r="F21" s="205">
        <f>'Income Statement'!D18</f>
        <v/>
      </c>
      <c r="G21" s="205">
        <f>'Income Statement'!E18</f>
        <v/>
      </c>
      <c r="H21" s="54">
        <f>G21*(1+H8)</f>
        <v/>
      </c>
      <c r="I21" s="54">
        <f>H21*(1+I8)</f>
        <v/>
      </c>
      <c r="J21" s="54">
        <f>I21*(1+J8)</f>
        <v/>
      </c>
      <c r="K21" s="54">
        <f>J21*(1+K8)</f>
        <v/>
      </c>
      <c r="L21" s="54">
        <f>K21*(1+L8)</f>
        <v/>
      </c>
      <c r="M21" s="1" t="n"/>
      <c r="N21" s="1" t="n"/>
      <c r="O21" s="1" t="n"/>
      <c r="P21" s="1" t="n"/>
      <c r="Q21" s="1" t="n"/>
      <c r="R21" s="1" t="n"/>
      <c r="S21" s="1" t="n"/>
      <c r="T21" s="1" t="n"/>
      <c r="U21" s="1" t="n"/>
      <c r="V21" s="1" t="n"/>
      <c r="W21" s="1" t="n"/>
      <c r="X21" s="1" t="n"/>
      <c r="Y21" s="1" t="n"/>
      <c r="Z21" s="1" t="n"/>
      <c r="AA21" s="1" t="n"/>
      <c r="AB21" s="1" t="n"/>
    </row>
    <row r="22" ht="14.25" customHeight="1" s="412">
      <c r="A22" s="1" t="n"/>
      <c r="B22" s="1" t="n"/>
      <c r="C22" s="55" t="inlineStr">
        <is>
          <t>Cost Of Goods Sold</t>
        </is>
      </c>
      <c r="D22" s="1" t="n"/>
      <c r="E22" s="1" t="n"/>
      <c r="F22" s="261">
        <f>'Income Statement'!D22</f>
        <v/>
      </c>
      <c r="G22" s="261">
        <f>'Income Statement'!E22</f>
        <v/>
      </c>
      <c r="H22" s="57">
        <f>(H21*H9)</f>
        <v/>
      </c>
      <c r="I22" s="57">
        <f>(I21*I9)</f>
        <v/>
      </c>
      <c r="J22" s="57">
        <f>(J21*J9)</f>
        <v/>
      </c>
      <c r="K22" s="57">
        <f>(K21*K9)</f>
        <v/>
      </c>
      <c r="L22" s="57">
        <f>(L21*L9)</f>
        <v/>
      </c>
      <c r="M22" s="58" t="n"/>
      <c r="N22" s="58" t="n"/>
      <c r="O22" s="1" t="n"/>
      <c r="P22" s="1" t="n"/>
      <c r="Q22" s="1" t="n"/>
      <c r="R22" s="1" t="n"/>
      <c r="S22" s="1" t="n"/>
      <c r="T22" s="1" t="n"/>
      <c r="U22" s="1" t="n"/>
      <c r="V22" s="1" t="n"/>
      <c r="W22" s="1" t="n"/>
      <c r="X22" s="1" t="n"/>
      <c r="Y22" s="1" t="n"/>
      <c r="Z22" s="1" t="n"/>
      <c r="AA22" s="1" t="n"/>
      <c r="AB22" s="1" t="n"/>
    </row>
    <row r="23" ht="14.25" customHeight="1" s="412">
      <c r="A23" s="1" t="n"/>
      <c r="B23" s="1" t="n"/>
      <c r="C23" s="59" t="inlineStr">
        <is>
          <t>Gross Profit</t>
        </is>
      </c>
      <c r="D23" s="60" t="n"/>
      <c r="E23" s="60" t="n"/>
      <c r="F23" s="61">
        <f>F21-F22</f>
        <v/>
      </c>
      <c r="G23" s="61">
        <f>G21-G22</f>
        <v/>
      </c>
      <c r="H23" s="62">
        <f>H21-H22</f>
        <v/>
      </c>
      <c r="I23" s="62">
        <f>I21-I22</f>
        <v/>
      </c>
      <c r="J23" s="62">
        <f>J21-J22</f>
        <v/>
      </c>
      <c r="K23" s="62">
        <f>K21-K22</f>
        <v/>
      </c>
      <c r="L23" s="62">
        <f>L21-L22</f>
        <v/>
      </c>
      <c r="M23" s="1" t="n"/>
      <c r="N23" s="1" t="n"/>
      <c r="O23" s="1" t="n"/>
      <c r="P23" s="1" t="n"/>
      <c r="Q23" s="1" t="n"/>
      <c r="R23" s="1" t="n"/>
      <c r="S23" s="1" t="n"/>
      <c r="T23" s="1" t="n"/>
      <c r="U23" s="1" t="n"/>
      <c r="V23" s="1" t="n"/>
      <c r="W23" s="1" t="n"/>
      <c r="X23" s="1" t="n"/>
      <c r="Y23" s="1" t="n"/>
      <c r="Z23" s="1" t="n"/>
      <c r="AA23" s="1" t="n"/>
      <c r="AB23" s="1" t="n"/>
    </row>
    <row r="24" ht="14.25" customHeight="1" s="412">
      <c r="A24" s="1" t="n"/>
      <c r="B24" s="1" t="n"/>
      <c r="C24" s="63" t="inlineStr">
        <is>
          <t>Gross Margin %</t>
        </is>
      </c>
      <c r="D24" s="1" t="n"/>
      <c r="E24" s="1" t="n"/>
      <c r="F24" s="64">
        <f>F23/F21</f>
        <v/>
      </c>
      <c r="G24" s="64">
        <f>G23/G21</f>
        <v/>
      </c>
      <c r="H24" s="65">
        <f>H23/H21</f>
        <v/>
      </c>
      <c r="I24" s="65">
        <f>I23/I21</f>
        <v/>
      </c>
      <c r="J24" s="65">
        <f>J23/J21</f>
        <v/>
      </c>
      <c r="K24" s="65">
        <f>K23/K21</f>
        <v/>
      </c>
      <c r="L24" s="65">
        <f>L23/L21</f>
        <v/>
      </c>
      <c r="M24" s="1" t="n"/>
      <c r="N24" s="1" t="n"/>
      <c r="O24" s="1" t="n"/>
      <c r="P24" s="1" t="n"/>
      <c r="Q24" s="1" t="n"/>
      <c r="R24" s="1" t="n"/>
      <c r="S24" s="1" t="n"/>
      <c r="T24" s="1" t="n"/>
      <c r="U24" s="1" t="n"/>
      <c r="V24" s="1" t="n"/>
      <c r="W24" s="1" t="n"/>
      <c r="X24" s="1" t="n"/>
      <c r="Y24" s="1" t="n"/>
      <c r="Z24" s="1" t="n"/>
      <c r="AA24" s="1" t="n"/>
      <c r="AB24" s="1" t="n"/>
    </row>
    <row r="25" ht="5.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row>
    <row r="26" ht="14.25" customHeight="1" s="412">
      <c r="A26" s="1" t="n"/>
      <c r="B26" s="1" t="n"/>
      <c r="C26" s="55" t="inlineStr">
        <is>
          <t>Selling, General &amp; Administrative Expenses</t>
        </is>
      </c>
      <c r="D26" s="1" t="n"/>
      <c r="E26" s="1" t="n"/>
      <c r="F26" s="206">
        <f>'Income Statement'!D25</f>
        <v/>
      </c>
      <c r="G26" s="206">
        <f>'Income Statement'!E25</f>
        <v/>
      </c>
      <c r="H26" s="57">
        <f>(H21*H10)</f>
        <v/>
      </c>
      <c r="I26" s="57">
        <f>(I21*I10)</f>
        <v/>
      </c>
      <c r="J26" s="57">
        <f>(J21*J10)</f>
        <v/>
      </c>
      <c r="K26" s="57">
        <f>(K21*K10)</f>
        <v/>
      </c>
      <c r="L26" s="57">
        <f>(L21*L10)</f>
        <v/>
      </c>
      <c r="M26" s="1" t="n"/>
      <c r="N26" s="67" t="n"/>
      <c r="O26" s="1" t="n"/>
      <c r="P26" s="1" t="n"/>
      <c r="Q26" s="1" t="n"/>
      <c r="R26" s="1" t="n"/>
      <c r="S26" s="1" t="n"/>
      <c r="T26" s="1" t="n"/>
      <c r="U26" s="1" t="n"/>
      <c r="V26" s="1" t="n"/>
      <c r="W26" s="1" t="n"/>
      <c r="X26" s="1" t="n"/>
      <c r="Y26" s="1" t="n"/>
      <c r="Z26" s="1" t="n"/>
      <c r="AA26" s="1" t="n"/>
      <c r="AB26" s="1" t="n"/>
    </row>
    <row r="27" ht="14.25" customHeight="1" s="412">
      <c r="A27" s="1" t="n"/>
      <c r="B27" s="1" t="n"/>
      <c r="C27" s="68" t="inlineStr">
        <is>
          <t>Operating Income</t>
        </is>
      </c>
      <c r="D27" s="60" t="n"/>
      <c r="E27" s="60" t="n"/>
      <c r="F27" s="69">
        <f>F23-SUM(F26)</f>
        <v/>
      </c>
      <c r="G27" s="69">
        <f>G23-SUM(G26)</f>
        <v/>
      </c>
      <c r="H27" s="69">
        <f>H23-SUM(H26)</f>
        <v/>
      </c>
      <c r="I27" s="69">
        <f>I23-SUM(I26)</f>
        <v/>
      </c>
      <c r="J27" s="69">
        <f>J23-SUM(J26)</f>
        <v/>
      </c>
      <c r="K27" s="69">
        <f>K23-SUM(K26)</f>
        <v/>
      </c>
      <c r="L27" s="69">
        <f>L23-SUM(L26)</f>
        <v/>
      </c>
      <c r="M27" s="1" t="n"/>
      <c r="N27" s="70" t="n"/>
      <c r="O27" s="1" t="n"/>
      <c r="P27" s="1" t="n"/>
      <c r="Q27" s="1" t="n"/>
      <c r="R27" s="1" t="n"/>
      <c r="S27" s="1" t="n"/>
      <c r="T27" s="1" t="n"/>
      <c r="U27" s="1" t="n"/>
      <c r="V27" s="1" t="n"/>
      <c r="W27" s="1" t="n"/>
      <c r="X27" s="1" t="n"/>
      <c r="Y27" s="1" t="n"/>
      <c r="Z27" s="1" t="n"/>
      <c r="AA27" s="1" t="n"/>
      <c r="AB27" s="1" t="n"/>
    </row>
    <row r="28" ht="14.25" customHeight="1" s="412">
      <c r="A28" s="1" t="n"/>
      <c r="B28" s="1" t="n"/>
      <c r="C28" s="262" t="inlineStr">
        <is>
          <t>Interest Income</t>
        </is>
      </c>
      <c r="D28" s="1" t="n"/>
      <c r="E28" s="1" t="n"/>
      <c r="F28" s="110">
        <f>F65*3%/2</f>
        <v/>
      </c>
      <c r="G28" s="110">
        <f>AVERAGE(F65:G65)*3%</f>
        <v/>
      </c>
      <c r="H28" s="263">
        <f>'Debt Schedule'!G23</f>
        <v/>
      </c>
      <c r="I28" s="263">
        <f>'Debt Schedule'!H23</f>
        <v/>
      </c>
      <c r="J28" s="263">
        <f>'Debt Schedule'!I23</f>
        <v/>
      </c>
      <c r="K28" s="263">
        <f>'Debt Schedule'!J23</f>
        <v/>
      </c>
      <c r="L28" s="263">
        <f>'Debt Schedule'!K23</f>
        <v/>
      </c>
      <c r="M28" s="1" t="n"/>
      <c r="N28" s="72">
        <f>N29*5%</f>
        <v/>
      </c>
      <c r="O28" s="1" t="n"/>
      <c r="P28" s="1" t="n"/>
      <c r="Q28" s="1" t="n"/>
      <c r="R28" s="1" t="n"/>
      <c r="S28" s="1" t="n"/>
      <c r="T28" s="1" t="n"/>
      <c r="U28" s="1" t="n"/>
      <c r="V28" s="1" t="n"/>
      <c r="W28" s="1" t="n"/>
      <c r="X28" s="1" t="n"/>
      <c r="Y28" s="1" t="n"/>
      <c r="Z28" s="1" t="n"/>
      <c r="AA28" s="1" t="n"/>
      <c r="AB28" s="1" t="n"/>
    </row>
    <row r="29" ht="14.25" customHeight="1" s="412">
      <c r="A29" s="1" t="n"/>
      <c r="B29" s="1" t="n"/>
      <c r="C29" s="262" t="inlineStr">
        <is>
          <t>Interest Expense</t>
        </is>
      </c>
      <c r="D29" s="1" t="n"/>
      <c r="E29" s="1" t="n"/>
      <c r="F29" s="264" t="n">
        <v>5</v>
      </c>
      <c r="G29" s="265">
        <f>'Debt Schedule'!F16</f>
        <v/>
      </c>
      <c r="H29" s="265">
        <f>'Debt Schedule'!G16</f>
        <v/>
      </c>
      <c r="I29" s="265">
        <f>'Debt Schedule'!H16</f>
        <v/>
      </c>
      <c r="J29" s="265">
        <f>'Debt Schedule'!I16</f>
        <v/>
      </c>
      <c r="K29" s="265">
        <f>'Debt Schedule'!J16</f>
        <v/>
      </c>
      <c r="L29" s="265">
        <f>'Debt Schedule'!K16</f>
        <v/>
      </c>
      <c r="M29" s="1" t="n"/>
      <c r="N29" s="70">
        <f>'Debt Schedule'!G15+'Debt Schedule'!G6</f>
        <v/>
      </c>
      <c r="O29" s="1" t="n"/>
      <c r="P29" s="1" t="n"/>
      <c r="Q29" s="1" t="n"/>
      <c r="R29" s="1" t="n"/>
      <c r="S29" s="1" t="n"/>
      <c r="T29" s="1" t="n"/>
      <c r="U29" s="1" t="n"/>
      <c r="V29" s="1" t="n"/>
      <c r="W29" s="1" t="n"/>
      <c r="X29" s="1" t="n"/>
      <c r="Y29" s="1" t="n"/>
      <c r="Z29" s="1" t="n"/>
      <c r="AA29" s="1" t="n"/>
      <c r="AB29" s="1" t="n"/>
    </row>
    <row r="30" ht="14.25" customHeight="1" s="412">
      <c r="A30" s="1" t="n"/>
      <c r="B30" s="1" t="n"/>
      <c r="C30" s="68" t="inlineStr">
        <is>
          <t>Pre-Tax Income</t>
        </is>
      </c>
      <c r="D30" s="60" t="n"/>
      <c r="E30" s="60" t="n"/>
      <c r="F30" s="266">
        <f>F27+F28-F29</f>
        <v/>
      </c>
      <c r="G30" s="266">
        <f>G27+G28-G29</f>
        <v/>
      </c>
      <c r="H30" s="74">
        <f>H27+H28-H29</f>
        <v/>
      </c>
      <c r="I30" s="74">
        <f>I27+I28-I29</f>
        <v/>
      </c>
      <c r="J30" s="74">
        <f>J27+J28-J29</f>
        <v/>
      </c>
      <c r="K30" s="74">
        <f>K27+K28-K29</f>
        <v/>
      </c>
      <c r="L30" s="74">
        <f>L27+L28-L29</f>
        <v/>
      </c>
      <c r="M30" s="1" t="n"/>
      <c r="N30" s="77" t="n"/>
      <c r="O30" s="1" t="n"/>
      <c r="P30" s="1" t="n"/>
      <c r="Q30" s="1" t="n"/>
      <c r="R30" s="1" t="n"/>
      <c r="S30" s="1" t="n"/>
      <c r="T30" s="1" t="n"/>
      <c r="U30" s="1" t="n"/>
      <c r="V30" s="1" t="n"/>
      <c r="W30" s="1" t="n"/>
      <c r="X30" s="1" t="n"/>
      <c r="Y30" s="1" t="n"/>
      <c r="Z30" s="1" t="n"/>
      <c r="AA30" s="1" t="n"/>
      <c r="AB30" s="1" t="n"/>
    </row>
    <row r="31" ht="14.25" customHeight="1" s="412">
      <c r="A31" s="1" t="n"/>
      <c r="B31" s="1" t="n"/>
      <c r="C31" s="55" t="inlineStr">
        <is>
          <t>Income Tax Expense</t>
        </is>
      </c>
      <c r="D31" s="1" t="n"/>
      <c r="E31" s="1" t="n"/>
      <c r="F31" s="261">
        <f>F30*$H$12</f>
        <v/>
      </c>
      <c r="G31" s="261">
        <f>G30*$H$12</f>
        <v/>
      </c>
      <c r="H31" s="57">
        <f>H30*H12</f>
        <v/>
      </c>
      <c r="I31" s="57">
        <f>I30*I12</f>
        <v/>
      </c>
      <c r="J31" s="57">
        <f>J30*J12</f>
        <v/>
      </c>
      <c r="K31" s="57">
        <f>K30*K12</f>
        <v/>
      </c>
      <c r="L31" s="57">
        <f>L30*L12</f>
        <v/>
      </c>
      <c r="M31" s="1" t="n"/>
      <c r="N31" s="72" t="n"/>
      <c r="O31" s="1" t="n"/>
      <c r="P31" s="1" t="n"/>
      <c r="Q31" s="1" t="n"/>
      <c r="R31" s="1" t="n"/>
      <c r="S31" s="1" t="n"/>
      <c r="T31" s="1" t="n"/>
      <c r="U31" s="1" t="n"/>
      <c r="V31" s="1" t="n"/>
      <c r="W31" s="1" t="n"/>
      <c r="X31" s="1" t="n"/>
      <c r="Y31" s="1" t="n"/>
      <c r="Z31" s="1" t="n"/>
      <c r="AA31" s="1" t="n"/>
      <c r="AB31" s="1" t="n"/>
    </row>
    <row r="32" ht="14.25" customHeight="1" s="412">
      <c r="A32" s="1" t="n"/>
      <c r="B32" s="1" t="n"/>
      <c r="C32" s="59" t="inlineStr">
        <is>
          <t>Net Income</t>
        </is>
      </c>
      <c r="D32" s="60" t="n"/>
      <c r="E32" s="60" t="n"/>
      <c r="F32" s="61">
        <f>F30-F31</f>
        <v/>
      </c>
      <c r="G32" s="61">
        <f>G30-G31</f>
        <v/>
      </c>
      <c r="H32" s="62">
        <f>H30-H31</f>
        <v/>
      </c>
      <c r="I32" s="62">
        <f>I30-I31</f>
        <v/>
      </c>
      <c r="J32" s="62">
        <f>J30-J31</f>
        <v/>
      </c>
      <c r="K32" s="62">
        <f>K30-K31</f>
        <v/>
      </c>
      <c r="L32" s="62">
        <f>L30-L31</f>
        <v/>
      </c>
      <c r="M32" s="267" t="n"/>
      <c r="N32" s="267" t="n"/>
      <c r="O32" s="1" t="n"/>
      <c r="P32" s="1" t="n"/>
      <c r="Q32" s="1" t="n"/>
      <c r="R32" s="1" t="n"/>
      <c r="S32" s="1" t="n"/>
      <c r="T32" s="1" t="n"/>
      <c r="U32" s="1" t="n"/>
      <c r="V32" s="1" t="n"/>
      <c r="W32" s="1" t="n"/>
      <c r="X32" s="1" t="n"/>
      <c r="Y32" s="1" t="n"/>
      <c r="Z32" s="1" t="n"/>
      <c r="AA32" s="1" t="n"/>
      <c r="AB32" s="1" t="n"/>
    </row>
    <row r="33" ht="5.25" customHeight="1" s="412">
      <c r="A33" s="1" t="n"/>
      <c r="B33" s="1" t="n"/>
      <c r="C33" s="111" t="n"/>
      <c r="D33" s="1" t="n"/>
      <c r="E33" s="1" t="n"/>
      <c r="F33" s="1" t="n"/>
      <c r="G33" s="61" t="n"/>
      <c r="H33" s="61" t="n"/>
      <c r="I33" s="61" t="n"/>
      <c r="J33" s="61" t="n"/>
      <c r="K33" s="61" t="n"/>
      <c r="L33" s="61" t="n"/>
      <c r="M33" s="1" t="n"/>
      <c r="N33" s="67" t="n"/>
      <c r="O33" s="1" t="n"/>
      <c r="P33" s="1" t="n"/>
      <c r="Q33" s="1" t="n"/>
      <c r="R33" s="1" t="n"/>
      <c r="S33" s="1" t="n"/>
      <c r="T33" s="1" t="n"/>
      <c r="U33" s="1" t="n"/>
      <c r="V33" s="1" t="n"/>
      <c r="W33" s="1" t="n"/>
      <c r="X33" s="1" t="n"/>
      <c r="Y33" s="1" t="n"/>
      <c r="Z33" s="1" t="n"/>
      <c r="AA33" s="1" t="n"/>
      <c r="AB33" s="1" t="n"/>
    </row>
    <row r="34" ht="15" customHeight="1" s="412">
      <c r="A34" s="1" t="n"/>
      <c r="B34" s="1" t="n"/>
      <c r="C34" s="262" t="inlineStr">
        <is>
          <t>Interest Income</t>
        </is>
      </c>
      <c r="D34" s="1" t="n"/>
      <c r="E34" s="1" t="n"/>
      <c r="F34" s="76">
        <f>F28</f>
        <v/>
      </c>
      <c r="G34" s="76">
        <f>G28</f>
        <v/>
      </c>
      <c r="H34" s="268">
        <f>H28</f>
        <v/>
      </c>
      <c r="I34" s="268">
        <f>I28</f>
        <v/>
      </c>
      <c r="J34" s="268">
        <f>J28</f>
        <v/>
      </c>
      <c r="K34" s="268">
        <f>K28</f>
        <v/>
      </c>
      <c r="L34" s="268">
        <f>L28</f>
        <v/>
      </c>
      <c r="M34" s="1" t="n"/>
      <c r="N34" s="77" t="n"/>
      <c r="O34" s="1" t="n"/>
      <c r="P34" s="1" t="n"/>
      <c r="Q34" s="1" t="n"/>
      <c r="R34" s="1" t="n"/>
      <c r="S34" s="1" t="n"/>
      <c r="T34" s="1" t="n"/>
      <c r="U34" s="1" t="n"/>
      <c r="V34" s="1" t="n"/>
      <c r="W34" s="1" t="n"/>
      <c r="X34" s="1" t="n"/>
      <c r="Y34" s="1" t="n"/>
      <c r="Z34" s="1" t="n"/>
      <c r="AA34" s="1" t="n"/>
      <c r="AB34" s="1" t="n"/>
    </row>
    <row r="35" ht="15" customHeight="1" s="412">
      <c r="A35" s="1" t="n"/>
      <c r="B35" s="1" t="n"/>
      <c r="C35" s="262" t="inlineStr">
        <is>
          <t>Interest Expense</t>
        </is>
      </c>
      <c r="D35" s="1" t="n"/>
      <c r="E35" s="1" t="n"/>
      <c r="F35" s="76">
        <f>F29</f>
        <v/>
      </c>
      <c r="G35" s="76">
        <f>G29</f>
        <v/>
      </c>
      <c r="H35" s="268">
        <f>H29</f>
        <v/>
      </c>
      <c r="I35" s="268">
        <f>I29</f>
        <v/>
      </c>
      <c r="J35" s="268">
        <f>J29</f>
        <v/>
      </c>
      <c r="K35" s="268">
        <f>K29</f>
        <v/>
      </c>
      <c r="L35" s="268">
        <f>L29</f>
        <v/>
      </c>
      <c r="M35" s="1" t="n"/>
      <c r="N35" s="77" t="n"/>
      <c r="O35" s="1" t="n"/>
      <c r="P35" s="1" t="n"/>
      <c r="Q35" s="1" t="n"/>
      <c r="R35" s="1" t="n"/>
      <c r="S35" s="1" t="n"/>
      <c r="T35" s="1" t="n"/>
      <c r="U35" s="1" t="n"/>
      <c r="V35" s="1" t="n"/>
      <c r="W35" s="1" t="n"/>
      <c r="X35" s="1" t="n"/>
      <c r="Y35" s="1" t="n"/>
      <c r="Z35" s="1" t="n"/>
      <c r="AA35" s="1" t="n"/>
      <c r="AB35" s="1" t="n"/>
    </row>
    <row r="36" ht="14.25" customHeight="1" s="412">
      <c r="A36" s="1" t="n"/>
      <c r="B36" s="1" t="n"/>
      <c r="C36" s="55" t="inlineStr">
        <is>
          <t>Income Tax Expense</t>
        </is>
      </c>
      <c r="D36" s="1" t="n"/>
      <c r="E36" s="1" t="n"/>
      <c r="F36" s="269">
        <f>F31</f>
        <v/>
      </c>
      <c r="G36" s="269">
        <f>G31</f>
        <v/>
      </c>
      <c r="H36" s="78">
        <f>H31</f>
        <v/>
      </c>
      <c r="I36" s="78">
        <f>I31</f>
        <v/>
      </c>
      <c r="J36" s="78">
        <f>J31</f>
        <v/>
      </c>
      <c r="K36" s="78">
        <f>K31</f>
        <v/>
      </c>
      <c r="L36" s="78">
        <f>L31</f>
        <v/>
      </c>
      <c r="M36" s="79" t="n"/>
      <c r="N36" s="80" t="n"/>
      <c r="O36" s="1" t="n"/>
      <c r="P36" s="1" t="n"/>
      <c r="Q36" s="1" t="n"/>
      <c r="R36" s="1" t="n"/>
      <c r="S36" s="1" t="n"/>
      <c r="T36" s="1" t="n"/>
      <c r="U36" s="1" t="n"/>
      <c r="V36" s="1" t="n"/>
      <c r="W36" s="1" t="n"/>
      <c r="X36" s="1" t="n"/>
      <c r="Y36" s="1" t="n"/>
      <c r="Z36" s="1" t="n"/>
      <c r="AA36" s="1" t="n"/>
      <c r="AB36" s="1" t="n"/>
    </row>
    <row r="37" ht="14.25" customHeight="1" s="412">
      <c r="A37" s="1" t="n"/>
      <c r="B37" s="1" t="n"/>
      <c r="C37" s="59" t="inlineStr">
        <is>
          <t>EBIT</t>
        </is>
      </c>
      <c r="D37" s="60" t="n"/>
      <c r="E37" s="60" t="n"/>
      <c r="F37" s="61">
        <f>F32-F34+F35+F36</f>
        <v/>
      </c>
      <c r="G37" s="61">
        <f>G32-G34+G35+G36</f>
        <v/>
      </c>
      <c r="H37" s="81">
        <f>H32-H34+H35+H36</f>
        <v/>
      </c>
      <c r="I37" s="81">
        <f>I32-I34+I35+I36</f>
        <v/>
      </c>
      <c r="J37" s="81">
        <f>J32-J34+J35+J36</f>
        <v/>
      </c>
      <c r="K37" s="81">
        <f>K32-K34+K35+K36</f>
        <v/>
      </c>
      <c r="L37" s="81">
        <f>L32-L34+L35+L36</f>
        <v/>
      </c>
      <c r="M37" s="1" t="n"/>
      <c r="N37" s="77" t="n"/>
      <c r="O37" s="1" t="n"/>
      <c r="P37" s="1" t="n"/>
      <c r="Q37" s="1" t="n"/>
      <c r="R37" s="1" t="n"/>
      <c r="S37" s="1" t="n"/>
      <c r="T37" s="1" t="n"/>
      <c r="U37" s="1" t="n"/>
      <c r="V37" s="1" t="n"/>
      <c r="W37" s="1" t="n"/>
      <c r="X37" s="1" t="n"/>
      <c r="Y37" s="1" t="n"/>
      <c r="Z37" s="1" t="n"/>
      <c r="AA37" s="1" t="n"/>
      <c r="AB37" s="1" t="n"/>
    </row>
    <row r="38" ht="14.25" customHeight="1" s="412">
      <c r="A38" s="1" t="n"/>
      <c r="B38" s="1" t="n"/>
      <c r="C38" s="63" t="inlineStr">
        <is>
          <t>EBIT Margin %</t>
        </is>
      </c>
      <c r="D38" s="1" t="n"/>
      <c r="E38" s="1" t="n"/>
      <c r="F38" s="64">
        <f>F37/F21</f>
        <v/>
      </c>
      <c r="G38" s="64">
        <f>G37/G21</f>
        <v/>
      </c>
      <c r="H38" s="270">
        <f>H37/H21</f>
        <v/>
      </c>
      <c r="I38" s="270">
        <f>I37/I21</f>
        <v/>
      </c>
      <c r="J38" s="270">
        <f>J37/J21</f>
        <v/>
      </c>
      <c r="K38" s="270">
        <f>K37/K21</f>
        <v/>
      </c>
      <c r="L38" s="270">
        <f>L37/L21</f>
        <v/>
      </c>
      <c r="M38" s="1" t="n"/>
      <c r="N38" s="1" t="n"/>
      <c r="O38" s="1" t="n"/>
      <c r="P38" s="1" t="n"/>
      <c r="Q38" s="1" t="n"/>
      <c r="R38" s="1" t="n"/>
      <c r="S38" s="1" t="n"/>
      <c r="T38" s="1" t="n"/>
      <c r="U38" s="1" t="n"/>
      <c r="V38" s="1" t="n"/>
      <c r="W38" s="1" t="n"/>
      <c r="X38" s="1" t="n"/>
      <c r="Y38" s="1" t="n"/>
      <c r="Z38" s="1" t="n"/>
      <c r="AA38" s="1" t="n"/>
      <c r="AB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row>
    <row r="40" ht="14.25" customHeight="1" s="412">
      <c r="A40" s="1" t="n"/>
      <c r="B40" s="1" t="n"/>
      <c r="C40" s="55" t="inlineStr">
        <is>
          <t>Depreciation &amp; Amortization</t>
        </is>
      </c>
      <c r="D40" s="1" t="n"/>
      <c r="E40" s="1" t="n"/>
      <c r="F40" s="78">
        <f>'Cash Flow'!D19</f>
        <v/>
      </c>
      <c r="G40" s="78">
        <f>'Cash Flow'!E19</f>
        <v/>
      </c>
      <c r="H40" s="57">
        <f>(H21*H11)</f>
        <v/>
      </c>
      <c r="I40" s="57">
        <f>(I21*I11)</f>
        <v/>
      </c>
      <c r="J40" s="57">
        <f>(J21*J11)</f>
        <v/>
      </c>
      <c r="K40" s="57">
        <f>(K21*K11)</f>
        <v/>
      </c>
      <c r="L40" s="57">
        <f>(L21*L11)</f>
        <v/>
      </c>
      <c r="M40" s="1" t="n"/>
      <c r="N40" s="1" t="n"/>
      <c r="O40" s="1" t="n"/>
      <c r="P40" s="1" t="n"/>
      <c r="Q40" s="1" t="n"/>
      <c r="R40" s="1" t="n"/>
      <c r="S40" s="1" t="n"/>
      <c r="T40" s="1" t="n"/>
      <c r="U40" s="1" t="n"/>
      <c r="V40" s="1" t="n"/>
      <c r="W40" s="1" t="n"/>
      <c r="X40" s="1" t="n"/>
      <c r="Y40" s="1" t="n"/>
      <c r="Z40" s="1" t="n"/>
      <c r="AA40" s="1" t="n"/>
      <c r="AB40" s="1" t="n"/>
    </row>
    <row r="41" ht="14.25" customHeight="1" s="412">
      <c r="A41" s="1" t="n"/>
      <c r="B41" s="1" t="n"/>
      <c r="C41" s="59" t="inlineStr">
        <is>
          <t>EBITDA</t>
        </is>
      </c>
      <c r="D41" s="60" t="n"/>
      <c r="E41" s="60" t="n"/>
      <c r="F41" s="61">
        <f>F37+F40</f>
        <v/>
      </c>
      <c r="G41" s="61">
        <f>G37+G40</f>
        <v/>
      </c>
      <c r="H41" s="62">
        <f>H37+H40</f>
        <v/>
      </c>
      <c r="I41" s="62">
        <f>I37+I40</f>
        <v/>
      </c>
      <c r="J41" s="62">
        <f>J37+J40</f>
        <v/>
      </c>
      <c r="K41" s="62">
        <f>K37+K40</f>
        <v/>
      </c>
      <c r="L41" s="62">
        <f>L37+L40</f>
        <v/>
      </c>
      <c r="M41" s="1" t="n"/>
      <c r="N41" s="77" t="n"/>
      <c r="O41" s="1" t="n"/>
      <c r="P41" s="1" t="n"/>
      <c r="Q41" s="1" t="n"/>
      <c r="R41" s="1" t="n"/>
      <c r="S41" s="1" t="n"/>
      <c r="T41" s="1" t="n"/>
      <c r="U41" s="1" t="n"/>
      <c r="V41" s="1" t="n"/>
      <c r="W41" s="1" t="n"/>
      <c r="X41" s="1" t="n"/>
      <c r="Y41" s="1" t="n"/>
      <c r="Z41" s="1" t="n"/>
      <c r="AA41" s="1" t="n"/>
      <c r="AB41" s="1" t="n"/>
    </row>
    <row r="42" ht="14.25" customHeight="1" s="412">
      <c r="A42" s="1" t="n"/>
      <c r="B42" s="1" t="n"/>
      <c r="C42" s="63" t="inlineStr">
        <is>
          <t>EBITDA Margin %</t>
        </is>
      </c>
      <c r="D42" s="1" t="n"/>
      <c r="E42" s="1" t="n"/>
      <c r="F42" s="64">
        <f>F41/F21</f>
        <v/>
      </c>
      <c r="G42" s="64">
        <f>G41/G21</f>
        <v/>
      </c>
      <c r="H42" s="65">
        <f>H41/H21</f>
        <v/>
      </c>
      <c r="I42" s="65">
        <f>I41/I21</f>
        <v/>
      </c>
      <c r="J42" s="65">
        <f>J41/J21</f>
        <v/>
      </c>
      <c r="K42" s="65">
        <f>K41/K21</f>
        <v/>
      </c>
      <c r="L42" s="65">
        <f>L41/L21</f>
        <v/>
      </c>
      <c r="M42" s="1" t="n"/>
      <c r="N42" s="77" t="n"/>
      <c r="O42" s="1" t="n"/>
      <c r="P42" s="1" t="n"/>
      <c r="Q42" s="1" t="n"/>
      <c r="R42" s="1" t="n"/>
      <c r="S42" s="1" t="n"/>
      <c r="T42" s="1" t="n"/>
      <c r="U42" s="1" t="n"/>
      <c r="V42" s="1" t="n"/>
      <c r="W42" s="1" t="n"/>
      <c r="X42" s="1" t="n"/>
      <c r="Y42" s="1" t="n"/>
      <c r="Z42" s="1" t="n"/>
      <c r="AA42" s="1" t="n"/>
      <c r="AB42" s="1" t="n"/>
    </row>
    <row r="43" ht="5.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row>
    <row r="44" ht="14.25" customHeight="1" s="412">
      <c r="A44" s="1" t="n"/>
      <c r="B44" s="1" t="n"/>
      <c r="C44" s="1" t="n"/>
      <c r="D44" s="1" t="n"/>
      <c r="E44" s="1" t="n"/>
      <c r="F44" s="72" t="n"/>
      <c r="G44" s="72" t="n"/>
      <c r="H44" s="72" t="n"/>
      <c r="I44" s="1" t="n"/>
      <c r="J44" s="1" t="n"/>
      <c r="K44" s="1" t="n"/>
      <c r="L44" s="77" t="n"/>
      <c r="M44" s="1" t="n"/>
      <c r="N44" s="1" t="n"/>
      <c r="O44" s="1" t="n"/>
      <c r="P44" s="1" t="n"/>
      <c r="Q44" s="1" t="n"/>
      <c r="R44" s="1" t="n"/>
      <c r="S44" s="1" t="n"/>
      <c r="T44" s="1" t="n"/>
      <c r="U44" s="1" t="n"/>
      <c r="V44" s="1" t="n"/>
      <c r="W44" s="1" t="n"/>
      <c r="X44" s="1" t="n"/>
      <c r="Y44" s="1" t="n"/>
      <c r="Z44" s="1" t="n"/>
      <c r="AA44" s="1" t="n"/>
      <c r="AB44" s="1" t="n"/>
    </row>
    <row r="45" ht="14.25" customHeight="1" s="412">
      <c r="A45" s="1" t="n"/>
      <c r="B45" s="1" t="n"/>
      <c r="C45" s="1" t="n"/>
      <c r="D45" s="1" t="n"/>
      <c r="E45" s="1" t="n"/>
      <c r="F45" s="83" t="n"/>
      <c r="G45" s="83" t="n"/>
      <c r="H45" s="46" t="n"/>
      <c r="I45" s="1" t="n"/>
      <c r="J45" s="1" t="n"/>
      <c r="K45" s="1" t="n"/>
      <c r="L45" s="1" t="n"/>
      <c r="M45" s="1" t="n"/>
      <c r="N45" s="1" t="n"/>
      <c r="O45" s="1" t="n"/>
      <c r="P45" s="1" t="n"/>
      <c r="Q45" s="1" t="n"/>
      <c r="R45" s="1" t="n"/>
      <c r="S45" s="1" t="n"/>
      <c r="T45" s="1" t="n"/>
      <c r="U45" s="1" t="n"/>
      <c r="V45" s="1" t="n"/>
      <c r="W45" s="1" t="n"/>
      <c r="X45" s="1" t="n"/>
      <c r="Y45" s="1" t="n"/>
      <c r="Z45" s="1" t="n"/>
      <c r="AA45" s="1" t="n"/>
      <c r="AB45" s="1" t="n"/>
    </row>
    <row r="46" ht="15.75" customHeight="1" s="412">
      <c r="A46" s="29" t="n"/>
      <c r="B46" s="29" t="n"/>
      <c r="C46" s="30" t="inlineStr">
        <is>
          <t>Balance Sheet And Cash Flow Statement</t>
        </is>
      </c>
      <c r="D46" s="29" t="n"/>
      <c r="E46" s="29" t="n"/>
      <c r="F46" s="29" t="n"/>
      <c r="G46" s="29" t="n"/>
      <c r="H46" s="29" t="n"/>
      <c r="I46" s="31" t="n"/>
      <c r="J46" s="31" t="n"/>
      <c r="K46" s="31" t="n"/>
      <c r="L46" s="31" t="n"/>
      <c r="M46" s="29" t="n"/>
      <c r="N46" s="29" t="n"/>
      <c r="O46" s="29" t="n"/>
      <c r="P46" s="29" t="n"/>
      <c r="Q46" s="29" t="n"/>
      <c r="R46" s="29" t="n"/>
      <c r="S46" s="29" t="n"/>
      <c r="T46" s="29" t="n"/>
      <c r="U46" s="29" t="n"/>
      <c r="V46" s="29" t="n"/>
      <c r="W46" s="29" t="n"/>
      <c r="X46" s="29" t="n"/>
      <c r="Y46" s="29" t="n"/>
      <c r="Z46" s="29" t="n"/>
      <c r="AA46" s="29" t="n"/>
      <c r="AB46" s="29" t="n"/>
    </row>
    <row r="47" ht="15.75" customHeight="1" s="412">
      <c r="A47" s="1" t="n"/>
      <c r="B47" s="1" t="n"/>
      <c r="C47" s="32" t="n"/>
      <c r="D47" s="1" t="n"/>
      <c r="E47" s="1" t="n"/>
      <c r="F47" s="1" t="n"/>
      <c r="G47" s="1" t="n"/>
      <c r="H47" s="1" t="n"/>
      <c r="I47" s="33" t="n"/>
      <c r="J47" s="33" t="n"/>
      <c r="K47" s="33" t="n"/>
      <c r="L47" s="33" t="n"/>
      <c r="M47" s="1" t="n"/>
      <c r="N47" s="1" t="n"/>
      <c r="O47" s="1" t="n"/>
      <c r="P47" s="1" t="n"/>
      <c r="Q47" s="1" t="n"/>
      <c r="R47" s="1" t="n"/>
      <c r="S47" s="1" t="n"/>
      <c r="T47" s="1" t="n"/>
      <c r="U47" s="1" t="n"/>
      <c r="V47" s="1" t="n"/>
      <c r="W47" s="1" t="n"/>
      <c r="X47" s="1" t="n"/>
      <c r="Y47" s="1" t="n"/>
      <c r="Z47" s="1" t="n"/>
      <c r="AA47" s="1" t="n"/>
      <c r="AB47" s="1" t="n"/>
    </row>
    <row r="48" ht="14.25" customHeight="1" s="412">
      <c r="A48" s="1" t="n"/>
      <c r="B48" s="1" t="n"/>
      <c r="C48" s="34" t="inlineStr">
        <is>
          <t>Balance Sheet Drivers</t>
        </is>
      </c>
      <c r="D48" s="36" t="inlineStr">
        <is>
          <t>Step</t>
        </is>
      </c>
      <c r="E48" s="35" t="n"/>
      <c r="F48" s="35" t="n"/>
      <c r="G48" s="35" t="n"/>
      <c r="H48" s="87" t="n"/>
      <c r="I48" s="35" t="n"/>
      <c r="J48" s="35" t="n"/>
      <c r="K48" s="35" t="n"/>
      <c r="L48" s="88" t="n"/>
      <c r="M48" s="1" t="n"/>
      <c r="N48" s="1" t="n"/>
      <c r="O48" s="1" t="n"/>
      <c r="P48" s="1" t="n"/>
      <c r="Q48" s="1" t="n"/>
      <c r="R48" s="1" t="n"/>
      <c r="S48" s="1" t="n"/>
      <c r="T48" s="1" t="n"/>
      <c r="U48" s="1" t="n"/>
      <c r="V48" s="1" t="n"/>
      <c r="W48" s="1" t="n"/>
      <c r="X48" s="1" t="n"/>
      <c r="Y48" s="83" t="n"/>
      <c r="Z48" s="1" t="n"/>
      <c r="AA48" s="1" t="n"/>
      <c r="AB48" s="1" t="n"/>
    </row>
    <row r="49" ht="14.25" customHeight="1" s="412">
      <c r="A49" s="26" t="n"/>
      <c r="B49" s="26" t="n"/>
      <c r="C49" s="115" t="n"/>
      <c r="D49" s="90" t="n"/>
      <c r="E49" s="26" t="n"/>
      <c r="F49" s="26" t="n"/>
      <c r="G49" s="26" t="n"/>
      <c r="H49" s="91" t="n"/>
      <c r="I49" s="26" t="n"/>
      <c r="J49" s="26" t="n"/>
      <c r="K49" s="26" t="n"/>
      <c r="L49" s="26" t="n"/>
      <c r="M49" s="26" t="n"/>
      <c r="N49" s="26" t="n"/>
      <c r="O49" s="26" t="n"/>
      <c r="P49" s="26" t="n"/>
      <c r="Q49" s="26" t="n"/>
      <c r="R49" s="26" t="n"/>
      <c r="S49" s="26" t="n"/>
      <c r="T49" s="26" t="n"/>
      <c r="U49" s="26" t="n"/>
      <c r="V49" s="26" t="n"/>
      <c r="W49" s="26" t="n"/>
      <c r="X49" s="26" t="n"/>
      <c r="Y49" s="92" t="n"/>
      <c r="Z49" s="26" t="n"/>
      <c r="AA49" s="26" t="n"/>
      <c r="AB49" s="26" t="n"/>
    </row>
    <row r="50" ht="14.25" customHeight="1" s="412">
      <c r="A50" s="1" t="n"/>
      <c r="B50" s="1" t="n"/>
      <c r="C50" s="1" t="inlineStr">
        <is>
          <t>Days Inventory Outstanding</t>
        </is>
      </c>
      <c r="D50" s="93" t="n">
        <v>-0.3</v>
      </c>
      <c r="E50" s="1" t="n"/>
      <c r="F50" s="1" t="n"/>
      <c r="G50" s="72">
        <f>G67*365/G22</f>
        <v/>
      </c>
      <c r="H50" s="72">
        <f>G50+$D$50</f>
        <v/>
      </c>
      <c r="I50" s="72">
        <f>H50+$D$50</f>
        <v/>
      </c>
      <c r="J50" s="72">
        <f>I50+$D$50</f>
        <v/>
      </c>
      <c r="K50" s="72">
        <f>J50+$D$50</f>
        <v/>
      </c>
      <c r="L50" s="72">
        <f>K50+$D$50</f>
        <v/>
      </c>
      <c r="M50" s="1" t="n"/>
      <c r="N50" s="1" t="n"/>
      <c r="O50" s="1" t="n"/>
      <c r="P50" s="1" t="n"/>
      <c r="Q50" s="1" t="n"/>
      <c r="R50" s="1" t="n"/>
      <c r="S50" s="1" t="n"/>
      <c r="T50" s="1" t="n"/>
      <c r="U50" s="1" t="n"/>
      <c r="V50" s="1" t="n"/>
      <c r="W50" s="1" t="n"/>
      <c r="X50" s="1" t="n"/>
      <c r="Y50" s="1" t="n"/>
      <c r="Z50" s="1" t="n"/>
      <c r="AA50" s="1" t="n"/>
      <c r="AB50" s="1" t="n"/>
    </row>
    <row r="51" ht="14.25" customHeight="1" s="412">
      <c r="A51" s="1" t="n"/>
      <c r="B51" s="1" t="n"/>
      <c r="C51" s="1" t="inlineStr">
        <is>
          <t>Days Receivable Outstanding</t>
        </is>
      </c>
      <c r="D51" s="94" t="n"/>
      <c r="E51" s="1" t="n"/>
      <c r="F51" s="1" t="n"/>
      <c r="G51" s="421">
        <f>G66*365/G21</f>
        <v/>
      </c>
      <c r="H51" s="455">
        <f>G51</f>
        <v/>
      </c>
      <c r="I51" s="455">
        <f>H51</f>
        <v/>
      </c>
      <c r="J51" s="455">
        <f>I51</f>
        <v/>
      </c>
      <c r="K51" s="455">
        <f>J51</f>
        <v/>
      </c>
      <c r="L51" s="455">
        <f>K51</f>
        <v/>
      </c>
      <c r="M51" s="1" t="n"/>
      <c r="N51" s="1" t="n"/>
      <c r="O51" s="1" t="n"/>
      <c r="P51" s="1" t="n"/>
      <c r="Q51" s="1" t="n"/>
      <c r="R51" s="1" t="n"/>
      <c r="S51" s="1" t="n"/>
      <c r="T51" s="1" t="n"/>
      <c r="U51" s="1" t="n"/>
      <c r="V51" s="1" t="n"/>
      <c r="W51" s="1" t="n"/>
      <c r="X51" s="1" t="n"/>
      <c r="Y51" s="1" t="n"/>
      <c r="Z51" s="1" t="n"/>
      <c r="AA51" s="1" t="n"/>
      <c r="AB51" s="1" t="n"/>
    </row>
    <row r="52" ht="14.25" customHeight="1" s="412">
      <c r="A52" s="1" t="n"/>
      <c r="B52" s="1" t="n"/>
      <c r="C52" s="1" t="inlineStr">
        <is>
          <t>Days Payable Outstanding</t>
        </is>
      </c>
      <c r="D52" s="93" t="n">
        <v>0.3</v>
      </c>
      <c r="E52" s="1" t="n"/>
      <c r="F52" s="1" t="n"/>
      <c r="G52" s="421">
        <f>G77*365/SUM(G22,G26)</f>
        <v/>
      </c>
      <c r="H52" s="421">
        <f>G52+$D$52</f>
        <v/>
      </c>
      <c r="I52" s="421">
        <f>H52+$D$52</f>
        <v/>
      </c>
      <c r="J52" s="421">
        <f>I52+$D$52</f>
        <v/>
      </c>
      <c r="K52" s="421">
        <f>J52+$D$52</f>
        <v/>
      </c>
      <c r="L52" s="421">
        <f>K52+$D$52</f>
        <v/>
      </c>
      <c r="M52" s="1" t="n"/>
      <c r="N52" s="1" t="n"/>
      <c r="O52" s="1" t="n"/>
      <c r="P52" s="1" t="n"/>
      <c r="Q52" s="1" t="n"/>
      <c r="R52" s="1" t="n"/>
      <c r="S52" s="1" t="n"/>
      <c r="T52" s="1" t="n"/>
      <c r="U52" s="1" t="n"/>
      <c r="V52" s="1" t="n"/>
      <c r="W52" s="1" t="n"/>
      <c r="X52" s="1" t="n"/>
      <c r="Y52" s="1" t="n"/>
      <c r="Z52" s="1" t="n"/>
      <c r="AA52" s="1" t="n"/>
      <c r="AB52" s="1" t="n"/>
    </row>
    <row r="53" ht="14.25" customHeight="1" s="412">
      <c r="A53" s="1" t="n"/>
      <c r="B53" s="1" t="n"/>
      <c r="C53" s="1" t="inlineStr">
        <is>
          <t>Accrued Liabilities As A % Of Revenue</t>
        </is>
      </c>
      <c r="D53" s="96" t="n"/>
      <c r="E53" s="1" t="n"/>
      <c r="F53" s="1" t="n"/>
      <c r="G53" s="46">
        <f>G78/G21</f>
        <v/>
      </c>
      <c r="H53" s="272">
        <f>G53</f>
        <v/>
      </c>
      <c r="I53" s="272">
        <f>H53</f>
        <v/>
      </c>
      <c r="J53" s="272">
        <f>I53</f>
        <v/>
      </c>
      <c r="K53" s="272">
        <f>J53</f>
        <v/>
      </c>
      <c r="L53" s="272">
        <f>K53</f>
        <v/>
      </c>
      <c r="M53" s="1" t="n"/>
      <c r="N53" s="1" t="n"/>
      <c r="O53" s="1" t="n"/>
      <c r="P53" s="1" t="n"/>
      <c r="Q53" s="1" t="n"/>
      <c r="R53" s="1" t="n"/>
      <c r="S53" s="1" t="n"/>
      <c r="T53" s="1" t="n"/>
      <c r="U53" s="1" t="n"/>
      <c r="V53" s="1" t="n"/>
      <c r="W53" s="1" t="n"/>
      <c r="X53" s="1" t="n"/>
      <c r="Y53" s="1" t="n"/>
      <c r="Z53" s="1" t="n"/>
      <c r="AA53" s="1" t="n"/>
      <c r="AB53" s="1" t="n"/>
    </row>
    <row r="54" ht="14.25" customHeight="1" s="412">
      <c r="A54" s="1" t="n"/>
      <c r="B54" s="1" t="n"/>
      <c r="C54" s="1" t="inlineStr">
        <is>
          <t>Prepaid Expenses As A % Of Revenue</t>
        </is>
      </c>
      <c r="D54" s="96" t="n"/>
      <c r="E54" s="1" t="n"/>
      <c r="F54" s="1" t="n"/>
      <c r="G54" s="46">
        <f>G68/G21</f>
        <v/>
      </c>
      <c r="H54" s="272">
        <f>G54</f>
        <v/>
      </c>
      <c r="I54" s="272">
        <f>H54</f>
        <v/>
      </c>
      <c r="J54" s="272">
        <f>I54</f>
        <v/>
      </c>
      <c r="K54" s="272">
        <f>J54</f>
        <v/>
      </c>
      <c r="L54" s="272">
        <f>K54</f>
        <v/>
      </c>
      <c r="M54" s="1" t="n"/>
      <c r="N54" s="1" t="n"/>
      <c r="O54" s="1" t="n"/>
      <c r="P54" s="1" t="n"/>
      <c r="Q54" s="1" t="n"/>
      <c r="R54" s="1" t="n"/>
      <c r="S54" s="1" t="n"/>
      <c r="T54" s="1" t="n"/>
      <c r="U54" s="1" t="n"/>
      <c r="V54" s="1" t="n"/>
      <c r="W54" s="1" t="n"/>
      <c r="X54" s="1" t="n"/>
      <c r="Y54" s="1" t="n"/>
      <c r="Z54" s="1" t="n"/>
      <c r="AA54" s="1" t="n"/>
      <c r="AB54" s="1" t="n"/>
    </row>
    <row r="55" ht="14.25" customHeight="1" s="412">
      <c r="A55" s="1" t="n"/>
      <c r="B55" s="1" t="n"/>
      <c r="C55" s="1" t="inlineStr">
        <is>
          <t>Other Assets As A % Of Revenue</t>
        </is>
      </c>
      <c r="D55" s="96" t="n"/>
      <c r="E55" s="1" t="n"/>
      <c r="F55" s="1" t="n"/>
      <c r="G55" s="46">
        <f>G74/G21</f>
        <v/>
      </c>
      <c r="H55" s="272">
        <f>G55</f>
        <v/>
      </c>
      <c r="I55" s="272">
        <f>H55</f>
        <v/>
      </c>
      <c r="J55" s="272">
        <f>I55</f>
        <v/>
      </c>
      <c r="K55" s="272">
        <f>J55</f>
        <v/>
      </c>
      <c r="L55" s="272">
        <f>K55</f>
        <v/>
      </c>
      <c r="M55" s="1" t="n"/>
      <c r="N55" s="1" t="n"/>
      <c r="O55" s="1" t="n"/>
      <c r="P55" s="1" t="n"/>
      <c r="Q55" s="1" t="n"/>
      <c r="R55" s="1" t="n"/>
      <c r="S55" s="1" t="n"/>
      <c r="T55" s="1" t="n"/>
      <c r="U55" s="1" t="n"/>
      <c r="V55" s="1" t="n"/>
      <c r="W55" s="1" t="n"/>
      <c r="X55" s="1" t="n"/>
      <c r="Y55" s="1" t="n"/>
      <c r="Z55" s="1" t="n"/>
      <c r="AA55" s="1" t="n"/>
      <c r="AB55" s="1" t="n"/>
    </row>
    <row r="56" ht="14.25" customHeight="1" s="412">
      <c r="A56" s="1" t="n"/>
      <c r="B56" s="1" t="n"/>
      <c r="C56" s="1" t="inlineStr">
        <is>
          <t>Capex As A % Of Revenue</t>
        </is>
      </c>
      <c r="D56" s="96" t="n"/>
      <c r="E56" s="1" t="n"/>
      <c r="F56" s="1" t="n"/>
      <c r="G56" s="97" t="n">
        <v>0.079</v>
      </c>
      <c r="H56" s="97">
        <f>G56</f>
        <v/>
      </c>
      <c r="I56" s="97">
        <f>H56</f>
        <v/>
      </c>
      <c r="J56" s="97">
        <f>I56</f>
        <v/>
      </c>
      <c r="K56" s="97">
        <f>J56</f>
        <v/>
      </c>
      <c r="L56" s="97">
        <f>K56</f>
        <v/>
      </c>
      <c r="M56" s="1" t="n"/>
      <c r="N56" s="1" t="n"/>
      <c r="O56" s="1" t="n"/>
      <c r="P56" s="1" t="n"/>
      <c r="Q56" s="1" t="n"/>
      <c r="R56" s="1" t="n"/>
      <c r="S56" s="1" t="n"/>
      <c r="T56" s="1" t="n"/>
      <c r="U56" s="1" t="n"/>
      <c r="V56" s="1" t="n"/>
      <c r="W56" s="1" t="n"/>
      <c r="X56" s="1" t="n"/>
      <c r="Y56" s="1" t="n"/>
      <c r="Z56" s="1" t="n"/>
      <c r="AA56" s="1" t="n"/>
      <c r="AB56" s="1" t="n"/>
    </row>
    <row r="57" ht="14.25" customHeight="1" s="412">
      <c r="A57" s="1" t="n"/>
      <c r="B57" s="1" t="n"/>
      <c r="C57" s="1" t="inlineStr">
        <is>
          <t>Current Portion Of Leases (% Growth)</t>
        </is>
      </c>
      <c r="D57" s="273" t="n">
        <v>0.0025</v>
      </c>
      <c r="E57" s="1" t="n"/>
      <c r="F57" s="1" t="n"/>
      <c r="G57" s="97" t="n">
        <v>0.08</v>
      </c>
      <c r="H57" s="274">
        <f>$D$57+G57</f>
        <v/>
      </c>
      <c r="I57" s="274">
        <f>$D$57+H57</f>
        <v/>
      </c>
      <c r="J57" s="274">
        <f>$D$57+I57</f>
        <v/>
      </c>
      <c r="K57" s="274">
        <f>$D$57+J57</f>
        <v/>
      </c>
      <c r="L57" s="274">
        <f>$D$57+K57</f>
        <v/>
      </c>
      <c r="M57" s="1" t="n"/>
      <c r="N57" s="1" t="n"/>
      <c r="O57" s="1" t="n"/>
      <c r="P57" s="1" t="n"/>
      <c r="Q57" s="1" t="n"/>
      <c r="R57" s="1" t="n"/>
      <c r="S57" s="1" t="n"/>
      <c r="T57" s="1" t="n"/>
      <c r="U57" s="1" t="n"/>
      <c r="V57" s="1" t="n"/>
      <c r="W57" s="1" t="n"/>
      <c r="X57" s="1" t="n"/>
      <c r="Y57" s="1" t="n"/>
      <c r="Z57" s="1" t="n"/>
      <c r="AA57" s="1" t="n"/>
      <c r="AB57" s="1" t="n"/>
    </row>
    <row r="58" ht="14.25" customHeight="1" s="412">
      <c r="A58" s="1" t="n"/>
      <c r="B58" s="1" t="n"/>
      <c r="C58" s="1" t="inlineStr">
        <is>
          <t>Long-Term Leases (% Growth)</t>
        </is>
      </c>
      <c r="D58" s="273" t="n">
        <v>0.005</v>
      </c>
      <c r="E58" s="1" t="n"/>
      <c r="F58" s="1" t="n"/>
      <c r="G58" s="97" t="n">
        <v>0.02</v>
      </c>
      <c r="H58" s="274">
        <f>$D$58+G58</f>
        <v/>
      </c>
      <c r="I58" s="274">
        <f>$D$58+H58</f>
        <v/>
      </c>
      <c r="J58" s="274">
        <f>$D$58+I58</f>
        <v/>
      </c>
      <c r="K58" s="274">
        <f>$D$58+J58</f>
        <v/>
      </c>
      <c r="L58" s="274">
        <f>$D$58+K58</f>
        <v/>
      </c>
      <c r="M58" s="1" t="n"/>
      <c r="N58" s="1" t="n"/>
      <c r="O58" s="1" t="n"/>
      <c r="P58" s="1" t="n"/>
      <c r="Q58" s="1" t="n"/>
      <c r="R58" s="1" t="n"/>
      <c r="S58" s="1" t="n"/>
      <c r="T58" s="1" t="n"/>
      <c r="U58" s="1" t="n"/>
      <c r="V58" s="1" t="n"/>
      <c r="W58" s="1" t="n"/>
      <c r="X58" s="1" t="n"/>
      <c r="Y58" s="1" t="n"/>
      <c r="Z58" s="1" t="n"/>
      <c r="AA58" s="1" t="n"/>
      <c r="AB58" s="1" t="n"/>
    </row>
    <row r="59" ht="14.25" customHeight="1" s="412">
      <c r="A59" s="1" t="n"/>
      <c r="B59" s="1" t="n"/>
      <c r="C59" s="1" t="inlineStr">
        <is>
          <t>Other Non-Current Liabilities As A % Of Revenue</t>
        </is>
      </c>
      <c r="D59" s="98" t="n"/>
      <c r="E59" s="1" t="n"/>
      <c r="F59" s="1" t="n"/>
      <c r="G59" s="274">
        <f>G84/G21</f>
        <v/>
      </c>
      <c r="H59" s="272">
        <f>G59</f>
        <v/>
      </c>
      <c r="I59" s="272">
        <f>H59</f>
        <v/>
      </c>
      <c r="J59" s="272">
        <f>I59</f>
        <v/>
      </c>
      <c r="K59" s="272">
        <f>J59</f>
        <v/>
      </c>
      <c r="L59" s="272">
        <f>K59</f>
        <v/>
      </c>
      <c r="M59" s="1" t="n"/>
      <c r="N59" s="1" t="n"/>
      <c r="O59" s="1" t="n"/>
      <c r="P59" s="1" t="n"/>
      <c r="Q59" s="1" t="n"/>
      <c r="R59" s="1" t="n"/>
      <c r="S59" s="1" t="n"/>
      <c r="T59" s="1" t="n"/>
      <c r="U59" s="1" t="n"/>
      <c r="V59" s="1" t="n"/>
      <c r="W59" s="1" t="n"/>
      <c r="X59" s="1" t="n"/>
      <c r="Y59" s="1" t="n"/>
      <c r="Z59" s="1" t="n"/>
      <c r="AA59" s="1" t="n"/>
      <c r="AB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row>
    <row r="61" ht="14.25" customHeight="1" s="412">
      <c r="A61" s="1" t="n"/>
      <c r="B61" s="1" t="n"/>
      <c r="C61" s="34" t="inlineStr">
        <is>
          <t>Balance Sheet</t>
        </is>
      </c>
      <c r="D61" s="35" t="n"/>
      <c r="E61" s="35" t="n"/>
      <c r="F61" s="36" t="inlineStr">
        <is>
          <t>Historical</t>
        </is>
      </c>
      <c r="G61" s="414" t="n"/>
      <c r="H61" s="415" t="inlineStr">
        <is>
          <t>Projected</t>
        </is>
      </c>
      <c r="I61" s="414" t="n"/>
      <c r="J61" s="414" t="n"/>
      <c r="K61" s="414" t="n"/>
      <c r="L61" s="416" t="n"/>
      <c r="M61" s="1" t="n"/>
      <c r="N61" s="1" t="n"/>
      <c r="O61" s="1" t="n"/>
      <c r="P61" s="1" t="n"/>
      <c r="Q61" s="1" t="n"/>
      <c r="R61" s="1" t="n"/>
      <c r="S61" s="1" t="n"/>
      <c r="T61" s="1" t="n"/>
      <c r="U61" s="1" t="n"/>
      <c r="V61" s="1" t="n"/>
      <c r="W61" s="1" t="n"/>
      <c r="X61" s="1" t="n"/>
      <c r="Y61" s="1" t="n"/>
      <c r="Z61" s="1" t="n"/>
      <c r="AA61" s="1" t="n"/>
      <c r="AB61" s="1" t="n"/>
    </row>
    <row r="62" ht="14.25" customHeight="1" s="412">
      <c r="A62" s="1" t="n"/>
      <c r="B62" s="1" t="n"/>
      <c r="C62" s="44" t="inlineStr">
        <is>
          <t>$ In Millions</t>
        </is>
      </c>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row>
    <row r="63" ht="14.25" customHeight="1" s="412">
      <c r="A63" s="1" t="n"/>
      <c r="B63" s="1" t="n"/>
      <c r="C63" s="44" t="n"/>
      <c r="D63" s="1" t="n"/>
      <c r="E63" s="1" t="n"/>
      <c r="F63" s="52" t="n">
        <v>2022</v>
      </c>
      <c r="G63" s="52">
        <f>F63+1</f>
        <v/>
      </c>
      <c r="H63" s="39">
        <f>H19</f>
        <v/>
      </c>
      <c r="I63" s="39">
        <f>I19</f>
        <v/>
      </c>
      <c r="J63" s="39">
        <f>J19</f>
        <v/>
      </c>
      <c r="K63" s="39">
        <f>K19</f>
        <v/>
      </c>
      <c r="L63" s="39">
        <f>L19</f>
        <v/>
      </c>
      <c r="M63" s="1" t="n"/>
      <c r="N63" s="1" t="n"/>
      <c r="O63" s="1" t="n"/>
      <c r="P63" s="1" t="n"/>
      <c r="Q63" s="1" t="n"/>
      <c r="R63" s="1" t="n"/>
      <c r="S63" s="1" t="n"/>
      <c r="T63" s="1" t="n"/>
      <c r="U63" s="1" t="n"/>
      <c r="V63" s="1" t="n"/>
      <c r="W63" s="1" t="n"/>
      <c r="X63" s="1" t="n"/>
      <c r="Y63" s="1" t="n"/>
      <c r="Z63" s="1" t="n"/>
      <c r="AA63" s="1" t="n"/>
      <c r="AB63" s="1" t="n"/>
    </row>
    <row r="64" ht="5.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row>
    <row r="65" ht="14.25" customHeight="1" s="412">
      <c r="A65" s="1" t="n"/>
      <c r="B65" s="1" t="n"/>
      <c r="C65" s="1" t="inlineStr">
        <is>
          <t>Cash &amp; Cash Equivalents</t>
        </is>
      </c>
      <c r="D65" s="1" t="n"/>
      <c r="E65" s="1" t="n"/>
      <c r="F65" s="205" t="n">
        <v>876</v>
      </c>
      <c r="G65" s="205" t="n">
        <v>752</v>
      </c>
      <c r="H65" s="275">
        <f>H132</f>
        <v/>
      </c>
      <c r="I65" s="275">
        <f>I132</f>
        <v/>
      </c>
      <c r="J65" s="275">
        <f>J132</f>
        <v/>
      </c>
      <c r="K65" s="275">
        <f>K132</f>
        <v/>
      </c>
      <c r="L65" s="275">
        <f>L132</f>
        <v/>
      </c>
      <c r="M65" s="1" t="n"/>
      <c r="N65" s="1" t="n"/>
      <c r="O65" s="1" t="n"/>
      <c r="P65" s="1" t="n"/>
      <c r="Q65" s="1" t="n"/>
      <c r="R65" s="1" t="n"/>
      <c r="S65" s="1" t="n"/>
      <c r="T65" s="1" t="n"/>
      <c r="U65" s="1" t="n"/>
      <c r="V65" s="1" t="n"/>
      <c r="W65" s="1" t="n"/>
      <c r="X65" s="1" t="n"/>
      <c r="Y65" s="1" t="n"/>
      <c r="Z65" s="1" t="n"/>
      <c r="AA65" s="1" t="n"/>
      <c r="AB65" s="1" t="n"/>
    </row>
    <row r="66" ht="14.25" customHeight="1" s="412">
      <c r="A66" s="1" t="n"/>
      <c r="B66" s="1" t="n"/>
      <c r="C66" s="1" t="inlineStr">
        <is>
          <t>Accounts Receivable</t>
        </is>
      </c>
      <c r="D66" s="1" t="n"/>
      <c r="E66" s="1" t="n"/>
      <c r="F66" s="206">
        <f>'Balance Sheet'!D21</f>
        <v/>
      </c>
      <c r="G66" s="206">
        <f>'Balance Sheet'!E21</f>
        <v/>
      </c>
      <c r="H66" s="100">
        <f>H21*H51/365</f>
        <v/>
      </c>
      <c r="I66" s="100">
        <f>I21*I51/365</f>
        <v/>
      </c>
      <c r="J66" s="100">
        <f>J21*J51/365</f>
        <v/>
      </c>
      <c r="K66" s="100">
        <f>K21*K51/365</f>
        <v/>
      </c>
      <c r="L66" s="100">
        <f>L21*L51/365</f>
        <v/>
      </c>
      <c r="M66" s="1" t="n"/>
      <c r="N66" s="1" t="n"/>
      <c r="O66" s="1" t="n"/>
      <c r="P66" s="1" t="n"/>
      <c r="Q66" s="1" t="n"/>
      <c r="R66" s="1" t="n"/>
      <c r="S66" s="1" t="n"/>
      <c r="T66" s="1" t="n"/>
      <c r="U66" s="1" t="n"/>
      <c r="V66" s="1" t="n"/>
      <c r="W66" s="1" t="n"/>
      <c r="X66" s="1" t="n"/>
      <c r="Y66" s="1" t="n"/>
      <c r="Z66" s="1" t="n"/>
      <c r="AA66" s="1" t="n"/>
      <c r="AB66" s="1" t="n"/>
    </row>
    <row r="67" ht="14.25" customHeight="1" s="412">
      <c r="A67" s="1" t="n"/>
      <c r="B67" s="1" t="n"/>
      <c r="C67" s="1" t="inlineStr">
        <is>
          <t>Inventory</t>
        </is>
      </c>
      <c r="D67" s="1" t="n"/>
      <c r="E67" s="1" t="n"/>
      <c r="F67" s="206">
        <f>'Balance Sheet'!D24</f>
        <v/>
      </c>
      <c r="G67" s="206">
        <f>'Balance Sheet'!E24</f>
        <v/>
      </c>
      <c r="H67" s="101">
        <f>H22*H50/365</f>
        <v/>
      </c>
      <c r="I67" s="101">
        <f>I22*I50/365</f>
        <v/>
      </c>
      <c r="J67" s="101">
        <f>J22*J50/365</f>
        <v/>
      </c>
      <c r="K67" s="101">
        <f>K22*K50/365</f>
        <v/>
      </c>
      <c r="L67" s="101">
        <f>L22*L50/365</f>
        <v/>
      </c>
      <c r="M67" s="1" t="n"/>
      <c r="N67" s="1" t="n"/>
      <c r="O67" s="1" t="n"/>
      <c r="P67" s="1" t="n"/>
      <c r="Q67" s="1" t="n"/>
      <c r="R67" s="1" t="n"/>
      <c r="S67" s="1" t="n"/>
      <c r="T67" s="1" t="n"/>
      <c r="U67" s="1" t="n"/>
      <c r="V67" s="1" t="n"/>
      <c r="W67" s="1" t="n"/>
      <c r="X67" s="1" t="n"/>
      <c r="Y67" s="1" t="n"/>
      <c r="Z67" s="1" t="n"/>
      <c r="AA67" s="1" t="n"/>
      <c r="AB67" s="1" t="n"/>
    </row>
    <row r="68" ht="14.25" customHeight="1" s="412">
      <c r="A68" s="1" t="n"/>
      <c r="B68" s="1" t="n"/>
      <c r="C68" s="1" t="inlineStr">
        <is>
          <t>Prepaid Expenses And Other Current Assets</t>
        </is>
      </c>
      <c r="D68" s="1" t="n"/>
      <c r="E68" s="1" t="n"/>
      <c r="F68" s="206">
        <f>'Balance Sheet'!D25+'Balance Sheet'!D26</f>
        <v/>
      </c>
      <c r="G68" s="206">
        <f>'Balance Sheet'!E25+'Balance Sheet'!E26</f>
        <v/>
      </c>
      <c r="H68" s="101">
        <f>H54*H21</f>
        <v/>
      </c>
      <c r="I68" s="101">
        <f>I54*I21</f>
        <v/>
      </c>
      <c r="J68" s="101">
        <f>J54*J21</f>
        <v/>
      </c>
      <c r="K68" s="101">
        <f>K54*K21</f>
        <v/>
      </c>
      <c r="L68" s="101">
        <f>L54*L21</f>
        <v/>
      </c>
      <c r="M68" s="1" t="n"/>
      <c r="N68" s="1" t="n"/>
      <c r="O68" s="1" t="n"/>
      <c r="P68" s="1" t="n"/>
      <c r="Q68" s="1" t="n"/>
      <c r="R68" s="1" t="n"/>
      <c r="S68" s="1" t="n"/>
      <c r="T68" s="1" t="n"/>
      <c r="U68" s="1" t="n"/>
      <c r="V68" s="1" t="n"/>
      <c r="W68" s="1" t="n"/>
      <c r="X68" s="1" t="n"/>
      <c r="Y68" s="1" t="n"/>
      <c r="Z68" s="1" t="n"/>
      <c r="AA68" s="1" t="n"/>
      <c r="AB68" s="1" t="n"/>
    </row>
    <row r="69" ht="14.25" customHeight="1" s="412">
      <c r="A69" s="1" t="n"/>
      <c r="B69" s="1" t="n"/>
      <c r="C69" s="59" t="inlineStr">
        <is>
          <t>Total Current Assets</t>
        </is>
      </c>
      <c r="D69" s="59" t="n"/>
      <c r="E69" s="59" t="n"/>
      <c r="F69" s="62">
        <f>SUM(F65:F68)</f>
        <v/>
      </c>
      <c r="G69" s="62">
        <f>SUM(G65:G68)</f>
        <v/>
      </c>
      <c r="H69" s="107">
        <f>SUM(H65:H68)</f>
        <v/>
      </c>
      <c r="I69" s="107">
        <f>SUM(I65:I68)</f>
        <v/>
      </c>
      <c r="J69" s="107">
        <f>SUM(J65:J68)</f>
        <v/>
      </c>
      <c r="K69" s="107">
        <f>SUM(K65:K68)</f>
        <v/>
      </c>
      <c r="L69" s="107">
        <f>SUM(L65:L68)</f>
        <v/>
      </c>
      <c r="M69" s="1" t="n"/>
      <c r="N69" s="1" t="n"/>
      <c r="O69" s="1" t="n"/>
      <c r="P69" s="1" t="n"/>
      <c r="Q69" s="1" t="n"/>
      <c r="R69" s="1" t="n"/>
      <c r="S69" s="1" t="n"/>
      <c r="T69" s="1" t="n"/>
      <c r="U69" s="1" t="n"/>
      <c r="V69" s="1" t="n"/>
      <c r="W69" s="1" t="n"/>
      <c r="X69" s="1" t="n"/>
      <c r="Y69" s="1" t="n"/>
      <c r="Z69" s="1" t="n"/>
      <c r="AA69" s="1" t="n"/>
      <c r="AB69" s="1" t="n"/>
    </row>
    <row r="70" ht="5.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row>
    <row r="71" ht="14.25" customHeight="1" s="412">
      <c r="A71" s="1" t="n"/>
      <c r="B71" s="1" t="n"/>
      <c r="C71" s="1" t="inlineStr">
        <is>
          <t>PP&amp;E, Net</t>
        </is>
      </c>
      <c r="D71" s="70" t="n"/>
      <c r="E71" s="1" t="n"/>
      <c r="F71" s="205">
        <f>'Balance Sheet'!D31</f>
        <v/>
      </c>
      <c r="G71" s="205">
        <f>'Balance Sheet'!E31</f>
        <v/>
      </c>
      <c r="H71" s="54">
        <f>G71-H120-H115</f>
        <v/>
      </c>
      <c r="I71" s="54">
        <f>H71-I120-I115</f>
        <v/>
      </c>
      <c r="J71" s="54">
        <f>I71-J120-J115</f>
        <v/>
      </c>
      <c r="K71" s="54">
        <f>J71-K120-K115</f>
        <v/>
      </c>
      <c r="L71" s="54">
        <f>K71-L120-L115</f>
        <v/>
      </c>
      <c r="M71" s="70" t="n"/>
      <c r="N71" s="1" t="n"/>
      <c r="O71" s="1" t="n"/>
      <c r="P71" s="1" t="n"/>
      <c r="Q71" s="1" t="n"/>
      <c r="R71" s="1" t="n"/>
      <c r="S71" s="1" t="n"/>
      <c r="T71" s="1" t="n"/>
      <c r="U71" s="1" t="n"/>
      <c r="V71" s="1" t="n"/>
      <c r="W71" s="1" t="n"/>
      <c r="X71" s="1" t="n"/>
      <c r="Y71" s="1" t="n"/>
      <c r="Z71" s="1" t="n"/>
      <c r="AA71" s="1" t="n"/>
      <c r="AB71" s="1" t="n"/>
    </row>
    <row r="72" ht="14.25" customHeight="1" s="412">
      <c r="A72" s="1" t="n"/>
      <c r="B72" s="1" t="n"/>
      <c r="C72" s="1" t="inlineStr">
        <is>
          <t>Goodwill</t>
        </is>
      </c>
      <c r="D72" s="1" t="n"/>
      <c r="E72" s="1" t="n"/>
      <c r="F72" s="276" t="n">
        <v>217</v>
      </c>
      <c r="G72" s="276">
        <f>'Balance Sheet'!E33</f>
        <v/>
      </c>
      <c r="H72" s="104">
        <f>G72</f>
        <v/>
      </c>
      <c r="I72" s="104">
        <f>H72</f>
        <v/>
      </c>
      <c r="J72" s="104">
        <f>I72</f>
        <v/>
      </c>
      <c r="K72" s="104">
        <f>J72</f>
        <v/>
      </c>
      <c r="L72" s="104">
        <f>K72</f>
        <v/>
      </c>
      <c r="M72" s="1" t="n"/>
      <c r="N72" s="1" t="n"/>
      <c r="O72" s="1" t="n"/>
      <c r="P72" s="1" t="n"/>
      <c r="Q72" s="1" t="n"/>
      <c r="R72" s="1" t="n"/>
      <c r="S72" s="1" t="n"/>
      <c r="T72" s="1" t="n"/>
      <c r="U72" s="1" t="n"/>
      <c r="V72" s="1" t="n"/>
      <c r="W72" s="1" t="n"/>
      <c r="X72" s="1" t="n"/>
      <c r="Y72" s="1" t="n"/>
      <c r="Z72" s="1" t="n"/>
      <c r="AA72" s="1" t="n"/>
      <c r="AB72" s="1" t="n"/>
    </row>
    <row r="73" ht="14.25" customHeight="1" s="412">
      <c r="A73" s="1" t="n"/>
      <c r="B73" s="1" t="n"/>
      <c r="C73" s="1" t="inlineStr">
        <is>
          <t>Other Intangibles</t>
        </is>
      </c>
      <c r="D73" s="1" t="n"/>
      <c r="E73" s="1" t="n"/>
      <c r="F73" s="276">
        <f>'Balance Sheet'!D34</f>
        <v/>
      </c>
      <c r="G73" s="276">
        <f>'Balance Sheet'!E34</f>
        <v/>
      </c>
      <c r="H73" s="105">
        <f>G73</f>
        <v/>
      </c>
      <c r="I73" s="105">
        <f>H73</f>
        <v/>
      </c>
      <c r="J73" s="105">
        <f>I73</f>
        <v/>
      </c>
      <c r="K73" s="105">
        <f>J73</f>
        <v/>
      </c>
      <c r="L73" s="105">
        <f>K73</f>
        <v/>
      </c>
      <c r="M73" s="72">
        <f>H74+M74</f>
        <v/>
      </c>
      <c r="N73" s="72">
        <f>I74+N74</f>
        <v/>
      </c>
      <c r="O73" s="72">
        <f>J74+O74</f>
        <v/>
      </c>
      <c r="P73" s="72">
        <f>K74+P74</f>
        <v/>
      </c>
      <c r="Q73" s="72">
        <f>L74+Q74</f>
        <v/>
      </c>
      <c r="R73" s="1" t="n"/>
      <c r="S73" s="1" t="n"/>
      <c r="T73" s="1" t="n"/>
      <c r="U73" s="1" t="n"/>
      <c r="V73" s="1" t="n"/>
      <c r="W73" s="1" t="n"/>
      <c r="X73" s="1" t="n"/>
      <c r="Y73" s="1" t="n"/>
      <c r="Z73" s="1" t="n"/>
      <c r="AA73" s="1" t="n"/>
      <c r="AB73" s="1" t="n"/>
    </row>
    <row r="74" ht="14.25" customHeight="1" s="412">
      <c r="A74" s="1" t="n"/>
      <c r="B74" s="1" t="n"/>
      <c r="C74" s="1" t="inlineStr">
        <is>
          <t>Other Non-Current Assets</t>
        </is>
      </c>
      <c r="D74" s="1" t="n"/>
      <c r="E74" s="1" t="n"/>
      <c r="F74" s="276" t="n">
        <v>10</v>
      </c>
      <c r="G74" s="276" t="n">
        <v>10</v>
      </c>
      <c r="H74" s="105">
        <f>G74</f>
        <v/>
      </c>
      <c r="I74" s="105">
        <f>H74</f>
        <v/>
      </c>
      <c r="J74" s="105">
        <f>I74</f>
        <v/>
      </c>
      <c r="K74" s="105">
        <f>J74</f>
        <v/>
      </c>
      <c r="L74" s="105">
        <f>K74</f>
        <v/>
      </c>
      <c r="M74" s="70">
        <f>#REF!-#REF!</f>
        <v/>
      </c>
      <c r="N74" s="70">
        <f>#REF!-#REF!</f>
        <v/>
      </c>
      <c r="O74" s="70">
        <f>#REF!-#REF!</f>
        <v/>
      </c>
      <c r="P74" s="70">
        <f>#REF!-#REF!</f>
        <v/>
      </c>
      <c r="Q74" s="70">
        <f>#REF!-#REF!</f>
        <v/>
      </c>
      <c r="R74" s="70" t="n"/>
      <c r="S74" s="1" t="n"/>
      <c r="T74" s="1" t="n"/>
      <c r="U74" s="1" t="n"/>
      <c r="V74" s="1" t="n"/>
      <c r="W74" s="1" t="n"/>
      <c r="X74" s="1" t="n"/>
      <c r="Y74" s="1" t="n"/>
      <c r="Z74" s="1" t="n"/>
      <c r="AA74" s="1" t="n"/>
      <c r="AB74" s="1" t="n"/>
    </row>
    <row r="75" ht="14.25" customHeight="1" s="412">
      <c r="A75" s="1" t="n"/>
      <c r="B75" s="1" t="n"/>
      <c r="C75" s="59" t="inlineStr">
        <is>
          <t>Total Assets</t>
        </is>
      </c>
      <c r="D75" s="59" t="n"/>
      <c r="E75" s="59" t="n"/>
      <c r="F75" s="62">
        <f>SUM(F71:F74)+F69</f>
        <v/>
      </c>
      <c r="G75" s="62">
        <f>SUM(G71:G74)+G69</f>
        <v/>
      </c>
      <c r="H75" s="62">
        <f>SUM(H71:H74)+H69</f>
        <v/>
      </c>
      <c r="I75" s="62">
        <f>SUM(I71:I74)+I69</f>
        <v/>
      </c>
      <c r="J75" s="62">
        <f>SUM(J71:J74)+J69</f>
        <v/>
      </c>
      <c r="K75" s="62">
        <f>SUM(K71:K74)+K69</f>
        <v/>
      </c>
      <c r="L75" s="62">
        <f>SUM(L71:L74)+L69</f>
        <v/>
      </c>
      <c r="M75" s="70">
        <f>SUM(F75:L75)</f>
        <v/>
      </c>
      <c r="N75" s="1" t="n"/>
      <c r="O75" s="1" t="n"/>
      <c r="P75" s="1" t="n"/>
      <c r="Q75" s="1" t="n"/>
      <c r="R75" s="1" t="n"/>
      <c r="S75" s="1" t="n"/>
      <c r="T75" s="1" t="n"/>
      <c r="U75" s="1" t="n"/>
      <c r="V75" s="1" t="n"/>
      <c r="W75" s="1" t="n"/>
      <c r="X75" s="1" t="n"/>
      <c r="Y75" s="1" t="n"/>
      <c r="Z75" s="1" t="n"/>
      <c r="AA75" s="1" t="n"/>
      <c r="AB75" s="1" t="n"/>
    </row>
    <row r="76" ht="5.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row>
    <row r="77" ht="14.25" customHeight="1" s="412">
      <c r="A77" s="1" t="n"/>
      <c r="B77" s="1" t="n"/>
      <c r="C77" s="1" t="inlineStr">
        <is>
          <t>Accounts Payable</t>
        </is>
      </c>
      <c r="D77" s="1" t="n"/>
      <c r="E77" s="1" t="n"/>
      <c r="F77" s="205">
        <f>'Balance Sheet'!D41</f>
        <v/>
      </c>
      <c r="G77" s="53" t="n">
        <v>253</v>
      </c>
      <c r="H77" s="106">
        <f>H52*SUM(H22,H26)/365</f>
        <v/>
      </c>
      <c r="I77" s="106">
        <f>I52*SUM(I22,I26)/365</f>
        <v/>
      </c>
      <c r="J77" s="106">
        <f>J52*SUM(J22,J26)/365</f>
        <v/>
      </c>
      <c r="K77" s="106">
        <f>K52*SUM(K22,K26)/365</f>
        <v/>
      </c>
      <c r="L77" s="106">
        <f>L52*SUM(L22,L26)/365</f>
        <v/>
      </c>
      <c r="M77" s="1" t="n"/>
      <c r="N77" s="1" t="n"/>
      <c r="O77" s="1" t="n"/>
      <c r="P77" s="1" t="n"/>
      <c r="Q77" s="1" t="n"/>
      <c r="R77" s="1" t="n"/>
      <c r="S77" s="1" t="n"/>
      <c r="T77" s="1" t="n"/>
      <c r="U77" s="1" t="n"/>
      <c r="V77" s="1" t="n"/>
      <c r="W77" s="1" t="n"/>
      <c r="X77" s="1" t="n"/>
      <c r="Y77" s="1" t="n"/>
      <c r="Z77" s="1" t="n"/>
      <c r="AA77" s="1" t="n"/>
      <c r="AB77" s="1" t="n"/>
    </row>
    <row r="78" ht="14.25" customHeight="1" s="412">
      <c r="A78" s="1" t="n"/>
      <c r="B78" s="1" t="n"/>
      <c r="C78" s="1" t="inlineStr">
        <is>
          <t>Accrued Liabilities</t>
        </is>
      </c>
      <c r="D78" s="1" t="n"/>
      <c r="E78" s="1" t="n"/>
      <c r="F78" s="206">
        <f>'Balance Sheet'!D42</f>
        <v/>
      </c>
      <c r="G78" s="206">
        <f>'Balance Sheet'!E42</f>
        <v/>
      </c>
      <c r="H78" s="101">
        <f>H53*H21</f>
        <v/>
      </c>
      <c r="I78" s="101">
        <f>I53*I21</f>
        <v/>
      </c>
      <c r="J78" s="101">
        <f>J53*J21</f>
        <v/>
      </c>
      <c r="K78" s="101">
        <f>K53*K21</f>
        <v/>
      </c>
      <c r="L78" s="101">
        <f>L53*L21</f>
        <v/>
      </c>
      <c r="M78" s="1" t="n"/>
      <c r="N78" s="1" t="n"/>
      <c r="O78" s="1" t="n"/>
      <c r="P78" s="1" t="n"/>
      <c r="Q78" s="1" t="n"/>
      <c r="R78" s="1" t="n"/>
      <c r="S78" s="1" t="n"/>
      <c r="T78" s="1" t="n"/>
      <c r="U78" s="1" t="n"/>
      <c r="V78" s="1" t="n"/>
      <c r="W78" s="1" t="n"/>
      <c r="X78" s="1" t="n"/>
      <c r="Y78" s="1" t="n"/>
      <c r="Z78" s="1" t="n"/>
      <c r="AA78" s="1" t="n"/>
      <c r="AB78" s="1" t="n"/>
    </row>
    <row r="79" ht="14.25" customHeight="1" s="412">
      <c r="A79" s="277" t="n"/>
      <c r="B79" s="277" t="n"/>
      <c r="C79" s="277" t="inlineStr">
        <is>
          <t>Current Portion of Long Term Debt</t>
        </is>
      </c>
      <c r="D79" s="277" t="n"/>
      <c r="E79" s="277" t="n"/>
      <c r="F79" s="278">
        <f>-'Debt Schedule'!E14</f>
        <v/>
      </c>
      <c r="G79" s="278">
        <f>-'Debt Schedule'!F14</f>
        <v/>
      </c>
      <c r="H79" s="278">
        <f>-'Debt Schedule'!G14</f>
        <v/>
      </c>
      <c r="I79" s="278">
        <f>-'Debt Schedule'!H14</f>
        <v/>
      </c>
      <c r="J79" s="278">
        <f>-'Debt Schedule'!I14</f>
        <v/>
      </c>
      <c r="K79" s="278">
        <f>-'Debt Schedule'!J14</f>
        <v/>
      </c>
      <c r="L79" s="278">
        <f>-'Debt Schedule'!K14</f>
        <v/>
      </c>
      <c r="M79" s="277" t="n"/>
      <c r="N79" s="277" t="n"/>
      <c r="O79" s="277" t="n"/>
      <c r="P79" s="277" t="n"/>
      <c r="Q79" s="277" t="n"/>
      <c r="R79" s="277" t="n"/>
      <c r="S79" s="277" t="n"/>
      <c r="T79" s="277" t="n"/>
      <c r="U79" s="277" t="n"/>
      <c r="V79" s="277" t="n"/>
      <c r="W79" s="277" t="n"/>
      <c r="X79" s="277" t="n"/>
      <c r="Y79" s="277" t="n"/>
      <c r="Z79" s="277" t="n"/>
      <c r="AA79" s="277" t="n"/>
      <c r="AB79" s="277" t="n"/>
    </row>
    <row r="80" ht="14.25" customHeight="1" s="412">
      <c r="A80" s="1" t="n"/>
      <c r="B80" s="1" t="n"/>
      <c r="C80" s="1" t="inlineStr">
        <is>
          <t>Other Current Liabilities</t>
        </is>
      </c>
      <c r="D80" s="1" t="n"/>
      <c r="E80" s="1" t="n"/>
      <c r="F80" s="206">
        <f>SUM('Balance Sheet'!D44:D46)</f>
        <v/>
      </c>
      <c r="G80" s="66" t="n">
        <v>503</v>
      </c>
      <c r="H80" s="101">
        <f>G80*(1+H8)</f>
        <v/>
      </c>
      <c r="I80" s="101">
        <f>H80*(1+I8)</f>
        <v/>
      </c>
      <c r="J80" s="101">
        <f>I80*(1+J8)</f>
        <v/>
      </c>
      <c r="K80" s="101">
        <f>J80*(1+K8)</f>
        <v/>
      </c>
      <c r="L80" s="101">
        <f>K80*(1+L8)</f>
        <v/>
      </c>
      <c r="M80" s="1" t="n"/>
      <c r="N80" s="1" t="n"/>
      <c r="O80" s="1" t="n"/>
      <c r="P80" s="1" t="n"/>
      <c r="Q80" s="1" t="n"/>
      <c r="R80" s="1" t="n"/>
      <c r="S80" s="1" t="n"/>
      <c r="T80" s="1" t="n"/>
      <c r="U80" s="1" t="n"/>
      <c r="V80" s="1" t="n"/>
      <c r="W80" s="1" t="n"/>
      <c r="X80" s="1" t="n"/>
      <c r="Y80" s="1" t="n"/>
      <c r="Z80" s="1" t="n"/>
      <c r="AA80" s="1" t="n"/>
      <c r="AB80" s="1" t="n"/>
    </row>
    <row r="81" ht="14.25" customHeight="1" s="412">
      <c r="A81" s="1" t="n"/>
      <c r="B81" s="1" t="n"/>
      <c r="C81" s="59" t="inlineStr">
        <is>
          <t>Total Current Liabilities</t>
        </is>
      </c>
      <c r="D81" s="59" t="n"/>
      <c r="E81" s="59" t="n"/>
      <c r="F81" s="62">
        <f>SUM(F77:F80)</f>
        <v/>
      </c>
      <c r="G81" s="62">
        <f>SUM(G77:G80)</f>
        <v/>
      </c>
      <c r="H81" s="62">
        <f>SUM(H77:H80)</f>
        <v/>
      </c>
      <c r="I81" s="62">
        <f>SUM(I77:I80)</f>
        <v/>
      </c>
      <c r="J81" s="62">
        <f>SUM(J77:J80)</f>
        <v/>
      </c>
      <c r="K81" s="62">
        <f>SUM(K77:K80)</f>
        <v/>
      </c>
      <c r="L81" s="62">
        <f>SUM(L77:L80)</f>
        <v/>
      </c>
      <c r="M81" s="1" t="n"/>
      <c r="N81" s="1" t="n">
        <v>21.961</v>
      </c>
      <c r="O81" s="1" t="n"/>
      <c r="P81" s="1" t="n"/>
      <c r="Q81" s="1" t="n"/>
      <c r="R81" s="1" t="n"/>
      <c r="S81" s="1" t="n"/>
      <c r="T81" s="1" t="n"/>
      <c r="U81" s="1" t="n"/>
      <c r="V81" s="1" t="n"/>
      <c r="W81" s="1" t="n"/>
      <c r="X81" s="1" t="n"/>
      <c r="Y81" s="1" t="n"/>
      <c r="Z81" s="1" t="n"/>
      <c r="AA81" s="1" t="n"/>
      <c r="AB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row>
    <row r="83" ht="15" customHeight="1" s="412">
      <c r="A83" s="1" t="n"/>
      <c r="B83" s="1" t="n"/>
      <c r="C83" s="1" t="inlineStr">
        <is>
          <t>Long-Term Debt</t>
        </is>
      </c>
      <c r="D83" s="1" t="n"/>
      <c r="E83" s="1" t="n"/>
      <c r="F83" s="206">
        <f>'Debt Schedule'!E15</f>
        <v/>
      </c>
      <c r="G83" s="263">
        <f>'Debt Schedule'!F15</f>
        <v/>
      </c>
      <c r="H83" s="263">
        <f>'Debt Schedule'!G15</f>
        <v/>
      </c>
      <c r="I83" s="263">
        <f>'Debt Schedule'!H15</f>
        <v/>
      </c>
      <c r="J83" s="263">
        <f>'Debt Schedule'!I15</f>
        <v/>
      </c>
      <c r="K83" s="263">
        <f>'Debt Schedule'!J15</f>
        <v/>
      </c>
      <c r="L83" s="263">
        <f>'Debt Schedule'!K15</f>
        <v/>
      </c>
      <c r="M83" s="1" t="n"/>
      <c r="N83" s="1" t="n"/>
      <c r="O83" s="1" t="n"/>
      <c r="P83" s="1" t="n"/>
      <c r="Q83" s="1" t="n"/>
      <c r="R83" s="1" t="n"/>
      <c r="S83" s="1" t="n"/>
      <c r="T83" s="1" t="n"/>
      <c r="U83" s="1" t="n"/>
      <c r="V83" s="1" t="n"/>
      <c r="W83" s="1" t="n"/>
      <c r="X83" s="1" t="n"/>
      <c r="Y83" s="1" t="n"/>
      <c r="Z83" s="1" t="n"/>
      <c r="AA83" s="1" t="n"/>
      <c r="AB83" s="1" t="n"/>
    </row>
    <row r="84" ht="14.25" customHeight="1" s="412">
      <c r="A84" s="1" t="n"/>
      <c r="B84" s="1" t="n"/>
      <c r="C84" s="1" t="inlineStr">
        <is>
          <t>Other Non-Current Liabilities</t>
        </is>
      </c>
      <c r="D84" s="1" t="n"/>
      <c r="E84" s="1" t="n"/>
      <c r="F84" s="206">
        <f>SUM('Balance Sheet'!D50:D51)</f>
        <v/>
      </c>
      <c r="G84" s="206">
        <f>SUM('Balance Sheet'!E50:E51)</f>
        <v/>
      </c>
      <c r="H84" s="101">
        <f>H59*H21</f>
        <v/>
      </c>
      <c r="I84" s="101">
        <f>I59*I21</f>
        <v/>
      </c>
      <c r="J84" s="101">
        <f>J59*J21</f>
        <v/>
      </c>
      <c r="K84" s="101">
        <f>K59*K21</f>
        <v/>
      </c>
      <c r="L84" s="101">
        <f>L59*L21</f>
        <v/>
      </c>
      <c r="M84" s="1" t="n"/>
      <c r="N84" s="1" t="n"/>
      <c r="O84" s="1" t="n"/>
      <c r="P84" s="1" t="n"/>
      <c r="Q84" s="1" t="n"/>
      <c r="R84" s="1" t="n"/>
      <c r="S84" s="1" t="n"/>
      <c r="T84" s="1" t="n"/>
      <c r="U84" s="1" t="n"/>
      <c r="V84" s="1" t="n"/>
      <c r="W84" s="1" t="n"/>
      <c r="X84" s="1" t="n"/>
      <c r="Y84" s="1" t="n"/>
      <c r="Z84" s="1" t="n"/>
      <c r="AA84" s="1" t="n"/>
      <c r="AB84" s="1" t="n"/>
    </row>
    <row r="85" ht="14.25" customHeight="1" s="412">
      <c r="A85" s="1" t="n"/>
      <c r="B85" s="1" t="n"/>
      <c r="C85" s="59" t="inlineStr">
        <is>
          <t>Total Liabilities</t>
        </is>
      </c>
      <c r="D85" s="60" t="n"/>
      <c r="E85" s="60" t="n"/>
      <c r="F85" s="62">
        <f>SUM(F83:F84)+F81</f>
        <v/>
      </c>
      <c r="G85" s="62">
        <f>SUM(G83:G84)+G81</f>
        <v/>
      </c>
      <c r="H85" s="62">
        <f>SUM(H83:H84)+H81</f>
        <v/>
      </c>
      <c r="I85" s="62">
        <f>SUM(I83:I84)+I81</f>
        <v/>
      </c>
      <c r="J85" s="62">
        <f>SUM(J83:J84)+J81</f>
        <v/>
      </c>
      <c r="K85" s="62">
        <f>SUM(K83:K84)+K81</f>
        <v/>
      </c>
      <c r="L85" s="62">
        <f>SUM(L83:L84)+L81</f>
        <v/>
      </c>
      <c r="M85" s="1" t="n"/>
      <c r="N85" s="1" t="n"/>
      <c r="O85" s="1" t="n"/>
      <c r="P85" s="1" t="n"/>
      <c r="Q85" s="1" t="n"/>
      <c r="R85" s="1" t="n"/>
      <c r="S85" s="1" t="n"/>
      <c r="T85" s="1" t="n"/>
      <c r="U85" s="1" t="n"/>
      <c r="V85" s="1" t="n"/>
      <c r="W85" s="1" t="n"/>
      <c r="X85" s="1" t="n"/>
      <c r="Y85" s="1" t="n"/>
      <c r="Z85" s="1" t="n"/>
      <c r="AA85" s="1" t="n"/>
      <c r="AB85" s="1" t="n"/>
    </row>
    <row r="86" ht="14.25" customHeight="1" s="412">
      <c r="A86" s="1" t="n"/>
      <c r="B86" s="1" t="n"/>
      <c r="C86" s="44" t="n"/>
      <c r="D86" s="1" t="n"/>
      <c r="E86" s="1" t="n"/>
      <c r="F86" s="103" t="n"/>
      <c r="G86" s="103" t="n"/>
      <c r="H86" s="120" t="n"/>
      <c r="I86" s="120" t="n"/>
      <c r="J86" s="120" t="n"/>
      <c r="K86" s="120" t="n"/>
      <c r="L86" s="120" t="n"/>
      <c r="M86" s="1" t="n"/>
      <c r="N86" s="1" t="n"/>
      <c r="O86" s="1" t="n"/>
      <c r="P86" s="1" t="n"/>
      <c r="Q86" s="1" t="n"/>
      <c r="R86" s="1" t="n"/>
      <c r="S86" s="1" t="n"/>
      <c r="T86" s="1" t="n"/>
      <c r="U86" s="1" t="n"/>
      <c r="V86" s="1" t="n"/>
      <c r="W86" s="1" t="n"/>
      <c r="X86" s="1" t="n"/>
      <c r="Y86" s="1" t="n"/>
      <c r="Z86" s="1" t="n"/>
      <c r="AA86" s="1" t="n"/>
      <c r="AB86" s="1" t="n"/>
    </row>
    <row r="87" ht="14.25" customHeight="1" s="412">
      <c r="A87" s="1" t="n"/>
      <c r="B87" s="1" t="n"/>
      <c r="C87" s="1" t="inlineStr">
        <is>
          <t>Common Stock</t>
        </is>
      </c>
      <c r="D87" s="1" t="n"/>
      <c r="E87" s="1" t="n"/>
      <c r="F87" s="205">
        <f>'Balance Sheet'!D54</f>
        <v/>
      </c>
      <c r="G87" s="205">
        <f>'Balance Sheet'!E54</f>
        <v/>
      </c>
      <c r="H87" s="116">
        <f>G87</f>
        <v/>
      </c>
      <c r="I87" s="116">
        <f>H87</f>
        <v/>
      </c>
      <c r="J87" s="116">
        <f>I87</f>
        <v/>
      </c>
      <c r="K87" s="116">
        <f>J87</f>
        <v/>
      </c>
      <c r="L87" s="116">
        <f>K87</f>
        <v/>
      </c>
      <c r="M87" s="1" t="n"/>
      <c r="N87" s="1" t="n"/>
      <c r="O87" s="1" t="n"/>
      <c r="P87" s="1" t="n"/>
      <c r="Q87" s="1" t="n"/>
      <c r="R87" s="1" t="n"/>
      <c r="S87" s="1" t="n"/>
      <c r="T87" s="1" t="n"/>
      <c r="U87" s="1" t="n"/>
      <c r="V87" s="1" t="n"/>
      <c r="W87" s="1" t="n"/>
      <c r="X87" s="1" t="n"/>
      <c r="Y87" s="1" t="n"/>
      <c r="Z87" s="1" t="n"/>
      <c r="AA87" s="1" t="n"/>
      <c r="AB87" s="1" t="n"/>
    </row>
    <row r="88" ht="14.25" customHeight="1" s="412">
      <c r="A88" s="1" t="n"/>
      <c r="B88" s="1" t="n"/>
      <c r="C88" s="1" t="inlineStr">
        <is>
          <t>Additional Paid-In Capital</t>
        </is>
      </c>
      <c r="D88" s="1" t="n"/>
      <c r="E88" s="1" t="n"/>
      <c r="F88" s="206">
        <f>'Balance Sheet'!D55</f>
        <v/>
      </c>
      <c r="G88" s="206">
        <f>'Balance Sheet'!E55</f>
        <v/>
      </c>
      <c r="H88" s="110">
        <f>G88+H125</f>
        <v/>
      </c>
      <c r="I88" s="110">
        <f>H88+I125</f>
        <v/>
      </c>
      <c r="J88" s="110">
        <f>I88+J125</f>
        <v/>
      </c>
      <c r="K88" s="110">
        <f>J88+K125</f>
        <v/>
      </c>
      <c r="L88" s="110">
        <f>K88+L125</f>
        <v/>
      </c>
      <c r="M88" s="1" t="n"/>
      <c r="N88" s="1" t="n"/>
      <c r="O88" s="1" t="n"/>
      <c r="P88" s="1" t="n"/>
      <c r="Q88" s="1" t="n"/>
      <c r="R88" s="1" t="n"/>
      <c r="S88" s="1" t="n"/>
      <c r="T88" s="1" t="n"/>
      <c r="U88" s="1" t="n"/>
      <c r="V88" s="1" t="n"/>
      <c r="W88" s="1" t="n"/>
      <c r="X88" s="1" t="n"/>
      <c r="Y88" s="1" t="n"/>
      <c r="Z88" s="1" t="n"/>
      <c r="AA88" s="1" t="n"/>
      <c r="AB88" s="1" t="n"/>
    </row>
    <row r="89" ht="14.25" customHeight="1" s="412">
      <c r="A89" s="1" t="n"/>
      <c r="B89" s="1" t="n"/>
      <c r="C89" s="1" t="inlineStr">
        <is>
          <t>Retained Earnings</t>
        </is>
      </c>
      <c r="D89" s="1" t="n"/>
      <c r="E89" s="1" t="n"/>
      <c r="F89" s="261">
        <f>F75-SUM(F85,F87,F88)</f>
        <v/>
      </c>
      <c r="G89" s="261">
        <f>G75-SUM(G85,G87,G88)</f>
        <v/>
      </c>
      <c r="H89" s="110">
        <f>G89+H112+H126+H127</f>
        <v/>
      </c>
      <c r="I89" s="110">
        <f>H89+I112+I126+I127</f>
        <v/>
      </c>
      <c r="J89" s="110">
        <f>I89+J112+J126+J127</f>
        <v/>
      </c>
      <c r="K89" s="110">
        <f>J89+K112+K126+K127</f>
        <v/>
      </c>
      <c r="L89" s="110">
        <f>K89+L112+L126+L127</f>
        <v/>
      </c>
      <c r="M89" s="1" t="n"/>
      <c r="N89" s="1" t="n"/>
      <c r="O89" s="1" t="n"/>
      <c r="P89" s="1" t="n"/>
      <c r="Q89" s="1" t="n"/>
      <c r="R89" s="1" t="n"/>
      <c r="S89" s="1" t="n"/>
      <c r="T89" s="1" t="n"/>
      <c r="U89" s="1" t="n"/>
      <c r="V89" s="1" t="n"/>
      <c r="W89" s="1" t="n"/>
      <c r="X89" s="1" t="n"/>
      <c r="Y89" s="1" t="n"/>
      <c r="Z89" s="1" t="n"/>
      <c r="AA89" s="1" t="n"/>
      <c r="AB89" s="1" t="n"/>
    </row>
    <row r="90" ht="14.25" customHeight="1" s="412">
      <c r="A90" s="1" t="n"/>
      <c r="B90" s="1" t="n"/>
      <c r="C90" s="59" t="inlineStr">
        <is>
          <t>Total Liabilities &amp; Shareholder's Equity</t>
        </is>
      </c>
      <c r="D90" s="59" t="n"/>
      <c r="E90" s="59" t="n"/>
      <c r="F90" s="199">
        <f>F85+F88+F89+F87</f>
        <v/>
      </c>
      <c r="G90" s="199">
        <f>G85+G88+G89+G87</f>
        <v/>
      </c>
      <c r="H90" s="121">
        <f>H85+H88+H89+H87</f>
        <v/>
      </c>
      <c r="I90" s="121">
        <f>I85+I88+I89+I87</f>
        <v/>
      </c>
      <c r="J90" s="121">
        <f>J85+J88+J89+J87</f>
        <v/>
      </c>
      <c r="K90" s="121">
        <f>K85+K88+K89+K87</f>
        <v/>
      </c>
      <c r="L90" s="121">
        <f>L85+L88+L89+L87</f>
        <v/>
      </c>
      <c r="M90" s="1" t="n"/>
      <c r="N90" s="1" t="n"/>
      <c r="O90" s="1" t="n"/>
      <c r="P90" s="1" t="n"/>
      <c r="Q90" s="1" t="n"/>
      <c r="R90" s="1" t="n"/>
      <c r="S90" s="1" t="n"/>
      <c r="T90" s="1" t="n"/>
      <c r="U90" s="1" t="n"/>
      <c r="V90" s="1" t="n"/>
      <c r="W90" s="1" t="n"/>
      <c r="X90" s="1" t="n"/>
      <c r="Y90" s="1" t="n"/>
      <c r="Z90" s="1" t="n"/>
      <c r="AA90" s="1" t="n"/>
      <c r="AB90" s="1" t="n"/>
    </row>
    <row r="91" ht="14.25" customHeight="1" s="412">
      <c r="A91" s="1" t="n"/>
      <c r="B91" s="1" t="n"/>
      <c r="C91" s="44" t="inlineStr">
        <is>
          <t>Check:</t>
        </is>
      </c>
      <c r="D91" s="111" t="n"/>
      <c r="E91" s="111" t="n"/>
      <c r="F91" s="112">
        <f>ROUND(F75,0)-ROUND(F90,0)</f>
        <v/>
      </c>
      <c r="G91" s="420">
        <f>ROUND(G75,0)-ROUND(G90,0)</f>
        <v/>
      </c>
      <c r="H91" s="420">
        <f>ROUND(H75,0)-ROUND(H90,0)</f>
        <v/>
      </c>
      <c r="I91" s="420">
        <f>ROUND(I75,0)-ROUND(I90,0)</f>
        <v/>
      </c>
      <c r="J91" s="420">
        <f>ROUND(J75,0)-ROUND(J90,0)</f>
        <v/>
      </c>
      <c r="K91" s="420">
        <f>ROUND(K75,0)-ROUND(K90,0)</f>
        <v/>
      </c>
      <c r="L91" s="420">
        <f>ROUND(L75,0)-ROUND(L90,0)</f>
        <v/>
      </c>
      <c r="M91" s="1" t="n"/>
      <c r="N91" s="1" t="n"/>
      <c r="O91" s="1" t="n"/>
      <c r="P91" s="1" t="n"/>
      <c r="Q91" s="1" t="n"/>
      <c r="R91" s="1" t="n"/>
      <c r="S91" s="1" t="n"/>
      <c r="T91" s="1" t="n"/>
      <c r="U91" s="1" t="n"/>
      <c r="V91" s="1" t="n"/>
      <c r="W91" s="1" t="n"/>
      <c r="X91" s="1" t="n"/>
      <c r="Y91" s="1" t="n"/>
      <c r="Z91" s="1" t="n"/>
      <c r="AA91" s="1" t="n"/>
      <c r="AB91" s="1" t="n"/>
    </row>
    <row r="92" ht="14.25" customHeight="1" s="412">
      <c r="A92" s="1" t="n"/>
      <c r="B92" s="1" t="n"/>
      <c r="C92" s="1" t="n"/>
      <c r="D92" s="1" t="n"/>
      <c r="E92" s="1" t="n"/>
      <c r="F92" s="1" t="n"/>
      <c r="G92" s="1" t="n"/>
      <c r="H92" s="456">
        <f>H91/2</f>
        <v/>
      </c>
      <c r="I92" s="456">
        <f>I91/2</f>
        <v/>
      </c>
      <c r="J92" s="456">
        <f>J91/2</f>
        <v/>
      </c>
      <c r="K92" s="456">
        <f>K91/2</f>
        <v/>
      </c>
      <c r="L92" s="456">
        <f>L91/2</f>
        <v/>
      </c>
      <c r="M92" s="1" t="n"/>
      <c r="N92" s="1" t="n"/>
      <c r="O92" s="1" t="n"/>
      <c r="P92" s="1" t="n"/>
      <c r="Q92" s="1" t="n"/>
      <c r="R92" s="1" t="n"/>
      <c r="S92" s="1" t="n"/>
      <c r="T92" s="1" t="n"/>
      <c r="U92" s="1" t="n"/>
      <c r="V92" s="1" t="n"/>
      <c r="W92" s="1" t="n"/>
      <c r="X92" s="1" t="n"/>
      <c r="Y92" s="1" t="n"/>
      <c r="Z92" s="1" t="n"/>
      <c r="AA92" s="1" t="n"/>
      <c r="AB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row>
    <row r="94" ht="14.25" customHeight="1" s="412">
      <c r="A94" s="1" t="n"/>
      <c r="B94" s="1" t="n"/>
      <c r="C94" s="34" t="inlineStr">
        <is>
          <t>Cash Flow Statement Drivers</t>
        </is>
      </c>
      <c r="D94" s="36" t="n"/>
      <c r="E94" s="35" t="n"/>
      <c r="F94" s="35" t="n"/>
      <c r="G94" s="35" t="n"/>
      <c r="H94" s="87" t="n"/>
      <c r="I94" s="35" t="n"/>
      <c r="J94" s="35" t="n"/>
      <c r="K94" s="35" t="n"/>
      <c r="L94" s="88" t="n"/>
      <c r="M94" s="1" t="n"/>
      <c r="N94" s="1" t="n"/>
      <c r="O94" s="1" t="n"/>
      <c r="P94" s="1" t="n"/>
      <c r="Q94" s="1" t="n"/>
      <c r="R94" s="1" t="n"/>
      <c r="S94" s="1" t="n"/>
      <c r="T94" s="1" t="n"/>
      <c r="U94" s="1" t="n"/>
      <c r="V94" s="1" t="n"/>
      <c r="W94" s="1" t="n"/>
      <c r="X94" s="1" t="n"/>
      <c r="Y94" s="83" t="n"/>
      <c r="Z94" s="1" t="n"/>
      <c r="AA94" s="1" t="n"/>
      <c r="AB94" s="1" t="n"/>
    </row>
    <row r="95" ht="14.25" customHeight="1" s="412">
      <c r="A95" s="26" t="n"/>
      <c r="B95" s="26" t="n"/>
      <c r="C95" s="115" t="n"/>
      <c r="D95" s="90" t="n"/>
      <c r="E95" s="26" t="n"/>
      <c r="F95" s="26" t="n"/>
      <c r="G95" s="26" t="n"/>
      <c r="H95" s="91" t="n"/>
      <c r="I95" s="26" t="n"/>
      <c r="J95" s="26" t="n"/>
      <c r="K95" s="26" t="n"/>
      <c r="L95" s="26" t="n"/>
      <c r="M95" s="26" t="n"/>
      <c r="N95" s="26" t="n"/>
      <c r="O95" s="26" t="n"/>
      <c r="P95" s="26" t="n"/>
      <c r="Q95" s="26" t="n"/>
      <c r="R95" s="26" t="n"/>
      <c r="S95" s="26" t="n"/>
      <c r="T95" s="26" t="n"/>
      <c r="U95" s="26" t="n"/>
      <c r="V95" s="26" t="n"/>
      <c r="W95" s="26" t="n"/>
      <c r="X95" s="26" t="n"/>
      <c r="Y95" s="92" t="n"/>
      <c r="Z95" s="26" t="n"/>
      <c r="AA95" s="26" t="n"/>
      <c r="AB95" s="26" t="n"/>
    </row>
    <row r="96" ht="14.25" customHeight="1" s="412">
      <c r="A96" s="1" t="n"/>
      <c r="B96" s="1" t="n"/>
      <c r="C96" s="1">
        <f>C66</f>
        <v/>
      </c>
      <c r="D96" s="1" t="n"/>
      <c r="E96" s="1" t="n"/>
      <c r="F96" s="116" t="n"/>
      <c r="G96" s="116">
        <f>G66</f>
        <v/>
      </c>
      <c r="H96" s="116">
        <f>H66</f>
        <v/>
      </c>
      <c r="I96" s="116">
        <f>I66</f>
        <v/>
      </c>
      <c r="J96" s="116">
        <f>J66</f>
        <v/>
      </c>
      <c r="K96" s="116">
        <f>K66</f>
        <v/>
      </c>
      <c r="L96" s="116">
        <f>L66</f>
        <v/>
      </c>
      <c r="M96" s="1" t="n"/>
      <c r="N96" s="1" t="n"/>
      <c r="O96" s="1" t="n"/>
      <c r="P96" s="1" t="n"/>
      <c r="Q96" s="1" t="n"/>
      <c r="R96" s="1" t="n"/>
      <c r="S96" s="1" t="n"/>
      <c r="T96" s="1" t="n"/>
      <c r="U96" s="1" t="n"/>
      <c r="V96" s="1" t="n"/>
      <c r="W96" s="1" t="n"/>
      <c r="X96" s="1" t="n"/>
      <c r="Y96" s="1" t="n"/>
      <c r="Z96" s="1" t="n"/>
      <c r="AA96" s="1" t="n"/>
      <c r="AB96" s="1" t="n"/>
    </row>
    <row r="97" ht="14.25" customHeight="1" s="412">
      <c r="A97" s="1" t="n"/>
      <c r="B97" s="1" t="n"/>
      <c r="C97" s="1">
        <f>C67</f>
        <v/>
      </c>
      <c r="D97" s="1" t="n"/>
      <c r="E97" s="1" t="n"/>
      <c r="F97" s="76" t="n"/>
      <c r="G97" s="76">
        <f>G67</f>
        <v/>
      </c>
      <c r="H97" s="76">
        <f>H67</f>
        <v/>
      </c>
      <c r="I97" s="76">
        <f>I67</f>
        <v/>
      </c>
      <c r="J97" s="76">
        <f>J67</f>
        <v/>
      </c>
      <c r="K97" s="76">
        <f>K67</f>
        <v/>
      </c>
      <c r="L97" s="76">
        <f>L67</f>
        <v/>
      </c>
      <c r="M97" s="1" t="n"/>
      <c r="N97" s="1" t="n"/>
      <c r="O97" s="1" t="n"/>
      <c r="P97" s="1" t="n"/>
      <c r="Q97" s="1" t="n"/>
      <c r="R97" s="1" t="n"/>
      <c r="S97" s="1" t="n"/>
      <c r="T97" s="1" t="n"/>
      <c r="U97" s="1" t="n"/>
      <c r="V97" s="1" t="n"/>
      <c r="W97" s="1" t="n"/>
      <c r="X97" s="1" t="n"/>
      <c r="Y97" s="1" t="n"/>
      <c r="Z97" s="1" t="n"/>
      <c r="AA97" s="1" t="n"/>
      <c r="AB97" s="1" t="n"/>
    </row>
    <row r="98" ht="14.25" customHeight="1" s="412">
      <c r="A98" s="1" t="n"/>
      <c r="B98" s="1" t="n"/>
      <c r="C98" s="1">
        <f>C68</f>
        <v/>
      </c>
      <c r="D98" s="1" t="n"/>
      <c r="E98" s="1" t="n"/>
      <c r="F98" s="76" t="n"/>
      <c r="G98" s="76">
        <f>G68</f>
        <v/>
      </c>
      <c r="H98" s="76">
        <f>H68</f>
        <v/>
      </c>
      <c r="I98" s="76">
        <f>I68</f>
        <v/>
      </c>
      <c r="J98" s="76">
        <f>J68</f>
        <v/>
      </c>
      <c r="K98" s="76">
        <f>K68</f>
        <v/>
      </c>
      <c r="L98" s="76">
        <f>L68</f>
        <v/>
      </c>
      <c r="M98" s="1" t="n"/>
      <c r="N98" s="1" t="n"/>
      <c r="O98" s="1" t="n"/>
      <c r="P98" s="1" t="n"/>
      <c r="Q98" s="1" t="n"/>
      <c r="R98" s="1" t="n"/>
      <c r="S98" s="1" t="n"/>
      <c r="T98" s="1" t="n"/>
      <c r="U98" s="1" t="n"/>
      <c r="V98" s="1" t="n"/>
      <c r="W98" s="1" t="n"/>
      <c r="X98" s="1" t="n"/>
      <c r="Y98" s="1" t="n"/>
      <c r="Z98" s="1" t="n"/>
      <c r="AA98" s="1" t="n"/>
      <c r="AB98" s="1" t="n"/>
    </row>
    <row r="99" ht="14.25" customHeight="1" s="412">
      <c r="A99" s="1" t="n"/>
      <c r="B99" s="1" t="n"/>
      <c r="C99" s="59" t="inlineStr">
        <is>
          <t>Total Operating Assets</t>
        </is>
      </c>
      <c r="D99" s="60" t="n"/>
      <c r="E99" s="60" t="n"/>
      <c r="F99" s="62" t="n"/>
      <c r="G99" s="62">
        <f>SUM(G96:G98)</f>
        <v/>
      </c>
      <c r="H99" s="62">
        <f>SUM(H96:H98)</f>
        <v/>
      </c>
      <c r="I99" s="62">
        <f>SUM(I96:I98)</f>
        <v/>
      </c>
      <c r="J99" s="62">
        <f>SUM(J96:J98)</f>
        <v/>
      </c>
      <c r="K99" s="62">
        <f>SUM(K96:K98)</f>
        <v/>
      </c>
      <c r="L99" s="62">
        <f>SUM(L96:L98)</f>
        <v/>
      </c>
      <c r="M99" s="1" t="n"/>
      <c r="N99" s="1" t="n"/>
      <c r="O99" s="1" t="n"/>
      <c r="P99" s="1" t="n"/>
      <c r="Q99" s="1" t="n"/>
      <c r="R99" s="1" t="n"/>
      <c r="S99" s="1" t="n"/>
      <c r="T99" s="1" t="n"/>
      <c r="U99" s="1" t="n"/>
      <c r="V99" s="1" t="n"/>
      <c r="W99" s="1" t="n"/>
      <c r="X99" s="1" t="n"/>
      <c r="Y99" s="1" t="n"/>
      <c r="Z99" s="1" t="n"/>
      <c r="AA99" s="1" t="n"/>
      <c r="AB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row>
    <row r="101" ht="14.25" customHeight="1" s="412">
      <c r="A101" s="1" t="n"/>
      <c r="B101" s="1" t="n"/>
      <c r="C101" s="1">
        <f>C77</f>
        <v/>
      </c>
      <c r="D101" s="1" t="n"/>
      <c r="E101" s="1" t="n"/>
      <c r="F101" s="116" t="n"/>
      <c r="G101" s="116">
        <f>G77</f>
        <v/>
      </c>
      <c r="H101" s="116">
        <f>H77</f>
        <v/>
      </c>
      <c r="I101" s="116">
        <f>I77</f>
        <v/>
      </c>
      <c r="J101" s="116">
        <f>J77</f>
        <v/>
      </c>
      <c r="K101" s="116">
        <f>K77</f>
        <v/>
      </c>
      <c r="L101" s="116">
        <f>L77</f>
        <v/>
      </c>
      <c r="M101" s="1" t="n"/>
      <c r="N101" s="1" t="n"/>
      <c r="O101" s="1" t="n"/>
      <c r="P101" s="1" t="n"/>
      <c r="Q101" s="1" t="n"/>
      <c r="R101" s="1" t="n"/>
      <c r="S101" s="1" t="n"/>
      <c r="T101" s="1" t="n"/>
      <c r="U101" s="1" t="n"/>
      <c r="V101" s="1" t="n"/>
      <c r="W101" s="1" t="n"/>
      <c r="X101" s="1" t="n"/>
      <c r="Y101" s="1" t="n"/>
      <c r="Z101" s="1" t="n"/>
      <c r="AA101" s="1" t="n"/>
      <c r="AB101" s="1" t="n"/>
    </row>
    <row r="102" ht="14.25" customHeight="1" s="412">
      <c r="A102" s="1" t="n"/>
      <c r="B102" s="1" t="n"/>
      <c r="C102" s="1">
        <f>C78</f>
        <v/>
      </c>
      <c r="D102" s="1" t="n"/>
      <c r="E102" s="1" t="n"/>
      <c r="F102" s="76" t="n"/>
      <c r="G102" s="76">
        <f>G78</f>
        <v/>
      </c>
      <c r="H102" s="76">
        <f>H78</f>
        <v/>
      </c>
      <c r="I102" s="76">
        <f>I78</f>
        <v/>
      </c>
      <c r="J102" s="76">
        <f>J78</f>
        <v/>
      </c>
      <c r="K102" s="76">
        <f>K78</f>
        <v/>
      </c>
      <c r="L102" s="76">
        <f>L78</f>
        <v/>
      </c>
      <c r="M102" s="1" t="n"/>
      <c r="N102" s="1" t="n"/>
      <c r="O102" s="1" t="n"/>
      <c r="P102" s="1" t="n"/>
      <c r="Q102" s="1" t="n"/>
      <c r="R102" s="1" t="n"/>
      <c r="S102" s="1" t="n"/>
      <c r="T102" s="1" t="n"/>
      <c r="U102" s="1" t="n"/>
      <c r="V102" s="1" t="n"/>
      <c r="W102" s="1" t="n"/>
      <c r="X102" s="1" t="n"/>
      <c r="Y102" s="1" t="n"/>
      <c r="Z102" s="1" t="n"/>
      <c r="AA102" s="1" t="n"/>
      <c r="AB102" s="1" t="n"/>
    </row>
    <row r="103" ht="14.25" customHeight="1" s="412">
      <c r="A103" s="1" t="n"/>
      <c r="B103" s="1" t="n"/>
      <c r="C103" s="1">
        <f>C80</f>
        <v/>
      </c>
      <c r="D103" s="1" t="n"/>
      <c r="E103" s="1" t="n"/>
      <c r="F103" s="76" t="n"/>
      <c r="G103" s="76">
        <f>G80</f>
        <v/>
      </c>
      <c r="H103" s="76">
        <f>H80</f>
        <v/>
      </c>
      <c r="I103" s="76">
        <f>I80</f>
        <v/>
      </c>
      <c r="J103" s="76">
        <f>J80</f>
        <v/>
      </c>
      <c r="K103" s="76">
        <f>K80</f>
        <v/>
      </c>
      <c r="L103" s="76">
        <f>L80</f>
        <v/>
      </c>
      <c r="M103" s="1" t="n"/>
      <c r="N103" s="1" t="n"/>
      <c r="O103" s="1" t="n"/>
      <c r="P103" s="1" t="n"/>
      <c r="Q103" s="1" t="n"/>
      <c r="R103" s="1" t="n"/>
      <c r="S103" s="1" t="n"/>
      <c r="T103" s="1" t="n"/>
      <c r="U103" s="1" t="n"/>
      <c r="V103" s="1" t="n"/>
      <c r="W103" s="1" t="n"/>
      <c r="X103" s="1" t="n"/>
      <c r="Y103" s="1" t="n"/>
      <c r="Z103" s="1" t="n"/>
      <c r="AA103" s="1" t="n"/>
      <c r="AB103" s="1" t="n"/>
    </row>
    <row r="104" ht="14.25" customHeight="1" s="412">
      <c r="A104" s="1" t="n"/>
      <c r="B104" s="1" t="n"/>
      <c r="C104" s="59" t="inlineStr">
        <is>
          <t>Total Operating Liabilities</t>
        </is>
      </c>
      <c r="D104" s="59" t="n"/>
      <c r="E104" s="59" t="n"/>
      <c r="F104" s="62" t="n"/>
      <c r="G104" s="62">
        <f>SUM(G101:G103)</f>
        <v/>
      </c>
      <c r="H104" s="62">
        <f>SUM(H101:H103)</f>
        <v/>
      </c>
      <c r="I104" s="62">
        <f>SUM(I101:I103)</f>
        <v/>
      </c>
      <c r="J104" s="62">
        <f>SUM(J101:J103)</f>
        <v/>
      </c>
      <c r="K104" s="62">
        <f>SUM(K101:K103)</f>
        <v/>
      </c>
      <c r="L104" s="62">
        <f>SUM(L101:L103)</f>
        <v/>
      </c>
      <c r="M104" s="1" t="n"/>
      <c r="N104" s="1" t="n"/>
      <c r="O104" s="1" t="n"/>
      <c r="P104" s="1" t="n"/>
      <c r="Q104" s="1" t="n"/>
      <c r="R104" s="1" t="n"/>
      <c r="S104" s="1" t="n"/>
      <c r="T104" s="1" t="n"/>
      <c r="U104" s="1" t="n"/>
      <c r="V104" s="1" t="n"/>
      <c r="W104" s="1" t="n"/>
      <c r="X104" s="1" t="n"/>
      <c r="Y104" s="1" t="n"/>
      <c r="Z104" s="1" t="n"/>
      <c r="AA104" s="1" t="n"/>
      <c r="AB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row>
    <row r="106" ht="14.25" customHeight="1" s="412">
      <c r="A106" s="1" t="n"/>
      <c r="B106" s="1" t="n"/>
      <c r="C106" s="111" t="inlineStr">
        <is>
          <t>Working Capital</t>
        </is>
      </c>
      <c r="D106" s="111" t="n"/>
      <c r="E106" s="111" t="n"/>
      <c r="F106" s="61" t="n"/>
      <c r="G106" s="61">
        <f>G99-G104</f>
        <v/>
      </c>
      <c r="H106" s="61">
        <f>H99-H104</f>
        <v/>
      </c>
      <c r="I106" s="61">
        <f>I99-I104</f>
        <v/>
      </c>
      <c r="J106" s="61">
        <f>J99-J104</f>
        <v/>
      </c>
      <c r="K106" s="61">
        <f>K99-K104</f>
        <v/>
      </c>
      <c r="L106" s="61">
        <f>L99-L104</f>
        <v/>
      </c>
      <c r="M106" s="1" t="n"/>
      <c r="N106" s="1" t="n"/>
      <c r="O106" s="1" t="n"/>
      <c r="P106" s="1" t="n"/>
      <c r="Q106" s="1" t="n"/>
      <c r="R106" s="1" t="n"/>
      <c r="S106" s="1" t="n"/>
      <c r="T106" s="1" t="n"/>
      <c r="U106" s="1" t="n"/>
      <c r="V106" s="1" t="n"/>
      <c r="W106" s="1" t="n"/>
      <c r="X106" s="1" t="n"/>
      <c r="Y106" s="1" t="n"/>
      <c r="Z106" s="1" t="n"/>
      <c r="AA106" s="1" t="n"/>
      <c r="AB106" s="1" t="n"/>
    </row>
    <row r="107" ht="14.25" customHeight="1" s="412">
      <c r="A107" s="1" t="n"/>
      <c r="B107" s="1" t="n"/>
      <c r="C107" s="1" t="n"/>
      <c r="D107" s="1" t="n"/>
      <c r="E107" s="1" t="n"/>
      <c r="F107" s="80" t="n"/>
      <c r="G107" s="80" t="n"/>
      <c r="H107" s="80"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row>
    <row r="108" ht="14.25" customHeight="1" s="412">
      <c r="A108" s="1" t="n"/>
      <c r="B108" s="1" t="n"/>
      <c r="C108" s="34" t="inlineStr">
        <is>
          <t>Cash Flow Statement</t>
        </is>
      </c>
      <c r="D108" s="35" t="n"/>
      <c r="E108" s="35" t="n"/>
      <c r="F108" s="36" t="n"/>
      <c r="G108" s="36" t="n"/>
      <c r="H108" s="415" t="inlineStr">
        <is>
          <t>Projected</t>
        </is>
      </c>
      <c r="I108" s="414" t="n"/>
      <c r="J108" s="414" t="n"/>
      <c r="K108" s="414" t="n"/>
      <c r="L108" s="416" t="n"/>
      <c r="M108" s="1" t="n"/>
      <c r="N108" s="1" t="n"/>
      <c r="O108" s="1" t="n"/>
      <c r="P108" s="1" t="n"/>
      <c r="Q108" s="1" t="n"/>
      <c r="R108" s="1" t="n"/>
      <c r="S108" s="1" t="n"/>
      <c r="T108" s="1" t="n"/>
      <c r="U108" s="1" t="n"/>
      <c r="V108" s="1" t="n"/>
      <c r="W108" s="1" t="n"/>
      <c r="X108" s="1" t="n"/>
      <c r="Y108" s="1" t="n"/>
      <c r="Z108" s="1" t="n"/>
      <c r="AA108" s="1" t="n"/>
      <c r="AB108" s="1" t="n"/>
    </row>
    <row r="109" ht="14.25" customHeight="1" s="412">
      <c r="A109" s="1" t="n"/>
      <c r="B109" s="1" t="n"/>
      <c r="C109" s="44" t="inlineStr">
        <is>
          <t>$ In Millions</t>
        </is>
      </c>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row>
    <row r="110" ht="14.25" customHeight="1" s="412">
      <c r="A110" s="1" t="n"/>
      <c r="B110" s="1" t="n"/>
      <c r="C110" s="44" t="n"/>
      <c r="D110" s="1" t="n"/>
      <c r="E110" s="1" t="n"/>
      <c r="F110" s="1" t="n"/>
      <c r="G110" s="117" t="n"/>
      <c r="H110" s="52">
        <f>H63</f>
        <v/>
      </c>
      <c r="I110" s="52">
        <f>I63</f>
        <v/>
      </c>
      <c r="J110" s="52">
        <f>J63</f>
        <v/>
      </c>
      <c r="K110" s="52">
        <f>K63</f>
        <v/>
      </c>
      <c r="L110" s="52">
        <f>L63</f>
        <v/>
      </c>
      <c r="M110" s="1" t="n"/>
      <c r="N110" s="1" t="n"/>
      <c r="O110" s="1" t="n"/>
      <c r="P110" s="1" t="n"/>
      <c r="Q110" s="1" t="n"/>
      <c r="R110" s="1" t="n"/>
      <c r="S110" s="1" t="n"/>
      <c r="T110" s="1" t="n"/>
      <c r="U110" s="1" t="n"/>
      <c r="V110" s="1" t="n"/>
      <c r="W110" s="1" t="n"/>
      <c r="X110" s="1" t="n"/>
      <c r="Y110" s="1" t="n"/>
      <c r="Z110" s="1" t="n"/>
      <c r="AA110" s="1" t="n"/>
      <c r="AB110" s="1" t="n"/>
    </row>
    <row r="111" ht="5.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row>
    <row r="112" ht="14.25" customHeight="1" s="412">
      <c r="A112" s="1" t="n"/>
      <c r="B112" s="1" t="n"/>
      <c r="C112" s="111" t="inlineStr">
        <is>
          <t>Net Income</t>
        </is>
      </c>
      <c r="D112" s="1" t="n"/>
      <c r="E112" s="1" t="n"/>
      <c r="F112" s="80" t="n"/>
      <c r="G112" s="118" t="n"/>
      <c r="H112" s="118">
        <f>H32</f>
        <v/>
      </c>
      <c r="I112" s="118">
        <f>I32</f>
        <v/>
      </c>
      <c r="J112" s="118">
        <f>J32</f>
        <v/>
      </c>
      <c r="K112" s="118">
        <f>K32</f>
        <v/>
      </c>
      <c r="L112" s="118">
        <f>L32</f>
        <v/>
      </c>
      <c r="M112" s="1" t="n"/>
      <c r="N112" s="1" t="n"/>
      <c r="O112" s="1" t="n"/>
      <c r="P112" s="1" t="n"/>
      <c r="Q112" s="1" t="n"/>
      <c r="R112" s="1" t="n"/>
      <c r="S112" s="1" t="n"/>
      <c r="T112" s="1" t="n"/>
      <c r="U112" s="1" t="n"/>
      <c r="V112" s="1" t="n"/>
      <c r="W112" s="1" t="n"/>
      <c r="X112" s="1" t="n"/>
      <c r="Y112" s="1" t="n"/>
      <c r="Z112" s="1" t="n"/>
      <c r="AA112" s="1" t="n"/>
      <c r="AB112" s="1" t="n"/>
    </row>
    <row r="113" ht="5.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row>
    <row r="114" ht="14.25" customHeight="1" s="412">
      <c r="A114" s="1" t="n"/>
      <c r="B114" s="1" t="n"/>
      <c r="C114" s="119" t="inlineStr">
        <is>
          <t>Plus / (Minus):</t>
        </is>
      </c>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row>
    <row r="115" ht="14.25" customHeight="1" s="412">
      <c r="A115" s="1" t="n"/>
      <c r="B115" s="1" t="n"/>
      <c r="C115" s="1" t="inlineStr">
        <is>
          <t>Depreciation &amp; Amortization</t>
        </is>
      </c>
      <c r="D115" s="1" t="n"/>
      <c r="E115" s="1" t="n"/>
      <c r="F115" s="1" t="n"/>
      <c r="G115" s="76" t="n"/>
      <c r="H115" s="76">
        <f>H40</f>
        <v/>
      </c>
      <c r="I115" s="76">
        <f>I40</f>
        <v/>
      </c>
      <c r="J115" s="76">
        <f>J40</f>
        <v/>
      </c>
      <c r="K115" s="76">
        <f>K40</f>
        <v/>
      </c>
      <c r="L115" s="76">
        <f>L40</f>
        <v/>
      </c>
      <c r="M115" s="1" t="n"/>
      <c r="N115" s="1" t="n"/>
      <c r="O115" s="1" t="n"/>
      <c r="P115" s="1" t="n"/>
      <c r="Q115" s="1" t="n"/>
      <c r="R115" s="1" t="n"/>
      <c r="S115" s="1" t="n"/>
      <c r="T115" s="1" t="n"/>
      <c r="U115" s="1" t="n"/>
      <c r="V115" s="1" t="n"/>
      <c r="W115" s="1" t="n"/>
      <c r="X115" s="1" t="n"/>
      <c r="Y115" s="1" t="n"/>
      <c r="Z115" s="1" t="n"/>
      <c r="AA115" s="1" t="n"/>
      <c r="AB115" s="1" t="n"/>
    </row>
    <row r="116" ht="14.25" customHeight="1" s="412">
      <c r="A116" s="1" t="n"/>
      <c r="B116" s="1" t="n"/>
      <c r="C116" s="1" t="inlineStr">
        <is>
          <t>Changes In Net Working Capital</t>
        </is>
      </c>
      <c r="D116" s="1" t="n"/>
      <c r="E116" s="1" t="n"/>
      <c r="F116" s="1" t="n"/>
      <c r="G116" s="70" t="n"/>
      <c r="H116" s="70">
        <f>G106-H106</f>
        <v/>
      </c>
      <c r="I116" s="70">
        <f>H106-I106</f>
        <v/>
      </c>
      <c r="J116" s="70">
        <f>I106-J106</f>
        <v/>
      </c>
      <c r="K116" s="70">
        <f>J106-K106</f>
        <v/>
      </c>
      <c r="L116" s="70">
        <f>K106-L106</f>
        <v/>
      </c>
      <c r="M116" s="1" t="n"/>
      <c r="N116" s="1" t="n"/>
      <c r="O116" s="1" t="n"/>
      <c r="P116" s="1" t="n"/>
      <c r="Q116" s="1" t="n"/>
      <c r="R116" s="1" t="n"/>
      <c r="S116" s="1" t="n"/>
      <c r="T116" s="1" t="n"/>
      <c r="U116" s="1" t="n"/>
      <c r="V116" s="1" t="n"/>
      <c r="W116" s="1" t="n"/>
      <c r="X116" s="1" t="n"/>
      <c r="Y116" s="1" t="n"/>
      <c r="Z116" s="1" t="n"/>
      <c r="AA116" s="1" t="n"/>
      <c r="AB116" s="1" t="n"/>
    </row>
    <row r="117" ht="14.25" customHeight="1" s="412">
      <c r="A117" s="1" t="n"/>
      <c r="B117" s="1" t="n"/>
      <c r="C117" s="1" t="inlineStr">
        <is>
          <t>Changes In Other Non-Current Liabilities</t>
        </is>
      </c>
      <c r="D117" s="1" t="n"/>
      <c r="E117" s="1" t="n"/>
      <c r="F117" s="1" t="n"/>
      <c r="G117" s="120" t="n"/>
      <c r="H117" s="120">
        <f>H84-G84</f>
        <v/>
      </c>
      <c r="I117" s="120">
        <f>I84-H84</f>
        <v/>
      </c>
      <c r="J117" s="120">
        <f>J84-I84</f>
        <v/>
      </c>
      <c r="K117" s="120">
        <f>K84-J84</f>
        <v/>
      </c>
      <c r="L117" s="120">
        <f>L84-K84</f>
        <v/>
      </c>
      <c r="M117" s="1" t="n"/>
      <c r="N117" s="1" t="n"/>
      <c r="O117" s="1" t="n"/>
      <c r="P117" s="1" t="n"/>
      <c r="Q117" s="1" t="n"/>
      <c r="R117" s="1" t="n"/>
      <c r="S117" s="1" t="n"/>
      <c r="T117" s="1" t="n"/>
      <c r="U117" s="1" t="n"/>
      <c r="V117" s="1" t="n"/>
      <c r="W117" s="1" t="n"/>
      <c r="X117" s="1" t="n"/>
      <c r="Y117" s="1" t="n"/>
      <c r="Z117" s="1" t="n"/>
      <c r="AA117" s="1" t="n"/>
      <c r="AB117" s="1" t="n"/>
    </row>
    <row r="118" ht="14.25" customHeight="1" s="412">
      <c r="A118" s="1" t="n"/>
      <c r="B118" s="1" t="n"/>
      <c r="C118" s="59" t="inlineStr">
        <is>
          <t>Cash Flow From Operations</t>
        </is>
      </c>
      <c r="D118" s="59" t="n"/>
      <c r="E118" s="59" t="n"/>
      <c r="F118" s="121" t="n"/>
      <c r="G118" s="122" t="n"/>
      <c r="H118" s="107">
        <f>H112+H115+H116+H117</f>
        <v/>
      </c>
      <c r="I118" s="107">
        <f>I112+I115+I116+I117</f>
        <v/>
      </c>
      <c r="J118" s="107">
        <f>J112+J115+J116+J117</f>
        <v/>
      </c>
      <c r="K118" s="107">
        <f>K112+K115+K116+K117</f>
        <v/>
      </c>
      <c r="L118" s="107">
        <f>L112+L115+L116+L117</f>
        <v/>
      </c>
      <c r="M118" s="1" t="n"/>
      <c r="N118" s="1" t="n"/>
      <c r="O118" s="1" t="n"/>
      <c r="P118" s="1" t="n"/>
      <c r="Q118" s="1" t="n"/>
      <c r="R118" s="1" t="n"/>
      <c r="S118" s="1" t="n"/>
      <c r="T118" s="1" t="n"/>
      <c r="U118" s="1" t="n"/>
      <c r="V118" s="1" t="n"/>
      <c r="W118" s="1" t="n"/>
      <c r="X118" s="1" t="n"/>
      <c r="Y118" s="1" t="n"/>
      <c r="Z118" s="1" t="n"/>
      <c r="AA118" s="1" t="n"/>
      <c r="AB118" s="1" t="n"/>
    </row>
    <row r="119" ht="5.25" customHeight="1" s="412">
      <c r="A119" s="1" t="n"/>
      <c r="B119" s="1" t="n"/>
      <c r="C119" s="1" t="n"/>
      <c r="D119" s="1" t="n"/>
      <c r="E119" s="1" t="n"/>
      <c r="F119" s="1" t="n"/>
      <c r="G119" s="26"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row>
    <row r="120" ht="14.25" customHeight="1" s="412">
      <c r="A120" s="1" t="n"/>
      <c r="B120" s="1" t="n"/>
      <c r="C120" s="1" t="inlineStr">
        <is>
          <t>(Increase) / Decrease In Capital Expenditures</t>
        </is>
      </c>
      <c r="D120" s="1" t="n"/>
      <c r="E120" s="1" t="n"/>
      <c r="F120" s="1" t="n"/>
      <c r="G120" s="263" t="n"/>
      <c r="H120" s="101">
        <f>-H56*H21</f>
        <v/>
      </c>
      <c r="I120" s="101">
        <f>-I56*I21</f>
        <v/>
      </c>
      <c r="J120" s="101">
        <f>-J56*J21</f>
        <v/>
      </c>
      <c r="K120" s="101">
        <f>-K56*K21</f>
        <v/>
      </c>
      <c r="L120" s="101">
        <f>-L56*L21</f>
        <v/>
      </c>
      <c r="M120" s="1" t="n"/>
      <c r="N120" s="1" t="n"/>
      <c r="O120" s="1" t="n"/>
      <c r="P120" s="1" t="n"/>
      <c r="Q120" s="1" t="n"/>
      <c r="R120" s="1" t="n"/>
      <c r="S120" s="1" t="n"/>
      <c r="T120" s="1" t="n"/>
      <c r="U120" s="1" t="n"/>
      <c r="V120" s="1" t="n"/>
      <c r="W120" s="1" t="n"/>
      <c r="X120" s="1" t="n"/>
      <c r="Y120" s="1" t="n"/>
      <c r="Z120" s="1" t="n"/>
      <c r="AA120" s="1" t="n"/>
      <c r="AB120" s="1" t="n"/>
    </row>
    <row r="121" ht="14.25" customHeight="1" s="412">
      <c r="A121" s="1" t="n"/>
      <c r="B121" s="1" t="n"/>
      <c r="C121" s="1" t="inlineStr">
        <is>
          <t>Other Non-Current Assets</t>
        </is>
      </c>
      <c r="D121" s="1" t="n"/>
      <c r="E121" s="1" t="n"/>
      <c r="F121" s="1" t="n"/>
      <c r="G121" s="280" t="n"/>
      <c r="H121" s="281">
        <f>G74-H74</f>
        <v/>
      </c>
      <c r="I121" s="281">
        <f>H74-I74</f>
        <v/>
      </c>
      <c r="J121" s="281">
        <f>I74-J74</f>
        <v/>
      </c>
      <c r="K121" s="281">
        <f>J74-K74</f>
        <v/>
      </c>
      <c r="L121" s="281">
        <f>K74-L74</f>
        <v/>
      </c>
      <c r="M121" s="1" t="n"/>
      <c r="N121" s="1" t="n"/>
      <c r="O121" s="1" t="n"/>
      <c r="P121" s="1" t="n"/>
      <c r="Q121" s="1" t="n"/>
      <c r="R121" s="1" t="n"/>
      <c r="S121" s="1" t="n"/>
      <c r="T121" s="1" t="n"/>
      <c r="U121" s="1" t="n"/>
      <c r="V121" s="1" t="n"/>
      <c r="W121" s="1" t="n"/>
      <c r="X121" s="1" t="n"/>
      <c r="Y121" s="1" t="n"/>
      <c r="Z121" s="1" t="n"/>
      <c r="AA121" s="1" t="n"/>
      <c r="AB121" s="1" t="n"/>
    </row>
    <row r="122" ht="14.25" customHeight="1" s="412">
      <c r="A122" s="1" t="n"/>
      <c r="B122" s="1" t="n"/>
      <c r="C122" s="59" t="inlineStr">
        <is>
          <t>Cash Flow From Investing Activities</t>
        </is>
      </c>
      <c r="D122" s="59" t="n"/>
      <c r="E122" s="59" t="n"/>
      <c r="F122" s="121" t="n"/>
      <c r="G122" s="122" t="n"/>
      <c r="H122" s="81">
        <f>SUM(H120:H121)</f>
        <v/>
      </c>
      <c r="I122" s="81">
        <f>SUM(I120:I121)</f>
        <v/>
      </c>
      <c r="J122" s="81">
        <f>SUM(J120:J121)</f>
        <v/>
      </c>
      <c r="K122" s="81">
        <f>SUM(K120:K121)</f>
        <v/>
      </c>
      <c r="L122" s="81">
        <f>SUM(L120:L121)</f>
        <v/>
      </c>
      <c r="M122" s="1" t="n"/>
      <c r="N122" s="1" t="n"/>
      <c r="O122" s="1" t="n"/>
      <c r="P122" s="1" t="n"/>
      <c r="Q122" s="1" t="n"/>
      <c r="R122" s="1" t="n"/>
      <c r="S122" s="1" t="n"/>
      <c r="T122" s="1" t="n"/>
      <c r="U122" s="1" t="n"/>
      <c r="V122" s="1" t="n"/>
      <c r="W122" s="1" t="n"/>
      <c r="X122" s="1" t="n"/>
      <c r="Y122" s="1" t="n"/>
      <c r="Z122" s="1" t="n"/>
      <c r="AA122" s="1" t="n"/>
      <c r="AB122" s="1" t="n"/>
    </row>
    <row r="123" ht="5.25" customHeight="1" s="412">
      <c r="A123" s="1" t="n"/>
      <c r="B123" s="1" t="n"/>
      <c r="C123" s="1" t="n"/>
      <c r="D123" s="1" t="n"/>
      <c r="E123" s="1" t="n"/>
      <c r="F123" s="1" t="n"/>
      <c r="G123" s="26"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row>
    <row r="124" ht="14.25" customHeight="1" s="412">
      <c r="A124" s="1" t="n"/>
      <c r="B124" s="1" t="n"/>
      <c r="C124" s="1" t="inlineStr">
        <is>
          <t>Debt Financing / (Repayment)</t>
        </is>
      </c>
      <c r="D124" s="1" t="n"/>
      <c r="E124" s="1" t="n"/>
      <c r="F124" s="1" t="n"/>
      <c r="G124" s="71" t="n"/>
      <c r="H124" s="66">
        <f>'Debt Schedule'!G13+'Debt Schedule'!G14</f>
        <v/>
      </c>
      <c r="I124" s="66">
        <f>'Debt Schedule'!H13+'Debt Schedule'!H14</f>
        <v/>
      </c>
      <c r="J124" s="66">
        <f>'Debt Schedule'!I13+'Debt Schedule'!I14</f>
        <v/>
      </c>
      <c r="K124" s="66">
        <f>'Debt Schedule'!J13+'Debt Schedule'!J14</f>
        <v/>
      </c>
      <c r="L124" s="66">
        <f>'Debt Schedule'!K13+'Debt Schedule'!K14</f>
        <v/>
      </c>
      <c r="M124" s="1" t="n"/>
      <c r="N124" s="1" t="n"/>
      <c r="O124" s="1" t="n"/>
      <c r="P124" s="1" t="n"/>
      <c r="Q124" s="1" t="n"/>
      <c r="R124" s="1" t="n"/>
      <c r="S124" s="1" t="n"/>
      <c r="T124" s="1" t="n"/>
      <c r="U124" s="1" t="n"/>
      <c r="V124" s="1" t="n"/>
      <c r="W124" s="1" t="n"/>
      <c r="X124" s="1" t="n"/>
      <c r="Y124" s="1" t="n"/>
      <c r="Z124" s="1" t="n"/>
      <c r="AA124" s="1" t="n"/>
      <c r="AB124" s="1" t="n"/>
    </row>
    <row r="125" ht="14.25" customHeight="1" s="412">
      <c r="A125" s="1" t="n"/>
      <c r="B125" s="1" t="n"/>
      <c r="C125" s="1" t="inlineStr">
        <is>
          <t>Stock Issuance</t>
        </is>
      </c>
      <c r="D125" s="1" t="n"/>
      <c r="E125" s="1" t="n"/>
      <c r="F125" s="1" t="n"/>
      <c r="G125" s="263" t="n"/>
      <c r="H125" s="66" t="n">
        <v>12</v>
      </c>
      <c r="I125" s="76">
        <f>H125</f>
        <v/>
      </c>
      <c r="J125" s="76">
        <f>I125</f>
        <v/>
      </c>
      <c r="K125" s="76">
        <f>J125</f>
        <v/>
      </c>
      <c r="L125" s="76">
        <f>K125</f>
        <v/>
      </c>
      <c r="M125" s="1" t="n"/>
      <c r="N125" s="1" t="n"/>
      <c r="O125" s="1" t="n"/>
      <c r="P125" s="1" t="n"/>
      <c r="Q125" s="1" t="n"/>
      <c r="R125" s="1" t="n"/>
      <c r="S125" s="1" t="n"/>
      <c r="T125" s="1" t="n"/>
      <c r="U125" s="1" t="n"/>
      <c r="V125" s="1" t="n"/>
      <c r="W125" s="1" t="n"/>
      <c r="X125" s="1" t="n"/>
      <c r="Y125" s="1" t="n"/>
      <c r="Z125" s="1" t="n"/>
      <c r="AA125" s="1" t="n"/>
      <c r="AB125" s="1" t="n"/>
    </row>
    <row r="126" ht="14.25" customHeight="1" s="412">
      <c r="A126" s="1" t="n"/>
      <c r="B126" s="1" t="n"/>
      <c r="C126" s="1" t="inlineStr">
        <is>
          <t>Stock Repurchase</t>
        </is>
      </c>
      <c r="D126" s="1" t="n"/>
      <c r="E126" s="1" t="n"/>
      <c r="F126" s="1" t="n"/>
      <c r="G126" s="263" t="n"/>
      <c r="H126" s="66" t="n">
        <v>-479</v>
      </c>
      <c r="I126" s="76">
        <f>H126</f>
        <v/>
      </c>
      <c r="J126" s="76">
        <f>I126</f>
        <v/>
      </c>
      <c r="K126" s="76">
        <f>J126</f>
        <v/>
      </c>
      <c r="L126" s="76">
        <f>K126</f>
        <v/>
      </c>
      <c r="M126" s="1" t="n"/>
      <c r="N126" s="1" t="n"/>
      <c r="O126" s="1" t="n"/>
      <c r="P126" s="1" t="n"/>
      <c r="Q126" s="1" t="n"/>
      <c r="R126" s="1" t="n"/>
      <c r="S126" s="1" t="n"/>
      <c r="T126" s="1" t="n"/>
      <c r="U126" s="1" t="n"/>
      <c r="V126" s="1" t="n"/>
      <c r="W126" s="1" t="n"/>
      <c r="X126" s="1" t="n"/>
      <c r="Y126" s="1" t="n"/>
      <c r="Z126" s="1" t="n"/>
      <c r="AA126" s="1" t="n"/>
      <c r="AB126" s="1" t="n"/>
    </row>
    <row r="127" ht="15" customHeight="1" s="412">
      <c r="A127" s="1" t="n"/>
      <c r="B127" s="1" t="n"/>
      <c r="C127" s="26" t="inlineStr">
        <is>
          <t>Dividends</t>
        </is>
      </c>
      <c r="D127" s="1" t="n"/>
      <c r="E127" s="1" t="n"/>
      <c r="F127" s="1" t="n"/>
      <c r="G127" s="263" t="n"/>
      <c r="H127" s="66" t="n">
        <v>-2</v>
      </c>
      <c r="I127" s="76">
        <f>H127</f>
        <v/>
      </c>
      <c r="J127" s="76">
        <f>I127</f>
        <v/>
      </c>
      <c r="K127" s="76">
        <f>J127</f>
        <v/>
      </c>
      <c r="L127" s="76">
        <f>K127</f>
        <v/>
      </c>
      <c r="M127" s="1" t="n"/>
      <c r="N127" s="1" t="n"/>
      <c r="O127" s="1" t="n"/>
      <c r="P127" s="1" t="n"/>
      <c r="Q127" s="1" t="n"/>
      <c r="R127" s="1" t="n"/>
      <c r="S127" s="1" t="n"/>
      <c r="T127" s="1" t="n"/>
      <c r="U127" s="1" t="n"/>
      <c r="V127" s="1" t="n"/>
      <c r="W127" s="1" t="n"/>
      <c r="X127" s="1" t="n"/>
      <c r="Y127" s="1" t="n"/>
      <c r="Z127" s="1" t="n"/>
      <c r="AA127" s="1" t="n"/>
      <c r="AB127" s="1" t="n"/>
    </row>
    <row r="128" ht="14.25" customHeight="1" s="412">
      <c r="A128" s="1" t="n"/>
      <c r="B128" s="1" t="n"/>
      <c r="C128" s="59" t="inlineStr">
        <is>
          <t>Cash Flow From Financing Activities</t>
        </is>
      </c>
      <c r="D128" s="59" t="n"/>
      <c r="E128" s="59" t="n"/>
      <c r="F128" s="121" t="n"/>
      <c r="G128" s="122" t="n"/>
      <c r="H128" s="107">
        <f>SUM(H124:H127)</f>
        <v/>
      </c>
      <c r="I128" s="107">
        <f>SUM(I124:I127)</f>
        <v/>
      </c>
      <c r="J128" s="107">
        <f>SUM(J124:J127)</f>
        <v/>
      </c>
      <c r="K128" s="107">
        <f>SUM(K124:K127)</f>
        <v/>
      </c>
      <c r="L128" s="107">
        <f>SUM(L124:L127)</f>
        <v/>
      </c>
      <c r="M128" s="1" t="n"/>
      <c r="N128" s="1" t="n"/>
      <c r="O128" s="1" t="n"/>
      <c r="P128" s="1" t="n"/>
      <c r="Q128" s="1" t="n"/>
      <c r="R128" s="1" t="n"/>
      <c r="S128" s="1" t="n"/>
      <c r="T128" s="1" t="n"/>
      <c r="U128" s="1" t="n"/>
      <c r="V128" s="1" t="n"/>
      <c r="W128" s="1" t="n"/>
      <c r="X128" s="1" t="n"/>
      <c r="Y128" s="1" t="n"/>
      <c r="Z128" s="1" t="n"/>
      <c r="AA128" s="1" t="n"/>
      <c r="AB128" s="1" t="n"/>
    </row>
    <row r="129" ht="5.25" customHeight="1" s="412">
      <c r="A129" s="1" t="n"/>
      <c r="B129" s="1" t="n"/>
      <c r="C129" s="1" t="n"/>
      <c r="D129" s="1" t="n"/>
      <c r="E129" s="1" t="n"/>
      <c r="F129" s="1" t="n"/>
      <c r="G129" s="26"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row>
    <row r="130" ht="15" customHeight="1" s="412">
      <c r="A130" s="1" t="n"/>
      <c r="B130" s="1" t="n"/>
      <c r="C130" s="1" t="inlineStr">
        <is>
          <t>Beginning Cash Balance</t>
        </is>
      </c>
      <c r="D130" s="1" t="n"/>
      <c r="E130" s="1" t="n"/>
      <c r="F130" s="1" t="n"/>
      <c r="G130" s="99" t="n"/>
      <c r="H130" s="116">
        <f>G65</f>
        <v/>
      </c>
      <c r="I130" s="116">
        <f>H132</f>
        <v/>
      </c>
      <c r="J130" s="116">
        <f>I132</f>
        <v/>
      </c>
      <c r="K130" s="116">
        <f>J132</f>
        <v/>
      </c>
      <c r="L130" s="116">
        <f>K132</f>
        <v/>
      </c>
      <c r="M130" s="1" t="n"/>
      <c r="N130" s="1" t="n"/>
      <c r="O130" s="1" t="n"/>
      <c r="P130" s="1" t="n"/>
      <c r="Q130" s="1" t="n"/>
      <c r="R130" s="1" t="n"/>
      <c r="S130" s="1" t="n"/>
      <c r="T130" s="1" t="n"/>
      <c r="U130" s="1" t="n"/>
      <c r="V130" s="1" t="n"/>
      <c r="W130" s="1" t="n"/>
      <c r="X130" s="1" t="n"/>
      <c r="Y130" s="1" t="n"/>
      <c r="Z130" s="1" t="n"/>
      <c r="AA130" s="1" t="n"/>
      <c r="AB130" s="1" t="n"/>
    </row>
    <row r="131" ht="14.25" customHeight="1" s="412">
      <c r="A131" s="1" t="n"/>
      <c r="B131" s="1" t="n"/>
      <c r="C131" s="44" t="inlineStr">
        <is>
          <t>Change In Cash</t>
        </is>
      </c>
      <c r="D131" s="1" t="n"/>
      <c r="E131" s="1" t="n"/>
      <c r="F131" s="1" t="n"/>
      <c r="G131" s="124" t="n"/>
      <c r="H131" s="57">
        <f>H118+H122+H128</f>
        <v/>
      </c>
      <c r="I131" s="57">
        <f>I118+I122+I128</f>
        <v/>
      </c>
      <c r="J131" s="57">
        <f>J118+J122+J128</f>
        <v/>
      </c>
      <c r="K131" s="57">
        <f>K118+K122+K128</f>
        <v/>
      </c>
      <c r="L131" s="57">
        <f>L118+L122+L128</f>
        <v/>
      </c>
      <c r="M131" s="1" t="n"/>
      <c r="N131" s="1" t="n"/>
      <c r="O131" s="1" t="n"/>
      <c r="P131" s="1" t="n"/>
      <c r="Q131" s="1" t="n"/>
      <c r="R131" s="1" t="n"/>
      <c r="S131" s="1" t="n"/>
      <c r="T131" s="1" t="n"/>
      <c r="U131" s="1" t="n"/>
      <c r="V131" s="1" t="n"/>
      <c r="W131" s="1" t="n"/>
      <c r="X131" s="1" t="n"/>
      <c r="Y131" s="1" t="n"/>
      <c r="Z131" s="1" t="n"/>
      <c r="AA131" s="1" t="n"/>
      <c r="AB131" s="1" t="n"/>
    </row>
    <row r="132" ht="14.25" customHeight="1" s="412">
      <c r="A132" s="1" t="n"/>
      <c r="B132" s="1" t="n"/>
      <c r="C132" s="59" t="inlineStr">
        <is>
          <t>Ending Cash Balance</t>
        </is>
      </c>
      <c r="D132" s="59" t="n"/>
      <c r="E132" s="59" t="n"/>
      <c r="F132" s="59" t="n"/>
      <c r="G132" s="122" t="n"/>
      <c r="H132" s="107">
        <f>H130+H131</f>
        <v/>
      </c>
      <c r="I132" s="107">
        <f>I130+I131</f>
        <v/>
      </c>
      <c r="J132" s="107">
        <f>J130+J131</f>
        <v/>
      </c>
      <c r="K132" s="107">
        <f>K130+K131</f>
        <v/>
      </c>
      <c r="L132" s="107">
        <f>L130+L131</f>
        <v/>
      </c>
      <c r="M132" s="1" t="n"/>
      <c r="N132" s="1" t="n"/>
      <c r="O132" s="1" t="n"/>
      <c r="P132" s="1" t="n"/>
      <c r="Q132" s="1" t="n"/>
      <c r="R132" s="1" t="n"/>
      <c r="S132" s="1" t="n"/>
      <c r="T132" s="1" t="n"/>
      <c r="U132" s="1" t="n"/>
      <c r="V132" s="1" t="n"/>
      <c r="W132" s="1" t="n"/>
      <c r="X132" s="1" t="n"/>
      <c r="Y132" s="1" t="n"/>
      <c r="Z132" s="1" t="n"/>
      <c r="AA132" s="1" t="n"/>
      <c r="AB132" s="1" t="n"/>
    </row>
    <row r="133" ht="14.25" customHeight="1" s="412">
      <c r="A133" s="1" t="n"/>
      <c r="B133" s="1" t="n"/>
      <c r="C133" s="1" t="n"/>
      <c r="D133" s="1" t="n"/>
      <c r="E133" s="1" t="n"/>
      <c r="F133" s="1" t="n"/>
      <c r="G133" s="26" t="n"/>
      <c r="H133" s="1" t="n"/>
      <c r="I133" s="421" t="n"/>
      <c r="J133" s="1" t="n"/>
      <c r="K133" s="1" t="n"/>
      <c r="L133" s="1" t="n"/>
      <c r="M133" s="1" t="n"/>
      <c r="N133" s="1" t="n"/>
      <c r="O133" s="1" t="n"/>
      <c r="P133" s="1" t="n"/>
      <c r="Q133" s="1" t="n"/>
      <c r="R133" s="1" t="n"/>
      <c r="S133" s="1" t="n"/>
      <c r="T133" s="1" t="n"/>
      <c r="U133" s="1" t="n"/>
      <c r="V133" s="1" t="n"/>
      <c r="W133" s="1" t="n"/>
      <c r="X133" s="1" t="n"/>
      <c r="Y133" s="1" t="n"/>
      <c r="Z133" s="1" t="n"/>
      <c r="AA133" s="1" t="n"/>
      <c r="AB133" s="1" t="n"/>
    </row>
    <row r="134" ht="14.25" customHeight="1" s="412">
      <c r="A134" s="1" t="n"/>
      <c r="B134" s="1" t="n"/>
      <c r="C134" s="1" t="n"/>
      <c r="D134" s="1" t="n"/>
      <c r="E134" s="1" t="n"/>
      <c r="F134" s="1" t="n"/>
      <c r="G134" s="26" t="n"/>
      <c r="H134" s="1" t="n"/>
      <c r="I134" s="421" t="n"/>
      <c r="J134" s="1" t="n"/>
      <c r="K134" s="1" t="n"/>
      <c r="L134" s="1" t="n"/>
      <c r="M134" s="1" t="n"/>
      <c r="N134" s="1" t="n"/>
      <c r="O134" s="1" t="n"/>
      <c r="P134" s="1" t="n"/>
      <c r="Q134" s="1" t="n"/>
      <c r="R134" s="1" t="n"/>
      <c r="S134" s="1" t="n"/>
      <c r="T134" s="1" t="n"/>
      <c r="U134" s="1" t="n"/>
      <c r="V134" s="1" t="n"/>
      <c r="W134" s="1" t="n"/>
      <c r="X134" s="1" t="n"/>
      <c r="Y134" s="1" t="n"/>
      <c r="Z134" s="1" t="n"/>
      <c r="AA134" s="1" t="n"/>
      <c r="AB134" s="1" t="n"/>
    </row>
    <row r="135" ht="14.25" customHeight="1" s="412">
      <c r="A135" s="1" t="n"/>
      <c r="B135" s="1" t="n"/>
      <c r="C135" s="1" t="n"/>
      <c r="D135" s="1" t="n"/>
      <c r="E135" s="1" t="n"/>
      <c r="F135" s="1" t="n"/>
      <c r="G135" s="26"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row>
    <row r="136" ht="14.25" customHeight="1" s="412">
      <c r="A136" s="1" t="n"/>
      <c r="B136" s="1" t="n"/>
      <c r="C136" s="1" t="n"/>
      <c r="D136" s="1" t="n"/>
      <c r="E136" s="1" t="n"/>
      <c r="F136" s="1" t="n"/>
      <c r="G136" s="26"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row>
    <row r="137" ht="14.25" customHeight="1" s="412">
      <c r="A137" s="1" t="n"/>
      <c r="B137" s="1" t="n"/>
      <c r="C137" s="1" t="n"/>
      <c r="D137" s="1" t="n"/>
      <c r="E137" s="1" t="n"/>
      <c r="F137" s="1" t="n"/>
      <c r="G137" s="26"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row>
    <row r="138" ht="14.25" customHeight="1" s="412">
      <c r="A138" s="1" t="n"/>
      <c r="B138" s="1" t="n"/>
      <c r="C138" s="1" t="n"/>
      <c r="D138" s="1" t="n"/>
      <c r="E138" s="1" t="n"/>
      <c r="F138" s="1" t="n"/>
      <c r="G138" s="26"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row>
    <row r="139" ht="14.25" customHeight="1" s="412">
      <c r="A139" s="1" t="n"/>
      <c r="B139" s="1" t="n"/>
      <c r="C139" s="126" t="n"/>
      <c r="D139" s="1" t="n"/>
      <c r="E139" s="1" t="n"/>
      <c r="F139" s="1" t="n"/>
      <c r="G139" s="26"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row>
    <row r="140" ht="14.25" customHeight="1" s="412">
      <c r="A140" s="1" t="n"/>
      <c r="B140" s="1" t="n"/>
      <c r="C140" s="1" t="n"/>
      <c r="D140" s="1" t="n"/>
      <c r="E140" s="1" t="n"/>
      <c r="F140" s="1" t="n"/>
      <c r="G140" s="26"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row>
    <row r="141" ht="14.25" customHeight="1" s="412">
      <c r="A141" s="1" t="n"/>
      <c r="B141" s="1" t="n"/>
      <c r="C141" s="1" t="n"/>
      <c r="D141" s="1" t="n"/>
      <c r="E141" s="1" t="n"/>
      <c r="F141" s="1" t="n"/>
      <c r="G141" s="26"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row>
    <row r="142" ht="14.25" customHeight="1" s="412">
      <c r="A142" s="1" t="n"/>
      <c r="B142" s="1" t="n"/>
      <c r="C142" s="1" t="n"/>
      <c r="D142" s="1" t="n"/>
      <c r="E142" s="1" t="n"/>
      <c r="F142" s="1" t="n"/>
      <c r="G142" s="26"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row>
    <row r="143" ht="14.25" customHeight="1" s="412">
      <c r="A143" s="1" t="n"/>
      <c r="B143" s="1" t="n"/>
      <c r="C143" s="1" t="n"/>
      <c r="D143" s="1" t="n"/>
      <c r="E143" s="1" t="n"/>
      <c r="F143" s="1" t="n"/>
      <c r="G143" s="26"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row>
    <row r="144" ht="14.25" customHeight="1" s="412">
      <c r="A144" s="1" t="n"/>
      <c r="B144" s="1" t="n"/>
      <c r="C144" s="1" t="n"/>
      <c r="D144" s="1" t="n"/>
      <c r="E144" s="1" t="n"/>
      <c r="F144" s="1" t="n"/>
      <c r="G144" s="26"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row>
    <row r="145" ht="14.25" customHeight="1" s="412">
      <c r="A145" s="1" t="n"/>
      <c r="B145" s="1" t="n"/>
      <c r="C145" s="1" t="n"/>
      <c r="D145" s="1" t="n"/>
      <c r="E145" s="1" t="n"/>
      <c r="F145" s="1" t="n"/>
      <c r="G145" s="26"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row>
    <row r="146" ht="14.25" customHeight="1" s="412">
      <c r="A146" s="1" t="n"/>
      <c r="B146" s="1" t="n"/>
      <c r="C146" s="1" t="n"/>
      <c r="D146" s="1" t="n"/>
      <c r="E146" s="1" t="n"/>
      <c r="F146" s="1" t="n"/>
      <c r="G146" s="26"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row>
    <row r="147" ht="14.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row>
    <row r="148" ht="14.25" customHeight="1" s="412">
      <c r="A148" s="1" t="n"/>
      <c r="B148" s="1" t="n"/>
      <c r="C148" s="1" t="n"/>
      <c r="D148" s="1" t="n"/>
      <c r="E148" s="1" t="n"/>
      <c r="F148" s="1" t="n"/>
      <c r="G148" s="26"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row>
    <row r="149" ht="14.25" customHeight="1" s="412">
      <c r="A149" s="1" t="n"/>
      <c r="B149" s="1" t="n"/>
      <c r="C149" s="1" t="n"/>
      <c r="D149" s="1" t="n"/>
      <c r="E149" s="1" t="n"/>
      <c r="F149" s="1" t="n"/>
      <c r="G149" s="26"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row>
    <row r="150" ht="14.25" customHeight="1" s="412">
      <c r="A150" s="1" t="n"/>
      <c r="B150" s="1" t="n"/>
      <c r="C150" s="1" t="n"/>
      <c r="D150" s="1" t="n"/>
      <c r="E150" s="1" t="n"/>
      <c r="F150" s="1" t="n"/>
      <c r="G150" s="26"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row>
    <row r="151" ht="14.25" customHeight="1" s="412">
      <c r="A151" s="1" t="n"/>
      <c r="B151" s="1" t="n"/>
      <c r="C151" s="1" t="n"/>
      <c r="D151" s="1" t="n"/>
      <c r="E151" s="1" t="n"/>
      <c r="F151" s="1" t="n"/>
      <c r="G151" s="26"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row>
    <row r="152" ht="14.25" customHeight="1" s="412">
      <c r="A152" s="1" t="n"/>
      <c r="B152" s="1" t="n"/>
      <c r="C152" s="1" t="n"/>
      <c r="D152" s="1" t="n"/>
      <c r="E152" s="1" t="n"/>
      <c r="F152" s="1" t="n"/>
      <c r="G152" s="26"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row>
    <row r="153" ht="14.25" customHeight="1" s="412">
      <c r="A153" s="1" t="n"/>
      <c r="B153" s="1" t="n"/>
      <c r="C153" s="1" t="n"/>
      <c r="D153" s="1" t="n"/>
      <c r="E153" s="1" t="n"/>
      <c r="F153" s="1" t="n"/>
      <c r="G153" s="26"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row>
    <row r="154" ht="14.25" customHeight="1" s="412">
      <c r="A154" s="1" t="n"/>
      <c r="B154" s="1" t="n"/>
      <c r="C154" s="1" t="n"/>
      <c r="D154" s="1" t="n"/>
      <c r="E154" s="1" t="n"/>
      <c r="F154" s="1" t="n"/>
      <c r="G154" s="26"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row>
    <row r="155" ht="14.25" customHeight="1" s="412">
      <c r="A155" s="1" t="n"/>
      <c r="B155" s="1" t="n"/>
      <c r="C155" s="1" t="n"/>
      <c r="D155" s="1" t="n"/>
      <c r="E155" s="1" t="n"/>
      <c r="F155" s="1" t="n"/>
      <c r="G155" s="26"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row>
    <row r="156" ht="14.25" customHeight="1" s="412">
      <c r="A156" s="1" t="n"/>
      <c r="B156" s="1" t="n"/>
      <c r="C156" s="1" t="n"/>
      <c r="D156" s="1" t="n"/>
      <c r="E156" s="1" t="n"/>
      <c r="F156" s="1" t="n"/>
      <c r="G156" s="26"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row>
    <row r="157" ht="14.25" customHeight="1" s="412">
      <c r="A157" s="1" t="n"/>
      <c r="B157" s="1" t="n"/>
      <c r="C157" s="1" t="n"/>
      <c r="D157" s="1" t="n"/>
      <c r="E157" s="1" t="n"/>
      <c r="F157" s="1" t="n"/>
      <c r="G157" s="26"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row>
    <row r="158" ht="14.25" customHeight="1" s="412">
      <c r="A158" s="1" t="n"/>
      <c r="B158" s="1" t="n"/>
      <c r="C158" s="1" t="n"/>
      <c r="D158" s="1" t="n"/>
      <c r="E158" s="1" t="n"/>
      <c r="F158" s="1" t="n"/>
      <c r="G158" s="26"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row>
    <row r="159" ht="14.25" customHeight="1" s="412">
      <c r="A159" s="1" t="n"/>
      <c r="B159" s="1" t="n"/>
      <c r="C159" s="1" t="n"/>
      <c r="D159" s="1" t="n"/>
      <c r="E159" s="1" t="n"/>
      <c r="F159" s="1" t="n"/>
      <c r="G159" s="26"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row>
    <row r="160" ht="14.25" customHeight="1" s="412">
      <c r="A160" s="1" t="n"/>
      <c r="B160" s="1" t="n"/>
      <c r="C160" s="1" t="n"/>
      <c r="D160" s="1" t="n"/>
      <c r="E160" s="1" t="n"/>
      <c r="F160" s="1" t="n"/>
      <c r="G160" s="26"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row>
    <row r="161" ht="14.25" customHeight="1" s="412">
      <c r="A161" s="1" t="n"/>
      <c r="B161" s="1" t="n"/>
      <c r="C161" s="1" t="n"/>
      <c r="D161" s="1" t="n"/>
      <c r="E161" s="1" t="n"/>
      <c r="F161" s="1" t="n"/>
      <c r="G161" s="26"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row>
    <row r="162" ht="14.25" customHeight="1" s="412">
      <c r="A162" s="1" t="n"/>
      <c r="B162" s="1" t="n"/>
      <c r="C162" s="1" t="n"/>
      <c r="D162" s="1" t="n"/>
      <c r="E162" s="1" t="n"/>
      <c r="F162" s="1" t="n"/>
      <c r="G162" s="26"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row>
    <row r="163" ht="14.25" customHeight="1" s="412">
      <c r="A163" s="1" t="n"/>
      <c r="B163" s="1" t="n"/>
      <c r="C163" s="1" t="n"/>
      <c r="D163" s="1" t="n"/>
      <c r="E163" s="1" t="n"/>
      <c r="F163" s="1" t="n"/>
      <c r="G163" s="26"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row>
    <row r="164" ht="14.25" customHeight="1" s="412">
      <c r="A164" s="1" t="n"/>
      <c r="B164" s="1" t="n"/>
      <c r="C164" s="1" t="n"/>
      <c r="D164" s="1" t="n"/>
      <c r="E164" s="1" t="n"/>
      <c r="F164" s="1" t="n"/>
      <c r="G164" s="26"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row>
    <row r="165" ht="14.25" customHeight="1" s="412">
      <c r="A165" s="1" t="n"/>
      <c r="B165" s="1" t="n"/>
      <c r="C165" s="1" t="n"/>
      <c r="D165" s="1" t="n"/>
      <c r="E165" s="1" t="n"/>
      <c r="F165" s="1" t="n"/>
      <c r="G165" s="26"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row>
    <row r="166" ht="14.25" customHeight="1" s="412">
      <c r="A166" s="1" t="n"/>
      <c r="B166" s="1" t="n"/>
      <c r="C166" s="1" t="n"/>
      <c r="D166" s="1" t="n"/>
      <c r="E166" s="1" t="n"/>
      <c r="F166" s="1" t="n"/>
      <c r="G166" s="26"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row>
    <row r="167" ht="14.25" customHeight="1" s="412">
      <c r="A167" s="1" t="n"/>
      <c r="B167" s="1" t="n"/>
      <c r="C167" s="1" t="n"/>
      <c r="D167" s="1" t="n"/>
      <c r="E167" s="1" t="n"/>
      <c r="F167" s="1" t="n"/>
      <c r="G167" s="26"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row>
    <row r="168" ht="14.25" customHeight="1" s="412">
      <c r="A168" s="1" t="n"/>
      <c r="B168" s="1" t="n"/>
      <c r="C168" s="1" t="n"/>
      <c r="D168" s="1" t="n"/>
      <c r="E168" s="1" t="n"/>
      <c r="F168" s="1" t="n"/>
      <c r="G168" s="26"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row>
    <row r="169" ht="14.25" customHeight="1" s="412">
      <c r="A169" s="1" t="n"/>
      <c r="B169" s="1" t="n"/>
      <c r="C169" s="1" t="n"/>
      <c r="D169" s="1" t="n"/>
      <c r="E169" s="1" t="n"/>
      <c r="F169" s="1" t="n"/>
      <c r="G169" s="26"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row>
    <row r="170" ht="14.25" customHeight="1" s="412">
      <c r="A170" s="1" t="n"/>
      <c r="B170" s="1" t="n"/>
      <c r="C170" s="1" t="n"/>
      <c r="D170" s="1" t="n"/>
      <c r="E170" s="1" t="n"/>
      <c r="F170" s="1" t="n"/>
      <c r="G170" s="26"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row>
    <row r="171" ht="14.25" customHeight="1" s="412">
      <c r="A171" s="1" t="n"/>
      <c r="B171" s="1" t="n"/>
      <c r="C171" s="1" t="n"/>
      <c r="D171" s="1" t="n"/>
      <c r="E171" s="1" t="n"/>
      <c r="F171" s="1" t="n"/>
      <c r="G171" s="26"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row>
    <row r="172" ht="14.25" customHeight="1" s="412">
      <c r="A172" s="1" t="n"/>
      <c r="B172" s="1" t="n"/>
      <c r="C172" s="1" t="n"/>
      <c r="D172" s="1" t="n"/>
      <c r="E172" s="1" t="n"/>
      <c r="F172" s="1" t="n"/>
      <c r="G172" s="26"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row>
    <row r="173" ht="14.25" customHeight="1" s="412">
      <c r="A173" s="1" t="n"/>
      <c r="B173" s="1" t="n"/>
      <c r="C173" s="1" t="n"/>
      <c r="D173" s="1" t="n"/>
      <c r="E173" s="1" t="n"/>
      <c r="F173" s="1" t="n"/>
      <c r="G173" s="26"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row>
    <row r="174" ht="14.25" customHeight="1" s="412">
      <c r="A174" s="1" t="n"/>
      <c r="B174" s="1" t="n"/>
      <c r="C174" s="1" t="n"/>
      <c r="D174" s="1" t="n"/>
      <c r="E174" s="1" t="n"/>
      <c r="F174" s="1" t="n"/>
      <c r="G174" s="26"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row>
    <row r="175" ht="14.25" customHeight="1" s="412">
      <c r="A175" s="1" t="n"/>
      <c r="B175" s="1" t="n"/>
      <c r="C175" s="1" t="n"/>
      <c r="D175" s="1" t="n"/>
      <c r="E175" s="1" t="n"/>
      <c r="F175" s="1" t="n"/>
      <c r="G175" s="26"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row>
    <row r="176" ht="14.25" customHeight="1" s="412">
      <c r="A176" s="1" t="n"/>
      <c r="B176" s="1" t="n"/>
      <c r="C176" s="1" t="n"/>
      <c r="D176" s="1" t="n"/>
      <c r="E176" s="1" t="n"/>
      <c r="F176" s="1" t="n"/>
      <c r="G176" s="26"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row>
    <row r="177" ht="14.25" customHeight="1" s="412">
      <c r="A177" s="1" t="n"/>
      <c r="B177" s="1" t="n"/>
      <c r="C177" s="1" t="n"/>
      <c r="D177" s="1" t="n"/>
      <c r="E177" s="1" t="n"/>
      <c r="F177" s="1" t="n"/>
      <c r="G177" s="26"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row>
    <row r="178" ht="14.25" customHeight="1" s="412">
      <c r="A178" s="1" t="n"/>
      <c r="B178" s="1" t="n"/>
      <c r="C178" s="1" t="n"/>
      <c r="D178" s="1" t="n"/>
      <c r="E178" s="1" t="n"/>
      <c r="F178" s="1" t="n"/>
      <c r="G178" s="26"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row>
    <row r="179" ht="14.25" customHeight="1" s="412">
      <c r="A179" s="1" t="n"/>
      <c r="B179" s="1" t="n"/>
      <c r="C179" s="1" t="n"/>
      <c r="D179" s="1" t="n"/>
      <c r="E179" s="1" t="n"/>
      <c r="F179" s="1" t="n"/>
      <c r="G179" s="26"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row>
    <row r="180" ht="14.25" customHeight="1" s="412">
      <c r="A180" s="1" t="n"/>
      <c r="B180" s="1" t="n"/>
      <c r="C180" s="1" t="n"/>
      <c r="D180" s="1" t="n"/>
      <c r="E180" s="1" t="n"/>
      <c r="F180" s="1" t="n"/>
      <c r="G180" s="26"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row>
    <row r="181" ht="14.25" customHeight="1" s="412">
      <c r="A181" s="1" t="n"/>
      <c r="B181" s="1" t="n"/>
      <c r="C181" s="1" t="n"/>
      <c r="D181" s="1" t="n"/>
      <c r="E181" s="1" t="n"/>
      <c r="F181" s="1" t="n"/>
      <c r="G181" s="26"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row>
    <row r="182" ht="14.25" customHeight="1" s="412">
      <c r="A182" s="1" t="n"/>
      <c r="B182" s="1" t="n"/>
      <c r="C182" s="1" t="n"/>
      <c r="D182" s="1" t="n"/>
      <c r="E182" s="1" t="n"/>
      <c r="F182" s="1" t="n"/>
      <c r="G182" s="26"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row>
    <row r="183" ht="14.25" customHeight="1" s="412">
      <c r="A183" s="1" t="n"/>
      <c r="B183" s="1" t="n"/>
      <c r="C183" s="1" t="n"/>
      <c r="D183" s="1" t="n"/>
      <c r="E183" s="1" t="n"/>
      <c r="F183" s="1" t="n"/>
      <c r="G183" s="26"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row>
    <row r="184" ht="14.25" customHeight="1" s="412">
      <c r="A184" s="1" t="n"/>
      <c r="B184" s="1" t="n"/>
      <c r="C184" s="1" t="n"/>
      <c r="D184" s="1" t="n"/>
      <c r="E184" s="1" t="n"/>
      <c r="F184" s="1" t="n"/>
      <c r="G184" s="26"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row>
    <row r="185" ht="14.25" customHeight="1" s="412">
      <c r="A185" s="1" t="n"/>
      <c r="B185" s="1" t="n"/>
      <c r="C185" s="1" t="n"/>
      <c r="D185" s="1" t="n"/>
      <c r="E185" s="1" t="n"/>
      <c r="F185" s="1" t="n"/>
      <c r="G185" s="26"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row>
    <row r="186" ht="14.25" customHeight="1" s="412">
      <c r="A186" s="1" t="n"/>
      <c r="B186" s="1" t="n"/>
      <c r="C186" s="1" t="n"/>
      <c r="D186" s="1" t="n"/>
      <c r="E186" s="1" t="n"/>
      <c r="F186" s="1" t="n"/>
      <c r="G186" s="26"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row>
    <row r="187" ht="14.25" customHeight="1" s="412">
      <c r="A187" s="1" t="n"/>
      <c r="B187" s="1" t="n"/>
      <c r="C187" s="1" t="n"/>
      <c r="D187" s="1" t="n"/>
      <c r="E187" s="1" t="n"/>
      <c r="F187" s="1" t="n"/>
      <c r="G187" s="26"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row>
    <row r="188" ht="14.25" customHeight="1" s="412">
      <c r="A188" s="1" t="n"/>
      <c r="B188" s="1" t="n"/>
      <c r="C188" s="1" t="n"/>
      <c r="D188" s="1" t="n"/>
      <c r="E188" s="1" t="n"/>
      <c r="F188" s="1" t="n"/>
      <c r="G188" s="26"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row>
    <row r="189" ht="14.25" customHeight="1" s="412">
      <c r="A189" s="1" t="n"/>
      <c r="B189" s="1" t="n"/>
      <c r="C189" s="1" t="n"/>
      <c r="D189" s="1" t="n"/>
      <c r="E189" s="1" t="n"/>
      <c r="F189" s="1" t="n"/>
      <c r="G189" s="26"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row>
    <row r="190" ht="14.25" customHeight="1" s="412">
      <c r="A190" s="1" t="n"/>
      <c r="B190" s="1" t="n"/>
      <c r="C190" s="1" t="n"/>
      <c r="D190" s="1" t="n"/>
      <c r="E190" s="1" t="n"/>
      <c r="F190" s="1" t="n"/>
      <c r="G190" s="26"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row>
    <row r="191" ht="14.25" customHeight="1" s="412">
      <c r="A191" s="1" t="n"/>
      <c r="B191" s="1" t="n"/>
      <c r="C191" s="1" t="n"/>
      <c r="D191" s="1" t="n"/>
      <c r="E191" s="1" t="n"/>
      <c r="F191" s="1" t="n"/>
      <c r="G191" s="26"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row>
    <row r="192" ht="14.25" customHeight="1" s="412">
      <c r="A192" s="1" t="n"/>
      <c r="B192" s="1" t="n"/>
      <c r="C192" s="1" t="n"/>
      <c r="D192" s="1" t="n"/>
      <c r="E192" s="1" t="n"/>
      <c r="F192" s="1" t="n"/>
      <c r="G192" s="26"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row>
    <row r="193" ht="14.25" customHeight="1" s="412">
      <c r="A193" s="1" t="n"/>
      <c r="B193" s="1" t="n"/>
      <c r="C193" s="1" t="n"/>
      <c r="D193" s="1" t="n"/>
      <c r="E193" s="1" t="n"/>
      <c r="F193" s="1" t="n"/>
      <c r="G193" s="26"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row>
    <row r="194" ht="14.25" customHeight="1" s="412">
      <c r="A194" s="1" t="n"/>
      <c r="B194" s="1" t="n"/>
      <c r="C194" s="1" t="n"/>
      <c r="D194" s="1" t="n"/>
      <c r="E194" s="1" t="n"/>
      <c r="F194" s="1" t="n"/>
      <c r="G194" s="26"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row>
    <row r="195" ht="14.25" customHeight="1" s="412">
      <c r="A195" s="1" t="n"/>
      <c r="B195" s="1" t="n"/>
      <c r="C195" s="1" t="n"/>
      <c r="D195" s="1" t="n"/>
      <c r="E195" s="1" t="n"/>
      <c r="F195" s="1" t="n"/>
      <c r="G195" s="26"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row>
    <row r="196" ht="14.25" customHeight="1" s="412">
      <c r="A196" s="1" t="n"/>
      <c r="B196" s="1" t="n"/>
      <c r="C196" s="1" t="n"/>
      <c r="D196" s="1" t="n"/>
      <c r="E196" s="1" t="n"/>
      <c r="F196" s="1" t="n"/>
      <c r="G196" s="26"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row>
    <row r="197" ht="14.25" customHeight="1" s="412">
      <c r="A197" s="1" t="n"/>
      <c r="B197" s="1" t="n"/>
      <c r="C197" s="1" t="n"/>
      <c r="D197" s="1" t="n"/>
      <c r="E197" s="1" t="n"/>
      <c r="F197" s="1" t="n"/>
      <c r="G197" s="26"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row>
    <row r="198" ht="14.25" customHeight="1" s="412">
      <c r="A198" s="1" t="n"/>
      <c r="B198" s="1" t="n"/>
      <c r="C198" s="1" t="n"/>
      <c r="D198" s="1" t="n"/>
      <c r="E198" s="1" t="n"/>
      <c r="F198" s="1" t="n"/>
      <c r="G198" s="26"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row>
    <row r="199" ht="14.25" customHeight="1" s="412">
      <c r="A199" s="1" t="n"/>
      <c r="B199" s="1" t="n"/>
      <c r="C199" s="1" t="n"/>
      <c r="D199" s="1" t="n"/>
      <c r="E199" s="1" t="n"/>
      <c r="F199" s="1" t="n"/>
      <c r="G199" s="26"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row>
    <row r="200" ht="14.25" customHeight="1" s="412">
      <c r="A200" s="1" t="n"/>
      <c r="B200" s="1" t="n"/>
      <c r="C200" s="1" t="n"/>
      <c r="D200" s="1" t="n"/>
      <c r="E200" s="1" t="n"/>
      <c r="F200" s="1" t="n"/>
      <c r="G200" s="26"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row>
    <row r="201" ht="14.25" customHeight="1" s="412">
      <c r="A201" s="1" t="n"/>
      <c r="B201" s="1" t="n"/>
      <c r="C201" s="1" t="n"/>
      <c r="D201" s="1" t="n"/>
      <c r="E201" s="1" t="n"/>
      <c r="F201" s="1" t="n"/>
      <c r="G201" s="26"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row>
    <row r="202" ht="14.25" customHeight="1" s="412">
      <c r="A202" s="1" t="n"/>
      <c r="B202" s="1" t="n"/>
      <c r="C202" s="1" t="n"/>
      <c r="D202" s="1" t="n"/>
      <c r="E202" s="1" t="n"/>
      <c r="F202" s="1" t="n"/>
      <c r="G202" s="26"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row>
    <row r="203" ht="14.25" customHeight="1" s="412">
      <c r="A203" s="1" t="n"/>
      <c r="B203" s="1" t="n"/>
      <c r="C203" s="1" t="n"/>
      <c r="D203" s="1" t="n"/>
      <c r="E203" s="1" t="n"/>
      <c r="F203" s="1" t="n"/>
      <c r="G203" s="26"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row>
    <row r="204" ht="14.25" customHeight="1" s="412">
      <c r="A204" s="1" t="n"/>
      <c r="B204" s="1" t="n"/>
      <c r="C204" s="1" t="n"/>
      <c r="D204" s="1" t="n"/>
      <c r="E204" s="1" t="n"/>
      <c r="F204" s="1" t="n"/>
      <c r="G204" s="26"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row>
    <row r="205" ht="14.25" customHeight="1" s="412">
      <c r="A205" s="1" t="n"/>
      <c r="B205" s="1" t="n"/>
      <c r="C205" s="1" t="n"/>
      <c r="D205" s="1" t="n"/>
      <c r="E205" s="1" t="n"/>
      <c r="F205" s="1" t="n"/>
      <c r="G205" s="26"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row>
    <row r="206" ht="14.25" customHeight="1" s="412">
      <c r="A206" s="1" t="n"/>
      <c r="B206" s="1" t="n"/>
      <c r="C206" s="1" t="n"/>
      <c r="D206" s="1" t="n"/>
      <c r="E206" s="1" t="n"/>
      <c r="F206" s="1" t="n"/>
      <c r="G206" s="26"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row>
    <row r="207" ht="14.25" customHeight="1" s="412">
      <c r="A207" s="1" t="n"/>
      <c r="B207" s="1" t="n"/>
      <c r="C207" s="1" t="n"/>
      <c r="D207" s="1" t="n"/>
      <c r="E207" s="1" t="n"/>
      <c r="F207" s="1" t="n"/>
      <c r="G207" s="26"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row>
    <row r="208" ht="14.25" customHeight="1" s="412">
      <c r="A208" s="1" t="n"/>
      <c r="B208" s="1" t="n"/>
      <c r="C208" s="1" t="n"/>
      <c r="D208" s="1" t="n"/>
      <c r="E208" s="1" t="n"/>
      <c r="F208" s="1" t="n"/>
      <c r="G208" s="26"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row>
    <row r="209" ht="14.25" customHeight="1" s="412">
      <c r="A209" s="1" t="n"/>
      <c r="B209" s="1" t="n"/>
      <c r="C209" s="1" t="n"/>
      <c r="D209" s="1" t="n"/>
      <c r="E209" s="1" t="n"/>
      <c r="F209" s="1" t="n"/>
      <c r="G209" s="26"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row>
    <row r="210" ht="14.25" customHeight="1" s="412">
      <c r="A210" s="1" t="n"/>
      <c r="B210" s="1" t="n"/>
      <c r="C210" s="1" t="n"/>
      <c r="D210" s="1" t="n"/>
      <c r="E210" s="1" t="n"/>
      <c r="F210" s="1" t="n"/>
      <c r="G210" s="26"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row>
    <row r="211" ht="14.25" customHeight="1" s="412">
      <c r="A211" s="1" t="n"/>
      <c r="B211" s="1" t="n"/>
      <c r="C211" s="1" t="n"/>
      <c r="D211" s="1" t="n"/>
      <c r="E211" s="1" t="n"/>
      <c r="F211" s="1" t="n"/>
      <c r="G211" s="26"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row>
    <row r="212" ht="14.25" customHeight="1" s="412">
      <c r="A212" s="1" t="n"/>
      <c r="B212" s="1" t="n"/>
      <c r="C212" s="1" t="n"/>
      <c r="D212" s="1" t="n"/>
      <c r="E212" s="1" t="n"/>
      <c r="F212" s="1" t="n"/>
      <c r="G212" s="26"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row>
    <row r="213" ht="14.25" customHeight="1" s="412">
      <c r="A213" s="1" t="n"/>
      <c r="B213" s="1" t="n"/>
      <c r="C213" s="1" t="n"/>
      <c r="D213" s="1" t="n"/>
      <c r="E213" s="1" t="n"/>
      <c r="F213" s="1" t="n"/>
      <c r="G213" s="26"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row>
    <row r="214" ht="14.25" customHeight="1" s="412">
      <c r="A214" s="1" t="n"/>
      <c r="B214" s="1" t="n"/>
      <c r="C214" s="1" t="n"/>
      <c r="D214" s="1" t="n"/>
      <c r="E214" s="1" t="n"/>
      <c r="F214" s="1" t="n"/>
      <c r="G214" s="26"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row>
    <row r="215" ht="14.25" customHeight="1" s="412">
      <c r="A215" s="1" t="n"/>
      <c r="B215" s="1" t="n"/>
      <c r="C215" s="1" t="n"/>
      <c r="D215" s="1" t="n"/>
      <c r="E215" s="1" t="n"/>
      <c r="F215" s="1" t="n"/>
      <c r="G215" s="26"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row>
    <row r="216" ht="14.25" customHeight="1" s="412">
      <c r="A216" s="1" t="n"/>
      <c r="B216" s="1" t="n"/>
      <c r="C216" s="1" t="n"/>
      <c r="D216" s="1" t="n"/>
      <c r="E216" s="1" t="n"/>
      <c r="F216" s="1" t="n"/>
      <c r="G216" s="26"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row>
    <row r="217" ht="14.25" customHeight="1" s="412">
      <c r="A217" s="1" t="n"/>
      <c r="B217" s="1" t="n"/>
      <c r="C217" s="1" t="n"/>
      <c r="D217" s="1" t="n"/>
      <c r="E217" s="1" t="n"/>
      <c r="F217" s="1" t="n"/>
      <c r="G217" s="26"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row>
    <row r="218" ht="14.25" customHeight="1" s="412">
      <c r="A218" s="1" t="n"/>
      <c r="B218" s="1" t="n"/>
      <c r="C218" s="1" t="n"/>
      <c r="D218" s="1" t="n"/>
      <c r="E218" s="1" t="n"/>
      <c r="F218" s="1" t="n"/>
      <c r="G218" s="26"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row>
    <row r="219" ht="14.25" customHeight="1" s="412">
      <c r="A219" s="1" t="n"/>
      <c r="B219" s="1" t="n"/>
      <c r="C219" s="1" t="n"/>
      <c r="D219" s="1" t="n"/>
      <c r="E219" s="1" t="n"/>
      <c r="F219" s="1" t="n"/>
      <c r="G219" s="26"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row>
    <row r="220" ht="14.25" customHeight="1" s="412">
      <c r="A220" s="1" t="n"/>
      <c r="B220" s="1" t="n"/>
      <c r="C220" s="1" t="n"/>
      <c r="D220" s="1" t="n"/>
      <c r="E220" s="1" t="n"/>
      <c r="F220" s="1" t="n"/>
      <c r="G220" s="26"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row>
    <row r="221" ht="14.25" customHeight="1" s="412">
      <c r="A221" s="1" t="n"/>
      <c r="B221" s="1" t="n"/>
      <c r="C221" s="1" t="n"/>
      <c r="D221" s="1" t="n"/>
      <c r="E221" s="1" t="n"/>
      <c r="F221" s="1" t="n"/>
      <c r="G221" s="26"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row>
    <row r="222" ht="14.25" customHeight="1" s="412">
      <c r="A222" s="1" t="n"/>
      <c r="B222" s="1" t="n"/>
      <c r="C222" s="1" t="n"/>
      <c r="D222" s="1" t="n"/>
      <c r="E222" s="1" t="n"/>
      <c r="F222" s="1" t="n"/>
      <c r="G222" s="26"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row>
    <row r="223" ht="14.25" customHeight="1" s="412">
      <c r="A223" s="1" t="n"/>
      <c r="B223" s="1" t="n"/>
      <c r="C223" s="1" t="n"/>
      <c r="D223" s="1" t="n"/>
      <c r="E223" s="1" t="n"/>
      <c r="F223" s="1" t="n"/>
      <c r="G223" s="26"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row>
    <row r="224" ht="14.25" customHeight="1" s="412">
      <c r="A224" s="1" t="n"/>
      <c r="B224" s="1" t="n"/>
      <c r="C224" s="1" t="n"/>
      <c r="D224" s="1" t="n"/>
      <c r="E224" s="1" t="n"/>
      <c r="F224" s="1" t="n"/>
      <c r="G224" s="26"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row>
    <row r="225" ht="14.25" customHeight="1" s="412">
      <c r="A225" s="1" t="n"/>
      <c r="B225" s="1" t="n"/>
      <c r="C225" s="1" t="n"/>
      <c r="D225" s="1" t="n"/>
      <c r="E225" s="1" t="n"/>
      <c r="F225" s="1" t="n"/>
      <c r="G225" s="26"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row>
    <row r="226" ht="14.25" customHeight="1" s="412">
      <c r="A226" s="1" t="n"/>
      <c r="B226" s="1" t="n"/>
      <c r="C226" s="1" t="n"/>
      <c r="D226" s="1" t="n"/>
      <c r="E226" s="1" t="n"/>
      <c r="F226" s="1" t="n"/>
      <c r="G226" s="26"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row>
    <row r="227" ht="14.25" customHeight="1" s="412">
      <c r="A227" s="1" t="n"/>
      <c r="B227" s="1" t="n"/>
      <c r="C227" s="1" t="n"/>
      <c r="D227" s="1" t="n"/>
      <c r="E227" s="1" t="n"/>
      <c r="F227" s="1" t="n"/>
      <c r="G227" s="26"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row>
    <row r="228" ht="14.25" customHeight="1" s="412">
      <c r="A228" s="1" t="n"/>
      <c r="B228" s="1" t="n"/>
      <c r="C228" s="1" t="n"/>
      <c r="D228" s="1" t="n"/>
      <c r="E228" s="1" t="n"/>
      <c r="F228" s="1" t="n"/>
      <c r="G228" s="26"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row>
    <row r="229" ht="14.25" customHeight="1" s="412">
      <c r="A229" s="1" t="n"/>
      <c r="B229" s="1" t="n"/>
      <c r="C229" s="1" t="n"/>
      <c r="D229" s="1" t="n"/>
      <c r="E229" s="1" t="n"/>
      <c r="F229" s="1" t="n"/>
      <c r="G229" s="26"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row>
    <row r="230" ht="14.25" customHeight="1" s="412">
      <c r="A230" s="1" t="n"/>
      <c r="B230" s="1" t="n"/>
      <c r="C230" s="1" t="n"/>
      <c r="D230" s="1" t="n"/>
      <c r="E230" s="1" t="n"/>
      <c r="F230" s="1" t="n"/>
      <c r="G230" s="26"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row>
    <row r="231" ht="14.25" customHeight="1" s="412">
      <c r="A231" s="1" t="n"/>
      <c r="B231" s="1" t="n"/>
      <c r="C231" s="1" t="n"/>
      <c r="D231" s="1" t="n"/>
      <c r="E231" s="1" t="n"/>
      <c r="F231" s="1" t="n"/>
      <c r="G231" s="26"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row>
    <row r="232" ht="14.25" customHeight="1" s="412">
      <c r="A232" s="1" t="n"/>
      <c r="B232" s="1" t="n"/>
      <c r="C232" s="1" t="n"/>
      <c r="D232" s="1" t="n"/>
      <c r="E232" s="1" t="n"/>
      <c r="F232" s="1" t="n"/>
      <c r="G232" s="26"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row>
    <row r="233" ht="14.25" customHeight="1" s="412">
      <c r="A233" s="1" t="n"/>
      <c r="B233" s="1" t="n"/>
      <c r="C233" s="1" t="n"/>
      <c r="D233" s="1" t="n"/>
      <c r="E233" s="1" t="n"/>
      <c r="F233" s="1" t="n"/>
      <c r="G233" s="26"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row>
    <row r="234" ht="14.25" customHeight="1" s="412">
      <c r="A234" s="1" t="n"/>
      <c r="B234" s="1" t="n"/>
      <c r="C234" s="1" t="n"/>
      <c r="D234" s="1" t="n"/>
      <c r="E234" s="1" t="n"/>
      <c r="F234" s="1" t="n"/>
      <c r="G234" s="26"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row>
    <row r="235" ht="14.25" customHeight="1" s="412">
      <c r="A235" s="1" t="n"/>
      <c r="B235" s="1" t="n"/>
      <c r="C235" s="1" t="n"/>
      <c r="D235" s="1" t="n"/>
      <c r="E235" s="1" t="n"/>
      <c r="F235" s="1" t="n"/>
      <c r="G235" s="26"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row>
    <row r="236" ht="14.25" customHeight="1" s="412">
      <c r="A236" s="1" t="n"/>
      <c r="B236" s="1" t="n"/>
      <c r="C236" s="1" t="n"/>
      <c r="D236" s="1" t="n"/>
      <c r="E236" s="1" t="n"/>
      <c r="F236" s="1" t="n"/>
      <c r="G236" s="26"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row>
    <row r="237" ht="14.25" customHeight="1" s="412">
      <c r="A237" s="1" t="n"/>
      <c r="B237" s="1" t="n"/>
      <c r="C237" s="1" t="n"/>
      <c r="D237" s="1" t="n"/>
      <c r="E237" s="1" t="n"/>
      <c r="F237" s="1" t="n"/>
      <c r="G237" s="26"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row>
    <row r="238" ht="14.25" customHeight="1" s="412">
      <c r="A238" s="1" t="n"/>
      <c r="B238" s="1" t="n"/>
      <c r="C238" s="1" t="n"/>
      <c r="D238" s="1" t="n"/>
      <c r="E238" s="1" t="n"/>
      <c r="F238" s="1" t="n"/>
      <c r="G238" s="26"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row>
    <row r="239" ht="14.25" customHeight="1" s="412">
      <c r="A239" s="1" t="n"/>
      <c r="B239" s="1" t="n"/>
      <c r="C239" s="1" t="n"/>
      <c r="D239" s="1" t="n"/>
      <c r="E239" s="1" t="n"/>
      <c r="F239" s="1" t="n"/>
      <c r="G239" s="26"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row>
    <row r="240" ht="14.25" customHeight="1" s="412">
      <c r="A240" s="1" t="n"/>
      <c r="B240" s="1" t="n"/>
      <c r="C240" s="1" t="n"/>
      <c r="D240" s="1" t="n"/>
      <c r="E240" s="1" t="n"/>
      <c r="F240" s="1" t="n"/>
      <c r="G240" s="26"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row>
    <row r="241" ht="14.25" customHeight="1" s="412">
      <c r="A241" s="1" t="n"/>
      <c r="B241" s="1" t="n"/>
      <c r="C241" s="1" t="n"/>
      <c r="D241" s="1" t="n"/>
      <c r="E241" s="1" t="n"/>
      <c r="F241" s="1" t="n"/>
      <c r="G241" s="26"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row>
    <row r="242" ht="14.25" customHeight="1" s="412">
      <c r="A242" s="1" t="n"/>
      <c r="B242" s="1" t="n"/>
      <c r="C242" s="1" t="n"/>
      <c r="D242" s="1" t="n"/>
      <c r="E242" s="1" t="n"/>
      <c r="F242" s="1" t="n"/>
      <c r="G242" s="26"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row>
    <row r="243" ht="14.25" customHeight="1" s="412">
      <c r="A243" s="1" t="n"/>
      <c r="B243" s="1" t="n"/>
      <c r="C243" s="1" t="n"/>
      <c r="D243" s="1" t="n"/>
      <c r="E243" s="1" t="n"/>
      <c r="F243" s="1" t="n"/>
      <c r="G243" s="26"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row>
    <row r="244" ht="14.25" customHeight="1" s="412">
      <c r="A244" s="1" t="n"/>
      <c r="B244" s="1" t="n"/>
      <c r="C244" s="1" t="n"/>
      <c r="D244" s="1" t="n"/>
      <c r="E244" s="1" t="n"/>
      <c r="F244" s="1" t="n"/>
      <c r="G244" s="26"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row>
    <row r="245" ht="14.25" customHeight="1" s="412">
      <c r="A245" s="1" t="n"/>
      <c r="B245" s="1" t="n"/>
      <c r="C245" s="1" t="n"/>
      <c r="D245" s="1" t="n"/>
      <c r="E245" s="1" t="n"/>
      <c r="F245" s="1" t="n"/>
      <c r="G245" s="26"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row>
    <row r="246" ht="14.25" customHeight="1" s="412">
      <c r="A246" s="1" t="n"/>
      <c r="B246" s="1" t="n"/>
      <c r="C246" s="1" t="n"/>
      <c r="D246" s="1" t="n"/>
      <c r="E246" s="1" t="n"/>
      <c r="F246" s="1" t="n"/>
      <c r="G246" s="26"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row>
    <row r="247" ht="14.25" customHeight="1" s="412">
      <c r="A247" s="1" t="n"/>
      <c r="B247" s="1" t="n"/>
      <c r="C247" s="1" t="n"/>
      <c r="D247" s="1" t="n"/>
      <c r="E247" s="1" t="n"/>
      <c r="F247" s="1" t="n"/>
      <c r="G247" s="26"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row>
    <row r="248" ht="14.25" customHeight="1" s="412">
      <c r="A248" s="1" t="n"/>
      <c r="B248" s="1" t="n"/>
      <c r="C248" s="1" t="n"/>
      <c r="D248" s="1" t="n"/>
      <c r="E248" s="1" t="n"/>
      <c r="F248" s="1" t="n"/>
      <c r="G248" s="26"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row>
    <row r="249" ht="14.25" customHeight="1" s="412">
      <c r="A249" s="1" t="n"/>
      <c r="B249" s="1" t="n"/>
      <c r="C249" s="1" t="n"/>
      <c r="D249" s="1" t="n"/>
      <c r="E249" s="1" t="n"/>
      <c r="F249" s="1" t="n"/>
      <c r="G249" s="26"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row>
    <row r="250" ht="14.25" customHeight="1" s="412">
      <c r="A250" s="1" t="n"/>
      <c r="B250" s="1" t="n"/>
      <c r="C250" s="1" t="n"/>
      <c r="D250" s="1" t="n"/>
      <c r="E250" s="1" t="n"/>
      <c r="F250" s="1" t="n"/>
      <c r="G250" s="26"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row>
    <row r="251" ht="14.25" customHeight="1" s="412">
      <c r="A251" s="1" t="n"/>
      <c r="B251" s="1" t="n"/>
      <c r="C251" s="1" t="n"/>
      <c r="D251" s="1" t="n"/>
      <c r="E251" s="1" t="n"/>
      <c r="F251" s="1" t="n"/>
      <c r="G251" s="26"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row>
    <row r="252" ht="14.25" customHeight="1" s="412">
      <c r="A252" s="1" t="n"/>
      <c r="B252" s="1" t="n"/>
      <c r="C252" s="1" t="n"/>
      <c r="D252" s="1" t="n"/>
      <c r="E252" s="1" t="n"/>
      <c r="F252" s="1" t="n"/>
      <c r="G252" s="26"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row>
    <row r="253" ht="14.25" customHeight="1" s="412">
      <c r="A253" s="1" t="n"/>
      <c r="B253" s="1" t="n"/>
      <c r="C253" s="1" t="n"/>
      <c r="D253" s="1" t="n"/>
      <c r="E253" s="1" t="n"/>
      <c r="F253" s="1" t="n"/>
      <c r="G253" s="26"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row>
    <row r="254" ht="14.25" customHeight="1" s="412">
      <c r="A254" s="1" t="n"/>
      <c r="B254" s="1" t="n"/>
      <c r="C254" s="1" t="n"/>
      <c r="D254" s="1" t="n"/>
      <c r="E254" s="1" t="n"/>
      <c r="F254" s="1" t="n"/>
      <c r="G254" s="26"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row>
    <row r="255" ht="14.25" customHeight="1" s="412">
      <c r="A255" s="1" t="n"/>
      <c r="B255" s="1" t="n"/>
      <c r="C255" s="1" t="n"/>
      <c r="D255" s="1" t="n"/>
      <c r="E255" s="1" t="n"/>
      <c r="F255" s="1" t="n"/>
      <c r="G255" s="26"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row>
    <row r="256" ht="14.25" customHeight="1" s="412">
      <c r="A256" s="1" t="n"/>
      <c r="B256" s="1" t="n"/>
      <c r="C256" s="1" t="n"/>
      <c r="D256" s="1" t="n"/>
      <c r="E256" s="1" t="n"/>
      <c r="F256" s="1" t="n"/>
      <c r="G256" s="26"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row>
    <row r="257" ht="14.25" customHeight="1" s="412">
      <c r="A257" s="1" t="n"/>
      <c r="B257" s="1" t="n"/>
      <c r="C257" s="1" t="n"/>
      <c r="D257" s="1" t="n"/>
      <c r="E257" s="1" t="n"/>
      <c r="F257" s="1" t="n"/>
      <c r="G257" s="26"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row>
    <row r="258" ht="14.25" customHeight="1" s="412">
      <c r="A258" s="1" t="n"/>
      <c r="B258" s="1" t="n"/>
      <c r="C258" s="1" t="n"/>
      <c r="D258" s="1" t="n"/>
      <c r="E258" s="1" t="n"/>
      <c r="F258" s="1" t="n"/>
      <c r="G258" s="26"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row>
    <row r="259" ht="14.25" customHeight="1" s="412">
      <c r="A259" s="1" t="n"/>
      <c r="B259" s="1" t="n"/>
      <c r="C259" s="1" t="n"/>
      <c r="D259" s="1" t="n"/>
      <c r="E259" s="1" t="n"/>
      <c r="F259" s="1" t="n"/>
      <c r="G259" s="26"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row>
    <row r="260" ht="14.25" customHeight="1" s="412">
      <c r="A260" s="1" t="n"/>
      <c r="B260" s="1" t="n"/>
      <c r="C260" s="1" t="n"/>
      <c r="D260" s="1" t="n"/>
      <c r="E260" s="1" t="n"/>
      <c r="F260" s="1" t="n"/>
      <c r="G260" s="26"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row>
    <row r="261" ht="14.25" customHeight="1" s="412">
      <c r="A261" s="1" t="n"/>
      <c r="B261" s="1" t="n"/>
      <c r="C261" s="1" t="n"/>
      <c r="D261" s="1" t="n"/>
      <c r="E261" s="1" t="n"/>
      <c r="F261" s="1" t="n"/>
      <c r="G261" s="26"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row>
    <row r="262" ht="14.25" customHeight="1" s="412">
      <c r="A262" s="1" t="n"/>
      <c r="B262" s="1" t="n"/>
      <c r="C262" s="1" t="n"/>
      <c r="D262" s="1" t="n"/>
      <c r="E262" s="1" t="n"/>
      <c r="F262" s="1" t="n"/>
      <c r="G262" s="26"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row>
    <row r="263" ht="14.25" customHeight="1" s="412">
      <c r="A263" s="1" t="n"/>
      <c r="B263" s="1" t="n"/>
      <c r="C263" s="1" t="n"/>
      <c r="D263" s="1" t="n"/>
      <c r="E263" s="1" t="n"/>
      <c r="F263" s="1" t="n"/>
      <c r="G263" s="26"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row>
    <row r="264" ht="14.25" customHeight="1" s="412">
      <c r="A264" s="1" t="n"/>
      <c r="B264" s="1" t="n"/>
      <c r="C264" s="1" t="n"/>
      <c r="D264" s="1" t="n"/>
      <c r="E264" s="1" t="n"/>
      <c r="F264" s="1" t="n"/>
      <c r="G264" s="26"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row>
    <row r="265" ht="14.25" customHeight="1" s="412">
      <c r="A265" s="1" t="n"/>
      <c r="B265" s="1" t="n"/>
      <c r="C265" s="1" t="n"/>
      <c r="D265" s="1" t="n"/>
      <c r="E265" s="1" t="n"/>
      <c r="F265" s="1" t="n"/>
      <c r="G265" s="26"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row>
    <row r="266" ht="14.25" customHeight="1" s="412">
      <c r="A266" s="1" t="n"/>
      <c r="B266" s="1" t="n"/>
      <c r="C266" s="1" t="n"/>
      <c r="D266" s="1" t="n"/>
      <c r="E266" s="1" t="n"/>
      <c r="F266" s="1" t="n"/>
      <c r="G266" s="26"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row>
    <row r="267" ht="14.25" customHeight="1" s="412">
      <c r="A267" s="1" t="n"/>
      <c r="B267" s="1" t="n"/>
      <c r="C267" s="1" t="n"/>
      <c r="D267" s="1" t="n"/>
      <c r="E267" s="1" t="n"/>
      <c r="F267" s="1" t="n"/>
      <c r="G267" s="26"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row>
    <row r="268" ht="14.25" customHeight="1" s="412">
      <c r="A268" s="1" t="n"/>
      <c r="B268" s="1" t="n"/>
      <c r="C268" s="1" t="n"/>
      <c r="D268" s="1" t="n"/>
      <c r="E268" s="1" t="n"/>
      <c r="F268" s="1" t="n"/>
      <c r="G268" s="26"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row>
    <row r="269" ht="14.25" customHeight="1" s="412">
      <c r="A269" s="1" t="n"/>
      <c r="B269" s="1" t="n"/>
      <c r="C269" s="1" t="n"/>
      <c r="D269" s="1" t="n"/>
      <c r="E269" s="1" t="n"/>
      <c r="F269" s="1" t="n"/>
      <c r="G269" s="26"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row>
    <row r="270" ht="14.25" customHeight="1" s="412">
      <c r="A270" s="1" t="n"/>
      <c r="B270" s="1" t="n"/>
      <c r="C270" s="1" t="n"/>
      <c r="D270" s="1" t="n"/>
      <c r="E270" s="1" t="n"/>
      <c r="F270" s="1" t="n"/>
      <c r="G270" s="26"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row>
    <row r="271" ht="14.25" customHeight="1" s="412">
      <c r="A271" s="1" t="n"/>
      <c r="B271" s="1" t="n"/>
      <c r="C271" s="1" t="n"/>
      <c r="D271" s="1" t="n"/>
      <c r="E271" s="1" t="n"/>
      <c r="F271" s="1" t="n"/>
      <c r="G271" s="26"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row>
    <row r="272" ht="14.25" customHeight="1" s="412">
      <c r="A272" s="1" t="n"/>
      <c r="B272" s="1" t="n"/>
      <c r="C272" s="1" t="n"/>
      <c r="D272" s="1" t="n"/>
      <c r="E272" s="1" t="n"/>
      <c r="F272" s="1" t="n"/>
      <c r="G272" s="26"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row>
    <row r="273" ht="14.25" customHeight="1" s="412">
      <c r="A273" s="1" t="n"/>
      <c r="B273" s="1" t="n"/>
      <c r="C273" s="1" t="n"/>
      <c r="D273" s="1" t="n"/>
      <c r="E273" s="1" t="n"/>
      <c r="F273" s="1" t="n"/>
      <c r="G273" s="26"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row>
    <row r="274" ht="14.25" customHeight="1" s="412">
      <c r="A274" s="1" t="n"/>
      <c r="B274" s="1" t="n"/>
      <c r="C274" s="1" t="n"/>
      <c r="D274" s="1" t="n"/>
      <c r="E274" s="1" t="n"/>
      <c r="F274" s="1" t="n"/>
      <c r="G274" s="26"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row>
    <row r="275" ht="14.25" customHeight="1" s="412">
      <c r="A275" s="1" t="n"/>
      <c r="B275" s="1" t="n"/>
      <c r="C275" s="1" t="n"/>
      <c r="D275" s="1" t="n"/>
      <c r="E275" s="1" t="n"/>
      <c r="F275" s="1" t="n"/>
      <c r="G275" s="26"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row>
    <row r="276" ht="14.25" customHeight="1" s="412">
      <c r="A276" s="1" t="n"/>
      <c r="B276" s="1" t="n"/>
      <c r="C276" s="1" t="n"/>
      <c r="D276" s="1" t="n"/>
      <c r="E276" s="1" t="n"/>
      <c r="F276" s="1" t="n"/>
      <c r="G276" s="26"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row>
    <row r="277" ht="14.25" customHeight="1" s="412">
      <c r="A277" s="1" t="n"/>
      <c r="B277" s="1" t="n"/>
      <c r="C277" s="1" t="n"/>
      <c r="D277" s="1" t="n"/>
      <c r="E277" s="1" t="n"/>
      <c r="F277" s="1" t="n"/>
      <c r="G277" s="26"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row>
    <row r="278" ht="14.25" customHeight="1" s="412">
      <c r="A278" s="1" t="n"/>
      <c r="B278" s="1" t="n"/>
      <c r="C278" s="1" t="n"/>
      <c r="D278" s="1" t="n"/>
      <c r="E278" s="1" t="n"/>
      <c r="F278" s="1" t="n"/>
      <c r="G278" s="26"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row>
    <row r="279" ht="14.25" customHeight="1" s="412">
      <c r="A279" s="1" t="n"/>
      <c r="B279" s="1" t="n"/>
      <c r="C279" s="1" t="n"/>
      <c r="D279" s="1" t="n"/>
      <c r="E279" s="1" t="n"/>
      <c r="F279" s="1" t="n"/>
      <c r="G279" s="26"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row>
    <row r="280" ht="14.25" customHeight="1" s="412">
      <c r="A280" s="1" t="n"/>
      <c r="B280" s="1" t="n"/>
      <c r="C280" s="1" t="n"/>
      <c r="D280" s="1" t="n"/>
      <c r="E280" s="1" t="n"/>
      <c r="F280" s="1" t="n"/>
      <c r="G280" s="26"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row>
    <row r="281" ht="14.25" customHeight="1" s="412">
      <c r="A281" s="1" t="n"/>
      <c r="B281" s="1" t="n"/>
      <c r="C281" s="1" t="n"/>
      <c r="D281" s="1" t="n"/>
      <c r="E281" s="1" t="n"/>
      <c r="F281" s="1" t="n"/>
      <c r="G281" s="26"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row>
    <row r="282" ht="14.25" customHeight="1" s="412">
      <c r="A282" s="1" t="n"/>
      <c r="B282" s="1" t="n"/>
      <c r="C282" s="1" t="n"/>
      <c r="D282" s="1" t="n"/>
      <c r="E282" s="1" t="n"/>
      <c r="F282" s="1" t="n"/>
      <c r="G282" s="26"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row>
    <row r="283" ht="14.25" customHeight="1" s="412">
      <c r="A283" s="1" t="n"/>
      <c r="B283" s="1" t="n"/>
      <c r="C283" s="1" t="n"/>
      <c r="D283" s="1" t="n"/>
      <c r="E283" s="1" t="n"/>
      <c r="F283" s="1" t="n"/>
      <c r="G283" s="26"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row>
    <row r="284" ht="14.25" customHeight="1" s="412">
      <c r="A284" s="1" t="n"/>
      <c r="B284" s="1" t="n"/>
      <c r="C284" s="1" t="n"/>
      <c r="D284" s="1" t="n"/>
      <c r="E284" s="1" t="n"/>
      <c r="F284" s="1" t="n"/>
      <c r="G284" s="26"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row>
    <row r="285" ht="14.25" customHeight="1" s="412">
      <c r="A285" s="1" t="n"/>
      <c r="B285" s="1" t="n"/>
      <c r="C285" s="1" t="n"/>
      <c r="D285" s="1" t="n"/>
      <c r="E285" s="1" t="n"/>
      <c r="F285" s="1" t="n"/>
      <c r="G285" s="26"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row>
    <row r="286" ht="14.25" customHeight="1" s="412">
      <c r="A286" s="1" t="n"/>
      <c r="B286" s="1" t="n"/>
      <c r="C286" s="1" t="n"/>
      <c r="D286" s="1" t="n"/>
      <c r="E286" s="1" t="n"/>
      <c r="F286" s="1" t="n"/>
      <c r="G286" s="26"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row>
    <row r="287" ht="14.25" customHeight="1" s="412">
      <c r="A287" s="1" t="n"/>
      <c r="B287" s="1" t="n"/>
      <c r="C287" s="1" t="n"/>
      <c r="D287" s="1" t="n"/>
      <c r="E287" s="1" t="n"/>
      <c r="F287" s="1" t="n"/>
      <c r="G287" s="26"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row>
    <row r="288" ht="14.25" customHeight="1" s="412">
      <c r="A288" s="1" t="n"/>
      <c r="B288" s="1" t="n"/>
      <c r="C288" s="1" t="n"/>
      <c r="D288" s="1" t="n"/>
      <c r="E288" s="1" t="n"/>
      <c r="F288" s="1" t="n"/>
      <c r="G288" s="26"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row>
    <row r="289" ht="14.25" customHeight="1" s="412">
      <c r="A289" s="1" t="n"/>
      <c r="B289" s="1" t="n"/>
      <c r="C289" s="1" t="n"/>
      <c r="D289" s="1" t="n"/>
      <c r="E289" s="1" t="n"/>
      <c r="F289" s="1" t="n"/>
      <c r="G289" s="26"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row>
    <row r="290" ht="14.25" customHeight="1" s="412">
      <c r="A290" s="1" t="n"/>
      <c r="B290" s="1" t="n"/>
      <c r="C290" s="1" t="n"/>
      <c r="D290" s="1" t="n"/>
      <c r="E290" s="1" t="n"/>
      <c r="F290" s="1" t="n"/>
      <c r="G290" s="26"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row>
    <row r="291" ht="14.25" customHeight="1" s="412">
      <c r="A291" s="1" t="n"/>
      <c r="B291" s="1" t="n"/>
      <c r="C291" s="1" t="n"/>
      <c r="D291" s="1" t="n"/>
      <c r="E291" s="1" t="n"/>
      <c r="F291" s="1" t="n"/>
      <c r="G291" s="26"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row>
    <row r="292" ht="14.25" customHeight="1" s="412">
      <c r="A292" s="1" t="n"/>
      <c r="B292" s="1" t="n"/>
      <c r="C292" s="1" t="n"/>
      <c r="D292" s="1" t="n"/>
      <c r="E292" s="1" t="n"/>
      <c r="F292" s="1" t="n"/>
      <c r="G292" s="26"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row>
    <row r="293" ht="14.25" customHeight="1" s="412">
      <c r="A293" s="1" t="n"/>
      <c r="B293" s="1" t="n"/>
      <c r="C293" s="1" t="n"/>
      <c r="D293" s="1" t="n"/>
      <c r="E293" s="1" t="n"/>
      <c r="F293" s="1" t="n"/>
      <c r="G293" s="26"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row>
    <row r="294" ht="14.25" customHeight="1" s="412">
      <c r="A294" s="1" t="n"/>
      <c r="B294" s="1" t="n"/>
      <c r="C294" s="1" t="n"/>
      <c r="D294" s="1" t="n"/>
      <c r="E294" s="1" t="n"/>
      <c r="F294" s="1" t="n"/>
      <c r="G294" s="26"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row>
    <row r="295" ht="14.25" customHeight="1" s="412">
      <c r="A295" s="1" t="n"/>
      <c r="B295" s="1" t="n"/>
      <c r="C295" s="1" t="n"/>
      <c r="D295" s="1" t="n"/>
      <c r="E295" s="1" t="n"/>
      <c r="F295" s="1" t="n"/>
      <c r="G295" s="26"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row>
    <row r="296" ht="14.25" customHeight="1" s="412">
      <c r="A296" s="1" t="n"/>
      <c r="B296" s="1" t="n"/>
      <c r="C296" s="1" t="n"/>
      <c r="D296" s="1" t="n"/>
      <c r="E296" s="1" t="n"/>
      <c r="F296" s="1" t="n"/>
      <c r="G296" s="26"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row>
    <row r="297" ht="14.25" customHeight="1" s="412">
      <c r="A297" s="1" t="n"/>
      <c r="B297" s="1" t="n"/>
      <c r="C297" s="1" t="n"/>
      <c r="D297" s="1" t="n"/>
      <c r="E297" s="1" t="n"/>
      <c r="F297" s="1" t="n"/>
      <c r="G297" s="26"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row>
    <row r="298" ht="14.25" customHeight="1" s="412">
      <c r="A298" s="1" t="n"/>
      <c r="B298" s="1" t="n"/>
      <c r="C298" s="1" t="n"/>
      <c r="D298" s="1" t="n"/>
      <c r="E298" s="1" t="n"/>
      <c r="F298" s="1" t="n"/>
      <c r="G298" s="26"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row>
    <row r="299" ht="14.25" customHeight="1" s="412">
      <c r="A299" s="1" t="n"/>
      <c r="B299" s="1" t="n"/>
      <c r="C299" s="1" t="n"/>
      <c r="D299" s="1" t="n"/>
      <c r="E299" s="1" t="n"/>
      <c r="F299" s="1" t="n"/>
      <c r="G299" s="26"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row>
    <row r="300" ht="14.25" customHeight="1" s="412">
      <c r="A300" s="1" t="n"/>
      <c r="B300" s="1" t="n"/>
      <c r="C300" s="1" t="n"/>
      <c r="D300" s="1" t="n"/>
      <c r="E300" s="1" t="n"/>
      <c r="F300" s="1" t="n"/>
      <c r="G300" s="26"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row>
    <row r="301" ht="14.25" customHeight="1" s="412">
      <c r="A301" s="1" t="n"/>
      <c r="B301" s="1" t="n"/>
      <c r="C301" s="1" t="n"/>
      <c r="D301" s="1" t="n"/>
      <c r="E301" s="1" t="n"/>
      <c r="F301" s="1" t="n"/>
      <c r="G301" s="26"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row>
    <row r="302" ht="14.25" customHeight="1" s="412">
      <c r="A302" s="1" t="n"/>
      <c r="B302" s="1" t="n"/>
      <c r="C302" s="1" t="n"/>
      <c r="D302" s="1" t="n"/>
      <c r="E302" s="1" t="n"/>
      <c r="F302" s="1" t="n"/>
      <c r="G302" s="26"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row>
    <row r="303" ht="14.25" customHeight="1" s="412">
      <c r="A303" s="1" t="n"/>
      <c r="B303" s="1" t="n"/>
      <c r="C303" s="1" t="n"/>
      <c r="D303" s="1" t="n"/>
      <c r="E303" s="1" t="n"/>
      <c r="F303" s="1" t="n"/>
      <c r="G303" s="26"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row>
    <row r="304" ht="14.25" customHeight="1" s="412">
      <c r="A304" s="1" t="n"/>
      <c r="B304" s="1" t="n"/>
      <c r="C304" s="1" t="n"/>
      <c r="D304" s="1" t="n"/>
      <c r="E304" s="1" t="n"/>
      <c r="F304" s="1" t="n"/>
      <c r="G304" s="26"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row>
    <row r="305" ht="14.25" customHeight="1" s="412">
      <c r="A305" s="1" t="n"/>
      <c r="B305" s="1" t="n"/>
      <c r="C305" s="1" t="n"/>
      <c r="D305" s="1" t="n"/>
      <c r="E305" s="1" t="n"/>
      <c r="F305" s="1" t="n"/>
      <c r="G305" s="26"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row>
    <row r="306" ht="14.25" customHeight="1" s="412">
      <c r="A306" s="1" t="n"/>
      <c r="B306" s="1" t="n"/>
      <c r="C306" s="1" t="n"/>
      <c r="D306" s="1" t="n"/>
      <c r="E306" s="1" t="n"/>
      <c r="F306" s="1" t="n"/>
      <c r="G306" s="26"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row>
    <row r="307" ht="14.25" customHeight="1" s="412">
      <c r="A307" s="1" t="n"/>
      <c r="B307" s="1" t="n"/>
      <c r="C307" s="1" t="n"/>
      <c r="D307" s="1" t="n"/>
      <c r="E307" s="1" t="n"/>
      <c r="F307" s="1" t="n"/>
      <c r="G307" s="26"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row>
    <row r="308" ht="14.25" customHeight="1" s="412">
      <c r="A308" s="1" t="n"/>
      <c r="B308" s="1" t="n"/>
      <c r="C308" s="1" t="n"/>
      <c r="D308" s="1" t="n"/>
      <c r="E308" s="1" t="n"/>
      <c r="F308" s="1" t="n"/>
      <c r="G308" s="26"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row>
    <row r="309" ht="14.25" customHeight="1" s="412">
      <c r="A309" s="1" t="n"/>
      <c r="B309" s="1" t="n"/>
      <c r="C309" s="1" t="n"/>
      <c r="D309" s="1" t="n"/>
      <c r="E309" s="1" t="n"/>
      <c r="F309" s="1" t="n"/>
      <c r="G309" s="26"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row>
    <row r="310" ht="14.25" customHeight="1" s="412">
      <c r="A310" s="1" t="n"/>
      <c r="B310" s="1" t="n"/>
      <c r="C310" s="1" t="n"/>
      <c r="D310" s="1" t="n"/>
      <c r="E310" s="1" t="n"/>
      <c r="F310" s="1" t="n"/>
      <c r="G310" s="26"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row>
    <row r="311" ht="14.25" customHeight="1" s="412">
      <c r="A311" s="1" t="n"/>
      <c r="B311" s="1" t="n"/>
      <c r="C311" s="1" t="n"/>
      <c r="D311" s="1" t="n"/>
      <c r="E311" s="1" t="n"/>
      <c r="F311" s="1" t="n"/>
      <c r="G311" s="26"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row>
    <row r="312" ht="14.25" customHeight="1" s="412">
      <c r="A312" s="1" t="n"/>
      <c r="B312" s="1" t="n"/>
      <c r="C312" s="1" t="n"/>
      <c r="D312" s="1" t="n"/>
      <c r="E312" s="1" t="n"/>
      <c r="F312" s="1" t="n"/>
      <c r="G312" s="26"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row>
    <row r="313" ht="14.25" customHeight="1" s="412">
      <c r="A313" s="1" t="n"/>
      <c r="B313" s="1" t="n"/>
      <c r="C313" s="1" t="n"/>
      <c r="D313" s="1" t="n"/>
      <c r="E313" s="1" t="n"/>
      <c r="F313" s="1" t="n"/>
      <c r="G313" s="26"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row>
    <row r="314" ht="14.25" customHeight="1" s="412">
      <c r="A314" s="1" t="n"/>
      <c r="B314" s="1" t="n"/>
      <c r="C314" s="1" t="n"/>
      <c r="D314" s="1" t="n"/>
      <c r="E314" s="1" t="n"/>
      <c r="F314" s="1" t="n"/>
      <c r="G314" s="26"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row>
    <row r="315" ht="14.25" customHeight="1" s="412">
      <c r="A315" s="1" t="n"/>
      <c r="B315" s="1" t="n"/>
      <c r="C315" s="1" t="n"/>
      <c r="D315" s="1" t="n"/>
      <c r="E315" s="1" t="n"/>
      <c r="F315" s="1" t="n"/>
      <c r="G315" s="26"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row>
    <row r="316" ht="14.25" customHeight="1" s="412">
      <c r="A316" s="1" t="n"/>
      <c r="B316" s="1" t="n"/>
      <c r="C316" s="1" t="n"/>
      <c r="D316" s="1" t="n"/>
      <c r="E316" s="1" t="n"/>
      <c r="F316" s="1" t="n"/>
      <c r="G316" s="26"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row>
    <row r="317" ht="14.25" customHeight="1" s="412">
      <c r="A317" s="1" t="n"/>
      <c r="B317" s="1" t="n"/>
      <c r="C317" s="1" t="n"/>
      <c r="D317" s="1" t="n"/>
      <c r="E317" s="1" t="n"/>
      <c r="F317" s="1" t="n"/>
      <c r="G317" s="26"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row>
    <row r="318" ht="14.25" customHeight="1" s="412">
      <c r="A318" s="1" t="n"/>
      <c r="B318" s="1" t="n"/>
      <c r="C318" s="1" t="n"/>
      <c r="D318" s="1" t="n"/>
      <c r="E318" s="1" t="n"/>
      <c r="F318" s="1" t="n"/>
      <c r="G318" s="26"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row>
    <row r="319" ht="14.25" customHeight="1" s="412">
      <c r="A319" s="1" t="n"/>
      <c r="B319" s="1" t="n"/>
      <c r="C319" s="1" t="n"/>
      <c r="D319" s="1" t="n"/>
      <c r="E319" s="1" t="n"/>
      <c r="F319" s="1" t="n"/>
      <c r="G319" s="26"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row>
    <row r="320" ht="14.25" customHeight="1" s="412">
      <c r="A320" s="1" t="n"/>
      <c r="B320" s="1" t="n"/>
      <c r="C320" s="1" t="n"/>
      <c r="D320" s="1" t="n"/>
      <c r="E320" s="1" t="n"/>
      <c r="F320" s="1" t="n"/>
      <c r="G320" s="26"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row>
    <row r="321" ht="14.25" customHeight="1" s="412">
      <c r="A321" s="1" t="n"/>
      <c r="B321" s="1" t="n"/>
      <c r="C321" s="1" t="n"/>
      <c r="D321" s="1" t="n"/>
      <c r="E321" s="1" t="n"/>
      <c r="F321" s="1" t="n"/>
      <c r="G321" s="26"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row>
    <row r="322" ht="14.25" customHeight="1" s="412">
      <c r="A322" s="1" t="n"/>
      <c r="B322" s="1" t="n"/>
      <c r="C322" s="1" t="n"/>
      <c r="D322" s="1" t="n"/>
      <c r="E322" s="1" t="n"/>
      <c r="F322" s="1" t="n"/>
      <c r="G322" s="26"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row>
    <row r="323" ht="14.25" customHeight="1" s="412">
      <c r="A323" s="1" t="n"/>
      <c r="B323" s="1" t="n"/>
      <c r="C323" s="1" t="n"/>
      <c r="D323" s="1" t="n"/>
      <c r="E323" s="1" t="n"/>
      <c r="F323" s="1" t="n"/>
      <c r="G323" s="26"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row>
    <row r="324" ht="14.25" customHeight="1" s="412">
      <c r="A324" s="1" t="n"/>
      <c r="B324" s="1" t="n"/>
      <c r="C324" s="1" t="n"/>
      <c r="D324" s="1" t="n"/>
      <c r="E324" s="1" t="n"/>
      <c r="F324" s="1" t="n"/>
      <c r="G324" s="26"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row>
    <row r="325" ht="14.25" customHeight="1" s="412">
      <c r="A325" s="1" t="n"/>
      <c r="B325" s="1" t="n"/>
      <c r="C325" s="1" t="n"/>
      <c r="D325" s="1" t="n"/>
      <c r="E325" s="1" t="n"/>
      <c r="F325" s="1" t="n"/>
      <c r="G325" s="26"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row>
    <row r="326" ht="14.25" customHeight="1" s="412">
      <c r="A326" s="1" t="n"/>
      <c r="B326" s="1" t="n"/>
      <c r="C326" s="1" t="n"/>
      <c r="D326" s="1" t="n"/>
      <c r="E326" s="1" t="n"/>
      <c r="F326" s="1" t="n"/>
      <c r="G326" s="26"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row>
    <row r="327" ht="14.25" customHeight="1" s="412">
      <c r="A327" s="1" t="n"/>
      <c r="B327" s="1" t="n"/>
      <c r="C327" s="1" t="n"/>
      <c r="D327" s="1" t="n"/>
      <c r="E327" s="1" t="n"/>
      <c r="F327" s="1" t="n"/>
      <c r="G327" s="26"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row>
    <row r="328" ht="14.25" customHeight="1" s="412">
      <c r="A328" s="1" t="n"/>
      <c r="B328" s="1" t="n"/>
      <c r="C328" s="1" t="n"/>
      <c r="D328" s="1" t="n"/>
      <c r="E328" s="1" t="n"/>
      <c r="F328" s="1" t="n"/>
      <c r="G328" s="26"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row>
    <row r="329" ht="14.25" customHeight="1" s="412">
      <c r="A329" s="1" t="n"/>
      <c r="B329" s="1" t="n"/>
      <c r="C329" s="1" t="n"/>
      <c r="D329" s="1" t="n"/>
      <c r="E329" s="1" t="n"/>
      <c r="F329" s="1" t="n"/>
      <c r="G329" s="26"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row>
    <row r="330" ht="14.25" customHeight="1" s="412">
      <c r="A330" s="1" t="n"/>
      <c r="B330" s="1" t="n"/>
      <c r="C330" s="1" t="n"/>
      <c r="D330" s="1" t="n"/>
      <c r="E330" s="1" t="n"/>
      <c r="F330" s="1" t="n"/>
      <c r="G330" s="26"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row>
    <row r="331" ht="14.25" customHeight="1" s="412">
      <c r="A331" s="1" t="n"/>
      <c r="B331" s="1" t="n"/>
      <c r="C331" s="1" t="n"/>
      <c r="D331" s="1" t="n"/>
      <c r="E331" s="1" t="n"/>
      <c r="F331" s="1" t="n"/>
      <c r="G331" s="26"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row>
    <row r="332" ht="14.25" customHeight="1" s="412">
      <c r="A332" s="1" t="n"/>
      <c r="B332" s="1" t="n"/>
      <c r="C332" s="1" t="n"/>
      <c r="D332" s="1" t="n"/>
      <c r="E332" s="1" t="n"/>
      <c r="F332" s="1" t="n"/>
      <c r="G332" s="26"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row>
    <row r="333" ht="15.75" customHeight="1" s="412">
      <c r="A333" s="1" t="n"/>
      <c r="B333" s="1" t="n"/>
      <c r="C333" s="1" t="n"/>
      <c r="D333" s="1" t="n"/>
      <c r="E333" s="1" t="n"/>
      <c r="F333" s="1" t="n"/>
      <c r="G333" s="26"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row>
    <row r="334" ht="15.75" customHeight="1" s="412">
      <c r="A334" s="1" t="n"/>
      <c r="B334" s="1" t="n"/>
      <c r="C334" s="1" t="n"/>
      <c r="D334" s="1" t="n"/>
      <c r="E334" s="1" t="n"/>
      <c r="F334" s="1" t="n"/>
      <c r="G334" s="26"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row>
    <row r="335" ht="15.75" customHeight="1" s="412">
      <c r="A335" s="1" t="n"/>
      <c r="B335" s="1" t="n"/>
      <c r="C335" s="1" t="n"/>
      <c r="D335" s="1" t="n"/>
      <c r="E335" s="1" t="n"/>
      <c r="F335" s="1" t="n"/>
      <c r="G335" s="26"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row>
    <row r="336" ht="15.75" customHeight="1" s="412">
      <c r="A336" s="1" t="n"/>
      <c r="B336" s="1" t="n"/>
      <c r="C336" s="1" t="n"/>
      <c r="D336" s="1" t="n"/>
      <c r="E336" s="1" t="n"/>
      <c r="F336" s="1" t="n"/>
      <c r="G336" s="26"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row>
    <row r="337" ht="15.75" customHeight="1" s="412">
      <c r="A337" s="1" t="n"/>
      <c r="B337" s="1" t="n"/>
      <c r="C337" s="1" t="n"/>
      <c r="D337" s="1" t="n"/>
      <c r="E337" s="1" t="n"/>
      <c r="F337" s="1" t="n"/>
      <c r="G337" s="26"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row>
    <row r="338" ht="15.75" customHeight="1" s="412">
      <c r="A338" s="1" t="n"/>
      <c r="B338" s="1" t="n"/>
      <c r="C338" s="1" t="n"/>
      <c r="D338" s="1" t="n"/>
      <c r="E338" s="1" t="n"/>
      <c r="F338" s="1" t="n"/>
      <c r="G338" s="26"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row>
    <row r="339" ht="15.75" customHeight="1" s="412">
      <c r="A339" s="1" t="n"/>
      <c r="B339" s="1" t="n"/>
      <c r="C339" s="1" t="n"/>
      <c r="D339" s="1" t="n"/>
      <c r="E339" s="1" t="n"/>
      <c r="F339" s="1" t="n"/>
      <c r="G339" s="26"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row>
    <row r="340" ht="15.75" customHeight="1" s="412">
      <c r="A340" s="1" t="n"/>
      <c r="B340" s="1" t="n"/>
      <c r="C340" s="1" t="n"/>
      <c r="D340" s="1" t="n"/>
      <c r="E340" s="1" t="n"/>
      <c r="F340" s="1" t="n"/>
      <c r="G340" s="26"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row>
    <row r="341" ht="15.75" customHeight="1" s="412">
      <c r="A341" s="1" t="n"/>
      <c r="B341" s="1" t="n"/>
      <c r="C341" s="1" t="n"/>
      <c r="D341" s="1" t="n"/>
      <c r="E341" s="1" t="n"/>
      <c r="F341" s="1" t="n"/>
      <c r="G341" s="26"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row>
    <row r="342" ht="15.75" customHeight="1" s="412">
      <c r="A342" s="1" t="n"/>
      <c r="B342" s="1" t="n"/>
      <c r="C342" s="1" t="n"/>
      <c r="D342" s="1" t="n"/>
      <c r="E342" s="1" t="n"/>
      <c r="F342" s="1" t="n"/>
      <c r="G342" s="26"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row>
    <row r="343" ht="15.75" customHeight="1" s="412">
      <c r="A343" s="1" t="n"/>
      <c r="B343" s="1" t="n"/>
      <c r="C343" s="1" t="n"/>
      <c r="D343" s="1" t="n"/>
      <c r="E343" s="1" t="n"/>
      <c r="F343" s="1" t="n"/>
      <c r="G343" s="26"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row>
    <row r="344" ht="15.75" customHeight="1" s="412">
      <c r="A344" s="1" t="n"/>
      <c r="B344" s="1" t="n"/>
      <c r="C344" s="1" t="n"/>
      <c r="D344" s="1" t="n"/>
      <c r="E344" s="1" t="n"/>
      <c r="F344" s="1" t="n"/>
      <c r="G344" s="26"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row>
    <row r="345" ht="15.75" customHeight="1" s="412">
      <c r="A345" s="1" t="n"/>
      <c r="B345" s="1" t="n"/>
      <c r="C345" s="1" t="n"/>
      <c r="D345" s="1" t="n"/>
      <c r="E345" s="1" t="n"/>
      <c r="F345" s="1" t="n"/>
      <c r="G345" s="26"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row>
    <row r="346" ht="15.75" customHeight="1" s="412">
      <c r="A346" s="1" t="n"/>
      <c r="B346" s="1" t="n"/>
      <c r="C346" s="1" t="n"/>
      <c r="D346" s="1" t="n"/>
      <c r="E346" s="1" t="n"/>
      <c r="F346" s="1" t="n"/>
      <c r="G346" s="26"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row>
    <row r="347" ht="15.75" customHeight="1" s="412">
      <c r="A347" s="1" t="n"/>
      <c r="B347" s="1" t="n"/>
      <c r="C347" s="1" t="n"/>
      <c r="D347" s="1" t="n"/>
      <c r="E347" s="1" t="n"/>
      <c r="F347" s="1" t="n"/>
      <c r="G347" s="26"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row>
    <row r="348" ht="15.75" customHeight="1" s="412">
      <c r="A348" s="1" t="n"/>
      <c r="B348" s="1" t="n"/>
      <c r="C348" s="1" t="n"/>
      <c r="D348" s="1" t="n"/>
      <c r="E348" s="1" t="n"/>
      <c r="F348" s="1" t="n"/>
      <c r="G348" s="26"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row>
    <row r="349" ht="15.75" customHeight="1" s="412">
      <c r="A349" s="1" t="n"/>
      <c r="B349" s="1" t="n"/>
      <c r="C349" s="1" t="n"/>
      <c r="D349" s="1" t="n"/>
      <c r="E349" s="1" t="n"/>
      <c r="F349" s="1" t="n"/>
      <c r="G349" s="26"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row>
    <row r="350" ht="15.75" customHeight="1" s="412">
      <c r="A350" s="1" t="n"/>
      <c r="B350" s="1" t="n"/>
      <c r="C350" s="1" t="n"/>
      <c r="D350" s="1" t="n"/>
      <c r="E350" s="1" t="n"/>
      <c r="F350" s="1" t="n"/>
      <c r="G350" s="26"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row>
    <row r="351" ht="15.75" customHeight="1" s="412">
      <c r="A351" s="1" t="n"/>
      <c r="B351" s="1" t="n"/>
      <c r="C351" s="1" t="n"/>
      <c r="D351" s="1" t="n"/>
      <c r="E351" s="1" t="n"/>
      <c r="F351" s="1" t="n"/>
      <c r="G351" s="26"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row>
    <row r="352" ht="15.75" customHeight="1" s="412">
      <c r="A352" s="1" t="n"/>
      <c r="B352" s="1" t="n"/>
      <c r="C352" s="1" t="n"/>
      <c r="D352" s="1" t="n"/>
      <c r="E352" s="1" t="n"/>
      <c r="F352" s="1" t="n"/>
      <c r="G352" s="26"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row>
    <row r="353" ht="15.75" customHeight="1" s="412">
      <c r="A353" s="1" t="n"/>
      <c r="B353" s="1" t="n"/>
      <c r="C353" s="1" t="n"/>
      <c r="D353" s="1" t="n"/>
      <c r="E353" s="1" t="n"/>
      <c r="F353" s="1" t="n"/>
      <c r="G353" s="26"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row>
    <row r="354" ht="15.75" customHeight="1" s="412">
      <c r="A354" s="1" t="n"/>
      <c r="B354" s="1" t="n"/>
      <c r="C354" s="1" t="n"/>
      <c r="D354" s="1" t="n"/>
      <c r="E354" s="1" t="n"/>
      <c r="F354" s="1" t="n"/>
      <c r="G354" s="26"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row>
    <row r="355" ht="15.75" customHeight="1" s="412">
      <c r="A355" s="1" t="n"/>
      <c r="B355" s="1" t="n"/>
      <c r="C355" s="1" t="n"/>
      <c r="D355" s="1" t="n"/>
      <c r="E355" s="1" t="n"/>
      <c r="F355" s="1" t="n"/>
      <c r="G355" s="26"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row>
    <row r="356" ht="15.75" customHeight="1" s="412">
      <c r="A356" s="1" t="n"/>
      <c r="B356" s="1" t="n"/>
      <c r="C356" s="1" t="n"/>
      <c r="D356" s="1" t="n"/>
      <c r="E356" s="1" t="n"/>
      <c r="F356" s="1" t="n"/>
      <c r="G356" s="26"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row>
    <row r="357" ht="15.75" customHeight="1" s="412">
      <c r="A357" s="1" t="n"/>
      <c r="B357" s="1" t="n"/>
      <c r="C357" s="1" t="n"/>
      <c r="D357" s="1" t="n"/>
      <c r="E357" s="1" t="n"/>
      <c r="F357" s="1" t="n"/>
      <c r="G357" s="26"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row>
    <row r="358" ht="15.75" customHeight="1" s="412">
      <c r="A358" s="1" t="n"/>
      <c r="B358" s="1" t="n"/>
      <c r="C358" s="1" t="n"/>
      <c r="D358" s="1" t="n"/>
      <c r="E358" s="1" t="n"/>
      <c r="F358" s="1" t="n"/>
      <c r="G358" s="26"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row>
    <row r="359" ht="15.75" customHeight="1" s="412">
      <c r="A359" s="1" t="n"/>
      <c r="B359" s="1" t="n"/>
      <c r="C359" s="1" t="n"/>
      <c r="D359" s="1" t="n"/>
      <c r="E359" s="1" t="n"/>
      <c r="F359" s="1" t="n"/>
      <c r="G359" s="26"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row>
    <row r="360" ht="15.75" customHeight="1" s="412">
      <c r="A360" s="1" t="n"/>
      <c r="B360" s="1" t="n"/>
      <c r="C360" s="1" t="n"/>
      <c r="D360" s="1" t="n"/>
      <c r="E360" s="1" t="n"/>
      <c r="F360" s="1" t="n"/>
      <c r="G360" s="26"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row>
    <row r="361" ht="15.75" customHeight="1" s="412">
      <c r="A361" s="1" t="n"/>
      <c r="B361" s="1" t="n"/>
      <c r="C361" s="1" t="n"/>
      <c r="D361" s="1" t="n"/>
      <c r="E361" s="1" t="n"/>
      <c r="F361" s="1" t="n"/>
      <c r="G361" s="26"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row>
    <row r="362" ht="15.75" customHeight="1" s="412">
      <c r="A362" s="1" t="n"/>
      <c r="B362" s="1" t="n"/>
      <c r="C362" s="1" t="n"/>
      <c r="D362" s="1" t="n"/>
      <c r="E362" s="1" t="n"/>
      <c r="F362" s="1" t="n"/>
      <c r="G362" s="26"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row>
    <row r="363" ht="15.75" customHeight="1" s="412">
      <c r="A363" s="1" t="n"/>
      <c r="B363" s="1" t="n"/>
      <c r="C363" s="1" t="n"/>
      <c r="D363" s="1" t="n"/>
      <c r="E363" s="1" t="n"/>
      <c r="F363" s="1" t="n"/>
      <c r="G363" s="26"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row>
    <row r="364" ht="15.75" customHeight="1" s="412">
      <c r="A364" s="1" t="n"/>
      <c r="B364" s="1" t="n"/>
      <c r="C364" s="1" t="n"/>
      <c r="D364" s="1" t="n"/>
      <c r="E364" s="1" t="n"/>
      <c r="F364" s="1" t="n"/>
      <c r="G364" s="26"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row>
    <row r="365" ht="15.75" customHeight="1" s="412">
      <c r="A365" s="1" t="n"/>
      <c r="B365" s="1" t="n"/>
      <c r="C365" s="1" t="n"/>
      <c r="D365" s="1" t="n"/>
      <c r="E365" s="1" t="n"/>
      <c r="F365" s="1" t="n"/>
      <c r="G365" s="26"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row>
    <row r="366" ht="15.75" customHeight="1" s="412">
      <c r="A366" s="1" t="n"/>
      <c r="B366" s="1" t="n"/>
      <c r="C366" s="1" t="n"/>
      <c r="D366" s="1" t="n"/>
      <c r="E366" s="1" t="n"/>
      <c r="F366" s="1" t="n"/>
      <c r="G366" s="26"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row>
    <row r="367" ht="15.75" customHeight="1" s="412">
      <c r="A367" s="1" t="n"/>
      <c r="B367" s="1" t="n"/>
      <c r="C367" s="1" t="n"/>
      <c r="D367" s="1" t="n"/>
      <c r="E367" s="1" t="n"/>
      <c r="F367" s="1" t="n"/>
      <c r="G367" s="26"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row>
    <row r="368" ht="15.75" customHeight="1" s="412">
      <c r="A368" s="1" t="n"/>
      <c r="B368" s="1" t="n"/>
      <c r="C368" s="1" t="n"/>
      <c r="D368" s="1" t="n"/>
      <c r="E368" s="1" t="n"/>
      <c r="F368" s="1" t="n"/>
      <c r="G368" s="26"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row>
    <row r="369" ht="15.75" customHeight="1" s="412">
      <c r="A369" s="1" t="n"/>
      <c r="B369" s="1" t="n"/>
      <c r="C369" s="1" t="n"/>
      <c r="D369" s="1" t="n"/>
      <c r="E369" s="1" t="n"/>
      <c r="F369" s="1" t="n"/>
      <c r="G369" s="26"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row>
    <row r="370" ht="15.75" customHeight="1" s="412">
      <c r="A370" s="1" t="n"/>
      <c r="B370" s="1" t="n"/>
      <c r="C370" s="1" t="n"/>
      <c r="D370" s="1" t="n"/>
      <c r="E370" s="1" t="n"/>
      <c r="F370" s="1" t="n"/>
      <c r="G370" s="26"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row>
    <row r="371" ht="15.75" customHeight="1" s="412">
      <c r="A371" s="1" t="n"/>
      <c r="B371" s="1" t="n"/>
      <c r="C371" s="1" t="n"/>
      <c r="D371" s="1" t="n"/>
      <c r="E371" s="1" t="n"/>
      <c r="F371" s="1" t="n"/>
      <c r="G371" s="26"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row>
    <row r="372" ht="15.75" customHeight="1" s="412">
      <c r="A372" s="1" t="n"/>
      <c r="B372" s="1" t="n"/>
      <c r="C372" s="1" t="n"/>
      <c r="D372" s="1" t="n"/>
      <c r="E372" s="1" t="n"/>
      <c r="F372" s="1" t="n"/>
      <c r="G372" s="26"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row>
    <row r="373" ht="15.75" customHeight="1" s="412">
      <c r="A373" s="1" t="n"/>
      <c r="B373" s="1" t="n"/>
      <c r="C373" s="1" t="n"/>
      <c r="D373" s="1" t="n"/>
      <c r="E373" s="1" t="n"/>
      <c r="F373" s="1" t="n"/>
      <c r="G373" s="26"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row>
    <row r="374" ht="15.75" customHeight="1" s="412">
      <c r="A374" s="1" t="n"/>
      <c r="B374" s="1" t="n"/>
      <c r="C374" s="1" t="n"/>
      <c r="D374" s="1" t="n"/>
      <c r="E374" s="1" t="n"/>
      <c r="F374" s="1" t="n"/>
      <c r="G374" s="26"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row>
    <row r="375" ht="15.75" customHeight="1" s="412">
      <c r="A375" s="1" t="n"/>
      <c r="B375" s="1" t="n"/>
      <c r="C375" s="1" t="n"/>
      <c r="D375" s="1" t="n"/>
      <c r="E375" s="1" t="n"/>
      <c r="F375" s="1" t="n"/>
      <c r="G375" s="26"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row>
    <row r="376" ht="15.75" customHeight="1" s="412">
      <c r="A376" s="1" t="n"/>
      <c r="B376" s="1" t="n"/>
      <c r="C376" s="1" t="n"/>
      <c r="D376" s="1" t="n"/>
      <c r="E376" s="1" t="n"/>
      <c r="F376" s="1" t="n"/>
      <c r="G376" s="26"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row>
    <row r="377" ht="15.75" customHeight="1" s="412">
      <c r="A377" s="1" t="n"/>
      <c r="B377" s="1" t="n"/>
      <c r="C377" s="1" t="n"/>
      <c r="D377" s="1" t="n"/>
      <c r="E377" s="1" t="n"/>
      <c r="F377" s="1" t="n"/>
      <c r="G377" s="26"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row>
    <row r="378" ht="15.75" customHeight="1" s="412">
      <c r="A378" s="1" t="n"/>
      <c r="B378" s="1" t="n"/>
      <c r="C378" s="1" t="n"/>
      <c r="D378" s="1" t="n"/>
      <c r="E378" s="1" t="n"/>
      <c r="F378" s="1" t="n"/>
      <c r="G378" s="26"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row>
    <row r="379" ht="15.75" customHeight="1" s="412">
      <c r="A379" s="1" t="n"/>
      <c r="B379" s="1" t="n"/>
      <c r="C379" s="1" t="n"/>
      <c r="D379" s="1" t="n"/>
      <c r="E379" s="1" t="n"/>
      <c r="F379" s="1" t="n"/>
      <c r="G379" s="26"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row>
    <row r="380" ht="15.75" customHeight="1" s="412">
      <c r="A380" s="1" t="n"/>
      <c r="B380" s="1" t="n"/>
      <c r="C380" s="1" t="n"/>
      <c r="D380" s="1" t="n"/>
      <c r="E380" s="1" t="n"/>
      <c r="F380" s="1" t="n"/>
      <c r="G380" s="26"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row>
    <row r="381" ht="15.75" customHeight="1" s="412">
      <c r="A381" s="1" t="n"/>
      <c r="B381" s="1" t="n"/>
      <c r="C381" s="1" t="n"/>
      <c r="D381" s="1" t="n"/>
      <c r="E381" s="1" t="n"/>
      <c r="F381" s="1" t="n"/>
      <c r="G381" s="26"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row>
    <row r="382" ht="15.75" customHeight="1" s="412">
      <c r="A382" s="1" t="n"/>
      <c r="B382" s="1" t="n"/>
      <c r="C382" s="1" t="n"/>
      <c r="D382" s="1" t="n"/>
      <c r="E382" s="1" t="n"/>
      <c r="F382" s="1" t="n"/>
      <c r="G382" s="26"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row>
    <row r="383" ht="15.75" customHeight="1" s="412">
      <c r="A383" s="1" t="n"/>
      <c r="B383" s="1" t="n"/>
      <c r="C383" s="1" t="n"/>
      <c r="D383" s="1" t="n"/>
      <c r="E383" s="1" t="n"/>
      <c r="F383" s="1" t="n"/>
      <c r="G383" s="26"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row>
    <row r="384" ht="15.75" customHeight="1" s="412">
      <c r="A384" s="1" t="n"/>
      <c r="B384" s="1" t="n"/>
      <c r="C384" s="1" t="n"/>
      <c r="D384" s="1" t="n"/>
      <c r="E384" s="1" t="n"/>
      <c r="F384" s="1" t="n"/>
      <c r="G384" s="26"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row>
    <row r="385" ht="15.75" customHeight="1" s="412">
      <c r="A385" s="1" t="n"/>
      <c r="B385" s="1" t="n"/>
      <c r="C385" s="1" t="n"/>
      <c r="D385" s="1" t="n"/>
      <c r="E385" s="1" t="n"/>
      <c r="F385" s="1" t="n"/>
      <c r="G385" s="26"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row>
    <row r="386" ht="15.75" customHeight="1" s="412">
      <c r="A386" s="1" t="n"/>
      <c r="B386" s="1" t="n"/>
      <c r="C386" s="1" t="n"/>
      <c r="D386" s="1" t="n"/>
      <c r="E386" s="1" t="n"/>
      <c r="F386" s="1" t="n"/>
      <c r="G386" s="26"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row>
    <row r="387" ht="15.75" customHeight="1" s="412">
      <c r="A387" s="1" t="n"/>
      <c r="B387" s="1" t="n"/>
      <c r="C387" s="1" t="n"/>
      <c r="D387" s="1" t="n"/>
      <c r="E387" s="1" t="n"/>
      <c r="F387" s="1" t="n"/>
      <c r="G387" s="26"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row>
    <row r="388" ht="15.75" customHeight="1" s="412">
      <c r="A388" s="1" t="n"/>
      <c r="B388" s="1" t="n"/>
      <c r="C388" s="1" t="n"/>
      <c r="D388" s="1" t="n"/>
      <c r="E388" s="1" t="n"/>
      <c r="F388" s="1" t="n"/>
      <c r="G388" s="26"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row>
    <row r="389" ht="15.75" customHeight="1" s="412">
      <c r="A389" s="1" t="n"/>
      <c r="B389" s="1" t="n"/>
      <c r="C389" s="1" t="n"/>
      <c r="D389" s="1" t="n"/>
      <c r="E389" s="1" t="n"/>
      <c r="F389" s="1" t="n"/>
      <c r="G389" s="26"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row>
    <row r="390" ht="15.75" customHeight="1" s="412">
      <c r="A390" s="1" t="n"/>
      <c r="B390" s="1" t="n"/>
      <c r="C390" s="1" t="n"/>
      <c r="D390" s="1" t="n"/>
      <c r="E390" s="1" t="n"/>
      <c r="F390" s="1" t="n"/>
      <c r="G390" s="26"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row>
    <row r="391" ht="15.75" customHeight="1" s="412">
      <c r="A391" s="1" t="n"/>
      <c r="B391" s="1" t="n"/>
      <c r="C391" s="1" t="n"/>
      <c r="D391" s="1" t="n"/>
      <c r="E391" s="1" t="n"/>
      <c r="F391" s="1" t="n"/>
      <c r="G391" s="26"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row>
    <row r="392" ht="15.75" customHeight="1" s="412">
      <c r="A392" s="1" t="n"/>
      <c r="B392" s="1" t="n"/>
      <c r="C392" s="1" t="n"/>
      <c r="D392" s="1" t="n"/>
      <c r="E392" s="1" t="n"/>
      <c r="F392" s="1" t="n"/>
      <c r="G392" s="26"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row>
    <row r="393" ht="15.75" customHeight="1" s="412">
      <c r="A393" s="1" t="n"/>
      <c r="B393" s="1" t="n"/>
      <c r="C393" s="1" t="n"/>
      <c r="D393" s="1" t="n"/>
      <c r="E393" s="1" t="n"/>
      <c r="F393" s="1" t="n"/>
      <c r="G393" s="26"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row>
    <row r="394" ht="15.75" customHeight="1" s="412">
      <c r="A394" s="1" t="n"/>
      <c r="B394" s="1" t="n"/>
      <c r="C394" s="1" t="n"/>
      <c r="D394" s="1" t="n"/>
      <c r="E394" s="1" t="n"/>
      <c r="F394" s="1" t="n"/>
      <c r="G394" s="26"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row>
    <row r="395" ht="15.75" customHeight="1" s="412">
      <c r="A395" s="1" t="n"/>
      <c r="B395" s="1" t="n"/>
      <c r="C395" s="1" t="n"/>
      <c r="D395" s="1" t="n"/>
      <c r="E395" s="1" t="n"/>
      <c r="F395" s="1" t="n"/>
      <c r="G395" s="26"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row>
    <row r="396" ht="15.75" customHeight="1" s="412">
      <c r="A396" s="1" t="n"/>
      <c r="B396" s="1" t="n"/>
      <c r="C396" s="1" t="n"/>
      <c r="D396" s="1" t="n"/>
      <c r="E396" s="1" t="n"/>
      <c r="F396" s="1" t="n"/>
      <c r="G396" s="26"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row>
    <row r="397" ht="15.75" customHeight="1" s="412">
      <c r="A397" s="1" t="n"/>
      <c r="B397" s="1" t="n"/>
      <c r="C397" s="1" t="n"/>
      <c r="D397" s="1" t="n"/>
      <c r="E397" s="1" t="n"/>
      <c r="F397" s="1" t="n"/>
      <c r="G397" s="26"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row>
    <row r="398" ht="15.75" customHeight="1" s="412">
      <c r="A398" s="1" t="n"/>
      <c r="B398" s="1" t="n"/>
      <c r="C398" s="1" t="n"/>
      <c r="D398" s="1" t="n"/>
      <c r="E398" s="1" t="n"/>
      <c r="F398" s="1" t="n"/>
      <c r="G398" s="26"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row>
    <row r="399" ht="15.75" customHeight="1" s="412">
      <c r="A399" s="1" t="n"/>
      <c r="B399" s="1" t="n"/>
      <c r="C399" s="1" t="n"/>
      <c r="D399" s="1" t="n"/>
      <c r="E399" s="1" t="n"/>
      <c r="F399" s="1" t="n"/>
      <c r="G399" s="26"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row>
    <row r="400" ht="15.75" customHeight="1" s="412">
      <c r="A400" s="1" t="n"/>
      <c r="B400" s="1" t="n"/>
      <c r="C400" s="1" t="n"/>
      <c r="D400" s="1" t="n"/>
      <c r="E400" s="1" t="n"/>
      <c r="F400" s="1" t="n"/>
      <c r="G400" s="26"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row>
    <row r="401" ht="15.75" customHeight="1" s="412">
      <c r="A401" s="1" t="n"/>
      <c r="B401" s="1" t="n"/>
      <c r="C401" s="1" t="n"/>
      <c r="D401" s="1" t="n"/>
      <c r="E401" s="1" t="n"/>
      <c r="F401" s="1" t="n"/>
      <c r="G401" s="26"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row>
    <row r="402" ht="15.75" customHeight="1" s="412">
      <c r="A402" s="1" t="n"/>
      <c r="B402" s="1" t="n"/>
      <c r="C402" s="1" t="n"/>
      <c r="D402" s="1" t="n"/>
      <c r="E402" s="1" t="n"/>
      <c r="F402" s="1" t="n"/>
      <c r="G402" s="26"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row>
    <row r="403" ht="15.75" customHeight="1" s="412">
      <c r="A403" s="1" t="n"/>
      <c r="B403" s="1" t="n"/>
      <c r="C403" s="1" t="n"/>
      <c r="D403" s="1" t="n"/>
      <c r="E403" s="1" t="n"/>
      <c r="F403" s="1" t="n"/>
      <c r="G403" s="26"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row>
    <row r="404" ht="15.75" customHeight="1" s="412">
      <c r="A404" s="1" t="n"/>
      <c r="B404" s="1" t="n"/>
      <c r="C404" s="1" t="n"/>
      <c r="D404" s="1" t="n"/>
      <c r="E404" s="1" t="n"/>
      <c r="F404" s="1" t="n"/>
      <c r="G404" s="26"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row>
    <row r="405" ht="15.75" customHeight="1" s="412">
      <c r="A405" s="1" t="n"/>
      <c r="B405" s="1" t="n"/>
      <c r="C405" s="1" t="n"/>
      <c r="D405" s="1" t="n"/>
      <c r="E405" s="1" t="n"/>
      <c r="F405" s="1" t="n"/>
      <c r="G405" s="26"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row>
    <row r="406" ht="15.75" customHeight="1" s="412">
      <c r="A406" s="1" t="n"/>
      <c r="B406" s="1" t="n"/>
      <c r="C406" s="1" t="n"/>
      <c r="D406" s="1" t="n"/>
      <c r="E406" s="1" t="n"/>
      <c r="F406" s="1" t="n"/>
      <c r="G406" s="26"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row>
    <row r="407" ht="15.75" customHeight="1" s="412">
      <c r="A407" s="1" t="n"/>
      <c r="B407" s="1" t="n"/>
      <c r="C407" s="1" t="n"/>
      <c r="D407" s="1" t="n"/>
      <c r="E407" s="1" t="n"/>
      <c r="F407" s="1" t="n"/>
      <c r="G407" s="26"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row>
    <row r="408" ht="15.75" customHeight="1" s="412">
      <c r="A408" s="1" t="n"/>
      <c r="B408" s="1" t="n"/>
      <c r="C408" s="1" t="n"/>
      <c r="D408" s="1" t="n"/>
      <c r="E408" s="1" t="n"/>
      <c r="F408" s="1" t="n"/>
      <c r="G408" s="26"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row>
    <row r="409" ht="15.75" customHeight="1" s="412">
      <c r="A409" s="1" t="n"/>
      <c r="B409" s="1" t="n"/>
      <c r="C409" s="1" t="n"/>
      <c r="D409" s="1" t="n"/>
      <c r="E409" s="1" t="n"/>
      <c r="F409" s="1" t="n"/>
      <c r="G409" s="26"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row>
    <row r="410" ht="15.75" customHeight="1" s="412">
      <c r="A410" s="1" t="n"/>
      <c r="B410" s="1" t="n"/>
      <c r="C410" s="1" t="n"/>
      <c r="D410" s="1" t="n"/>
      <c r="E410" s="1" t="n"/>
      <c r="F410" s="1" t="n"/>
      <c r="G410" s="26"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row>
    <row r="411" ht="15.75" customHeight="1" s="412">
      <c r="A411" s="1" t="n"/>
      <c r="B411" s="1" t="n"/>
      <c r="C411" s="1" t="n"/>
      <c r="D411" s="1" t="n"/>
      <c r="E411" s="1" t="n"/>
      <c r="F411" s="1" t="n"/>
      <c r="G411" s="26"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row>
    <row r="412" ht="15.75" customHeight="1" s="412">
      <c r="A412" s="1" t="n"/>
      <c r="B412" s="1" t="n"/>
      <c r="C412" s="1" t="n"/>
      <c r="D412" s="1" t="n"/>
      <c r="E412" s="1" t="n"/>
      <c r="F412" s="1" t="n"/>
      <c r="G412" s="26"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row>
    <row r="413" ht="15.75" customHeight="1" s="412">
      <c r="A413" s="1" t="n"/>
      <c r="B413" s="1" t="n"/>
      <c r="C413" s="1" t="n"/>
      <c r="D413" s="1" t="n"/>
      <c r="E413" s="1" t="n"/>
      <c r="F413" s="1" t="n"/>
      <c r="G413" s="26"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row>
    <row r="414" ht="15.75" customHeight="1" s="412">
      <c r="A414" s="1" t="n"/>
      <c r="B414" s="1" t="n"/>
      <c r="C414" s="1" t="n"/>
      <c r="D414" s="1" t="n"/>
      <c r="E414" s="1" t="n"/>
      <c r="F414" s="1" t="n"/>
      <c r="G414" s="26"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row>
    <row r="415" ht="15.75" customHeight="1" s="412">
      <c r="A415" s="1" t="n"/>
      <c r="B415" s="1" t="n"/>
      <c r="C415" s="1" t="n"/>
      <c r="D415" s="1" t="n"/>
      <c r="E415" s="1" t="n"/>
      <c r="F415" s="1" t="n"/>
      <c r="G415" s="26"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row>
    <row r="416" ht="15.75" customHeight="1" s="412">
      <c r="A416" s="1" t="n"/>
      <c r="B416" s="1" t="n"/>
      <c r="C416" s="1" t="n"/>
      <c r="D416" s="1" t="n"/>
      <c r="E416" s="1" t="n"/>
      <c r="F416" s="1" t="n"/>
      <c r="G416" s="26"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row>
    <row r="417" ht="15.75" customHeight="1" s="412">
      <c r="A417" s="1" t="n"/>
      <c r="B417" s="1" t="n"/>
      <c r="C417" s="1" t="n"/>
      <c r="D417" s="1" t="n"/>
      <c r="E417" s="1" t="n"/>
      <c r="F417" s="1" t="n"/>
      <c r="G417" s="26"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row>
    <row r="418" ht="15.75" customHeight="1" s="412">
      <c r="A418" s="1" t="n"/>
      <c r="B418" s="1" t="n"/>
      <c r="C418" s="1" t="n"/>
      <c r="D418" s="1" t="n"/>
      <c r="E418" s="1" t="n"/>
      <c r="F418" s="1" t="n"/>
      <c r="G418" s="26"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row>
    <row r="419" ht="15.75" customHeight="1" s="412">
      <c r="A419" s="1" t="n"/>
      <c r="B419" s="1" t="n"/>
      <c r="C419" s="1" t="n"/>
      <c r="D419" s="1" t="n"/>
      <c r="E419" s="1" t="n"/>
      <c r="F419" s="1" t="n"/>
      <c r="G419" s="26"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row>
    <row r="420" ht="15.75" customHeight="1" s="412">
      <c r="A420" s="1" t="n"/>
      <c r="B420" s="1" t="n"/>
      <c r="C420" s="1" t="n"/>
      <c r="D420" s="1" t="n"/>
      <c r="E420" s="1" t="n"/>
      <c r="F420" s="1" t="n"/>
      <c r="G420" s="26"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row>
    <row r="421" ht="15.75" customHeight="1" s="412">
      <c r="A421" s="1" t="n"/>
      <c r="B421" s="1" t="n"/>
      <c r="C421" s="1" t="n"/>
      <c r="D421" s="1" t="n"/>
      <c r="E421" s="1" t="n"/>
      <c r="F421" s="1" t="n"/>
      <c r="G421" s="26"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row>
    <row r="422" ht="15.75" customHeight="1" s="412">
      <c r="A422" s="1" t="n"/>
      <c r="B422" s="1" t="n"/>
      <c r="C422" s="1" t="n"/>
      <c r="D422" s="1" t="n"/>
      <c r="E422" s="1" t="n"/>
      <c r="F422" s="1" t="n"/>
      <c r="G422" s="26"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row>
    <row r="423" ht="15.75" customHeight="1" s="412">
      <c r="A423" s="1" t="n"/>
      <c r="B423" s="1" t="n"/>
      <c r="C423" s="1" t="n"/>
      <c r="D423" s="1" t="n"/>
      <c r="E423" s="1" t="n"/>
      <c r="F423" s="1" t="n"/>
      <c r="G423" s="26"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row>
    <row r="424" ht="15.75" customHeight="1" s="412">
      <c r="A424" s="1" t="n"/>
      <c r="B424" s="1" t="n"/>
      <c r="C424" s="1" t="n"/>
      <c r="D424" s="1" t="n"/>
      <c r="E424" s="1" t="n"/>
      <c r="F424" s="1" t="n"/>
      <c r="G424" s="26"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row>
    <row r="425" ht="15.75" customHeight="1" s="412">
      <c r="A425" s="1" t="n"/>
      <c r="B425" s="1" t="n"/>
      <c r="C425" s="1" t="n"/>
      <c r="D425" s="1" t="n"/>
      <c r="E425" s="1" t="n"/>
      <c r="F425" s="1" t="n"/>
      <c r="G425" s="26"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row>
    <row r="426" ht="15.75" customHeight="1" s="412">
      <c r="A426" s="1" t="n"/>
      <c r="B426" s="1" t="n"/>
      <c r="C426" s="1" t="n"/>
      <c r="D426" s="1" t="n"/>
      <c r="E426" s="1" t="n"/>
      <c r="F426" s="1" t="n"/>
      <c r="G426" s="26"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row>
    <row r="427" ht="15.75" customHeight="1" s="412">
      <c r="A427" s="1" t="n"/>
      <c r="B427" s="1" t="n"/>
      <c r="C427" s="1" t="n"/>
      <c r="D427" s="1" t="n"/>
      <c r="E427" s="1" t="n"/>
      <c r="F427" s="1" t="n"/>
      <c r="G427" s="26"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row>
    <row r="428" ht="15.75" customHeight="1" s="412">
      <c r="A428" s="1" t="n"/>
      <c r="B428" s="1" t="n"/>
      <c r="C428" s="1" t="n"/>
      <c r="D428" s="1" t="n"/>
      <c r="E428" s="1" t="n"/>
      <c r="F428" s="1" t="n"/>
      <c r="G428" s="26"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row>
    <row r="429" ht="15.75" customHeight="1" s="412">
      <c r="A429" s="1" t="n"/>
      <c r="B429" s="1" t="n"/>
      <c r="C429" s="1" t="n"/>
      <c r="D429" s="1" t="n"/>
      <c r="E429" s="1" t="n"/>
      <c r="F429" s="1" t="n"/>
      <c r="G429" s="26"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row>
    <row r="430" ht="15.75" customHeight="1" s="412">
      <c r="A430" s="1" t="n"/>
      <c r="B430" s="1" t="n"/>
      <c r="C430" s="1" t="n"/>
      <c r="D430" s="1" t="n"/>
      <c r="E430" s="1" t="n"/>
      <c r="F430" s="1" t="n"/>
      <c r="G430" s="26"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row>
    <row r="431" ht="15.75" customHeight="1" s="412">
      <c r="A431" s="1" t="n"/>
      <c r="B431" s="1" t="n"/>
      <c r="C431" s="1" t="n"/>
      <c r="D431" s="1" t="n"/>
      <c r="E431" s="1" t="n"/>
      <c r="F431" s="1" t="n"/>
      <c r="G431" s="26"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row>
    <row r="432" ht="15.75" customHeight="1" s="412">
      <c r="A432" s="1" t="n"/>
      <c r="B432" s="1" t="n"/>
      <c r="C432" s="1" t="n"/>
      <c r="D432" s="1" t="n"/>
      <c r="E432" s="1" t="n"/>
      <c r="F432" s="1" t="n"/>
      <c r="G432" s="26"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row>
    <row r="433" ht="15.75" customHeight="1" s="412">
      <c r="A433" s="1" t="n"/>
      <c r="B433" s="1" t="n"/>
      <c r="C433" s="1" t="n"/>
      <c r="D433" s="1" t="n"/>
      <c r="E433" s="1" t="n"/>
      <c r="F433" s="1" t="n"/>
      <c r="G433" s="26"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row>
    <row r="434" ht="15.75" customHeight="1" s="412">
      <c r="A434" s="1" t="n"/>
      <c r="B434" s="1" t="n"/>
      <c r="C434" s="1" t="n"/>
      <c r="D434" s="1" t="n"/>
      <c r="E434" s="1" t="n"/>
      <c r="F434" s="1" t="n"/>
      <c r="G434" s="26"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row>
    <row r="435" ht="15.75" customHeight="1" s="412">
      <c r="A435" s="1" t="n"/>
      <c r="B435" s="1" t="n"/>
      <c r="C435" s="1" t="n"/>
      <c r="D435" s="1" t="n"/>
      <c r="E435" s="1" t="n"/>
      <c r="F435" s="1" t="n"/>
      <c r="G435" s="26"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row>
    <row r="436" ht="15.75" customHeight="1" s="412">
      <c r="A436" s="1" t="n"/>
      <c r="B436" s="1" t="n"/>
      <c r="C436" s="1" t="n"/>
      <c r="D436" s="1" t="n"/>
      <c r="E436" s="1" t="n"/>
      <c r="F436" s="1" t="n"/>
      <c r="G436" s="26"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row>
    <row r="437" ht="15.75" customHeight="1" s="412">
      <c r="A437" s="1" t="n"/>
      <c r="B437" s="1" t="n"/>
      <c r="C437" s="1" t="n"/>
      <c r="D437" s="1" t="n"/>
      <c r="E437" s="1" t="n"/>
      <c r="F437" s="1" t="n"/>
      <c r="G437" s="26"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row>
    <row r="438" ht="15.75" customHeight="1" s="412">
      <c r="A438" s="1" t="n"/>
      <c r="B438" s="1" t="n"/>
      <c r="C438" s="1" t="n"/>
      <c r="D438" s="1" t="n"/>
      <c r="E438" s="1" t="n"/>
      <c r="F438" s="1" t="n"/>
      <c r="G438" s="26"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row>
    <row r="439" ht="15.75" customHeight="1" s="412">
      <c r="A439" s="1" t="n"/>
      <c r="B439" s="1" t="n"/>
      <c r="C439" s="1" t="n"/>
      <c r="D439" s="1" t="n"/>
      <c r="E439" s="1" t="n"/>
      <c r="F439" s="1" t="n"/>
      <c r="G439" s="26"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row>
    <row r="440" ht="15.75" customHeight="1" s="412">
      <c r="A440" s="1" t="n"/>
      <c r="B440" s="1" t="n"/>
      <c r="C440" s="1" t="n"/>
      <c r="D440" s="1" t="n"/>
      <c r="E440" s="1" t="n"/>
      <c r="F440" s="1" t="n"/>
      <c r="G440" s="26"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row>
    <row r="441" ht="15.75" customHeight="1" s="412">
      <c r="A441" s="1" t="n"/>
      <c r="B441" s="1" t="n"/>
      <c r="C441" s="1" t="n"/>
      <c r="D441" s="1" t="n"/>
      <c r="E441" s="1" t="n"/>
      <c r="F441" s="1" t="n"/>
      <c r="G441" s="26"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row>
    <row r="442" ht="15.75" customHeight="1" s="412">
      <c r="A442" s="1" t="n"/>
      <c r="B442" s="1" t="n"/>
      <c r="C442" s="1" t="n"/>
      <c r="D442" s="1" t="n"/>
      <c r="E442" s="1" t="n"/>
      <c r="F442" s="1" t="n"/>
      <c r="G442" s="26"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row>
    <row r="443" ht="15.75" customHeight="1" s="412">
      <c r="A443" s="1" t="n"/>
      <c r="B443" s="1" t="n"/>
      <c r="C443" s="1" t="n"/>
      <c r="D443" s="1" t="n"/>
      <c r="E443" s="1" t="n"/>
      <c r="F443" s="1" t="n"/>
      <c r="G443" s="26"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row>
    <row r="444" ht="15.75" customHeight="1" s="412">
      <c r="A444" s="1" t="n"/>
      <c r="B444" s="1" t="n"/>
      <c r="C444" s="1" t="n"/>
      <c r="D444" s="1" t="n"/>
      <c r="E444" s="1" t="n"/>
      <c r="F444" s="1" t="n"/>
      <c r="G444" s="26"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row>
    <row r="445" ht="15.75" customHeight="1" s="412">
      <c r="A445" s="1" t="n"/>
      <c r="B445" s="1" t="n"/>
      <c r="C445" s="1" t="n"/>
      <c r="D445" s="1" t="n"/>
      <c r="E445" s="1" t="n"/>
      <c r="F445" s="1" t="n"/>
      <c r="G445" s="26"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row>
    <row r="446" ht="15.75" customHeight="1" s="412">
      <c r="A446" s="1" t="n"/>
      <c r="B446" s="1" t="n"/>
      <c r="C446" s="1" t="n"/>
      <c r="D446" s="1" t="n"/>
      <c r="E446" s="1" t="n"/>
      <c r="F446" s="1" t="n"/>
      <c r="G446" s="26"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row>
    <row r="447" ht="15.75" customHeight="1" s="412">
      <c r="A447" s="1" t="n"/>
      <c r="B447" s="1" t="n"/>
      <c r="C447" s="1" t="n"/>
      <c r="D447" s="1" t="n"/>
      <c r="E447" s="1" t="n"/>
      <c r="F447" s="1" t="n"/>
      <c r="G447" s="26"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row>
    <row r="448" ht="15.75" customHeight="1" s="412">
      <c r="A448" s="1" t="n"/>
      <c r="B448" s="1" t="n"/>
      <c r="C448" s="1" t="n"/>
      <c r="D448" s="1" t="n"/>
      <c r="E448" s="1" t="n"/>
      <c r="F448" s="1" t="n"/>
      <c r="G448" s="26"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row>
    <row r="449" ht="15.75" customHeight="1" s="412">
      <c r="A449" s="1" t="n"/>
      <c r="B449" s="1" t="n"/>
      <c r="C449" s="1" t="n"/>
      <c r="D449" s="1" t="n"/>
      <c r="E449" s="1" t="n"/>
      <c r="F449" s="1" t="n"/>
      <c r="G449" s="26"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row>
    <row r="450" ht="15.75" customHeight="1" s="412">
      <c r="A450" s="1" t="n"/>
      <c r="B450" s="1" t="n"/>
      <c r="C450" s="1" t="n"/>
      <c r="D450" s="1" t="n"/>
      <c r="E450" s="1" t="n"/>
      <c r="F450" s="1" t="n"/>
      <c r="G450" s="26"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row>
    <row r="451" ht="15.75" customHeight="1" s="412">
      <c r="A451" s="1" t="n"/>
      <c r="B451" s="1" t="n"/>
      <c r="C451" s="1" t="n"/>
      <c r="D451" s="1" t="n"/>
      <c r="E451" s="1" t="n"/>
      <c r="F451" s="1" t="n"/>
      <c r="G451" s="26"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row>
    <row r="452" ht="15.75" customHeight="1" s="412">
      <c r="A452" s="1" t="n"/>
      <c r="B452" s="1" t="n"/>
      <c r="C452" s="1" t="n"/>
      <c r="D452" s="1" t="n"/>
      <c r="E452" s="1" t="n"/>
      <c r="F452" s="1" t="n"/>
      <c r="G452" s="26"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row>
    <row r="453" ht="15.75" customHeight="1" s="412">
      <c r="A453" s="1" t="n"/>
      <c r="B453" s="1" t="n"/>
      <c r="C453" s="1" t="n"/>
      <c r="D453" s="1" t="n"/>
      <c r="E453" s="1" t="n"/>
      <c r="F453" s="1" t="n"/>
      <c r="G453" s="26"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row>
    <row r="454" ht="15.75" customHeight="1" s="412">
      <c r="A454" s="1" t="n"/>
      <c r="B454" s="1" t="n"/>
      <c r="C454" s="1" t="n"/>
      <c r="D454" s="1" t="n"/>
      <c r="E454" s="1" t="n"/>
      <c r="F454" s="1" t="n"/>
      <c r="G454" s="26"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row>
    <row r="455" ht="15.75" customHeight="1" s="412">
      <c r="A455" s="1" t="n"/>
      <c r="B455" s="1" t="n"/>
      <c r="C455" s="1" t="n"/>
      <c r="D455" s="1" t="n"/>
      <c r="E455" s="1" t="n"/>
      <c r="F455" s="1" t="n"/>
      <c r="G455" s="26"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row>
    <row r="456" ht="15.75" customHeight="1" s="412">
      <c r="A456" s="1" t="n"/>
      <c r="B456" s="1" t="n"/>
      <c r="C456" s="1" t="n"/>
      <c r="D456" s="1" t="n"/>
      <c r="E456" s="1" t="n"/>
      <c r="F456" s="1" t="n"/>
      <c r="G456" s="26"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row>
    <row r="457" ht="15.75" customHeight="1" s="412">
      <c r="A457" s="1" t="n"/>
      <c r="B457" s="1" t="n"/>
      <c r="C457" s="1" t="n"/>
      <c r="D457" s="1" t="n"/>
      <c r="E457" s="1" t="n"/>
      <c r="F457" s="1" t="n"/>
      <c r="G457" s="26"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row>
    <row r="458" ht="15.75" customHeight="1" s="412">
      <c r="A458" s="1" t="n"/>
      <c r="B458" s="1" t="n"/>
      <c r="C458" s="1" t="n"/>
      <c r="D458" s="1" t="n"/>
      <c r="E458" s="1" t="n"/>
      <c r="F458" s="1" t="n"/>
      <c r="G458" s="26"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row>
    <row r="459" ht="15.75" customHeight="1" s="412">
      <c r="A459" s="1" t="n"/>
      <c r="B459" s="1" t="n"/>
      <c r="C459" s="1" t="n"/>
      <c r="D459" s="1" t="n"/>
      <c r="E459" s="1" t="n"/>
      <c r="F459" s="1" t="n"/>
      <c r="G459" s="26"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row>
    <row r="460" ht="15.75" customHeight="1" s="412">
      <c r="A460" s="1" t="n"/>
      <c r="B460" s="1" t="n"/>
      <c r="C460" s="1" t="n"/>
      <c r="D460" s="1" t="n"/>
      <c r="E460" s="1" t="n"/>
      <c r="F460" s="1" t="n"/>
      <c r="G460" s="26"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row>
    <row r="461" ht="15.75" customHeight="1" s="412">
      <c r="A461" s="1" t="n"/>
      <c r="B461" s="1" t="n"/>
      <c r="C461" s="1" t="n"/>
      <c r="D461" s="1" t="n"/>
      <c r="E461" s="1" t="n"/>
      <c r="F461" s="1" t="n"/>
      <c r="G461" s="26"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row>
    <row r="462" ht="15.75" customHeight="1" s="412">
      <c r="A462" s="1" t="n"/>
      <c r="B462" s="1" t="n"/>
      <c r="C462" s="1" t="n"/>
      <c r="D462" s="1" t="n"/>
      <c r="E462" s="1" t="n"/>
      <c r="F462" s="1" t="n"/>
      <c r="G462" s="26"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row>
    <row r="463" ht="15.75" customHeight="1" s="412">
      <c r="A463" s="1" t="n"/>
      <c r="B463" s="1" t="n"/>
      <c r="C463" s="1" t="n"/>
      <c r="D463" s="1" t="n"/>
      <c r="E463" s="1" t="n"/>
      <c r="F463" s="1" t="n"/>
      <c r="G463" s="26"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row>
    <row r="464" ht="15.75" customHeight="1" s="412">
      <c r="A464" s="1" t="n"/>
      <c r="B464" s="1" t="n"/>
      <c r="C464" s="1" t="n"/>
      <c r="D464" s="1" t="n"/>
      <c r="E464" s="1" t="n"/>
      <c r="F464" s="1" t="n"/>
      <c r="G464" s="26"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row>
    <row r="465" ht="15.75" customHeight="1" s="412">
      <c r="A465" s="1" t="n"/>
      <c r="B465" s="1" t="n"/>
      <c r="C465" s="1" t="n"/>
      <c r="D465" s="1" t="n"/>
      <c r="E465" s="1" t="n"/>
      <c r="F465" s="1" t="n"/>
      <c r="G465" s="26"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row>
    <row r="466" ht="15.75" customHeight="1" s="412">
      <c r="A466" s="1" t="n"/>
      <c r="B466" s="1" t="n"/>
      <c r="C466" s="1" t="n"/>
      <c r="D466" s="1" t="n"/>
      <c r="E466" s="1" t="n"/>
      <c r="F466" s="1" t="n"/>
      <c r="G466" s="26"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row>
    <row r="467" ht="15.75" customHeight="1" s="412">
      <c r="A467" s="1" t="n"/>
      <c r="B467" s="1" t="n"/>
      <c r="C467" s="1" t="n"/>
      <c r="D467" s="1" t="n"/>
      <c r="E467" s="1" t="n"/>
      <c r="F467" s="1" t="n"/>
      <c r="G467" s="26"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row>
    <row r="468" ht="15.75" customHeight="1" s="412">
      <c r="A468" s="1" t="n"/>
      <c r="B468" s="1" t="n"/>
      <c r="C468" s="1" t="n"/>
      <c r="D468" s="1" t="n"/>
      <c r="E468" s="1" t="n"/>
      <c r="F468" s="1" t="n"/>
      <c r="G468" s="26"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row>
    <row r="469" ht="15.75" customHeight="1" s="412">
      <c r="A469" s="1" t="n"/>
      <c r="B469" s="1" t="n"/>
      <c r="C469" s="1" t="n"/>
      <c r="D469" s="1" t="n"/>
      <c r="E469" s="1" t="n"/>
      <c r="F469" s="1" t="n"/>
      <c r="G469" s="26"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row>
    <row r="470" ht="15.75" customHeight="1" s="412">
      <c r="A470" s="1" t="n"/>
      <c r="B470" s="1" t="n"/>
      <c r="C470" s="1" t="n"/>
      <c r="D470" s="1" t="n"/>
      <c r="E470" s="1" t="n"/>
      <c r="F470" s="1" t="n"/>
      <c r="G470" s="26"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row>
    <row r="471" ht="15.75" customHeight="1" s="412">
      <c r="A471" s="1" t="n"/>
      <c r="B471" s="1" t="n"/>
      <c r="C471" s="1" t="n"/>
      <c r="D471" s="1" t="n"/>
      <c r="E471" s="1" t="n"/>
      <c r="F471" s="1" t="n"/>
      <c r="G471" s="26"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row>
    <row r="472" ht="15.75" customHeight="1" s="412">
      <c r="A472" s="1" t="n"/>
      <c r="B472" s="1" t="n"/>
      <c r="C472" s="1" t="n"/>
      <c r="D472" s="1" t="n"/>
      <c r="E472" s="1" t="n"/>
      <c r="F472" s="1" t="n"/>
      <c r="G472" s="26"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row>
    <row r="473" ht="15.75" customHeight="1" s="412">
      <c r="A473" s="1" t="n"/>
      <c r="B473" s="1" t="n"/>
      <c r="C473" s="1" t="n"/>
      <c r="D473" s="1" t="n"/>
      <c r="E473" s="1" t="n"/>
      <c r="F473" s="1" t="n"/>
      <c r="G473" s="26"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row>
    <row r="474" ht="15.75" customHeight="1" s="412">
      <c r="A474" s="1" t="n"/>
      <c r="B474" s="1" t="n"/>
      <c r="C474" s="1" t="n"/>
      <c r="D474" s="1" t="n"/>
      <c r="E474" s="1" t="n"/>
      <c r="F474" s="1" t="n"/>
      <c r="G474" s="26"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row>
    <row r="475" ht="15.75" customHeight="1" s="412">
      <c r="A475" s="1" t="n"/>
      <c r="B475" s="1" t="n"/>
      <c r="C475" s="1" t="n"/>
      <c r="D475" s="1" t="n"/>
      <c r="E475" s="1" t="n"/>
      <c r="F475" s="1" t="n"/>
      <c r="G475" s="26"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row>
    <row r="476" ht="15.75" customHeight="1" s="412">
      <c r="A476" s="1" t="n"/>
      <c r="B476" s="1" t="n"/>
      <c r="C476" s="1" t="n"/>
      <c r="D476" s="1" t="n"/>
      <c r="E476" s="1" t="n"/>
      <c r="F476" s="1" t="n"/>
      <c r="G476" s="26"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row>
    <row r="477" ht="15.75" customHeight="1" s="412">
      <c r="A477" s="1" t="n"/>
      <c r="B477" s="1" t="n"/>
      <c r="C477" s="1" t="n"/>
      <c r="D477" s="1" t="n"/>
      <c r="E477" s="1" t="n"/>
      <c r="F477" s="1" t="n"/>
      <c r="G477" s="26"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row>
    <row r="478" ht="15.75" customHeight="1" s="412">
      <c r="A478" s="1" t="n"/>
      <c r="B478" s="1" t="n"/>
      <c r="C478" s="1" t="n"/>
      <c r="D478" s="1" t="n"/>
      <c r="E478" s="1" t="n"/>
      <c r="F478" s="1" t="n"/>
      <c r="G478" s="26"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row>
    <row r="479" ht="15.75" customHeight="1" s="412">
      <c r="A479" s="1" t="n"/>
      <c r="B479" s="1" t="n"/>
      <c r="C479" s="1" t="n"/>
      <c r="D479" s="1" t="n"/>
      <c r="E479" s="1" t="n"/>
      <c r="F479" s="1" t="n"/>
      <c r="G479" s="26"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row>
    <row r="480" ht="15.75" customHeight="1" s="412">
      <c r="A480" s="1" t="n"/>
      <c r="B480" s="1" t="n"/>
      <c r="C480" s="1" t="n"/>
      <c r="D480" s="1" t="n"/>
      <c r="E480" s="1" t="n"/>
      <c r="F480" s="1" t="n"/>
      <c r="G480" s="26"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row>
    <row r="481" ht="15.75" customHeight="1" s="412">
      <c r="A481" s="1" t="n"/>
      <c r="B481" s="1" t="n"/>
      <c r="C481" s="1" t="n"/>
      <c r="D481" s="1" t="n"/>
      <c r="E481" s="1" t="n"/>
      <c r="F481" s="1" t="n"/>
      <c r="G481" s="26"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row>
    <row r="482" ht="15.75" customHeight="1" s="412">
      <c r="A482" s="1" t="n"/>
      <c r="B482" s="1" t="n"/>
      <c r="C482" s="1" t="n"/>
      <c r="D482" s="1" t="n"/>
      <c r="E482" s="1" t="n"/>
      <c r="F482" s="1" t="n"/>
      <c r="G482" s="26"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row>
    <row r="483" ht="15.75" customHeight="1" s="412">
      <c r="A483" s="1" t="n"/>
      <c r="B483" s="1" t="n"/>
      <c r="C483" s="1" t="n"/>
      <c r="D483" s="1" t="n"/>
      <c r="E483" s="1" t="n"/>
      <c r="F483" s="1" t="n"/>
      <c r="G483" s="26"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row>
    <row r="484" ht="15.75" customHeight="1" s="412">
      <c r="A484" s="1" t="n"/>
      <c r="B484" s="1" t="n"/>
      <c r="C484" s="1" t="n"/>
      <c r="D484" s="1" t="n"/>
      <c r="E484" s="1" t="n"/>
      <c r="F484" s="1" t="n"/>
      <c r="G484" s="26"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row>
    <row r="485" ht="15.75" customHeight="1" s="412">
      <c r="A485" s="1" t="n"/>
      <c r="B485" s="1" t="n"/>
      <c r="C485" s="1" t="n"/>
      <c r="D485" s="1" t="n"/>
      <c r="E485" s="1" t="n"/>
      <c r="F485" s="1" t="n"/>
      <c r="G485" s="26"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row>
    <row r="486" ht="15.75" customHeight="1" s="412">
      <c r="A486" s="1" t="n"/>
      <c r="B486" s="1" t="n"/>
      <c r="C486" s="1" t="n"/>
      <c r="D486" s="1" t="n"/>
      <c r="E486" s="1" t="n"/>
      <c r="F486" s="1" t="n"/>
      <c r="G486" s="26"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row>
    <row r="487" ht="15.75" customHeight="1" s="412">
      <c r="A487" s="1" t="n"/>
      <c r="B487" s="1" t="n"/>
      <c r="C487" s="1" t="n"/>
      <c r="D487" s="1" t="n"/>
      <c r="E487" s="1" t="n"/>
      <c r="F487" s="1" t="n"/>
      <c r="G487" s="26"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row>
    <row r="488" ht="15.75" customHeight="1" s="412">
      <c r="A488" s="1" t="n"/>
      <c r="B488" s="1" t="n"/>
      <c r="C488" s="1" t="n"/>
      <c r="D488" s="1" t="n"/>
      <c r="E488" s="1" t="n"/>
      <c r="F488" s="1" t="n"/>
      <c r="G488" s="26"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row>
    <row r="489" ht="15.75" customHeight="1" s="412">
      <c r="A489" s="1" t="n"/>
      <c r="B489" s="1" t="n"/>
      <c r="C489" s="1" t="n"/>
      <c r="D489" s="1" t="n"/>
      <c r="E489" s="1" t="n"/>
      <c r="F489" s="1" t="n"/>
      <c r="G489" s="26"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row>
    <row r="490" ht="15.75" customHeight="1" s="412">
      <c r="A490" s="1" t="n"/>
      <c r="B490" s="1" t="n"/>
      <c r="C490" s="1" t="n"/>
      <c r="D490" s="1" t="n"/>
      <c r="E490" s="1" t="n"/>
      <c r="F490" s="1" t="n"/>
      <c r="G490" s="26"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row>
    <row r="491" ht="15.75" customHeight="1" s="412">
      <c r="A491" s="1" t="n"/>
      <c r="B491" s="1" t="n"/>
      <c r="C491" s="1" t="n"/>
      <c r="D491" s="1" t="n"/>
      <c r="E491" s="1" t="n"/>
      <c r="F491" s="1" t="n"/>
      <c r="G491" s="26"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row>
    <row r="492" ht="15.75" customHeight="1" s="412">
      <c r="A492" s="1" t="n"/>
      <c r="B492" s="1" t="n"/>
      <c r="C492" s="1" t="n"/>
      <c r="D492" s="1" t="n"/>
      <c r="E492" s="1" t="n"/>
      <c r="F492" s="1" t="n"/>
      <c r="G492" s="26"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row>
    <row r="493" ht="15.75" customHeight="1" s="412">
      <c r="A493" s="1" t="n"/>
      <c r="B493" s="1" t="n"/>
      <c r="C493" s="1" t="n"/>
      <c r="D493" s="1" t="n"/>
      <c r="E493" s="1" t="n"/>
      <c r="F493" s="1" t="n"/>
      <c r="G493" s="26"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row>
    <row r="494" ht="15.75" customHeight="1" s="412">
      <c r="A494" s="1" t="n"/>
      <c r="B494" s="1" t="n"/>
      <c r="C494" s="1" t="n"/>
      <c r="D494" s="1" t="n"/>
      <c r="E494" s="1" t="n"/>
      <c r="F494" s="1" t="n"/>
      <c r="G494" s="26"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row>
    <row r="495" ht="15.75" customHeight="1" s="412">
      <c r="A495" s="1" t="n"/>
      <c r="B495" s="1" t="n"/>
      <c r="C495" s="1" t="n"/>
      <c r="D495" s="1" t="n"/>
      <c r="E495" s="1" t="n"/>
      <c r="F495" s="1" t="n"/>
      <c r="G495" s="26"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row>
    <row r="496" ht="15.75" customHeight="1" s="412">
      <c r="A496" s="1" t="n"/>
      <c r="B496" s="1" t="n"/>
      <c r="C496" s="1" t="n"/>
      <c r="D496" s="1" t="n"/>
      <c r="E496" s="1" t="n"/>
      <c r="F496" s="1" t="n"/>
      <c r="G496" s="26"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row>
    <row r="497" ht="15.75" customHeight="1" s="412">
      <c r="A497" s="1" t="n"/>
      <c r="B497" s="1" t="n"/>
      <c r="C497" s="1" t="n"/>
      <c r="D497" s="1" t="n"/>
      <c r="E497" s="1" t="n"/>
      <c r="F497" s="1" t="n"/>
      <c r="G497" s="26"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row>
    <row r="498" ht="15.75" customHeight="1" s="412">
      <c r="A498" s="1" t="n"/>
      <c r="B498" s="1" t="n"/>
      <c r="C498" s="1" t="n"/>
      <c r="D498" s="1" t="n"/>
      <c r="E498" s="1" t="n"/>
      <c r="F498" s="1" t="n"/>
      <c r="G498" s="26"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row>
    <row r="499" ht="15.75" customHeight="1" s="412">
      <c r="A499" s="1" t="n"/>
      <c r="B499" s="1" t="n"/>
      <c r="C499" s="1" t="n"/>
      <c r="D499" s="1" t="n"/>
      <c r="E499" s="1" t="n"/>
      <c r="F499" s="1" t="n"/>
      <c r="G499" s="26"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row>
    <row r="500" ht="15.75" customHeight="1" s="412">
      <c r="A500" s="1" t="n"/>
      <c r="B500" s="1" t="n"/>
      <c r="C500" s="1" t="n"/>
      <c r="D500" s="1" t="n"/>
      <c r="E500" s="1" t="n"/>
      <c r="F500" s="1" t="n"/>
      <c r="G500" s="26"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row>
    <row r="501" ht="15.75" customHeight="1" s="412">
      <c r="A501" s="1" t="n"/>
      <c r="B501" s="1" t="n"/>
      <c r="C501" s="1" t="n"/>
      <c r="D501" s="1" t="n"/>
      <c r="E501" s="1" t="n"/>
      <c r="F501" s="1" t="n"/>
      <c r="G501" s="26"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row>
    <row r="502" ht="15.75" customHeight="1" s="412">
      <c r="A502" s="1" t="n"/>
      <c r="B502" s="1" t="n"/>
      <c r="C502" s="1" t="n"/>
      <c r="D502" s="1" t="n"/>
      <c r="E502" s="1" t="n"/>
      <c r="F502" s="1" t="n"/>
      <c r="G502" s="26"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row>
    <row r="503" ht="15.75" customHeight="1" s="412">
      <c r="A503" s="1" t="n"/>
      <c r="B503" s="1" t="n"/>
      <c r="C503" s="1" t="n"/>
      <c r="D503" s="1" t="n"/>
      <c r="E503" s="1" t="n"/>
      <c r="F503" s="1" t="n"/>
      <c r="G503" s="26"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row>
    <row r="504" ht="15.75" customHeight="1" s="412">
      <c r="A504" s="1" t="n"/>
      <c r="B504" s="1" t="n"/>
      <c r="C504" s="1" t="n"/>
      <c r="D504" s="1" t="n"/>
      <c r="E504" s="1" t="n"/>
      <c r="F504" s="1" t="n"/>
      <c r="G504" s="26"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row>
    <row r="505" ht="15.75" customHeight="1" s="412">
      <c r="A505" s="1" t="n"/>
      <c r="B505" s="1" t="n"/>
      <c r="C505" s="1" t="n"/>
      <c r="D505" s="1" t="n"/>
      <c r="E505" s="1" t="n"/>
      <c r="F505" s="1" t="n"/>
      <c r="G505" s="26"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row>
    <row r="506" ht="15.75" customHeight="1" s="412">
      <c r="A506" s="1" t="n"/>
      <c r="B506" s="1" t="n"/>
      <c r="C506" s="1" t="n"/>
      <c r="D506" s="1" t="n"/>
      <c r="E506" s="1" t="n"/>
      <c r="F506" s="1" t="n"/>
      <c r="G506" s="26"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row>
    <row r="507" ht="15.75" customHeight="1" s="412">
      <c r="A507" s="1" t="n"/>
      <c r="B507" s="1" t="n"/>
      <c r="C507" s="1" t="n"/>
      <c r="D507" s="1" t="n"/>
      <c r="E507" s="1" t="n"/>
      <c r="F507" s="1" t="n"/>
      <c r="G507" s="26"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row>
    <row r="508" ht="15.75" customHeight="1" s="412">
      <c r="A508" s="1" t="n"/>
      <c r="B508" s="1" t="n"/>
      <c r="C508" s="1" t="n"/>
      <c r="D508" s="1" t="n"/>
      <c r="E508" s="1" t="n"/>
      <c r="F508" s="1" t="n"/>
      <c r="G508" s="26"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row>
    <row r="509" ht="15.75" customHeight="1" s="412">
      <c r="A509" s="1" t="n"/>
      <c r="B509" s="1" t="n"/>
      <c r="C509" s="1" t="n"/>
      <c r="D509" s="1" t="n"/>
      <c r="E509" s="1" t="n"/>
      <c r="F509" s="1" t="n"/>
      <c r="G509" s="26"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row>
    <row r="510" ht="15.75" customHeight="1" s="412">
      <c r="A510" s="1" t="n"/>
      <c r="B510" s="1" t="n"/>
      <c r="C510" s="1" t="n"/>
      <c r="D510" s="1" t="n"/>
      <c r="E510" s="1" t="n"/>
      <c r="F510" s="1" t="n"/>
      <c r="G510" s="26"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row>
    <row r="511" ht="15.75" customHeight="1" s="412">
      <c r="A511" s="1" t="n"/>
      <c r="B511" s="1" t="n"/>
      <c r="C511" s="1" t="n"/>
      <c r="D511" s="1" t="n"/>
      <c r="E511" s="1" t="n"/>
      <c r="F511" s="1" t="n"/>
      <c r="G511" s="26"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row>
    <row r="512" ht="15.75" customHeight="1" s="412">
      <c r="A512" s="1" t="n"/>
      <c r="B512" s="1" t="n"/>
      <c r="C512" s="1" t="n"/>
      <c r="D512" s="1" t="n"/>
      <c r="E512" s="1" t="n"/>
      <c r="F512" s="1" t="n"/>
      <c r="G512" s="26"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row>
    <row r="513" ht="15.75" customHeight="1" s="412">
      <c r="A513" s="1" t="n"/>
      <c r="B513" s="1" t="n"/>
      <c r="C513" s="1" t="n"/>
      <c r="D513" s="1" t="n"/>
      <c r="E513" s="1" t="n"/>
      <c r="F513" s="1" t="n"/>
      <c r="G513" s="26"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row>
    <row r="514" ht="15.75" customHeight="1" s="412">
      <c r="A514" s="1" t="n"/>
      <c r="B514" s="1" t="n"/>
      <c r="C514" s="1" t="n"/>
      <c r="D514" s="1" t="n"/>
      <c r="E514" s="1" t="n"/>
      <c r="F514" s="1" t="n"/>
      <c r="G514" s="26"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row>
    <row r="515" ht="15.75" customHeight="1" s="412">
      <c r="A515" s="1" t="n"/>
      <c r="B515" s="1" t="n"/>
      <c r="C515" s="1" t="n"/>
      <c r="D515" s="1" t="n"/>
      <c r="E515" s="1" t="n"/>
      <c r="F515" s="1" t="n"/>
      <c r="G515" s="26"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row>
    <row r="516" ht="15.75" customHeight="1" s="412">
      <c r="A516" s="1" t="n"/>
      <c r="B516" s="1" t="n"/>
      <c r="C516" s="1" t="n"/>
      <c r="D516" s="1" t="n"/>
      <c r="E516" s="1" t="n"/>
      <c r="F516" s="1" t="n"/>
      <c r="G516" s="26"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row>
    <row r="517" ht="15.75" customHeight="1" s="412">
      <c r="A517" s="1" t="n"/>
      <c r="B517" s="1" t="n"/>
      <c r="C517" s="1" t="n"/>
      <c r="D517" s="1" t="n"/>
      <c r="E517" s="1" t="n"/>
      <c r="F517" s="1" t="n"/>
      <c r="G517" s="26"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row>
    <row r="518" ht="15.75" customHeight="1" s="412">
      <c r="A518" s="1" t="n"/>
      <c r="B518" s="1" t="n"/>
      <c r="C518" s="1" t="n"/>
      <c r="D518" s="1" t="n"/>
      <c r="E518" s="1" t="n"/>
      <c r="F518" s="1" t="n"/>
      <c r="G518" s="26"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row>
    <row r="519" ht="15.75" customHeight="1" s="412">
      <c r="A519" s="1" t="n"/>
      <c r="B519" s="1" t="n"/>
      <c r="C519" s="1" t="n"/>
      <c r="D519" s="1" t="n"/>
      <c r="E519" s="1" t="n"/>
      <c r="F519" s="1" t="n"/>
      <c r="G519" s="26"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row>
    <row r="520" ht="15.75" customHeight="1" s="412">
      <c r="A520" s="1" t="n"/>
      <c r="B520" s="1" t="n"/>
      <c r="C520" s="1" t="n"/>
      <c r="D520" s="1" t="n"/>
      <c r="E520" s="1" t="n"/>
      <c r="F520" s="1" t="n"/>
      <c r="G520" s="26"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row>
    <row r="521" ht="15.75" customHeight="1" s="412">
      <c r="A521" s="1" t="n"/>
      <c r="B521" s="1" t="n"/>
      <c r="C521" s="1" t="n"/>
      <c r="D521" s="1" t="n"/>
      <c r="E521" s="1" t="n"/>
      <c r="F521" s="1" t="n"/>
      <c r="G521" s="26"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row>
    <row r="522" ht="15.75" customHeight="1" s="412">
      <c r="A522" s="1" t="n"/>
      <c r="B522" s="1" t="n"/>
      <c r="C522" s="1" t="n"/>
      <c r="D522" s="1" t="n"/>
      <c r="E522" s="1" t="n"/>
      <c r="F522" s="1" t="n"/>
      <c r="G522" s="26"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row>
    <row r="523" ht="15.75" customHeight="1" s="412">
      <c r="A523" s="1" t="n"/>
      <c r="B523" s="1" t="n"/>
      <c r="C523" s="1" t="n"/>
      <c r="D523" s="1" t="n"/>
      <c r="E523" s="1" t="n"/>
      <c r="F523" s="1" t="n"/>
      <c r="G523" s="26"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row>
    <row r="524" ht="15.75" customHeight="1" s="412">
      <c r="A524" s="1" t="n"/>
      <c r="B524" s="1" t="n"/>
      <c r="C524" s="1" t="n"/>
      <c r="D524" s="1" t="n"/>
      <c r="E524" s="1" t="n"/>
      <c r="F524" s="1" t="n"/>
      <c r="G524" s="26"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row>
    <row r="525" ht="15.75" customHeight="1" s="412">
      <c r="A525" s="1" t="n"/>
      <c r="B525" s="1" t="n"/>
      <c r="C525" s="1" t="n"/>
      <c r="D525" s="1" t="n"/>
      <c r="E525" s="1" t="n"/>
      <c r="F525" s="1" t="n"/>
      <c r="G525" s="26"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row>
    <row r="526" ht="15.75" customHeight="1" s="412">
      <c r="A526" s="1" t="n"/>
      <c r="B526" s="1" t="n"/>
      <c r="C526" s="1" t="n"/>
      <c r="D526" s="1" t="n"/>
      <c r="E526" s="1" t="n"/>
      <c r="F526" s="1" t="n"/>
      <c r="G526" s="26"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row>
    <row r="527" ht="15.75" customHeight="1" s="412">
      <c r="A527" s="1" t="n"/>
      <c r="B527" s="1" t="n"/>
      <c r="C527" s="1" t="n"/>
      <c r="D527" s="1" t="n"/>
      <c r="E527" s="1" t="n"/>
      <c r="F527" s="1" t="n"/>
      <c r="G527" s="26"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row>
    <row r="528" ht="15.75" customHeight="1" s="412">
      <c r="A528" s="1" t="n"/>
      <c r="B528" s="1" t="n"/>
      <c r="C528" s="1" t="n"/>
      <c r="D528" s="1" t="n"/>
      <c r="E528" s="1" t="n"/>
      <c r="F528" s="1" t="n"/>
      <c r="G528" s="26"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row>
    <row r="529" ht="15.75" customHeight="1" s="412">
      <c r="A529" s="1" t="n"/>
      <c r="B529" s="1" t="n"/>
      <c r="C529" s="1" t="n"/>
      <c r="D529" s="1" t="n"/>
      <c r="E529" s="1" t="n"/>
      <c r="F529" s="1" t="n"/>
      <c r="G529" s="26"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row>
    <row r="530" ht="15.75" customHeight="1" s="412">
      <c r="A530" s="1" t="n"/>
      <c r="B530" s="1" t="n"/>
      <c r="C530" s="1" t="n"/>
      <c r="D530" s="1" t="n"/>
      <c r="E530" s="1" t="n"/>
      <c r="F530" s="1" t="n"/>
      <c r="G530" s="26"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row>
    <row r="531" ht="15.75" customHeight="1" s="412">
      <c r="A531" s="1" t="n"/>
      <c r="B531" s="1" t="n"/>
      <c r="C531" s="1" t="n"/>
      <c r="D531" s="1" t="n"/>
      <c r="E531" s="1" t="n"/>
      <c r="F531" s="1" t="n"/>
      <c r="G531" s="26"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row>
    <row r="532" ht="15.75" customHeight="1" s="412">
      <c r="A532" s="1" t="n"/>
      <c r="B532" s="1" t="n"/>
      <c r="C532" s="1" t="n"/>
      <c r="D532" s="1" t="n"/>
      <c r="E532" s="1" t="n"/>
      <c r="F532" s="1" t="n"/>
      <c r="G532" s="26"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row>
    <row r="533" ht="15.75" customHeight="1" s="412">
      <c r="A533" s="1" t="n"/>
      <c r="B533" s="1" t="n"/>
      <c r="C533" s="1" t="n"/>
      <c r="D533" s="1" t="n"/>
      <c r="E533" s="1" t="n"/>
      <c r="F533" s="1" t="n"/>
      <c r="G533" s="26"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row>
    <row r="534" ht="15.75" customHeight="1" s="412">
      <c r="A534" s="1" t="n"/>
      <c r="B534" s="1" t="n"/>
      <c r="C534" s="1" t="n"/>
      <c r="D534" s="1" t="n"/>
      <c r="E534" s="1" t="n"/>
      <c r="F534" s="1" t="n"/>
      <c r="G534" s="26"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row>
    <row r="535" ht="15.75" customHeight="1" s="412">
      <c r="A535" s="1" t="n"/>
      <c r="B535" s="1" t="n"/>
      <c r="C535" s="1" t="n"/>
      <c r="D535" s="1" t="n"/>
      <c r="E535" s="1" t="n"/>
      <c r="F535" s="1" t="n"/>
      <c r="G535" s="26"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row>
    <row r="536" ht="15.75" customHeight="1" s="412">
      <c r="A536" s="1" t="n"/>
      <c r="B536" s="1" t="n"/>
      <c r="C536" s="1" t="n"/>
      <c r="D536" s="1" t="n"/>
      <c r="E536" s="1" t="n"/>
      <c r="F536" s="1" t="n"/>
      <c r="G536" s="26"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row>
    <row r="537" ht="15.75" customHeight="1" s="412">
      <c r="A537" s="1" t="n"/>
      <c r="B537" s="1" t="n"/>
      <c r="C537" s="1" t="n"/>
      <c r="D537" s="1" t="n"/>
      <c r="E537" s="1" t="n"/>
      <c r="F537" s="1" t="n"/>
      <c r="G537" s="26"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row>
    <row r="538" ht="15.75" customHeight="1" s="412">
      <c r="A538" s="1" t="n"/>
      <c r="B538" s="1" t="n"/>
      <c r="C538" s="1" t="n"/>
      <c r="D538" s="1" t="n"/>
      <c r="E538" s="1" t="n"/>
      <c r="F538" s="1" t="n"/>
      <c r="G538" s="26"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row>
    <row r="539" ht="15.75" customHeight="1" s="412">
      <c r="A539" s="1" t="n"/>
      <c r="B539" s="1" t="n"/>
      <c r="C539" s="1" t="n"/>
      <c r="D539" s="1" t="n"/>
      <c r="E539" s="1" t="n"/>
      <c r="F539" s="1" t="n"/>
      <c r="G539" s="26"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row>
    <row r="540" ht="15.75" customHeight="1" s="412">
      <c r="A540" s="1" t="n"/>
      <c r="B540" s="1" t="n"/>
      <c r="C540" s="1" t="n"/>
      <c r="D540" s="1" t="n"/>
      <c r="E540" s="1" t="n"/>
      <c r="F540" s="1" t="n"/>
      <c r="G540" s="26"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row>
    <row r="541" ht="15.75" customHeight="1" s="412">
      <c r="A541" s="1" t="n"/>
      <c r="B541" s="1" t="n"/>
      <c r="C541" s="1" t="n"/>
      <c r="D541" s="1" t="n"/>
      <c r="E541" s="1" t="n"/>
      <c r="F541" s="1" t="n"/>
      <c r="G541" s="26"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row>
    <row r="542" ht="15.75" customHeight="1" s="412">
      <c r="A542" s="1" t="n"/>
      <c r="B542" s="1" t="n"/>
      <c r="C542" s="1" t="n"/>
      <c r="D542" s="1" t="n"/>
      <c r="E542" s="1" t="n"/>
      <c r="F542" s="1" t="n"/>
      <c r="G542" s="26"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row>
    <row r="543" ht="15.75" customHeight="1" s="412">
      <c r="A543" s="1" t="n"/>
      <c r="B543" s="1" t="n"/>
      <c r="C543" s="1" t="n"/>
      <c r="D543" s="1" t="n"/>
      <c r="E543" s="1" t="n"/>
      <c r="F543" s="1" t="n"/>
      <c r="G543" s="26"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row>
    <row r="544" ht="15.75" customHeight="1" s="412">
      <c r="A544" s="1" t="n"/>
      <c r="B544" s="1" t="n"/>
      <c r="C544" s="1" t="n"/>
      <c r="D544" s="1" t="n"/>
      <c r="E544" s="1" t="n"/>
      <c r="F544" s="1" t="n"/>
      <c r="G544" s="26"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row>
    <row r="545" ht="15.75" customHeight="1" s="412">
      <c r="A545" s="1" t="n"/>
      <c r="B545" s="1" t="n"/>
      <c r="C545" s="1" t="n"/>
      <c r="D545" s="1" t="n"/>
      <c r="E545" s="1" t="n"/>
      <c r="F545" s="1" t="n"/>
      <c r="G545" s="26"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row>
    <row r="546" ht="15.75" customHeight="1" s="412">
      <c r="A546" s="1" t="n"/>
      <c r="B546" s="1" t="n"/>
      <c r="C546" s="1" t="n"/>
      <c r="D546" s="1" t="n"/>
      <c r="E546" s="1" t="n"/>
      <c r="F546" s="1" t="n"/>
      <c r="G546" s="26"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row>
    <row r="547" ht="15.75" customHeight="1" s="412">
      <c r="A547" s="1" t="n"/>
      <c r="B547" s="1" t="n"/>
      <c r="C547" s="1" t="n"/>
      <c r="D547" s="1" t="n"/>
      <c r="E547" s="1" t="n"/>
      <c r="F547" s="1" t="n"/>
      <c r="G547" s="26"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row>
    <row r="548" ht="15.75" customHeight="1" s="412">
      <c r="A548" s="1" t="n"/>
      <c r="B548" s="1" t="n"/>
      <c r="C548" s="1" t="n"/>
      <c r="D548" s="1" t="n"/>
      <c r="E548" s="1" t="n"/>
      <c r="F548" s="1" t="n"/>
      <c r="G548" s="26"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row>
    <row r="549" ht="15.75" customHeight="1" s="412">
      <c r="A549" s="1" t="n"/>
      <c r="B549" s="1" t="n"/>
      <c r="C549" s="1" t="n"/>
      <c r="D549" s="1" t="n"/>
      <c r="E549" s="1" t="n"/>
      <c r="F549" s="1" t="n"/>
      <c r="G549" s="26"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row>
    <row r="550" ht="15.75" customHeight="1" s="412">
      <c r="A550" s="1" t="n"/>
      <c r="B550" s="1" t="n"/>
      <c r="C550" s="1" t="n"/>
      <c r="D550" s="1" t="n"/>
      <c r="E550" s="1" t="n"/>
      <c r="F550" s="1" t="n"/>
      <c r="G550" s="26"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row>
    <row r="551" ht="15.75" customHeight="1" s="412">
      <c r="A551" s="1" t="n"/>
      <c r="B551" s="1" t="n"/>
      <c r="C551" s="1" t="n"/>
      <c r="D551" s="1" t="n"/>
      <c r="E551" s="1" t="n"/>
      <c r="F551" s="1" t="n"/>
      <c r="G551" s="26"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row>
    <row r="552" ht="15.75" customHeight="1" s="412">
      <c r="A552" s="1" t="n"/>
      <c r="B552" s="1" t="n"/>
      <c r="C552" s="1" t="n"/>
      <c r="D552" s="1" t="n"/>
      <c r="E552" s="1" t="n"/>
      <c r="F552" s="1" t="n"/>
      <c r="G552" s="26"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row>
    <row r="553" ht="15.75" customHeight="1" s="412">
      <c r="A553" s="1" t="n"/>
      <c r="B553" s="1" t="n"/>
      <c r="C553" s="1" t="n"/>
      <c r="D553" s="1" t="n"/>
      <c r="E553" s="1" t="n"/>
      <c r="F553" s="1" t="n"/>
      <c r="G553" s="26"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row>
    <row r="554" ht="15.75" customHeight="1" s="412">
      <c r="A554" s="1" t="n"/>
      <c r="B554" s="1" t="n"/>
      <c r="C554" s="1" t="n"/>
      <c r="D554" s="1" t="n"/>
      <c r="E554" s="1" t="n"/>
      <c r="F554" s="1" t="n"/>
      <c r="G554" s="26"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row>
    <row r="555" ht="15.75" customHeight="1" s="412">
      <c r="A555" s="1" t="n"/>
      <c r="B555" s="1" t="n"/>
      <c r="C555" s="1" t="n"/>
      <c r="D555" s="1" t="n"/>
      <c r="E555" s="1" t="n"/>
      <c r="F555" s="1" t="n"/>
      <c r="G555" s="26"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row>
    <row r="556" ht="15.75" customHeight="1" s="412">
      <c r="A556" s="1" t="n"/>
      <c r="B556" s="1" t="n"/>
      <c r="C556" s="1" t="n"/>
      <c r="D556" s="1" t="n"/>
      <c r="E556" s="1" t="n"/>
      <c r="F556" s="1" t="n"/>
      <c r="G556" s="26"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row>
    <row r="557" ht="15.75" customHeight="1" s="412">
      <c r="A557" s="1" t="n"/>
      <c r="B557" s="1" t="n"/>
      <c r="C557" s="1" t="n"/>
      <c r="D557" s="1" t="n"/>
      <c r="E557" s="1" t="n"/>
      <c r="F557" s="1" t="n"/>
      <c r="G557" s="26"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row>
    <row r="558" ht="15.75" customHeight="1" s="412">
      <c r="A558" s="1" t="n"/>
      <c r="B558" s="1" t="n"/>
      <c r="C558" s="1" t="n"/>
      <c r="D558" s="1" t="n"/>
      <c r="E558" s="1" t="n"/>
      <c r="F558" s="1" t="n"/>
      <c r="G558" s="26"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row>
    <row r="559" ht="15.75" customHeight="1" s="412">
      <c r="A559" s="1" t="n"/>
      <c r="B559" s="1" t="n"/>
      <c r="C559" s="1" t="n"/>
      <c r="D559" s="1" t="n"/>
      <c r="E559" s="1" t="n"/>
      <c r="F559" s="1" t="n"/>
      <c r="G559" s="26"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row>
    <row r="560" ht="15.75" customHeight="1" s="412">
      <c r="A560" s="1" t="n"/>
      <c r="B560" s="1" t="n"/>
      <c r="C560" s="1" t="n"/>
      <c r="D560" s="1" t="n"/>
      <c r="E560" s="1" t="n"/>
      <c r="F560" s="1" t="n"/>
      <c r="G560" s="26"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row>
    <row r="561" ht="15.75" customHeight="1" s="412">
      <c r="A561" s="1" t="n"/>
      <c r="B561" s="1" t="n"/>
      <c r="C561" s="1" t="n"/>
      <c r="D561" s="1" t="n"/>
      <c r="E561" s="1" t="n"/>
      <c r="F561" s="1" t="n"/>
      <c r="G561" s="26"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row>
    <row r="562" ht="15.75" customHeight="1" s="412">
      <c r="A562" s="1" t="n"/>
      <c r="B562" s="1" t="n"/>
      <c r="C562" s="1" t="n"/>
      <c r="D562" s="1" t="n"/>
      <c r="E562" s="1" t="n"/>
      <c r="F562" s="1" t="n"/>
      <c r="G562" s="26"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row>
    <row r="563" ht="15.75" customHeight="1" s="412">
      <c r="A563" s="1" t="n"/>
      <c r="B563" s="1" t="n"/>
      <c r="C563" s="1" t="n"/>
      <c r="D563" s="1" t="n"/>
      <c r="E563" s="1" t="n"/>
      <c r="F563" s="1" t="n"/>
      <c r="G563" s="26"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row>
    <row r="564" ht="15.75" customHeight="1" s="412">
      <c r="A564" s="1" t="n"/>
      <c r="B564" s="1" t="n"/>
      <c r="C564" s="1" t="n"/>
      <c r="D564" s="1" t="n"/>
      <c r="E564" s="1" t="n"/>
      <c r="F564" s="1" t="n"/>
      <c r="G564" s="26"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row>
    <row r="565" ht="15.75" customHeight="1" s="412">
      <c r="A565" s="1" t="n"/>
      <c r="B565" s="1" t="n"/>
      <c r="C565" s="1" t="n"/>
      <c r="D565" s="1" t="n"/>
      <c r="E565" s="1" t="n"/>
      <c r="F565" s="1" t="n"/>
      <c r="G565" s="26"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row>
    <row r="566" ht="15.75" customHeight="1" s="412">
      <c r="A566" s="1" t="n"/>
      <c r="B566" s="1" t="n"/>
      <c r="C566" s="1" t="n"/>
      <c r="D566" s="1" t="n"/>
      <c r="E566" s="1" t="n"/>
      <c r="F566" s="1" t="n"/>
      <c r="G566" s="26"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row>
    <row r="567" ht="15.75" customHeight="1" s="412">
      <c r="A567" s="1" t="n"/>
      <c r="B567" s="1" t="n"/>
      <c r="C567" s="1" t="n"/>
      <c r="D567" s="1" t="n"/>
      <c r="E567" s="1" t="n"/>
      <c r="F567" s="1" t="n"/>
      <c r="G567" s="26"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row>
    <row r="568" ht="15.75" customHeight="1" s="412">
      <c r="A568" s="1" t="n"/>
      <c r="B568" s="1" t="n"/>
      <c r="C568" s="1" t="n"/>
      <c r="D568" s="1" t="n"/>
      <c r="E568" s="1" t="n"/>
      <c r="F568" s="1" t="n"/>
      <c r="G568" s="26"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row>
    <row r="569" ht="15.75" customHeight="1" s="412">
      <c r="A569" s="1" t="n"/>
      <c r="B569" s="1" t="n"/>
      <c r="C569" s="1" t="n"/>
      <c r="D569" s="1" t="n"/>
      <c r="E569" s="1" t="n"/>
      <c r="F569" s="1" t="n"/>
      <c r="G569" s="26"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row>
    <row r="570" ht="15.75" customHeight="1" s="412">
      <c r="A570" s="1" t="n"/>
      <c r="B570" s="1" t="n"/>
      <c r="C570" s="1" t="n"/>
      <c r="D570" s="1" t="n"/>
      <c r="E570" s="1" t="n"/>
      <c r="F570" s="1" t="n"/>
      <c r="G570" s="26"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row>
    <row r="571" ht="15.75" customHeight="1" s="412">
      <c r="A571" s="1" t="n"/>
      <c r="B571" s="1" t="n"/>
      <c r="C571" s="1" t="n"/>
      <c r="D571" s="1" t="n"/>
      <c r="E571" s="1" t="n"/>
      <c r="F571" s="1" t="n"/>
      <c r="G571" s="26"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row>
    <row r="572" ht="15.75" customHeight="1" s="412">
      <c r="A572" s="1" t="n"/>
      <c r="B572" s="1" t="n"/>
      <c r="C572" s="1" t="n"/>
      <c r="D572" s="1" t="n"/>
      <c r="E572" s="1" t="n"/>
      <c r="F572" s="1" t="n"/>
      <c r="G572" s="26"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row>
    <row r="573" ht="15.75" customHeight="1" s="412">
      <c r="A573" s="1" t="n"/>
      <c r="B573" s="1" t="n"/>
      <c r="C573" s="1" t="n"/>
      <c r="D573" s="1" t="n"/>
      <c r="E573" s="1" t="n"/>
      <c r="F573" s="1" t="n"/>
      <c r="G573" s="26"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row>
    <row r="574" ht="15.75" customHeight="1" s="412">
      <c r="A574" s="1" t="n"/>
      <c r="B574" s="1" t="n"/>
      <c r="C574" s="1" t="n"/>
      <c r="D574" s="1" t="n"/>
      <c r="E574" s="1" t="n"/>
      <c r="F574" s="1" t="n"/>
      <c r="G574" s="26"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row>
    <row r="575" ht="15.75" customHeight="1" s="412">
      <c r="A575" s="1" t="n"/>
      <c r="B575" s="1" t="n"/>
      <c r="C575" s="1" t="n"/>
      <c r="D575" s="1" t="n"/>
      <c r="E575" s="1" t="n"/>
      <c r="F575" s="1" t="n"/>
      <c r="G575" s="26"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row>
    <row r="576" ht="15.75" customHeight="1" s="412">
      <c r="A576" s="1" t="n"/>
      <c r="B576" s="1" t="n"/>
      <c r="C576" s="1" t="n"/>
      <c r="D576" s="1" t="n"/>
      <c r="E576" s="1" t="n"/>
      <c r="F576" s="1" t="n"/>
      <c r="G576" s="26"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row>
    <row r="577" ht="15.75" customHeight="1" s="412">
      <c r="A577" s="1" t="n"/>
      <c r="B577" s="1" t="n"/>
      <c r="C577" s="1" t="n"/>
      <c r="D577" s="1" t="n"/>
      <c r="E577" s="1" t="n"/>
      <c r="F577" s="1" t="n"/>
      <c r="G577" s="26"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row>
    <row r="578" ht="15.75" customHeight="1" s="412">
      <c r="A578" s="1" t="n"/>
      <c r="B578" s="1" t="n"/>
      <c r="C578" s="1" t="n"/>
      <c r="D578" s="1" t="n"/>
      <c r="E578" s="1" t="n"/>
      <c r="F578" s="1" t="n"/>
      <c r="G578" s="26"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row>
    <row r="579" ht="15.75" customHeight="1" s="412">
      <c r="A579" s="1" t="n"/>
      <c r="B579" s="1" t="n"/>
      <c r="C579" s="1" t="n"/>
      <c r="D579" s="1" t="n"/>
      <c r="E579" s="1" t="n"/>
      <c r="F579" s="1" t="n"/>
      <c r="G579" s="26"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row>
    <row r="580" ht="15.75" customHeight="1" s="412">
      <c r="A580" s="1" t="n"/>
      <c r="B580" s="1" t="n"/>
      <c r="C580" s="1" t="n"/>
      <c r="D580" s="1" t="n"/>
      <c r="E580" s="1" t="n"/>
      <c r="F580" s="1" t="n"/>
      <c r="G580" s="26"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row>
    <row r="581" ht="15.75" customHeight="1" s="412">
      <c r="A581" s="1" t="n"/>
      <c r="B581" s="1" t="n"/>
      <c r="C581" s="1" t="n"/>
      <c r="D581" s="1" t="n"/>
      <c r="E581" s="1" t="n"/>
      <c r="F581" s="1" t="n"/>
      <c r="G581" s="26"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row>
    <row r="582" ht="15.75" customHeight="1" s="412">
      <c r="A582" s="1" t="n"/>
      <c r="B582" s="1" t="n"/>
      <c r="C582" s="1" t="n"/>
      <c r="D582" s="1" t="n"/>
      <c r="E582" s="1" t="n"/>
      <c r="F582" s="1" t="n"/>
      <c r="G582" s="26"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row>
    <row r="583" ht="15.75" customHeight="1" s="412">
      <c r="A583" s="1" t="n"/>
      <c r="B583" s="1" t="n"/>
      <c r="C583" s="1" t="n"/>
      <c r="D583" s="1" t="n"/>
      <c r="E583" s="1" t="n"/>
      <c r="F583" s="1" t="n"/>
      <c r="G583" s="26"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row>
    <row r="584" ht="15.75" customHeight="1" s="412">
      <c r="A584" s="1" t="n"/>
      <c r="B584" s="1" t="n"/>
      <c r="C584" s="1" t="n"/>
      <c r="D584" s="1" t="n"/>
      <c r="E584" s="1" t="n"/>
      <c r="F584" s="1" t="n"/>
      <c r="G584" s="26"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row>
    <row r="585" ht="15.75" customHeight="1" s="412">
      <c r="A585" s="1" t="n"/>
      <c r="B585" s="1" t="n"/>
      <c r="C585" s="1" t="n"/>
      <c r="D585" s="1" t="n"/>
      <c r="E585" s="1" t="n"/>
      <c r="F585" s="1" t="n"/>
      <c r="G585" s="26"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row>
    <row r="586" ht="15.75" customHeight="1" s="412">
      <c r="A586" s="1" t="n"/>
      <c r="B586" s="1" t="n"/>
      <c r="C586" s="1" t="n"/>
      <c r="D586" s="1" t="n"/>
      <c r="E586" s="1" t="n"/>
      <c r="F586" s="1" t="n"/>
      <c r="G586" s="26"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row>
    <row r="587" ht="15.75" customHeight="1" s="412">
      <c r="A587" s="1" t="n"/>
      <c r="B587" s="1" t="n"/>
      <c r="C587" s="1" t="n"/>
      <c r="D587" s="1" t="n"/>
      <c r="E587" s="1" t="n"/>
      <c r="F587" s="1" t="n"/>
      <c r="G587" s="26"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row>
    <row r="588" ht="15.75" customHeight="1" s="412">
      <c r="A588" s="1" t="n"/>
      <c r="B588" s="1" t="n"/>
      <c r="C588" s="1" t="n"/>
      <c r="D588" s="1" t="n"/>
      <c r="E588" s="1" t="n"/>
      <c r="F588" s="1" t="n"/>
      <c r="G588" s="26"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row>
    <row r="589" ht="15.75" customHeight="1" s="412">
      <c r="A589" s="1" t="n"/>
      <c r="B589" s="1" t="n"/>
      <c r="C589" s="1" t="n"/>
      <c r="D589" s="1" t="n"/>
      <c r="E589" s="1" t="n"/>
      <c r="F589" s="1" t="n"/>
      <c r="G589" s="26"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row>
    <row r="590" ht="15.75" customHeight="1" s="412">
      <c r="A590" s="1" t="n"/>
      <c r="B590" s="1" t="n"/>
      <c r="C590" s="1" t="n"/>
      <c r="D590" s="1" t="n"/>
      <c r="E590" s="1" t="n"/>
      <c r="F590" s="1" t="n"/>
      <c r="G590" s="26"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row>
    <row r="591" ht="15.75" customHeight="1" s="412">
      <c r="A591" s="1" t="n"/>
      <c r="B591" s="1" t="n"/>
      <c r="C591" s="1" t="n"/>
      <c r="D591" s="1" t="n"/>
      <c r="E591" s="1" t="n"/>
      <c r="F591" s="1" t="n"/>
      <c r="G591" s="26"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row>
    <row r="592" ht="15.75" customHeight="1" s="412">
      <c r="A592" s="1" t="n"/>
      <c r="B592" s="1" t="n"/>
      <c r="C592" s="1" t="n"/>
      <c r="D592" s="1" t="n"/>
      <c r="E592" s="1" t="n"/>
      <c r="F592" s="1" t="n"/>
      <c r="G592" s="26"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row>
    <row r="593" ht="15.75" customHeight="1" s="412">
      <c r="A593" s="1" t="n"/>
      <c r="B593" s="1" t="n"/>
      <c r="C593" s="1" t="n"/>
      <c r="D593" s="1" t="n"/>
      <c r="E593" s="1" t="n"/>
      <c r="F593" s="1" t="n"/>
      <c r="G593" s="26"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row>
    <row r="594" ht="15.75" customHeight="1" s="412">
      <c r="A594" s="1" t="n"/>
      <c r="B594" s="1" t="n"/>
      <c r="C594" s="1" t="n"/>
      <c r="D594" s="1" t="n"/>
      <c r="E594" s="1" t="n"/>
      <c r="F594" s="1" t="n"/>
      <c r="G594" s="26"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row>
    <row r="595" ht="15.75" customHeight="1" s="412">
      <c r="A595" s="1" t="n"/>
      <c r="B595" s="1" t="n"/>
      <c r="C595" s="1" t="n"/>
      <c r="D595" s="1" t="n"/>
      <c r="E595" s="1" t="n"/>
      <c r="F595" s="1" t="n"/>
      <c r="G595" s="26"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row>
    <row r="596" ht="15.75" customHeight="1" s="412">
      <c r="A596" s="1" t="n"/>
      <c r="B596" s="1" t="n"/>
      <c r="C596" s="1" t="n"/>
      <c r="D596" s="1" t="n"/>
      <c r="E596" s="1" t="n"/>
      <c r="F596" s="1" t="n"/>
      <c r="G596" s="26"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row>
    <row r="597" ht="15.75" customHeight="1" s="412">
      <c r="A597" s="1" t="n"/>
      <c r="B597" s="1" t="n"/>
      <c r="C597" s="1" t="n"/>
      <c r="D597" s="1" t="n"/>
      <c r="E597" s="1" t="n"/>
      <c r="F597" s="1" t="n"/>
      <c r="G597" s="26"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row>
    <row r="598" ht="15.75" customHeight="1" s="412">
      <c r="A598" s="1" t="n"/>
      <c r="B598" s="1" t="n"/>
      <c r="C598" s="1" t="n"/>
      <c r="D598" s="1" t="n"/>
      <c r="E598" s="1" t="n"/>
      <c r="F598" s="1" t="n"/>
      <c r="G598" s="26"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row>
    <row r="599" ht="15.75" customHeight="1" s="412">
      <c r="A599" s="1" t="n"/>
      <c r="B599" s="1" t="n"/>
      <c r="C599" s="1" t="n"/>
      <c r="D599" s="1" t="n"/>
      <c r="E599" s="1" t="n"/>
      <c r="F599" s="1" t="n"/>
      <c r="G599" s="26"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row>
    <row r="600" ht="15.75" customHeight="1" s="412">
      <c r="A600" s="1" t="n"/>
      <c r="B600" s="1" t="n"/>
      <c r="C600" s="1" t="n"/>
      <c r="D600" s="1" t="n"/>
      <c r="E600" s="1" t="n"/>
      <c r="F600" s="1" t="n"/>
      <c r="G600" s="26"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row>
    <row r="601" ht="15.75" customHeight="1" s="412">
      <c r="A601" s="1" t="n"/>
      <c r="B601" s="1" t="n"/>
      <c r="C601" s="1" t="n"/>
      <c r="D601" s="1" t="n"/>
      <c r="E601" s="1" t="n"/>
      <c r="F601" s="1" t="n"/>
      <c r="G601" s="26"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row>
    <row r="602" ht="15.75" customHeight="1" s="412">
      <c r="A602" s="1" t="n"/>
      <c r="B602" s="1" t="n"/>
      <c r="C602" s="1" t="n"/>
      <c r="D602" s="1" t="n"/>
      <c r="E602" s="1" t="n"/>
      <c r="F602" s="1" t="n"/>
      <c r="G602" s="26"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row>
    <row r="603" ht="15.75" customHeight="1" s="412">
      <c r="A603" s="1" t="n"/>
      <c r="B603" s="1" t="n"/>
      <c r="C603" s="1" t="n"/>
      <c r="D603" s="1" t="n"/>
      <c r="E603" s="1" t="n"/>
      <c r="F603" s="1" t="n"/>
      <c r="G603" s="26"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row>
    <row r="604" ht="15.75" customHeight="1" s="412">
      <c r="A604" s="1" t="n"/>
      <c r="B604" s="1" t="n"/>
      <c r="C604" s="1" t="n"/>
      <c r="D604" s="1" t="n"/>
      <c r="E604" s="1" t="n"/>
      <c r="F604" s="1" t="n"/>
      <c r="G604" s="26"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row>
    <row r="605" ht="15.75" customHeight="1" s="412">
      <c r="A605" s="1" t="n"/>
      <c r="B605" s="1" t="n"/>
      <c r="C605" s="1" t="n"/>
      <c r="D605" s="1" t="n"/>
      <c r="E605" s="1" t="n"/>
      <c r="F605" s="1" t="n"/>
      <c r="G605" s="26"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row>
    <row r="606" ht="15.75" customHeight="1" s="412">
      <c r="A606" s="1" t="n"/>
      <c r="B606" s="1" t="n"/>
      <c r="C606" s="1" t="n"/>
      <c r="D606" s="1" t="n"/>
      <c r="E606" s="1" t="n"/>
      <c r="F606" s="1" t="n"/>
      <c r="G606" s="26"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row>
    <row r="607" ht="15.75" customHeight="1" s="412">
      <c r="A607" s="1" t="n"/>
      <c r="B607" s="1" t="n"/>
      <c r="C607" s="1" t="n"/>
      <c r="D607" s="1" t="n"/>
      <c r="E607" s="1" t="n"/>
      <c r="F607" s="1" t="n"/>
      <c r="G607" s="26"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row>
    <row r="608" ht="15.75" customHeight="1" s="412">
      <c r="A608" s="1" t="n"/>
      <c r="B608" s="1" t="n"/>
      <c r="C608" s="1" t="n"/>
      <c r="D608" s="1" t="n"/>
      <c r="E608" s="1" t="n"/>
      <c r="F608" s="1" t="n"/>
      <c r="G608" s="26"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row>
    <row r="609" ht="15.75" customHeight="1" s="412">
      <c r="A609" s="1" t="n"/>
      <c r="B609" s="1" t="n"/>
      <c r="C609" s="1" t="n"/>
      <c r="D609" s="1" t="n"/>
      <c r="E609" s="1" t="n"/>
      <c r="F609" s="1" t="n"/>
      <c r="G609" s="26"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row>
    <row r="610" ht="15.75" customHeight="1" s="412">
      <c r="A610" s="1" t="n"/>
      <c r="B610" s="1" t="n"/>
      <c r="C610" s="1" t="n"/>
      <c r="D610" s="1" t="n"/>
      <c r="E610" s="1" t="n"/>
      <c r="F610" s="1" t="n"/>
      <c r="G610" s="26"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row>
    <row r="611" ht="15.75" customHeight="1" s="412">
      <c r="A611" s="1" t="n"/>
      <c r="B611" s="1" t="n"/>
      <c r="C611" s="1" t="n"/>
      <c r="D611" s="1" t="n"/>
      <c r="E611" s="1" t="n"/>
      <c r="F611" s="1" t="n"/>
      <c r="G611" s="26"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row>
    <row r="612" ht="15.75" customHeight="1" s="412">
      <c r="A612" s="1" t="n"/>
      <c r="B612" s="1" t="n"/>
      <c r="C612" s="1" t="n"/>
      <c r="D612" s="1" t="n"/>
      <c r="E612" s="1" t="n"/>
      <c r="F612" s="1" t="n"/>
      <c r="G612" s="26"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row>
    <row r="613" ht="15.75" customHeight="1" s="412">
      <c r="A613" s="1" t="n"/>
      <c r="B613" s="1" t="n"/>
      <c r="C613" s="1" t="n"/>
      <c r="D613" s="1" t="n"/>
      <c r="E613" s="1" t="n"/>
      <c r="F613" s="1" t="n"/>
      <c r="G613" s="26"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row>
    <row r="614" ht="15.75" customHeight="1" s="412">
      <c r="A614" s="1" t="n"/>
      <c r="B614" s="1" t="n"/>
      <c r="C614" s="1" t="n"/>
      <c r="D614" s="1" t="n"/>
      <c r="E614" s="1" t="n"/>
      <c r="F614" s="1" t="n"/>
      <c r="G614" s="26"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row>
    <row r="615" ht="15.75" customHeight="1" s="412">
      <c r="A615" s="1" t="n"/>
      <c r="B615" s="1" t="n"/>
      <c r="C615" s="1" t="n"/>
      <c r="D615" s="1" t="n"/>
      <c r="E615" s="1" t="n"/>
      <c r="F615" s="1" t="n"/>
      <c r="G615" s="26"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row>
    <row r="616" ht="15.75" customHeight="1" s="412">
      <c r="A616" s="1" t="n"/>
      <c r="B616" s="1" t="n"/>
      <c r="C616" s="1" t="n"/>
      <c r="D616" s="1" t="n"/>
      <c r="E616" s="1" t="n"/>
      <c r="F616" s="1" t="n"/>
      <c r="G616" s="26"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row>
    <row r="617" ht="15.75" customHeight="1" s="412">
      <c r="A617" s="1" t="n"/>
      <c r="B617" s="1" t="n"/>
      <c r="C617" s="1" t="n"/>
      <c r="D617" s="1" t="n"/>
      <c r="E617" s="1" t="n"/>
      <c r="F617" s="1" t="n"/>
      <c r="G617" s="26"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row>
    <row r="618" ht="15.75" customHeight="1" s="412">
      <c r="A618" s="1" t="n"/>
      <c r="B618" s="1" t="n"/>
      <c r="C618" s="1" t="n"/>
      <c r="D618" s="1" t="n"/>
      <c r="E618" s="1" t="n"/>
      <c r="F618" s="1" t="n"/>
      <c r="G618" s="26"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row>
    <row r="619" ht="15.75" customHeight="1" s="412">
      <c r="A619" s="1" t="n"/>
      <c r="B619" s="1" t="n"/>
      <c r="C619" s="1" t="n"/>
      <c r="D619" s="1" t="n"/>
      <c r="E619" s="1" t="n"/>
      <c r="F619" s="1" t="n"/>
      <c r="G619" s="26"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row>
    <row r="620" ht="15.75" customHeight="1" s="412">
      <c r="A620" s="1" t="n"/>
      <c r="B620" s="1" t="n"/>
      <c r="C620" s="1" t="n"/>
      <c r="D620" s="1" t="n"/>
      <c r="E620" s="1" t="n"/>
      <c r="F620" s="1" t="n"/>
      <c r="G620" s="26"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row>
    <row r="621" ht="15.75" customHeight="1" s="412">
      <c r="A621" s="1" t="n"/>
      <c r="B621" s="1" t="n"/>
      <c r="C621" s="1" t="n"/>
      <c r="D621" s="1" t="n"/>
      <c r="E621" s="1" t="n"/>
      <c r="F621" s="1" t="n"/>
      <c r="G621" s="26"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row>
    <row r="622" ht="15.75" customHeight="1" s="412">
      <c r="A622" s="1" t="n"/>
      <c r="B622" s="1" t="n"/>
      <c r="C622" s="1" t="n"/>
      <c r="D622" s="1" t="n"/>
      <c r="E622" s="1" t="n"/>
      <c r="F622" s="1" t="n"/>
      <c r="G622" s="26"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row>
    <row r="623" ht="15.75" customHeight="1" s="412">
      <c r="A623" s="1" t="n"/>
      <c r="B623" s="1" t="n"/>
      <c r="C623" s="1" t="n"/>
      <c r="D623" s="1" t="n"/>
      <c r="E623" s="1" t="n"/>
      <c r="F623" s="1" t="n"/>
      <c r="G623" s="26"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row>
    <row r="624" ht="15.75" customHeight="1" s="412">
      <c r="A624" s="1" t="n"/>
      <c r="B624" s="1" t="n"/>
      <c r="C624" s="1" t="n"/>
      <c r="D624" s="1" t="n"/>
      <c r="E624" s="1" t="n"/>
      <c r="F624" s="1" t="n"/>
      <c r="G624" s="26"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row>
    <row r="625" ht="15.75" customHeight="1" s="412">
      <c r="A625" s="1" t="n"/>
      <c r="B625" s="1" t="n"/>
      <c r="C625" s="1" t="n"/>
      <c r="D625" s="1" t="n"/>
      <c r="E625" s="1" t="n"/>
      <c r="F625" s="1" t="n"/>
      <c r="G625" s="26"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row>
    <row r="626" ht="15.75" customHeight="1" s="412">
      <c r="A626" s="1" t="n"/>
      <c r="B626" s="1" t="n"/>
      <c r="C626" s="1" t="n"/>
      <c r="D626" s="1" t="n"/>
      <c r="E626" s="1" t="n"/>
      <c r="F626" s="1" t="n"/>
      <c r="G626" s="26"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row>
    <row r="627" ht="15.75" customHeight="1" s="412">
      <c r="A627" s="1" t="n"/>
      <c r="B627" s="1" t="n"/>
      <c r="C627" s="1" t="n"/>
      <c r="D627" s="1" t="n"/>
      <c r="E627" s="1" t="n"/>
      <c r="F627" s="1" t="n"/>
      <c r="G627" s="26"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row>
    <row r="628" ht="15.75" customHeight="1" s="412">
      <c r="A628" s="1" t="n"/>
      <c r="B628" s="1" t="n"/>
      <c r="C628" s="1" t="n"/>
      <c r="D628" s="1" t="n"/>
      <c r="E628" s="1" t="n"/>
      <c r="F628" s="1" t="n"/>
      <c r="G628" s="26"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row>
    <row r="629" ht="15.75" customHeight="1" s="412">
      <c r="A629" s="1" t="n"/>
      <c r="B629" s="1" t="n"/>
      <c r="C629" s="1" t="n"/>
      <c r="D629" s="1" t="n"/>
      <c r="E629" s="1" t="n"/>
      <c r="F629" s="1" t="n"/>
      <c r="G629" s="26"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row>
    <row r="630" ht="15.75" customHeight="1" s="412">
      <c r="A630" s="1" t="n"/>
      <c r="B630" s="1" t="n"/>
      <c r="C630" s="1" t="n"/>
      <c r="D630" s="1" t="n"/>
      <c r="E630" s="1" t="n"/>
      <c r="F630" s="1" t="n"/>
      <c r="G630" s="26"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row>
    <row r="631" ht="15.75" customHeight="1" s="412">
      <c r="A631" s="1" t="n"/>
      <c r="B631" s="1" t="n"/>
      <c r="C631" s="1" t="n"/>
      <c r="D631" s="1" t="n"/>
      <c r="E631" s="1" t="n"/>
      <c r="F631" s="1" t="n"/>
      <c r="G631" s="26"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row>
    <row r="632" ht="15.75" customHeight="1" s="412">
      <c r="A632" s="1" t="n"/>
      <c r="B632" s="1" t="n"/>
      <c r="C632" s="1" t="n"/>
      <c r="D632" s="1" t="n"/>
      <c r="E632" s="1" t="n"/>
      <c r="F632" s="1" t="n"/>
      <c r="G632" s="26"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row>
    <row r="633" ht="15.75" customHeight="1" s="412">
      <c r="A633" s="1" t="n"/>
      <c r="B633" s="1" t="n"/>
      <c r="C633" s="1" t="n"/>
      <c r="D633" s="1" t="n"/>
      <c r="E633" s="1" t="n"/>
      <c r="F633" s="1" t="n"/>
      <c r="G633" s="26"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row>
    <row r="634" ht="15.75" customHeight="1" s="412">
      <c r="A634" s="1" t="n"/>
      <c r="B634" s="1" t="n"/>
      <c r="C634" s="1" t="n"/>
      <c r="D634" s="1" t="n"/>
      <c r="E634" s="1" t="n"/>
      <c r="F634" s="1" t="n"/>
      <c r="G634" s="26"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row>
    <row r="635" ht="15.75" customHeight="1" s="412">
      <c r="A635" s="1" t="n"/>
      <c r="B635" s="1" t="n"/>
      <c r="C635" s="1" t="n"/>
      <c r="D635" s="1" t="n"/>
      <c r="E635" s="1" t="n"/>
      <c r="F635" s="1" t="n"/>
      <c r="G635" s="26"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row>
    <row r="636" ht="15.75" customHeight="1" s="412">
      <c r="A636" s="1" t="n"/>
      <c r="B636" s="1" t="n"/>
      <c r="C636" s="1" t="n"/>
      <c r="D636" s="1" t="n"/>
      <c r="E636" s="1" t="n"/>
      <c r="F636" s="1" t="n"/>
      <c r="G636" s="26"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row>
    <row r="637" ht="15.75" customHeight="1" s="412">
      <c r="A637" s="1" t="n"/>
      <c r="B637" s="1" t="n"/>
      <c r="C637" s="1" t="n"/>
      <c r="D637" s="1" t="n"/>
      <c r="E637" s="1" t="n"/>
      <c r="F637" s="1" t="n"/>
      <c r="G637" s="26"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row>
    <row r="638" ht="15.75" customHeight="1" s="412">
      <c r="A638" s="1" t="n"/>
      <c r="B638" s="1" t="n"/>
      <c r="C638" s="1" t="n"/>
      <c r="D638" s="1" t="n"/>
      <c r="E638" s="1" t="n"/>
      <c r="F638" s="1" t="n"/>
      <c r="G638" s="26"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row>
    <row r="639" ht="15.75" customHeight="1" s="412">
      <c r="A639" s="1" t="n"/>
      <c r="B639" s="1" t="n"/>
      <c r="C639" s="1" t="n"/>
      <c r="D639" s="1" t="n"/>
      <c r="E639" s="1" t="n"/>
      <c r="F639" s="1" t="n"/>
      <c r="G639" s="26"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row>
    <row r="640" ht="15.75" customHeight="1" s="412">
      <c r="A640" s="1" t="n"/>
      <c r="B640" s="1" t="n"/>
      <c r="C640" s="1" t="n"/>
      <c r="D640" s="1" t="n"/>
      <c r="E640" s="1" t="n"/>
      <c r="F640" s="1" t="n"/>
      <c r="G640" s="26"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row>
    <row r="641" ht="15.75" customHeight="1" s="412">
      <c r="A641" s="1" t="n"/>
      <c r="B641" s="1" t="n"/>
      <c r="C641" s="1" t="n"/>
      <c r="D641" s="1" t="n"/>
      <c r="E641" s="1" t="n"/>
      <c r="F641" s="1" t="n"/>
      <c r="G641" s="26"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row>
    <row r="642" ht="15.75" customHeight="1" s="412">
      <c r="A642" s="1" t="n"/>
      <c r="B642" s="1" t="n"/>
      <c r="C642" s="1" t="n"/>
      <c r="D642" s="1" t="n"/>
      <c r="E642" s="1" t="n"/>
      <c r="F642" s="1" t="n"/>
      <c r="G642" s="26"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row>
    <row r="643" ht="15.75" customHeight="1" s="412">
      <c r="A643" s="1" t="n"/>
      <c r="B643" s="1" t="n"/>
      <c r="C643" s="1" t="n"/>
      <c r="D643" s="1" t="n"/>
      <c r="E643" s="1" t="n"/>
      <c r="F643" s="1" t="n"/>
      <c r="G643" s="26"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row>
    <row r="644" ht="15.75" customHeight="1" s="412">
      <c r="A644" s="1" t="n"/>
      <c r="B644" s="1" t="n"/>
      <c r="C644" s="1" t="n"/>
      <c r="D644" s="1" t="n"/>
      <c r="E644" s="1" t="n"/>
      <c r="F644" s="1" t="n"/>
      <c r="G644" s="26"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row>
    <row r="645" ht="15.75" customHeight="1" s="412">
      <c r="A645" s="1" t="n"/>
      <c r="B645" s="1" t="n"/>
      <c r="C645" s="1" t="n"/>
      <c r="D645" s="1" t="n"/>
      <c r="E645" s="1" t="n"/>
      <c r="F645" s="1" t="n"/>
      <c r="G645" s="26"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row>
    <row r="646" ht="15.75" customHeight="1" s="412">
      <c r="A646" s="1" t="n"/>
      <c r="B646" s="1" t="n"/>
      <c r="C646" s="1" t="n"/>
      <c r="D646" s="1" t="n"/>
      <c r="E646" s="1" t="n"/>
      <c r="F646" s="1" t="n"/>
      <c r="G646" s="26"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row>
    <row r="647" ht="15.75" customHeight="1" s="412">
      <c r="A647" s="1" t="n"/>
      <c r="B647" s="1" t="n"/>
      <c r="C647" s="1" t="n"/>
      <c r="D647" s="1" t="n"/>
      <c r="E647" s="1" t="n"/>
      <c r="F647" s="1" t="n"/>
      <c r="G647" s="26"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row>
    <row r="648" ht="15.75" customHeight="1" s="412">
      <c r="A648" s="1" t="n"/>
      <c r="B648" s="1" t="n"/>
      <c r="C648" s="1" t="n"/>
      <c r="D648" s="1" t="n"/>
      <c r="E648" s="1" t="n"/>
      <c r="F648" s="1" t="n"/>
      <c r="G648" s="26"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row>
    <row r="649" ht="15.75" customHeight="1" s="412">
      <c r="A649" s="1" t="n"/>
      <c r="B649" s="1" t="n"/>
      <c r="C649" s="1" t="n"/>
      <c r="D649" s="1" t="n"/>
      <c r="E649" s="1" t="n"/>
      <c r="F649" s="1" t="n"/>
      <c r="G649" s="26"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row>
    <row r="650" ht="15.75" customHeight="1" s="412">
      <c r="A650" s="1" t="n"/>
      <c r="B650" s="1" t="n"/>
      <c r="C650" s="1" t="n"/>
      <c r="D650" s="1" t="n"/>
      <c r="E650" s="1" t="n"/>
      <c r="F650" s="1" t="n"/>
      <c r="G650" s="26"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row>
    <row r="651" ht="15.75" customHeight="1" s="412">
      <c r="A651" s="1" t="n"/>
      <c r="B651" s="1" t="n"/>
      <c r="C651" s="1" t="n"/>
      <c r="D651" s="1" t="n"/>
      <c r="E651" s="1" t="n"/>
      <c r="F651" s="1" t="n"/>
      <c r="G651" s="26"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row>
    <row r="652" ht="15.75" customHeight="1" s="412">
      <c r="A652" s="1" t="n"/>
      <c r="B652" s="1" t="n"/>
      <c r="C652" s="1" t="n"/>
      <c r="D652" s="1" t="n"/>
      <c r="E652" s="1" t="n"/>
      <c r="F652" s="1" t="n"/>
      <c r="G652" s="26"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row>
    <row r="653" ht="15.75" customHeight="1" s="412">
      <c r="A653" s="1" t="n"/>
      <c r="B653" s="1" t="n"/>
      <c r="C653" s="1" t="n"/>
      <c r="D653" s="1" t="n"/>
      <c r="E653" s="1" t="n"/>
      <c r="F653" s="1" t="n"/>
      <c r="G653" s="26"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row>
    <row r="654" ht="15.75" customHeight="1" s="412">
      <c r="A654" s="1" t="n"/>
      <c r="B654" s="1" t="n"/>
      <c r="C654" s="1" t="n"/>
      <c r="D654" s="1" t="n"/>
      <c r="E654" s="1" t="n"/>
      <c r="F654" s="1" t="n"/>
      <c r="G654" s="26"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row>
    <row r="655" ht="15.75" customHeight="1" s="412">
      <c r="A655" s="1" t="n"/>
      <c r="B655" s="1" t="n"/>
      <c r="C655" s="1" t="n"/>
      <c r="D655" s="1" t="n"/>
      <c r="E655" s="1" t="n"/>
      <c r="F655" s="1" t="n"/>
      <c r="G655" s="26"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row>
    <row r="656" ht="15.75" customHeight="1" s="412">
      <c r="A656" s="1" t="n"/>
      <c r="B656" s="1" t="n"/>
      <c r="C656" s="1" t="n"/>
      <c r="D656" s="1" t="n"/>
      <c r="E656" s="1" t="n"/>
      <c r="F656" s="1" t="n"/>
      <c r="G656" s="26"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row>
    <row r="657" ht="15.75" customHeight="1" s="412">
      <c r="A657" s="1" t="n"/>
      <c r="B657" s="1" t="n"/>
      <c r="C657" s="1" t="n"/>
      <c r="D657" s="1" t="n"/>
      <c r="E657" s="1" t="n"/>
      <c r="F657" s="1" t="n"/>
      <c r="G657" s="26"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row>
    <row r="658" ht="15.75" customHeight="1" s="412">
      <c r="A658" s="1" t="n"/>
      <c r="B658" s="1" t="n"/>
      <c r="C658" s="1" t="n"/>
      <c r="D658" s="1" t="n"/>
      <c r="E658" s="1" t="n"/>
      <c r="F658" s="1" t="n"/>
      <c r="G658" s="26"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row>
    <row r="659" ht="15.75" customHeight="1" s="412">
      <c r="A659" s="1" t="n"/>
      <c r="B659" s="1" t="n"/>
      <c r="C659" s="1" t="n"/>
      <c r="D659" s="1" t="n"/>
      <c r="E659" s="1" t="n"/>
      <c r="F659" s="1" t="n"/>
      <c r="G659" s="26"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row>
    <row r="660" ht="15.75" customHeight="1" s="412">
      <c r="A660" s="1" t="n"/>
      <c r="B660" s="1" t="n"/>
      <c r="C660" s="1" t="n"/>
      <c r="D660" s="1" t="n"/>
      <c r="E660" s="1" t="n"/>
      <c r="F660" s="1" t="n"/>
      <c r="G660" s="26"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row>
    <row r="661" ht="15.75" customHeight="1" s="412">
      <c r="A661" s="1" t="n"/>
      <c r="B661" s="1" t="n"/>
      <c r="C661" s="1" t="n"/>
      <c r="D661" s="1" t="n"/>
      <c r="E661" s="1" t="n"/>
      <c r="F661" s="1" t="n"/>
      <c r="G661" s="26"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row>
    <row r="662" ht="15.75" customHeight="1" s="412">
      <c r="A662" s="1" t="n"/>
      <c r="B662" s="1" t="n"/>
      <c r="C662" s="1" t="n"/>
      <c r="D662" s="1" t="n"/>
      <c r="E662" s="1" t="n"/>
      <c r="F662" s="1" t="n"/>
      <c r="G662" s="26"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row>
    <row r="663" ht="15.75" customHeight="1" s="412">
      <c r="A663" s="1" t="n"/>
      <c r="B663" s="1" t="n"/>
      <c r="C663" s="1" t="n"/>
      <c r="D663" s="1" t="n"/>
      <c r="E663" s="1" t="n"/>
      <c r="F663" s="1" t="n"/>
      <c r="G663" s="26"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row>
    <row r="664" ht="15.75" customHeight="1" s="412">
      <c r="A664" s="1" t="n"/>
      <c r="B664" s="1" t="n"/>
      <c r="C664" s="1" t="n"/>
      <c r="D664" s="1" t="n"/>
      <c r="E664" s="1" t="n"/>
      <c r="F664" s="1" t="n"/>
      <c r="G664" s="26"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row>
    <row r="665" ht="15.75" customHeight="1" s="412">
      <c r="A665" s="1" t="n"/>
      <c r="B665" s="1" t="n"/>
      <c r="C665" s="1" t="n"/>
      <c r="D665" s="1" t="n"/>
      <c r="E665" s="1" t="n"/>
      <c r="F665" s="1" t="n"/>
      <c r="G665" s="26"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row>
    <row r="666" ht="15.75" customHeight="1" s="412">
      <c r="A666" s="1" t="n"/>
      <c r="B666" s="1" t="n"/>
      <c r="C666" s="1" t="n"/>
      <c r="D666" s="1" t="n"/>
      <c r="E666" s="1" t="n"/>
      <c r="F666" s="1" t="n"/>
      <c r="G666" s="26"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row>
    <row r="667" ht="15.75" customHeight="1" s="412">
      <c r="A667" s="1" t="n"/>
      <c r="B667" s="1" t="n"/>
      <c r="C667" s="1" t="n"/>
      <c r="D667" s="1" t="n"/>
      <c r="E667" s="1" t="n"/>
      <c r="F667" s="1" t="n"/>
      <c r="G667" s="26"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row>
    <row r="668" ht="15.75" customHeight="1" s="412">
      <c r="A668" s="1" t="n"/>
      <c r="B668" s="1" t="n"/>
      <c r="C668" s="1" t="n"/>
      <c r="D668" s="1" t="n"/>
      <c r="E668" s="1" t="n"/>
      <c r="F668" s="1" t="n"/>
      <c r="G668" s="26"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row>
    <row r="669" ht="15.75" customHeight="1" s="412">
      <c r="A669" s="1" t="n"/>
      <c r="B669" s="1" t="n"/>
      <c r="C669" s="1" t="n"/>
      <c r="D669" s="1" t="n"/>
      <c r="E669" s="1" t="n"/>
      <c r="F669" s="1" t="n"/>
      <c r="G669" s="26"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row>
    <row r="670" ht="15.75" customHeight="1" s="412">
      <c r="A670" s="1" t="n"/>
      <c r="B670" s="1" t="n"/>
      <c r="C670" s="1" t="n"/>
      <c r="D670" s="1" t="n"/>
      <c r="E670" s="1" t="n"/>
      <c r="F670" s="1" t="n"/>
      <c r="G670" s="26"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row>
    <row r="671" ht="15.75" customHeight="1" s="412">
      <c r="A671" s="1" t="n"/>
      <c r="B671" s="1" t="n"/>
      <c r="C671" s="1" t="n"/>
      <c r="D671" s="1" t="n"/>
      <c r="E671" s="1" t="n"/>
      <c r="F671" s="1" t="n"/>
      <c r="G671" s="26"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row>
    <row r="672" ht="15.75" customHeight="1" s="412">
      <c r="A672" s="1" t="n"/>
      <c r="B672" s="1" t="n"/>
      <c r="C672" s="1" t="n"/>
      <c r="D672" s="1" t="n"/>
      <c r="E672" s="1" t="n"/>
      <c r="F672" s="1" t="n"/>
      <c r="G672" s="26"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row>
    <row r="673" ht="15.75" customHeight="1" s="412">
      <c r="A673" s="1" t="n"/>
      <c r="B673" s="1" t="n"/>
      <c r="C673" s="1" t="n"/>
      <c r="D673" s="1" t="n"/>
      <c r="E673" s="1" t="n"/>
      <c r="F673" s="1" t="n"/>
      <c r="G673" s="26"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row>
    <row r="674" ht="15.75" customHeight="1" s="412">
      <c r="A674" s="1" t="n"/>
      <c r="B674" s="1" t="n"/>
      <c r="C674" s="1" t="n"/>
      <c r="D674" s="1" t="n"/>
      <c r="E674" s="1" t="n"/>
      <c r="F674" s="1" t="n"/>
      <c r="G674" s="26"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row>
    <row r="675" ht="15.75" customHeight="1" s="412">
      <c r="A675" s="1" t="n"/>
      <c r="B675" s="1" t="n"/>
      <c r="C675" s="1" t="n"/>
      <c r="D675" s="1" t="n"/>
      <c r="E675" s="1" t="n"/>
      <c r="F675" s="1" t="n"/>
      <c r="G675" s="26"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row>
    <row r="676" ht="15.75" customHeight="1" s="412">
      <c r="A676" s="1" t="n"/>
      <c r="B676" s="1" t="n"/>
      <c r="C676" s="1" t="n"/>
      <c r="D676" s="1" t="n"/>
      <c r="E676" s="1" t="n"/>
      <c r="F676" s="1" t="n"/>
      <c r="G676" s="26"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row>
    <row r="677" ht="15.75" customHeight="1" s="412">
      <c r="A677" s="1" t="n"/>
      <c r="B677" s="1" t="n"/>
      <c r="C677" s="1" t="n"/>
      <c r="D677" s="1" t="n"/>
      <c r="E677" s="1" t="n"/>
      <c r="F677" s="1" t="n"/>
      <c r="G677" s="26"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row>
    <row r="678" ht="15.75" customHeight="1" s="412">
      <c r="A678" s="1" t="n"/>
      <c r="B678" s="1" t="n"/>
      <c r="C678" s="1" t="n"/>
      <c r="D678" s="1" t="n"/>
      <c r="E678" s="1" t="n"/>
      <c r="F678" s="1" t="n"/>
      <c r="G678" s="26"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row>
    <row r="679" ht="15.75" customHeight="1" s="412">
      <c r="A679" s="1" t="n"/>
      <c r="B679" s="1" t="n"/>
      <c r="C679" s="1" t="n"/>
      <c r="D679" s="1" t="n"/>
      <c r="E679" s="1" t="n"/>
      <c r="F679" s="1" t="n"/>
      <c r="G679" s="26"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row>
    <row r="680" ht="15.75" customHeight="1" s="412">
      <c r="A680" s="1" t="n"/>
      <c r="B680" s="1" t="n"/>
      <c r="C680" s="1" t="n"/>
      <c r="D680" s="1" t="n"/>
      <c r="E680" s="1" t="n"/>
      <c r="F680" s="1" t="n"/>
      <c r="G680" s="26"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row>
    <row r="681" ht="15.75" customHeight="1" s="412">
      <c r="A681" s="1" t="n"/>
      <c r="B681" s="1" t="n"/>
      <c r="C681" s="1" t="n"/>
      <c r="D681" s="1" t="n"/>
      <c r="E681" s="1" t="n"/>
      <c r="F681" s="1" t="n"/>
      <c r="G681" s="26"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row>
    <row r="682" ht="15.75" customHeight="1" s="412">
      <c r="A682" s="1" t="n"/>
      <c r="B682" s="1" t="n"/>
      <c r="C682" s="1" t="n"/>
      <c r="D682" s="1" t="n"/>
      <c r="E682" s="1" t="n"/>
      <c r="F682" s="1" t="n"/>
      <c r="G682" s="26"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row>
    <row r="683" ht="15.75" customHeight="1" s="412">
      <c r="A683" s="1" t="n"/>
      <c r="B683" s="1" t="n"/>
      <c r="C683" s="1" t="n"/>
      <c r="D683" s="1" t="n"/>
      <c r="E683" s="1" t="n"/>
      <c r="F683" s="1" t="n"/>
      <c r="G683" s="26"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row>
    <row r="684" ht="15.75" customHeight="1" s="412">
      <c r="A684" s="1" t="n"/>
      <c r="B684" s="1" t="n"/>
      <c r="C684" s="1" t="n"/>
      <c r="D684" s="1" t="n"/>
      <c r="E684" s="1" t="n"/>
      <c r="F684" s="1" t="n"/>
      <c r="G684" s="26"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row>
    <row r="685" ht="15.75" customHeight="1" s="412">
      <c r="A685" s="1" t="n"/>
      <c r="B685" s="1" t="n"/>
      <c r="C685" s="1" t="n"/>
      <c r="D685" s="1" t="n"/>
      <c r="E685" s="1" t="n"/>
      <c r="F685" s="1" t="n"/>
      <c r="G685" s="26"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row>
    <row r="686" ht="15.75" customHeight="1" s="412">
      <c r="A686" s="1" t="n"/>
      <c r="B686" s="1" t="n"/>
      <c r="C686" s="1" t="n"/>
      <c r="D686" s="1" t="n"/>
      <c r="E686" s="1" t="n"/>
      <c r="F686" s="1" t="n"/>
      <c r="G686" s="26"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row>
    <row r="687" ht="15.75" customHeight="1" s="412">
      <c r="A687" s="1" t="n"/>
      <c r="B687" s="1" t="n"/>
      <c r="C687" s="1" t="n"/>
      <c r="D687" s="1" t="n"/>
      <c r="E687" s="1" t="n"/>
      <c r="F687" s="1" t="n"/>
      <c r="G687" s="26"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row>
    <row r="688" ht="15.75" customHeight="1" s="412">
      <c r="A688" s="1" t="n"/>
      <c r="B688" s="1" t="n"/>
      <c r="C688" s="1" t="n"/>
      <c r="D688" s="1" t="n"/>
      <c r="E688" s="1" t="n"/>
      <c r="F688" s="1" t="n"/>
      <c r="G688" s="26"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row>
    <row r="689" ht="15.75" customHeight="1" s="412">
      <c r="A689" s="1" t="n"/>
      <c r="B689" s="1" t="n"/>
      <c r="C689" s="1" t="n"/>
      <c r="D689" s="1" t="n"/>
      <c r="E689" s="1" t="n"/>
      <c r="F689" s="1" t="n"/>
      <c r="G689" s="26"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row>
    <row r="690" ht="15.75" customHeight="1" s="412">
      <c r="A690" s="1" t="n"/>
      <c r="B690" s="1" t="n"/>
      <c r="C690" s="1" t="n"/>
      <c r="D690" s="1" t="n"/>
      <c r="E690" s="1" t="n"/>
      <c r="F690" s="1" t="n"/>
      <c r="G690" s="26"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row>
    <row r="691" ht="15.75" customHeight="1" s="412">
      <c r="A691" s="1" t="n"/>
      <c r="B691" s="1" t="n"/>
      <c r="C691" s="1" t="n"/>
      <c r="D691" s="1" t="n"/>
      <c r="E691" s="1" t="n"/>
      <c r="F691" s="1" t="n"/>
      <c r="G691" s="26"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row>
    <row r="692" ht="15.75" customHeight="1" s="412">
      <c r="A692" s="1" t="n"/>
      <c r="B692" s="1" t="n"/>
      <c r="C692" s="1" t="n"/>
      <c r="D692" s="1" t="n"/>
      <c r="E692" s="1" t="n"/>
      <c r="F692" s="1" t="n"/>
      <c r="G692" s="26"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row>
    <row r="693" ht="15.75" customHeight="1" s="412">
      <c r="A693" s="1" t="n"/>
      <c r="B693" s="1" t="n"/>
      <c r="C693" s="1" t="n"/>
      <c r="D693" s="1" t="n"/>
      <c r="E693" s="1" t="n"/>
      <c r="F693" s="1" t="n"/>
      <c r="G693" s="26"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row>
    <row r="694" ht="15.75" customHeight="1" s="412">
      <c r="A694" s="1" t="n"/>
      <c r="B694" s="1" t="n"/>
      <c r="C694" s="1" t="n"/>
      <c r="D694" s="1" t="n"/>
      <c r="E694" s="1" t="n"/>
      <c r="F694" s="1" t="n"/>
      <c r="G694" s="26"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row>
    <row r="695" ht="15.75" customHeight="1" s="412">
      <c r="A695" s="1" t="n"/>
      <c r="B695" s="1" t="n"/>
      <c r="C695" s="1" t="n"/>
      <c r="D695" s="1" t="n"/>
      <c r="E695" s="1" t="n"/>
      <c r="F695" s="1" t="n"/>
      <c r="G695" s="26"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row>
    <row r="696" ht="15.75" customHeight="1" s="412">
      <c r="A696" s="1" t="n"/>
      <c r="B696" s="1" t="n"/>
      <c r="C696" s="1" t="n"/>
      <c r="D696" s="1" t="n"/>
      <c r="E696" s="1" t="n"/>
      <c r="F696" s="1" t="n"/>
      <c r="G696" s="26"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row>
    <row r="697" ht="15.75" customHeight="1" s="412">
      <c r="A697" s="1" t="n"/>
      <c r="B697" s="1" t="n"/>
      <c r="C697" s="1" t="n"/>
      <c r="D697" s="1" t="n"/>
      <c r="E697" s="1" t="n"/>
      <c r="F697" s="1" t="n"/>
      <c r="G697" s="26"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row>
    <row r="698" ht="15.75" customHeight="1" s="412">
      <c r="A698" s="1" t="n"/>
      <c r="B698" s="1" t="n"/>
      <c r="C698" s="1" t="n"/>
      <c r="D698" s="1" t="n"/>
      <c r="E698" s="1" t="n"/>
      <c r="F698" s="1" t="n"/>
      <c r="G698" s="26"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row>
    <row r="699" ht="15.75" customHeight="1" s="412">
      <c r="A699" s="1" t="n"/>
      <c r="B699" s="1" t="n"/>
      <c r="C699" s="1" t="n"/>
      <c r="D699" s="1" t="n"/>
      <c r="E699" s="1" t="n"/>
      <c r="F699" s="1" t="n"/>
      <c r="G699" s="26"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row>
    <row r="700" ht="15.75" customHeight="1" s="412">
      <c r="A700" s="1" t="n"/>
      <c r="B700" s="1" t="n"/>
      <c r="C700" s="1" t="n"/>
      <c r="D700" s="1" t="n"/>
      <c r="E700" s="1" t="n"/>
      <c r="F700" s="1" t="n"/>
      <c r="G700" s="26"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row>
    <row r="701" ht="15.75" customHeight="1" s="412">
      <c r="A701" s="1" t="n"/>
      <c r="B701" s="1" t="n"/>
      <c r="C701" s="1" t="n"/>
      <c r="D701" s="1" t="n"/>
      <c r="E701" s="1" t="n"/>
      <c r="F701" s="1" t="n"/>
      <c r="G701" s="26"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row>
    <row r="702" ht="15.75" customHeight="1" s="412">
      <c r="A702" s="1" t="n"/>
      <c r="B702" s="1" t="n"/>
      <c r="C702" s="1" t="n"/>
      <c r="D702" s="1" t="n"/>
      <c r="E702" s="1" t="n"/>
      <c r="F702" s="1" t="n"/>
      <c r="G702" s="26"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row>
    <row r="703" ht="15.75" customHeight="1" s="412">
      <c r="A703" s="1" t="n"/>
      <c r="B703" s="1" t="n"/>
      <c r="C703" s="1" t="n"/>
      <c r="D703" s="1" t="n"/>
      <c r="E703" s="1" t="n"/>
      <c r="F703" s="1" t="n"/>
      <c r="G703" s="26"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row>
    <row r="704" ht="15.75" customHeight="1" s="412">
      <c r="A704" s="1" t="n"/>
      <c r="B704" s="1" t="n"/>
      <c r="C704" s="1" t="n"/>
      <c r="D704" s="1" t="n"/>
      <c r="E704" s="1" t="n"/>
      <c r="F704" s="1" t="n"/>
      <c r="G704" s="26"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row>
    <row r="705" ht="15.75" customHeight="1" s="412">
      <c r="A705" s="1" t="n"/>
      <c r="B705" s="1" t="n"/>
      <c r="C705" s="1" t="n"/>
      <c r="D705" s="1" t="n"/>
      <c r="E705" s="1" t="n"/>
      <c r="F705" s="1" t="n"/>
      <c r="G705" s="26"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row>
    <row r="706" ht="15.75" customHeight="1" s="412">
      <c r="A706" s="1" t="n"/>
      <c r="B706" s="1" t="n"/>
      <c r="C706" s="1" t="n"/>
      <c r="D706" s="1" t="n"/>
      <c r="E706" s="1" t="n"/>
      <c r="F706" s="1" t="n"/>
      <c r="G706" s="26"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row>
    <row r="707" ht="15.75" customHeight="1" s="412">
      <c r="A707" s="1" t="n"/>
      <c r="B707" s="1" t="n"/>
      <c r="C707" s="1" t="n"/>
      <c r="D707" s="1" t="n"/>
      <c r="E707" s="1" t="n"/>
      <c r="F707" s="1" t="n"/>
      <c r="G707" s="26"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row>
    <row r="708" ht="15.75" customHeight="1" s="412">
      <c r="A708" s="1" t="n"/>
      <c r="B708" s="1" t="n"/>
      <c r="C708" s="1" t="n"/>
      <c r="D708" s="1" t="n"/>
      <c r="E708" s="1" t="n"/>
      <c r="F708" s="1" t="n"/>
      <c r="G708" s="26"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row>
    <row r="709" ht="15.75" customHeight="1" s="412">
      <c r="A709" s="1" t="n"/>
      <c r="B709" s="1" t="n"/>
      <c r="C709" s="1" t="n"/>
      <c r="D709" s="1" t="n"/>
      <c r="E709" s="1" t="n"/>
      <c r="F709" s="1" t="n"/>
      <c r="G709" s="26"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row>
    <row r="710" ht="15.75" customHeight="1" s="412">
      <c r="A710" s="1" t="n"/>
      <c r="B710" s="1" t="n"/>
      <c r="C710" s="1" t="n"/>
      <c r="D710" s="1" t="n"/>
      <c r="E710" s="1" t="n"/>
      <c r="F710" s="1" t="n"/>
      <c r="G710" s="26"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row>
    <row r="711" ht="15.75" customHeight="1" s="412">
      <c r="A711" s="1" t="n"/>
      <c r="B711" s="1" t="n"/>
      <c r="C711" s="1" t="n"/>
      <c r="D711" s="1" t="n"/>
      <c r="E711" s="1" t="n"/>
      <c r="F711" s="1" t="n"/>
      <c r="G711" s="26"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row>
    <row r="712" ht="15.75" customHeight="1" s="412">
      <c r="A712" s="1" t="n"/>
      <c r="B712" s="1" t="n"/>
      <c r="C712" s="1" t="n"/>
      <c r="D712" s="1" t="n"/>
      <c r="E712" s="1" t="n"/>
      <c r="F712" s="1" t="n"/>
      <c r="G712" s="26"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row>
    <row r="713" ht="15.75" customHeight="1" s="412">
      <c r="A713" s="1" t="n"/>
      <c r="B713" s="1" t="n"/>
      <c r="C713" s="1" t="n"/>
      <c r="D713" s="1" t="n"/>
      <c r="E713" s="1" t="n"/>
      <c r="F713" s="1" t="n"/>
      <c r="G713" s="26"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row>
    <row r="714" ht="15.75" customHeight="1" s="412">
      <c r="A714" s="1" t="n"/>
      <c r="B714" s="1" t="n"/>
      <c r="C714" s="1" t="n"/>
      <c r="D714" s="1" t="n"/>
      <c r="E714" s="1" t="n"/>
      <c r="F714" s="1" t="n"/>
      <c r="G714" s="26"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row>
    <row r="715" ht="15.75" customHeight="1" s="412">
      <c r="A715" s="1" t="n"/>
      <c r="B715" s="1" t="n"/>
      <c r="C715" s="1" t="n"/>
      <c r="D715" s="1" t="n"/>
      <c r="E715" s="1" t="n"/>
      <c r="F715" s="1" t="n"/>
      <c r="G715" s="26"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row>
    <row r="716" ht="15.75" customHeight="1" s="412">
      <c r="A716" s="1" t="n"/>
      <c r="B716" s="1" t="n"/>
      <c r="C716" s="1" t="n"/>
      <c r="D716" s="1" t="n"/>
      <c r="E716" s="1" t="n"/>
      <c r="F716" s="1" t="n"/>
      <c r="G716" s="26"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row>
    <row r="717" ht="15.75" customHeight="1" s="412">
      <c r="A717" s="1" t="n"/>
      <c r="B717" s="1" t="n"/>
      <c r="C717" s="1" t="n"/>
      <c r="D717" s="1" t="n"/>
      <c r="E717" s="1" t="n"/>
      <c r="F717" s="1" t="n"/>
      <c r="G717" s="26"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row>
    <row r="718" ht="15.75" customHeight="1" s="412">
      <c r="A718" s="1" t="n"/>
      <c r="B718" s="1" t="n"/>
      <c r="C718" s="1" t="n"/>
      <c r="D718" s="1" t="n"/>
      <c r="E718" s="1" t="n"/>
      <c r="F718" s="1" t="n"/>
      <c r="G718" s="26"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row>
    <row r="719" ht="15.75" customHeight="1" s="412">
      <c r="A719" s="1" t="n"/>
      <c r="B719" s="1" t="n"/>
      <c r="C719" s="1" t="n"/>
      <c r="D719" s="1" t="n"/>
      <c r="E719" s="1" t="n"/>
      <c r="F719" s="1" t="n"/>
      <c r="G719" s="26"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row>
    <row r="720" ht="15.75" customHeight="1" s="412">
      <c r="A720" s="1" t="n"/>
      <c r="B720" s="1" t="n"/>
      <c r="C720" s="1" t="n"/>
      <c r="D720" s="1" t="n"/>
      <c r="E720" s="1" t="n"/>
      <c r="F720" s="1" t="n"/>
      <c r="G720" s="26"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row>
    <row r="721" ht="15.75" customHeight="1" s="412">
      <c r="A721" s="1" t="n"/>
      <c r="B721" s="1" t="n"/>
      <c r="C721" s="1" t="n"/>
      <c r="D721" s="1" t="n"/>
      <c r="E721" s="1" t="n"/>
      <c r="F721" s="1" t="n"/>
      <c r="G721" s="26"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row>
    <row r="722" ht="15.75" customHeight="1" s="412">
      <c r="A722" s="1" t="n"/>
      <c r="B722" s="1" t="n"/>
      <c r="C722" s="1" t="n"/>
      <c r="D722" s="1" t="n"/>
      <c r="E722" s="1" t="n"/>
      <c r="F722" s="1" t="n"/>
      <c r="G722" s="26"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row>
    <row r="723" ht="15.75" customHeight="1" s="412">
      <c r="A723" s="1" t="n"/>
      <c r="B723" s="1" t="n"/>
      <c r="C723" s="1" t="n"/>
      <c r="D723" s="1" t="n"/>
      <c r="E723" s="1" t="n"/>
      <c r="F723" s="1" t="n"/>
      <c r="G723" s="26"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row>
    <row r="724" ht="15.75" customHeight="1" s="412">
      <c r="A724" s="1" t="n"/>
      <c r="B724" s="1" t="n"/>
      <c r="C724" s="1" t="n"/>
      <c r="D724" s="1" t="n"/>
      <c r="E724" s="1" t="n"/>
      <c r="F724" s="1" t="n"/>
      <c r="G724" s="26"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row>
    <row r="725" ht="15.75" customHeight="1" s="412">
      <c r="A725" s="1" t="n"/>
      <c r="B725" s="1" t="n"/>
      <c r="C725" s="1" t="n"/>
      <c r="D725" s="1" t="n"/>
      <c r="E725" s="1" t="n"/>
      <c r="F725" s="1" t="n"/>
      <c r="G725" s="26"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row>
    <row r="726" ht="15.75" customHeight="1" s="412">
      <c r="A726" s="1" t="n"/>
      <c r="B726" s="1" t="n"/>
      <c r="C726" s="1" t="n"/>
      <c r="D726" s="1" t="n"/>
      <c r="E726" s="1" t="n"/>
      <c r="F726" s="1" t="n"/>
      <c r="G726" s="26"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row>
    <row r="727" ht="15.75" customHeight="1" s="412">
      <c r="A727" s="1" t="n"/>
      <c r="B727" s="1" t="n"/>
      <c r="C727" s="1" t="n"/>
      <c r="D727" s="1" t="n"/>
      <c r="E727" s="1" t="n"/>
      <c r="F727" s="1" t="n"/>
      <c r="G727" s="26"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row>
    <row r="728" ht="15.75" customHeight="1" s="412">
      <c r="A728" s="1" t="n"/>
      <c r="B728" s="1" t="n"/>
      <c r="C728" s="1" t="n"/>
      <c r="D728" s="1" t="n"/>
      <c r="E728" s="1" t="n"/>
      <c r="F728" s="1" t="n"/>
      <c r="G728" s="26"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row>
    <row r="729" ht="15.75" customHeight="1" s="412">
      <c r="A729" s="1" t="n"/>
      <c r="B729" s="1" t="n"/>
      <c r="C729" s="1" t="n"/>
      <c r="D729" s="1" t="n"/>
      <c r="E729" s="1" t="n"/>
      <c r="F729" s="1" t="n"/>
      <c r="G729" s="26"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row>
    <row r="730" ht="15.75" customHeight="1" s="412">
      <c r="A730" s="1" t="n"/>
      <c r="B730" s="1" t="n"/>
      <c r="C730" s="1" t="n"/>
      <c r="D730" s="1" t="n"/>
      <c r="E730" s="1" t="n"/>
      <c r="F730" s="1" t="n"/>
      <c r="G730" s="26"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row>
    <row r="731" ht="15.75" customHeight="1" s="412">
      <c r="A731" s="1" t="n"/>
      <c r="B731" s="1" t="n"/>
      <c r="C731" s="1" t="n"/>
      <c r="D731" s="1" t="n"/>
      <c r="E731" s="1" t="n"/>
      <c r="F731" s="1" t="n"/>
      <c r="G731" s="26"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row>
    <row r="732" ht="15.75" customHeight="1" s="412">
      <c r="A732" s="1" t="n"/>
      <c r="B732" s="1" t="n"/>
      <c r="C732" s="1" t="n"/>
      <c r="D732" s="1" t="n"/>
      <c r="E732" s="1" t="n"/>
      <c r="F732" s="1" t="n"/>
      <c r="G732" s="26"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row>
    <row r="733" ht="15.75" customHeight="1" s="412">
      <c r="A733" s="1" t="n"/>
      <c r="B733" s="1" t="n"/>
      <c r="C733" s="1" t="n"/>
      <c r="D733" s="1" t="n"/>
      <c r="E733" s="1" t="n"/>
      <c r="F733" s="1" t="n"/>
      <c r="G733" s="26"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row>
    <row r="734" ht="15.75" customHeight="1" s="412">
      <c r="A734" s="1" t="n"/>
      <c r="B734" s="1" t="n"/>
      <c r="C734" s="1" t="n"/>
      <c r="D734" s="1" t="n"/>
      <c r="E734" s="1" t="n"/>
      <c r="F734" s="1" t="n"/>
      <c r="G734" s="26"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row>
    <row r="735" ht="15.75" customHeight="1" s="412">
      <c r="A735" s="1" t="n"/>
      <c r="B735" s="1" t="n"/>
      <c r="C735" s="1" t="n"/>
      <c r="D735" s="1" t="n"/>
      <c r="E735" s="1" t="n"/>
      <c r="F735" s="1" t="n"/>
      <c r="G735" s="26"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row>
    <row r="736" ht="15.75" customHeight="1" s="412">
      <c r="A736" s="1" t="n"/>
      <c r="B736" s="1" t="n"/>
      <c r="C736" s="1" t="n"/>
      <c r="D736" s="1" t="n"/>
      <c r="E736" s="1" t="n"/>
      <c r="F736" s="1" t="n"/>
      <c r="G736" s="26"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row>
    <row r="737" ht="15.75" customHeight="1" s="412">
      <c r="A737" s="1" t="n"/>
      <c r="B737" s="1" t="n"/>
      <c r="C737" s="1" t="n"/>
      <c r="D737" s="1" t="n"/>
      <c r="E737" s="1" t="n"/>
      <c r="F737" s="1" t="n"/>
      <c r="G737" s="26"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row>
    <row r="738" ht="15.75" customHeight="1" s="412">
      <c r="A738" s="1" t="n"/>
      <c r="B738" s="1" t="n"/>
      <c r="C738" s="1" t="n"/>
      <c r="D738" s="1" t="n"/>
      <c r="E738" s="1" t="n"/>
      <c r="F738" s="1" t="n"/>
      <c r="G738" s="26"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row>
    <row r="739" ht="15.75" customHeight="1" s="412">
      <c r="A739" s="1" t="n"/>
      <c r="B739" s="1" t="n"/>
      <c r="C739" s="1" t="n"/>
      <c r="D739" s="1" t="n"/>
      <c r="E739" s="1" t="n"/>
      <c r="F739" s="1" t="n"/>
      <c r="G739" s="26"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row>
    <row r="740" ht="15.75" customHeight="1" s="412">
      <c r="A740" s="1" t="n"/>
      <c r="B740" s="1" t="n"/>
      <c r="C740" s="1" t="n"/>
      <c r="D740" s="1" t="n"/>
      <c r="E740" s="1" t="n"/>
      <c r="F740" s="1" t="n"/>
      <c r="G740" s="26"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row>
    <row r="741" ht="15.75" customHeight="1" s="412">
      <c r="A741" s="1" t="n"/>
      <c r="B741" s="1" t="n"/>
      <c r="C741" s="1" t="n"/>
      <c r="D741" s="1" t="n"/>
      <c r="E741" s="1" t="n"/>
      <c r="F741" s="1" t="n"/>
      <c r="G741" s="26"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row>
    <row r="742" ht="15.75" customHeight="1" s="412">
      <c r="A742" s="1" t="n"/>
      <c r="B742" s="1" t="n"/>
      <c r="C742" s="1" t="n"/>
      <c r="D742" s="1" t="n"/>
      <c r="E742" s="1" t="n"/>
      <c r="F742" s="1" t="n"/>
      <c r="G742" s="26"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row>
    <row r="743" ht="15.75" customHeight="1" s="412">
      <c r="A743" s="1" t="n"/>
      <c r="B743" s="1" t="n"/>
      <c r="C743" s="1" t="n"/>
      <c r="D743" s="1" t="n"/>
      <c r="E743" s="1" t="n"/>
      <c r="F743" s="1" t="n"/>
      <c r="G743" s="26"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row>
    <row r="744" ht="15.75" customHeight="1" s="412">
      <c r="A744" s="1" t="n"/>
      <c r="B744" s="1" t="n"/>
      <c r="C744" s="1" t="n"/>
      <c r="D744" s="1" t="n"/>
      <c r="E744" s="1" t="n"/>
      <c r="F744" s="1" t="n"/>
      <c r="G744" s="26"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row>
    <row r="745" ht="15.75" customHeight="1" s="412">
      <c r="A745" s="1" t="n"/>
      <c r="B745" s="1" t="n"/>
      <c r="C745" s="1" t="n"/>
      <c r="D745" s="1" t="n"/>
      <c r="E745" s="1" t="n"/>
      <c r="F745" s="1" t="n"/>
      <c r="G745" s="26"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row>
    <row r="746" ht="15.75" customHeight="1" s="412">
      <c r="A746" s="1" t="n"/>
      <c r="B746" s="1" t="n"/>
      <c r="C746" s="1" t="n"/>
      <c r="D746" s="1" t="n"/>
      <c r="E746" s="1" t="n"/>
      <c r="F746" s="1" t="n"/>
      <c r="G746" s="26"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row>
    <row r="747" ht="15.75" customHeight="1" s="412">
      <c r="A747" s="1" t="n"/>
      <c r="B747" s="1" t="n"/>
      <c r="C747" s="1" t="n"/>
      <c r="D747" s="1" t="n"/>
      <c r="E747" s="1" t="n"/>
      <c r="F747" s="1" t="n"/>
      <c r="G747" s="26"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row>
    <row r="748" ht="15.75" customHeight="1" s="412">
      <c r="A748" s="1" t="n"/>
      <c r="B748" s="1" t="n"/>
      <c r="C748" s="1" t="n"/>
      <c r="D748" s="1" t="n"/>
      <c r="E748" s="1" t="n"/>
      <c r="F748" s="1" t="n"/>
      <c r="G748" s="26"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row>
    <row r="749" ht="15.75" customHeight="1" s="412">
      <c r="A749" s="1" t="n"/>
      <c r="B749" s="1" t="n"/>
      <c r="C749" s="1" t="n"/>
      <c r="D749" s="1" t="n"/>
      <c r="E749" s="1" t="n"/>
      <c r="F749" s="1" t="n"/>
      <c r="G749" s="26"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row>
    <row r="750" ht="15.75" customHeight="1" s="412">
      <c r="A750" s="1" t="n"/>
      <c r="B750" s="1" t="n"/>
      <c r="C750" s="1" t="n"/>
      <c r="D750" s="1" t="n"/>
      <c r="E750" s="1" t="n"/>
      <c r="F750" s="1" t="n"/>
      <c r="G750" s="26"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row>
    <row r="751" ht="15.75" customHeight="1" s="412">
      <c r="A751" s="1" t="n"/>
      <c r="B751" s="1" t="n"/>
      <c r="C751" s="1" t="n"/>
      <c r="D751" s="1" t="n"/>
      <c r="E751" s="1" t="n"/>
      <c r="F751" s="1" t="n"/>
      <c r="G751" s="26"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row>
    <row r="752" ht="15.75" customHeight="1" s="412">
      <c r="A752" s="1" t="n"/>
      <c r="B752" s="1" t="n"/>
      <c r="C752" s="1" t="n"/>
      <c r="D752" s="1" t="n"/>
      <c r="E752" s="1" t="n"/>
      <c r="F752" s="1" t="n"/>
      <c r="G752" s="26"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row>
    <row r="753" ht="15.75" customHeight="1" s="412">
      <c r="A753" s="1" t="n"/>
      <c r="B753" s="1" t="n"/>
      <c r="C753" s="1" t="n"/>
      <c r="D753" s="1" t="n"/>
      <c r="E753" s="1" t="n"/>
      <c r="F753" s="1" t="n"/>
      <c r="G753" s="26"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row>
    <row r="754" ht="15.75" customHeight="1" s="412">
      <c r="A754" s="1" t="n"/>
      <c r="B754" s="1" t="n"/>
      <c r="C754" s="1" t="n"/>
      <c r="D754" s="1" t="n"/>
      <c r="E754" s="1" t="n"/>
      <c r="F754" s="1" t="n"/>
      <c r="G754" s="26"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row>
    <row r="755" ht="15.75" customHeight="1" s="412">
      <c r="A755" s="1" t="n"/>
      <c r="B755" s="1" t="n"/>
      <c r="C755" s="1" t="n"/>
      <c r="D755" s="1" t="n"/>
      <c r="E755" s="1" t="n"/>
      <c r="F755" s="1" t="n"/>
      <c r="G755" s="26"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row>
    <row r="756" ht="15.75" customHeight="1" s="412">
      <c r="A756" s="1" t="n"/>
      <c r="B756" s="1" t="n"/>
      <c r="C756" s="1" t="n"/>
      <c r="D756" s="1" t="n"/>
      <c r="E756" s="1" t="n"/>
      <c r="F756" s="1" t="n"/>
      <c r="G756" s="26"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row>
    <row r="757" ht="15.75" customHeight="1" s="412">
      <c r="A757" s="1" t="n"/>
      <c r="B757" s="1" t="n"/>
      <c r="C757" s="1" t="n"/>
      <c r="D757" s="1" t="n"/>
      <c r="E757" s="1" t="n"/>
      <c r="F757" s="1" t="n"/>
      <c r="G757" s="26"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row>
    <row r="758" ht="15.75" customHeight="1" s="412">
      <c r="A758" s="1" t="n"/>
      <c r="B758" s="1" t="n"/>
      <c r="C758" s="1" t="n"/>
      <c r="D758" s="1" t="n"/>
      <c r="E758" s="1" t="n"/>
      <c r="F758" s="1" t="n"/>
      <c r="G758" s="26"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row>
    <row r="759" ht="15.75" customHeight="1" s="412">
      <c r="A759" s="1" t="n"/>
      <c r="B759" s="1" t="n"/>
      <c r="C759" s="1" t="n"/>
      <c r="D759" s="1" t="n"/>
      <c r="E759" s="1" t="n"/>
      <c r="F759" s="1" t="n"/>
      <c r="G759" s="26"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row>
    <row r="760" ht="15.75" customHeight="1" s="412">
      <c r="A760" s="1" t="n"/>
      <c r="B760" s="1" t="n"/>
      <c r="C760" s="1" t="n"/>
      <c r="D760" s="1" t="n"/>
      <c r="E760" s="1" t="n"/>
      <c r="F760" s="1" t="n"/>
      <c r="G760" s="26"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row>
    <row r="761" ht="15.75" customHeight="1" s="412">
      <c r="A761" s="1" t="n"/>
      <c r="B761" s="1" t="n"/>
      <c r="C761" s="1" t="n"/>
      <c r="D761" s="1" t="n"/>
      <c r="E761" s="1" t="n"/>
      <c r="F761" s="1" t="n"/>
      <c r="G761" s="26"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row>
    <row r="762" ht="15.75" customHeight="1" s="412">
      <c r="A762" s="1" t="n"/>
      <c r="B762" s="1" t="n"/>
      <c r="C762" s="1" t="n"/>
      <c r="D762" s="1" t="n"/>
      <c r="E762" s="1" t="n"/>
      <c r="F762" s="1" t="n"/>
      <c r="G762" s="26"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row>
    <row r="763" ht="15.75" customHeight="1" s="412">
      <c r="A763" s="1" t="n"/>
      <c r="B763" s="1" t="n"/>
      <c r="C763" s="1" t="n"/>
      <c r="D763" s="1" t="n"/>
      <c r="E763" s="1" t="n"/>
      <c r="F763" s="1" t="n"/>
      <c r="G763" s="26"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row>
    <row r="764" ht="15.75" customHeight="1" s="412">
      <c r="A764" s="1" t="n"/>
      <c r="B764" s="1" t="n"/>
      <c r="C764" s="1" t="n"/>
      <c r="D764" s="1" t="n"/>
      <c r="E764" s="1" t="n"/>
      <c r="F764" s="1" t="n"/>
      <c r="G764" s="26"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row>
    <row r="765" ht="15.75" customHeight="1" s="412">
      <c r="A765" s="1" t="n"/>
      <c r="B765" s="1" t="n"/>
      <c r="C765" s="1" t="n"/>
      <c r="D765" s="1" t="n"/>
      <c r="E765" s="1" t="n"/>
      <c r="F765" s="1" t="n"/>
      <c r="G765" s="26"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row>
    <row r="766" ht="15.75" customHeight="1" s="412">
      <c r="A766" s="1" t="n"/>
      <c r="B766" s="1" t="n"/>
      <c r="C766" s="1" t="n"/>
      <c r="D766" s="1" t="n"/>
      <c r="E766" s="1" t="n"/>
      <c r="F766" s="1" t="n"/>
      <c r="G766" s="26"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row>
    <row r="767" ht="15.75" customHeight="1" s="412">
      <c r="A767" s="1" t="n"/>
      <c r="B767" s="1" t="n"/>
      <c r="C767" s="1" t="n"/>
      <c r="D767" s="1" t="n"/>
      <c r="E767" s="1" t="n"/>
      <c r="F767" s="1" t="n"/>
      <c r="G767" s="26"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row>
    <row r="768" ht="15.75" customHeight="1" s="412">
      <c r="A768" s="1" t="n"/>
      <c r="B768" s="1" t="n"/>
      <c r="C768" s="1" t="n"/>
      <c r="D768" s="1" t="n"/>
      <c r="E768" s="1" t="n"/>
      <c r="F768" s="1" t="n"/>
      <c r="G768" s="26"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row>
    <row r="769" ht="15.75" customHeight="1" s="412">
      <c r="A769" s="1" t="n"/>
      <c r="B769" s="1" t="n"/>
      <c r="C769" s="1" t="n"/>
      <c r="D769" s="1" t="n"/>
      <c r="E769" s="1" t="n"/>
      <c r="F769" s="1" t="n"/>
      <c r="G769" s="26"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row>
    <row r="770" ht="15.75" customHeight="1" s="412">
      <c r="A770" s="1" t="n"/>
      <c r="B770" s="1" t="n"/>
      <c r="C770" s="1" t="n"/>
      <c r="D770" s="1" t="n"/>
      <c r="E770" s="1" t="n"/>
      <c r="F770" s="1" t="n"/>
      <c r="G770" s="26"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row>
    <row r="771" ht="15.75" customHeight="1" s="412">
      <c r="A771" s="1" t="n"/>
      <c r="B771" s="1" t="n"/>
      <c r="C771" s="1" t="n"/>
      <c r="D771" s="1" t="n"/>
      <c r="E771" s="1" t="n"/>
      <c r="F771" s="1" t="n"/>
      <c r="G771" s="26"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row>
    <row r="772" ht="15.75" customHeight="1" s="412">
      <c r="A772" s="1" t="n"/>
      <c r="B772" s="1" t="n"/>
      <c r="C772" s="1" t="n"/>
      <c r="D772" s="1" t="n"/>
      <c r="E772" s="1" t="n"/>
      <c r="F772" s="1" t="n"/>
      <c r="G772" s="26"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row>
    <row r="773" ht="15.75" customHeight="1" s="412">
      <c r="A773" s="1" t="n"/>
      <c r="B773" s="1" t="n"/>
      <c r="C773" s="1" t="n"/>
      <c r="D773" s="1" t="n"/>
      <c r="E773" s="1" t="n"/>
      <c r="F773" s="1" t="n"/>
      <c r="G773" s="26"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row>
    <row r="774" ht="15.75" customHeight="1" s="412">
      <c r="A774" s="1" t="n"/>
      <c r="B774" s="1" t="n"/>
      <c r="C774" s="1" t="n"/>
      <c r="D774" s="1" t="n"/>
      <c r="E774" s="1" t="n"/>
      <c r="F774" s="1" t="n"/>
      <c r="G774" s="26"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row>
    <row r="775" ht="15.75" customHeight="1" s="412">
      <c r="A775" s="1" t="n"/>
      <c r="B775" s="1" t="n"/>
      <c r="C775" s="1" t="n"/>
      <c r="D775" s="1" t="n"/>
      <c r="E775" s="1" t="n"/>
      <c r="F775" s="1" t="n"/>
      <c r="G775" s="26"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row>
    <row r="776" ht="15.75" customHeight="1" s="412">
      <c r="A776" s="1" t="n"/>
      <c r="B776" s="1" t="n"/>
      <c r="C776" s="1" t="n"/>
      <c r="D776" s="1" t="n"/>
      <c r="E776" s="1" t="n"/>
      <c r="F776" s="1" t="n"/>
      <c r="G776" s="26"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row>
    <row r="777" ht="15.75" customHeight="1" s="412">
      <c r="A777" s="1" t="n"/>
      <c r="B777" s="1" t="n"/>
      <c r="C777" s="1" t="n"/>
      <c r="D777" s="1" t="n"/>
      <c r="E777" s="1" t="n"/>
      <c r="F777" s="1" t="n"/>
      <c r="G777" s="26"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row>
    <row r="778" ht="15.75" customHeight="1" s="412">
      <c r="A778" s="1" t="n"/>
      <c r="B778" s="1" t="n"/>
      <c r="C778" s="1" t="n"/>
      <c r="D778" s="1" t="n"/>
      <c r="E778" s="1" t="n"/>
      <c r="F778" s="1" t="n"/>
      <c r="G778" s="26"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row>
    <row r="779" ht="15.75" customHeight="1" s="412">
      <c r="A779" s="1" t="n"/>
      <c r="B779" s="1" t="n"/>
      <c r="C779" s="1" t="n"/>
      <c r="D779" s="1" t="n"/>
      <c r="E779" s="1" t="n"/>
      <c r="F779" s="1" t="n"/>
      <c r="G779" s="26"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row>
    <row r="780" ht="15.75" customHeight="1" s="412">
      <c r="A780" s="1" t="n"/>
      <c r="B780" s="1" t="n"/>
      <c r="C780" s="1" t="n"/>
      <c r="D780" s="1" t="n"/>
      <c r="E780" s="1" t="n"/>
      <c r="F780" s="1" t="n"/>
      <c r="G780" s="26"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row>
    <row r="781" ht="15.75" customHeight="1" s="412">
      <c r="A781" s="1" t="n"/>
      <c r="B781" s="1" t="n"/>
      <c r="C781" s="1" t="n"/>
      <c r="D781" s="1" t="n"/>
      <c r="E781" s="1" t="n"/>
      <c r="F781" s="1" t="n"/>
      <c r="G781" s="26"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row>
    <row r="782" ht="15.75" customHeight="1" s="412">
      <c r="A782" s="1" t="n"/>
      <c r="B782" s="1" t="n"/>
      <c r="C782" s="1" t="n"/>
      <c r="D782" s="1" t="n"/>
      <c r="E782" s="1" t="n"/>
      <c r="F782" s="1" t="n"/>
      <c r="G782" s="26"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row>
    <row r="783" ht="15.75" customHeight="1" s="412">
      <c r="A783" s="1" t="n"/>
      <c r="B783" s="1" t="n"/>
      <c r="C783" s="1" t="n"/>
      <c r="D783" s="1" t="n"/>
      <c r="E783" s="1" t="n"/>
      <c r="F783" s="1" t="n"/>
      <c r="G783" s="26"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row>
    <row r="784" ht="15.75" customHeight="1" s="412">
      <c r="A784" s="1" t="n"/>
      <c r="B784" s="1" t="n"/>
      <c r="C784" s="1" t="n"/>
      <c r="D784" s="1" t="n"/>
      <c r="E784" s="1" t="n"/>
      <c r="F784" s="1" t="n"/>
      <c r="G784" s="26"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row>
    <row r="785" ht="15.75" customHeight="1" s="412">
      <c r="A785" s="1" t="n"/>
      <c r="B785" s="1" t="n"/>
      <c r="C785" s="1" t="n"/>
      <c r="D785" s="1" t="n"/>
      <c r="E785" s="1" t="n"/>
      <c r="F785" s="1" t="n"/>
      <c r="G785" s="26"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row>
    <row r="786" ht="15.75" customHeight="1" s="412">
      <c r="A786" s="1" t="n"/>
      <c r="B786" s="1" t="n"/>
      <c r="C786" s="1" t="n"/>
      <c r="D786" s="1" t="n"/>
      <c r="E786" s="1" t="n"/>
      <c r="F786" s="1" t="n"/>
      <c r="G786" s="26"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row>
    <row r="787" ht="15.75" customHeight="1" s="412">
      <c r="A787" s="1" t="n"/>
      <c r="B787" s="1" t="n"/>
      <c r="C787" s="1" t="n"/>
      <c r="D787" s="1" t="n"/>
      <c r="E787" s="1" t="n"/>
      <c r="F787" s="1" t="n"/>
      <c r="G787" s="26"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row>
    <row r="788" ht="15.75" customHeight="1" s="412">
      <c r="A788" s="1" t="n"/>
      <c r="B788" s="1" t="n"/>
      <c r="C788" s="1" t="n"/>
      <c r="D788" s="1" t="n"/>
      <c r="E788" s="1" t="n"/>
      <c r="F788" s="1" t="n"/>
      <c r="G788" s="26"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row>
    <row r="789" ht="15.75" customHeight="1" s="412">
      <c r="A789" s="1" t="n"/>
      <c r="B789" s="1" t="n"/>
      <c r="C789" s="1" t="n"/>
      <c r="D789" s="1" t="n"/>
      <c r="E789" s="1" t="n"/>
      <c r="F789" s="1" t="n"/>
      <c r="G789" s="26"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row>
    <row r="790" ht="15.75" customHeight="1" s="412">
      <c r="A790" s="1" t="n"/>
      <c r="B790" s="1" t="n"/>
      <c r="C790" s="1" t="n"/>
      <c r="D790" s="1" t="n"/>
      <c r="E790" s="1" t="n"/>
      <c r="F790" s="1" t="n"/>
      <c r="G790" s="26"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row>
    <row r="791" ht="15.75" customHeight="1" s="412">
      <c r="A791" s="1" t="n"/>
      <c r="B791" s="1" t="n"/>
      <c r="C791" s="1" t="n"/>
      <c r="D791" s="1" t="n"/>
      <c r="E791" s="1" t="n"/>
      <c r="F791" s="1" t="n"/>
      <c r="G791" s="26"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row>
    <row r="792" ht="15.75" customHeight="1" s="412">
      <c r="A792" s="1" t="n"/>
      <c r="B792" s="1" t="n"/>
      <c r="C792" s="1" t="n"/>
      <c r="D792" s="1" t="n"/>
      <c r="E792" s="1" t="n"/>
      <c r="F792" s="1" t="n"/>
      <c r="G792" s="26"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row>
    <row r="793" ht="15.75" customHeight="1" s="412">
      <c r="A793" s="1" t="n"/>
      <c r="B793" s="1" t="n"/>
      <c r="C793" s="1" t="n"/>
      <c r="D793" s="1" t="n"/>
      <c r="E793" s="1" t="n"/>
      <c r="F793" s="1" t="n"/>
      <c r="G793" s="26"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row>
    <row r="794" ht="15.75" customHeight="1" s="412">
      <c r="A794" s="1" t="n"/>
      <c r="B794" s="1" t="n"/>
      <c r="C794" s="1" t="n"/>
      <c r="D794" s="1" t="n"/>
      <c r="E794" s="1" t="n"/>
      <c r="F794" s="1" t="n"/>
      <c r="G794" s="26"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row>
    <row r="795" ht="15.75" customHeight="1" s="412">
      <c r="A795" s="1" t="n"/>
      <c r="B795" s="1" t="n"/>
      <c r="C795" s="1" t="n"/>
      <c r="D795" s="1" t="n"/>
      <c r="E795" s="1" t="n"/>
      <c r="F795" s="1" t="n"/>
      <c r="G795" s="26"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row>
    <row r="796" ht="15.75" customHeight="1" s="412">
      <c r="A796" s="1" t="n"/>
      <c r="B796" s="1" t="n"/>
      <c r="C796" s="1" t="n"/>
      <c r="D796" s="1" t="n"/>
      <c r="E796" s="1" t="n"/>
      <c r="F796" s="1" t="n"/>
      <c r="G796" s="26"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row>
    <row r="797" ht="15.75" customHeight="1" s="412">
      <c r="A797" s="1" t="n"/>
      <c r="B797" s="1" t="n"/>
      <c r="C797" s="1" t="n"/>
      <c r="D797" s="1" t="n"/>
      <c r="E797" s="1" t="n"/>
      <c r="F797" s="1" t="n"/>
      <c r="G797" s="26"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row>
    <row r="798" ht="15.75" customHeight="1" s="412">
      <c r="A798" s="1" t="n"/>
      <c r="B798" s="1" t="n"/>
      <c r="C798" s="1" t="n"/>
      <c r="D798" s="1" t="n"/>
      <c r="E798" s="1" t="n"/>
      <c r="F798" s="1" t="n"/>
      <c r="G798" s="26"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row>
    <row r="799" ht="15.75" customHeight="1" s="412">
      <c r="A799" s="1" t="n"/>
      <c r="B799" s="1" t="n"/>
      <c r="C799" s="1" t="n"/>
      <c r="D799" s="1" t="n"/>
      <c r="E799" s="1" t="n"/>
      <c r="F799" s="1" t="n"/>
      <c r="G799" s="26"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row>
    <row r="800" ht="15.75" customHeight="1" s="412">
      <c r="A800" s="1" t="n"/>
      <c r="B800" s="1" t="n"/>
      <c r="C800" s="1" t="n"/>
      <c r="D800" s="1" t="n"/>
      <c r="E800" s="1" t="n"/>
      <c r="F800" s="1" t="n"/>
      <c r="G800" s="26"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row>
    <row r="801" ht="15.75" customHeight="1" s="412">
      <c r="A801" s="1" t="n"/>
      <c r="B801" s="1" t="n"/>
      <c r="C801" s="1" t="n"/>
      <c r="D801" s="1" t="n"/>
      <c r="E801" s="1" t="n"/>
      <c r="F801" s="1" t="n"/>
      <c r="G801" s="26"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row>
    <row r="802" ht="15.75" customHeight="1" s="412">
      <c r="A802" s="1" t="n"/>
      <c r="B802" s="1" t="n"/>
      <c r="C802" s="1" t="n"/>
      <c r="D802" s="1" t="n"/>
      <c r="E802" s="1" t="n"/>
      <c r="F802" s="1" t="n"/>
      <c r="G802" s="26"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row>
    <row r="803" ht="15.75" customHeight="1" s="412">
      <c r="A803" s="1" t="n"/>
      <c r="B803" s="1" t="n"/>
      <c r="C803" s="1" t="n"/>
      <c r="D803" s="1" t="n"/>
      <c r="E803" s="1" t="n"/>
      <c r="F803" s="1" t="n"/>
      <c r="G803" s="26"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row>
    <row r="804" ht="15.75" customHeight="1" s="412">
      <c r="A804" s="1" t="n"/>
      <c r="B804" s="1" t="n"/>
      <c r="C804" s="1" t="n"/>
      <c r="D804" s="1" t="n"/>
      <c r="E804" s="1" t="n"/>
      <c r="F804" s="1" t="n"/>
      <c r="G804" s="26"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row>
    <row r="805" ht="15.75" customHeight="1" s="412">
      <c r="A805" s="1" t="n"/>
      <c r="B805" s="1" t="n"/>
      <c r="C805" s="1" t="n"/>
      <c r="D805" s="1" t="n"/>
      <c r="E805" s="1" t="n"/>
      <c r="F805" s="1" t="n"/>
      <c r="G805" s="26"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row>
    <row r="806" ht="15.75" customHeight="1" s="412">
      <c r="A806" s="1" t="n"/>
      <c r="B806" s="1" t="n"/>
      <c r="C806" s="1" t="n"/>
      <c r="D806" s="1" t="n"/>
      <c r="E806" s="1" t="n"/>
      <c r="F806" s="1" t="n"/>
      <c r="G806" s="26"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row>
    <row r="807" ht="15.75" customHeight="1" s="412">
      <c r="A807" s="1" t="n"/>
      <c r="B807" s="1" t="n"/>
      <c r="C807" s="1" t="n"/>
      <c r="D807" s="1" t="n"/>
      <c r="E807" s="1" t="n"/>
      <c r="F807" s="1" t="n"/>
      <c r="G807" s="26"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row>
    <row r="808" ht="15.75" customHeight="1" s="412">
      <c r="A808" s="1" t="n"/>
      <c r="B808" s="1" t="n"/>
      <c r="C808" s="1" t="n"/>
      <c r="D808" s="1" t="n"/>
      <c r="E808" s="1" t="n"/>
      <c r="F808" s="1" t="n"/>
      <c r="G808" s="26"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row>
    <row r="809" ht="15.75" customHeight="1" s="412">
      <c r="A809" s="1" t="n"/>
      <c r="B809" s="1" t="n"/>
      <c r="C809" s="1" t="n"/>
      <c r="D809" s="1" t="n"/>
      <c r="E809" s="1" t="n"/>
      <c r="F809" s="1" t="n"/>
      <c r="G809" s="26"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row>
    <row r="810" ht="15.75" customHeight="1" s="412">
      <c r="A810" s="1" t="n"/>
      <c r="B810" s="1" t="n"/>
      <c r="C810" s="1" t="n"/>
      <c r="D810" s="1" t="n"/>
      <c r="E810" s="1" t="n"/>
      <c r="F810" s="1" t="n"/>
      <c r="G810" s="26"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row>
    <row r="811" ht="15.75" customHeight="1" s="412">
      <c r="A811" s="1" t="n"/>
      <c r="B811" s="1" t="n"/>
      <c r="C811" s="1" t="n"/>
      <c r="D811" s="1" t="n"/>
      <c r="E811" s="1" t="n"/>
      <c r="F811" s="1" t="n"/>
      <c r="G811" s="26"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row>
    <row r="812" ht="15.75" customHeight="1" s="412">
      <c r="A812" s="1" t="n"/>
      <c r="B812" s="1" t="n"/>
      <c r="C812" s="1" t="n"/>
      <c r="D812" s="1" t="n"/>
      <c r="E812" s="1" t="n"/>
      <c r="F812" s="1" t="n"/>
      <c r="G812" s="26"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row>
    <row r="813" ht="15.75" customHeight="1" s="412">
      <c r="A813" s="1" t="n"/>
      <c r="B813" s="1" t="n"/>
      <c r="C813" s="1" t="n"/>
      <c r="D813" s="1" t="n"/>
      <c r="E813" s="1" t="n"/>
      <c r="F813" s="1" t="n"/>
      <c r="G813" s="26"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row>
    <row r="814" ht="15.75" customHeight="1" s="412">
      <c r="A814" s="1" t="n"/>
      <c r="B814" s="1" t="n"/>
      <c r="C814" s="1" t="n"/>
      <c r="D814" s="1" t="n"/>
      <c r="E814" s="1" t="n"/>
      <c r="F814" s="1" t="n"/>
      <c r="G814" s="26"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row>
    <row r="815" ht="15.75" customHeight="1" s="412">
      <c r="A815" s="1" t="n"/>
      <c r="B815" s="1" t="n"/>
      <c r="C815" s="1" t="n"/>
      <c r="D815" s="1" t="n"/>
      <c r="E815" s="1" t="n"/>
      <c r="F815" s="1" t="n"/>
      <c r="G815" s="26"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row>
    <row r="816" ht="15.75" customHeight="1" s="412">
      <c r="A816" s="1" t="n"/>
      <c r="B816" s="1" t="n"/>
      <c r="C816" s="1" t="n"/>
      <c r="D816" s="1" t="n"/>
      <c r="E816" s="1" t="n"/>
      <c r="F816" s="1" t="n"/>
      <c r="G816" s="26"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row>
    <row r="817" ht="15.75" customHeight="1" s="412">
      <c r="A817" s="1" t="n"/>
      <c r="B817" s="1" t="n"/>
      <c r="C817" s="1" t="n"/>
      <c r="D817" s="1" t="n"/>
      <c r="E817" s="1" t="n"/>
      <c r="F817" s="1" t="n"/>
      <c r="G817" s="26"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row>
    <row r="818" ht="15.75" customHeight="1" s="412">
      <c r="A818" s="1" t="n"/>
      <c r="B818" s="1" t="n"/>
      <c r="C818" s="1" t="n"/>
      <c r="D818" s="1" t="n"/>
      <c r="E818" s="1" t="n"/>
      <c r="F818" s="1" t="n"/>
      <c r="G818" s="26"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row>
    <row r="819" ht="15.75" customHeight="1" s="412">
      <c r="A819" s="1" t="n"/>
      <c r="B819" s="1" t="n"/>
      <c r="C819" s="1" t="n"/>
      <c r="D819" s="1" t="n"/>
      <c r="E819" s="1" t="n"/>
      <c r="F819" s="1" t="n"/>
      <c r="G819" s="26"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row>
    <row r="820" ht="15.75" customHeight="1" s="412">
      <c r="A820" s="1" t="n"/>
      <c r="B820" s="1" t="n"/>
      <c r="C820" s="1" t="n"/>
      <c r="D820" s="1" t="n"/>
      <c r="E820" s="1" t="n"/>
      <c r="F820" s="1" t="n"/>
      <c r="G820" s="26"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row>
    <row r="821" ht="15.75" customHeight="1" s="412">
      <c r="A821" s="1" t="n"/>
      <c r="B821" s="1" t="n"/>
      <c r="C821" s="1" t="n"/>
      <c r="D821" s="1" t="n"/>
      <c r="E821" s="1" t="n"/>
      <c r="F821" s="1" t="n"/>
      <c r="G821" s="26"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row>
    <row r="822" ht="15.75" customHeight="1" s="412">
      <c r="A822" s="1" t="n"/>
      <c r="B822" s="1" t="n"/>
      <c r="C822" s="1" t="n"/>
      <c r="D822" s="1" t="n"/>
      <c r="E822" s="1" t="n"/>
      <c r="F822" s="1" t="n"/>
      <c r="G822" s="26"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row>
    <row r="823" ht="15.75" customHeight="1" s="412">
      <c r="A823" s="1" t="n"/>
      <c r="B823" s="1" t="n"/>
      <c r="C823" s="1" t="n"/>
      <c r="D823" s="1" t="n"/>
      <c r="E823" s="1" t="n"/>
      <c r="F823" s="1" t="n"/>
      <c r="G823" s="26"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row>
    <row r="824" ht="15.75" customHeight="1" s="412">
      <c r="A824" s="1" t="n"/>
      <c r="B824" s="1" t="n"/>
      <c r="C824" s="1" t="n"/>
      <c r="D824" s="1" t="n"/>
      <c r="E824" s="1" t="n"/>
      <c r="F824" s="1" t="n"/>
      <c r="G824" s="26"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row>
    <row r="825" ht="15.75" customHeight="1" s="412">
      <c r="A825" s="1" t="n"/>
      <c r="B825" s="1" t="n"/>
      <c r="C825" s="1" t="n"/>
      <c r="D825" s="1" t="n"/>
      <c r="E825" s="1" t="n"/>
      <c r="F825" s="1" t="n"/>
      <c r="G825" s="26"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row>
    <row r="826" ht="15.75" customHeight="1" s="412">
      <c r="A826" s="1" t="n"/>
      <c r="B826" s="1" t="n"/>
      <c r="C826" s="1" t="n"/>
      <c r="D826" s="1" t="n"/>
      <c r="E826" s="1" t="n"/>
      <c r="F826" s="1" t="n"/>
      <c r="G826" s="26"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row>
    <row r="827" ht="15.75" customHeight="1" s="412">
      <c r="A827" s="1" t="n"/>
      <c r="B827" s="1" t="n"/>
      <c r="C827" s="1" t="n"/>
      <c r="D827" s="1" t="n"/>
      <c r="E827" s="1" t="n"/>
      <c r="F827" s="1" t="n"/>
      <c r="G827" s="26"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row>
    <row r="828" ht="15.75" customHeight="1" s="412">
      <c r="A828" s="1" t="n"/>
      <c r="B828" s="1" t="n"/>
      <c r="C828" s="1" t="n"/>
      <c r="D828" s="1" t="n"/>
      <c r="E828" s="1" t="n"/>
      <c r="F828" s="1" t="n"/>
      <c r="G828" s="26"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row>
    <row r="829" ht="15.75" customHeight="1" s="412">
      <c r="A829" s="1" t="n"/>
      <c r="B829" s="1" t="n"/>
      <c r="C829" s="1" t="n"/>
      <c r="D829" s="1" t="n"/>
      <c r="E829" s="1" t="n"/>
      <c r="F829" s="1" t="n"/>
      <c r="G829" s="26"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row>
    <row r="830" ht="15.75" customHeight="1" s="412">
      <c r="A830" s="1" t="n"/>
      <c r="B830" s="1" t="n"/>
      <c r="C830" s="1" t="n"/>
      <c r="D830" s="1" t="n"/>
      <c r="E830" s="1" t="n"/>
      <c r="F830" s="1" t="n"/>
      <c r="G830" s="26"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row>
    <row r="831" ht="15.75" customHeight="1" s="412">
      <c r="A831" s="1" t="n"/>
      <c r="B831" s="1" t="n"/>
      <c r="C831" s="1" t="n"/>
      <c r="D831" s="1" t="n"/>
      <c r="E831" s="1" t="n"/>
      <c r="F831" s="1" t="n"/>
      <c r="G831" s="26"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row>
    <row r="832" ht="15.75" customHeight="1" s="412">
      <c r="A832" s="1" t="n"/>
      <c r="B832" s="1" t="n"/>
      <c r="C832" s="1" t="n"/>
      <c r="D832" s="1" t="n"/>
      <c r="E832" s="1" t="n"/>
      <c r="F832" s="1" t="n"/>
      <c r="G832" s="26"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row>
    <row r="833" ht="15.75" customHeight="1" s="412">
      <c r="A833" s="1" t="n"/>
      <c r="B833" s="1" t="n"/>
      <c r="C833" s="1" t="n"/>
      <c r="D833" s="1" t="n"/>
      <c r="E833" s="1" t="n"/>
      <c r="F833" s="1" t="n"/>
      <c r="G833" s="26"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row>
    <row r="834" ht="15.75" customHeight="1" s="412">
      <c r="A834" s="1" t="n"/>
      <c r="B834" s="1" t="n"/>
      <c r="C834" s="1" t="n"/>
      <c r="D834" s="1" t="n"/>
      <c r="E834" s="1" t="n"/>
      <c r="F834" s="1" t="n"/>
      <c r="G834" s="26"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row>
    <row r="835" ht="15.75" customHeight="1" s="412">
      <c r="A835" s="1" t="n"/>
      <c r="B835" s="1" t="n"/>
      <c r="C835" s="1" t="n"/>
      <c r="D835" s="1" t="n"/>
      <c r="E835" s="1" t="n"/>
      <c r="F835" s="1" t="n"/>
      <c r="G835" s="26"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row>
    <row r="836" ht="15.75" customHeight="1" s="412">
      <c r="A836" s="1" t="n"/>
      <c r="B836" s="1" t="n"/>
      <c r="C836" s="1" t="n"/>
      <c r="D836" s="1" t="n"/>
      <c r="E836" s="1" t="n"/>
      <c r="F836" s="1" t="n"/>
      <c r="G836" s="26"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row>
    <row r="837" ht="15.75" customHeight="1" s="412">
      <c r="A837" s="1" t="n"/>
      <c r="B837" s="1" t="n"/>
      <c r="C837" s="1" t="n"/>
      <c r="D837" s="1" t="n"/>
      <c r="E837" s="1" t="n"/>
      <c r="F837" s="1" t="n"/>
      <c r="G837" s="26"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row>
    <row r="838" ht="15.75" customHeight="1" s="412">
      <c r="A838" s="1" t="n"/>
      <c r="B838" s="1" t="n"/>
      <c r="C838" s="1" t="n"/>
      <c r="D838" s="1" t="n"/>
      <c r="E838" s="1" t="n"/>
      <c r="F838" s="1" t="n"/>
      <c r="G838" s="26"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row>
    <row r="839" ht="15.75" customHeight="1" s="412">
      <c r="A839" s="1" t="n"/>
      <c r="B839" s="1" t="n"/>
      <c r="C839" s="1" t="n"/>
      <c r="D839" s="1" t="n"/>
      <c r="E839" s="1" t="n"/>
      <c r="F839" s="1" t="n"/>
      <c r="G839" s="26"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row>
    <row r="840" ht="15.75" customHeight="1" s="412">
      <c r="A840" s="1" t="n"/>
      <c r="B840" s="1" t="n"/>
      <c r="C840" s="1" t="n"/>
      <c r="D840" s="1" t="n"/>
      <c r="E840" s="1" t="n"/>
      <c r="F840" s="1" t="n"/>
      <c r="G840" s="26"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row>
    <row r="841" ht="15.75" customHeight="1" s="412">
      <c r="A841" s="1" t="n"/>
      <c r="B841" s="1" t="n"/>
      <c r="C841" s="1" t="n"/>
      <c r="D841" s="1" t="n"/>
      <c r="E841" s="1" t="n"/>
      <c r="F841" s="1" t="n"/>
      <c r="G841" s="26"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row>
    <row r="842" ht="15.75" customHeight="1" s="412">
      <c r="A842" s="1" t="n"/>
      <c r="B842" s="1" t="n"/>
      <c r="C842" s="1" t="n"/>
      <c r="D842" s="1" t="n"/>
      <c r="E842" s="1" t="n"/>
      <c r="F842" s="1" t="n"/>
      <c r="G842" s="26"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row>
    <row r="843" ht="15.75" customHeight="1" s="412">
      <c r="A843" s="1" t="n"/>
      <c r="B843" s="1" t="n"/>
      <c r="C843" s="1" t="n"/>
      <c r="D843" s="1" t="n"/>
      <c r="E843" s="1" t="n"/>
      <c r="F843" s="1" t="n"/>
      <c r="G843" s="26"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row>
    <row r="844" ht="15.75" customHeight="1" s="412">
      <c r="A844" s="1" t="n"/>
      <c r="B844" s="1" t="n"/>
      <c r="C844" s="1" t="n"/>
      <c r="D844" s="1" t="n"/>
      <c r="E844" s="1" t="n"/>
      <c r="F844" s="1" t="n"/>
      <c r="G844" s="26"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row>
    <row r="845" ht="15.75" customHeight="1" s="412">
      <c r="A845" s="1" t="n"/>
      <c r="B845" s="1" t="n"/>
      <c r="C845" s="1" t="n"/>
      <c r="D845" s="1" t="n"/>
      <c r="E845" s="1" t="n"/>
      <c r="F845" s="1" t="n"/>
      <c r="G845" s="26"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row>
    <row r="846" ht="15.75" customHeight="1" s="412">
      <c r="A846" s="1" t="n"/>
      <c r="B846" s="1" t="n"/>
      <c r="C846" s="1" t="n"/>
      <c r="D846" s="1" t="n"/>
      <c r="E846" s="1" t="n"/>
      <c r="F846" s="1" t="n"/>
      <c r="G846" s="26"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row>
    <row r="847" ht="15.75" customHeight="1" s="412">
      <c r="A847" s="1" t="n"/>
      <c r="B847" s="1" t="n"/>
      <c r="C847" s="1" t="n"/>
      <c r="D847" s="1" t="n"/>
      <c r="E847" s="1" t="n"/>
      <c r="F847" s="1" t="n"/>
      <c r="G847" s="26"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row>
    <row r="848" ht="15.75" customHeight="1" s="412">
      <c r="A848" s="1" t="n"/>
      <c r="B848" s="1" t="n"/>
      <c r="C848" s="1" t="n"/>
      <c r="D848" s="1" t="n"/>
      <c r="E848" s="1" t="n"/>
      <c r="F848" s="1" t="n"/>
      <c r="G848" s="26"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row>
    <row r="849" ht="15.75" customHeight="1" s="412">
      <c r="A849" s="1" t="n"/>
      <c r="B849" s="1" t="n"/>
      <c r="C849" s="1" t="n"/>
      <c r="D849" s="1" t="n"/>
      <c r="E849" s="1" t="n"/>
      <c r="F849" s="1" t="n"/>
      <c r="G849" s="26"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row>
    <row r="850" ht="15.75" customHeight="1" s="412">
      <c r="A850" s="1" t="n"/>
      <c r="B850" s="1" t="n"/>
      <c r="C850" s="1" t="n"/>
      <c r="D850" s="1" t="n"/>
      <c r="E850" s="1" t="n"/>
      <c r="F850" s="1" t="n"/>
      <c r="G850" s="26"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row>
    <row r="851" ht="15.75" customHeight="1" s="412">
      <c r="A851" s="1" t="n"/>
      <c r="B851" s="1" t="n"/>
      <c r="C851" s="1" t="n"/>
      <c r="D851" s="1" t="n"/>
      <c r="E851" s="1" t="n"/>
      <c r="F851" s="1" t="n"/>
      <c r="G851" s="26"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row>
    <row r="852" ht="15.75" customHeight="1" s="412">
      <c r="A852" s="1" t="n"/>
      <c r="B852" s="1" t="n"/>
      <c r="C852" s="1" t="n"/>
      <c r="D852" s="1" t="n"/>
      <c r="E852" s="1" t="n"/>
      <c r="F852" s="1" t="n"/>
      <c r="G852" s="26"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row>
    <row r="853" ht="15.75" customHeight="1" s="412">
      <c r="A853" s="1" t="n"/>
      <c r="B853" s="1" t="n"/>
      <c r="C853" s="1" t="n"/>
      <c r="D853" s="1" t="n"/>
      <c r="E853" s="1" t="n"/>
      <c r="F853" s="1" t="n"/>
      <c r="G853" s="26"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row>
    <row r="854" ht="15.75" customHeight="1" s="412">
      <c r="A854" s="1" t="n"/>
      <c r="B854" s="1" t="n"/>
      <c r="C854" s="1" t="n"/>
      <c r="D854" s="1" t="n"/>
      <c r="E854" s="1" t="n"/>
      <c r="F854" s="1" t="n"/>
      <c r="G854" s="26"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row>
    <row r="855" ht="15.75" customHeight="1" s="412">
      <c r="A855" s="1" t="n"/>
      <c r="B855" s="1" t="n"/>
      <c r="C855" s="1" t="n"/>
      <c r="D855" s="1" t="n"/>
      <c r="E855" s="1" t="n"/>
      <c r="F855" s="1" t="n"/>
      <c r="G855" s="26"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row>
    <row r="856" ht="15.75" customHeight="1" s="412">
      <c r="A856" s="1" t="n"/>
      <c r="B856" s="1" t="n"/>
      <c r="C856" s="1" t="n"/>
      <c r="D856" s="1" t="n"/>
      <c r="E856" s="1" t="n"/>
      <c r="F856" s="1" t="n"/>
      <c r="G856" s="26"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row>
    <row r="857" ht="15.75" customHeight="1" s="412">
      <c r="A857" s="1" t="n"/>
      <c r="B857" s="1" t="n"/>
      <c r="C857" s="1" t="n"/>
      <c r="D857" s="1" t="n"/>
      <c r="E857" s="1" t="n"/>
      <c r="F857" s="1" t="n"/>
      <c r="G857" s="26"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row>
    <row r="858" ht="15.75" customHeight="1" s="412">
      <c r="A858" s="1" t="n"/>
      <c r="B858" s="1" t="n"/>
      <c r="C858" s="1" t="n"/>
      <c r="D858" s="1" t="n"/>
      <c r="E858" s="1" t="n"/>
      <c r="F858" s="1" t="n"/>
      <c r="G858" s="26"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row>
    <row r="859" ht="15.75" customHeight="1" s="412">
      <c r="A859" s="1" t="n"/>
      <c r="B859" s="1" t="n"/>
      <c r="C859" s="1" t="n"/>
      <c r="D859" s="1" t="n"/>
      <c r="E859" s="1" t="n"/>
      <c r="F859" s="1" t="n"/>
      <c r="G859" s="26"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row>
    <row r="860" ht="15.75" customHeight="1" s="412">
      <c r="A860" s="1" t="n"/>
      <c r="B860" s="1" t="n"/>
      <c r="C860" s="1" t="n"/>
      <c r="D860" s="1" t="n"/>
      <c r="E860" s="1" t="n"/>
      <c r="F860" s="1" t="n"/>
      <c r="G860" s="26"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row>
    <row r="861" ht="15.75" customHeight="1" s="412">
      <c r="A861" s="1" t="n"/>
      <c r="B861" s="1" t="n"/>
      <c r="C861" s="1" t="n"/>
      <c r="D861" s="1" t="n"/>
      <c r="E861" s="1" t="n"/>
      <c r="F861" s="1" t="n"/>
      <c r="G861" s="26"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row>
    <row r="862" ht="15.75" customHeight="1" s="412">
      <c r="A862" s="1" t="n"/>
      <c r="B862" s="1" t="n"/>
      <c r="C862" s="1" t="n"/>
      <c r="D862" s="1" t="n"/>
      <c r="E862" s="1" t="n"/>
      <c r="F862" s="1" t="n"/>
      <c r="G862" s="26"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row>
    <row r="863" ht="15.75" customHeight="1" s="412">
      <c r="A863" s="1" t="n"/>
      <c r="B863" s="1" t="n"/>
      <c r="C863" s="1" t="n"/>
      <c r="D863" s="1" t="n"/>
      <c r="E863" s="1" t="n"/>
      <c r="F863" s="1" t="n"/>
      <c r="G863" s="26"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row>
    <row r="864" ht="15.75" customHeight="1" s="412">
      <c r="A864" s="1" t="n"/>
      <c r="B864" s="1" t="n"/>
      <c r="C864" s="1" t="n"/>
      <c r="D864" s="1" t="n"/>
      <c r="E864" s="1" t="n"/>
      <c r="F864" s="1" t="n"/>
      <c r="G864" s="26"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row>
    <row r="865" ht="15.75" customHeight="1" s="412">
      <c r="A865" s="1" t="n"/>
      <c r="B865" s="1" t="n"/>
      <c r="C865" s="1" t="n"/>
      <c r="D865" s="1" t="n"/>
      <c r="E865" s="1" t="n"/>
      <c r="F865" s="1" t="n"/>
      <c r="G865" s="26"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row>
    <row r="866" ht="15.75" customHeight="1" s="412">
      <c r="A866" s="1" t="n"/>
      <c r="B866" s="1" t="n"/>
      <c r="C866" s="1" t="n"/>
      <c r="D866" s="1" t="n"/>
      <c r="E866" s="1" t="n"/>
      <c r="F866" s="1" t="n"/>
      <c r="G866" s="26"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row>
    <row r="867" ht="15.75" customHeight="1" s="412">
      <c r="A867" s="1" t="n"/>
      <c r="B867" s="1" t="n"/>
      <c r="C867" s="1" t="n"/>
      <c r="D867" s="1" t="n"/>
      <c r="E867" s="1" t="n"/>
      <c r="F867" s="1" t="n"/>
      <c r="G867" s="26"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row>
    <row r="868" ht="15.75" customHeight="1" s="412">
      <c r="A868" s="1" t="n"/>
      <c r="B868" s="1" t="n"/>
      <c r="C868" s="1" t="n"/>
      <c r="D868" s="1" t="n"/>
      <c r="E868" s="1" t="n"/>
      <c r="F868" s="1" t="n"/>
      <c r="G868" s="26"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row>
    <row r="869" ht="15.75" customHeight="1" s="412">
      <c r="A869" s="1" t="n"/>
      <c r="B869" s="1" t="n"/>
      <c r="C869" s="1" t="n"/>
      <c r="D869" s="1" t="n"/>
      <c r="E869" s="1" t="n"/>
      <c r="F869" s="1" t="n"/>
      <c r="G869" s="26"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row>
    <row r="870" ht="15.75" customHeight="1" s="412">
      <c r="A870" s="1" t="n"/>
      <c r="B870" s="1" t="n"/>
      <c r="C870" s="1" t="n"/>
      <c r="D870" s="1" t="n"/>
      <c r="E870" s="1" t="n"/>
      <c r="F870" s="1" t="n"/>
      <c r="G870" s="26"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row>
    <row r="871" ht="15.75" customHeight="1" s="412">
      <c r="A871" s="1" t="n"/>
      <c r="B871" s="1" t="n"/>
      <c r="C871" s="1" t="n"/>
      <c r="D871" s="1" t="n"/>
      <c r="E871" s="1" t="n"/>
      <c r="F871" s="1" t="n"/>
      <c r="G871" s="26"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row>
    <row r="872" ht="15.75" customHeight="1" s="412">
      <c r="A872" s="1" t="n"/>
      <c r="B872" s="1" t="n"/>
      <c r="C872" s="1" t="n"/>
      <c r="D872" s="1" t="n"/>
      <c r="E872" s="1" t="n"/>
      <c r="F872" s="1" t="n"/>
      <c r="G872" s="26"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row>
    <row r="873" ht="15.75" customHeight="1" s="412">
      <c r="A873" s="1" t="n"/>
      <c r="B873" s="1" t="n"/>
      <c r="C873" s="1" t="n"/>
      <c r="D873" s="1" t="n"/>
      <c r="E873" s="1" t="n"/>
      <c r="F873" s="1" t="n"/>
      <c r="G873" s="26"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row>
    <row r="874" ht="15.75" customHeight="1" s="412">
      <c r="A874" s="1" t="n"/>
      <c r="B874" s="1" t="n"/>
      <c r="C874" s="1" t="n"/>
      <c r="D874" s="1" t="n"/>
      <c r="E874" s="1" t="n"/>
      <c r="F874" s="1" t="n"/>
      <c r="G874" s="26"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row>
    <row r="875" ht="15.75" customHeight="1" s="412">
      <c r="A875" s="1" t="n"/>
      <c r="B875" s="1" t="n"/>
      <c r="C875" s="1" t="n"/>
      <c r="D875" s="1" t="n"/>
      <c r="E875" s="1" t="n"/>
      <c r="F875" s="1" t="n"/>
      <c r="G875" s="26"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row>
    <row r="876" ht="15.75" customHeight="1" s="412">
      <c r="A876" s="1" t="n"/>
      <c r="B876" s="1" t="n"/>
      <c r="C876" s="1" t="n"/>
      <c r="D876" s="1" t="n"/>
      <c r="E876" s="1" t="n"/>
      <c r="F876" s="1" t="n"/>
      <c r="G876" s="26"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row>
    <row r="877" ht="15.75" customHeight="1" s="412">
      <c r="A877" s="1" t="n"/>
      <c r="B877" s="1" t="n"/>
      <c r="C877" s="1" t="n"/>
      <c r="D877" s="1" t="n"/>
      <c r="E877" s="1" t="n"/>
      <c r="F877" s="1" t="n"/>
      <c r="G877" s="26"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row>
    <row r="878" ht="15.75" customHeight="1" s="412">
      <c r="A878" s="1" t="n"/>
      <c r="B878" s="1" t="n"/>
      <c r="C878" s="1" t="n"/>
      <c r="D878" s="1" t="n"/>
      <c r="E878" s="1" t="n"/>
      <c r="F878" s="1" t="n"/>
      <c r="G878" s="26"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row>
    <row r="879" ht="15.75" customHeight="1" s="412">
      <c r="A879" s="1" t="n"/>
      <c r="B879" s="1" t="n"/>
      <c r="C879" s="1" t="n"/>
      <c r="D879" s="1" t="n"/>
      <c r="E879" s="1" t="n"/>
      <c r="F879" s="1" t="n"/>
      <c r="G879" s="26"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row>
    <row r="880" ht="15.75" customHeight="1" s="412">
      <c r="A880" s="1" t="n"/>
      <c r="B880" s="1" t="n"/>
      <c r="C880" s="1" t="n"/>
      <c r="D880" s="1" t="n"/>
      <c r="E880" s="1" t="n"/>
      <c r="F880" s="1" t="n"/>
      <c r="G880" s="26"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row>
    <row r="881" ht="15.75" customHeight="1" s="412">
      <c r="A881" s="1" t="n"/>
      <c r="B881" s="1" t="n"/>
      <c r="C881" s="1" t="n"/>
      <c r="D881" s="1" t="n"/>
      <c r="E881" s="1" t="n"/>
      <c r="F881" s="1" t="n"/>
      <c r="G881" s="26"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row>
    <row r="882" ht="15.75" customHeight="1" s="412">
      <c r="A882" s="1" t="n"/>
      <c r="B882" s="1" t="n"/>
      <c r="C882" s="1" t="n"/>
      <c r="D882" s="1" t="n"/>
      <c r="E882" s="1" t="n"/>
      <c r="F882" s="1" t="n"/>
      <c r="G882" s="26"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row>
    <row r="883" ht="15.75" customHeight="1" s="412">
      <c r="A883" s="1" t="n"/>
      <c r="B883" s="1" t="n"/>
      <c r="C883" s="1" t="n"/>
      <c r="D883" s="1" t="n"/>
      <c r="E883" s="1" t="n"/>
      <c r="F883" s="1" t="n"/>
      <c r="G883" s="26"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row>
    <row r="884" ht="15.75" customHeight="1" s="412">
      <c r="A884" s="1" t="n"/>
      <c r="B884" s="1" t="n"/>
      <c r="C884" s="1" t="n"/>
      <c r="D884" s="1" t="n"/>
      <c r="E884" s="1" t="n"/>
      <c r="F884" s="1" t="n"/>
      <c r="G884" s="26"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row>
    <row r="885" ht="15.75" customHeight="1" s="412">
      <c r="A885" s="1" t="n"/>
      <c r="B885" s="1" t="n"/>
      <c r="C885" s="1" t="n"/>
      <c r="D885" s="1" t="n"/>
      <c r="E885" s="1" t="n"/>
      <c r="F885" s="1" t="n"/>
      <c r="G885" s="26"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row>
    <row r="886" ht="15.75" customHeight="1" s="412">
      <c r="A886" s="1" t="n"/>
      <c r="B886" s="1" t="n"/>
      <c r="C886" s="1" t="n"/>
      <c r="D886" s="1" t="n"/>
      <c r="E886" s="1" t="n"/>
      <c r="F886" s="1" t="n"/>
      <c r="G886" s="26"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row>
    <row r="887" ht="15.75" customHeight="1" s="412">
      <c r="A887" s="1" t="n"/>
      <c r="B887" s="1" t="n"/>
      <c r="C887" s="1" t="n"/>
      <c r="D887" s="1" t="n"/>
      <c r="E887" s="1" t="n"/>
      <c r="F887" s="1" t="n"/>
      <c r="G887" s="26"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row>
    <row r="888" ht="15.75" customHeight="1" s="412">
      <c r="A888" s="1" t="n"/>
      <c r="B888" s="1" t="n"/>
      <c r="C888" s="1" t="n"/>
      <c r="D888" s="1" t="n"/>
      <c r="E888" s="1" t="n"/>
      <c r="F888" s="1" t="n"/>
      <c r="G888" s="26"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row>
    <row r="889" ht="15.75" customHeight="1" s="412">
      <c r="A889" s="1" t="n"/>
      <c r="B889" s="1" t="n"/>
      <c r="C889" s="1" t="n"/>
      <c r="D889" s="1" t="n"/>
      <c r="E889" s="1" t="n"/>
      <c r="F889" s="1" t="n"/>
      <c r="G889" s="26"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row>
    <row r="890" ht="15.75" customHeight="1" s="412">
      <c r="A890" s="1" t="n"/>
      <c r="B890" s="1" t="n"/>
      <c r="C890" s="1" t="n"/>
      <c r="D890" s="1" t="n"/>
      <c r="E890" s="1" t="n"/>
      <c r="F890" s="1" t="n"/>
      <c r="G890" s="26"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row>
    <row r="891" ht="15.75" customHeight="1" s="412">
      <c r="A891" s="1" t="n"/>
      <c r="B891" s="1" t="n"/>
      <c r="C891" s="1" t="n"/>
      <c r="D891" s="1" t="n"/>
      <c r="E891" s="1" t="n"/>
      <c r="F891" s="1" t="n"/>
      <c r="G891" s="26"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row>
    <row r="892" ht="15.75" customHeight="1" s="412">
      <c r="A892" s="1" t="n"/>
      <c r="B892" s="1" t="n"/>
      <c r="C892" s="1" t="n"/>
      <c r="D892" s="1" t="n"/>
      <c r="E892" s="1" t="n"/>
      <c r="F892" s="1" t="n"/>
      <c r="G892" s="26"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row>
    <row r="893" ht="15.75" customHeight="1" s="412">
      <c r="A893" s="1" t="n"/>
      <c r="B893" s="1" t="n"/>
      <c r="C893" s="1" t="n"/>
      <c r="D893" s="1" t="n"/>
      <c r="E893" s="1" t="n"/>
      <c r="F893" s="1" t="n"/>
      <c r="G893" s="26"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row>
    <row r="894" ht="15.75" customHeight="1" s="412">
      <c r="A894" s="1" t="n"/>
      <c r="B894" s="1" t="n"/>
      <c r="C894" s="1" t="n"/>
      <c r="D894" s="1" t="n"/>
      <c r="E894" s="1" t="n"/>
      <c r="F894" s="1" t="n"/>
      <c r="G894" s="26"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row>
    <row r="895" ht="15.75" customHeight="1" s="412">
      <c r="A895" s="1" t="n"/>
      <c r="B895" s="1" t="n"/>
      <c r="C895" s="1" t="n"/>
      <c r="D895" s="1" t="n"/>
      <c r="E895" s="1" t="n"/>
      <c r="F895" s="1" t="n"/>
      <c r="G895" s="26"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row>
    <row r="896" ht="15.75" customHeight="1" s="412">
      <c r="A896" s="1" t="n"/>
      <c r="B896" s="1" t="n"/>
      <c r="C896" s="1" t="n"/>
      <c r="D896" s="1" t="n"/>
      <c r="E896" s="1" t="n"/>
      <c r="F896" s="1" t="n"/>
      <c r="G896" s="26"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row>
    <row r="897" ht="15.75" customHeight="1" s="412">
      <c r="A897" s="1" t="n"/>
      <c r="B897" s="1" t="n"/>
      <c r="C897" s="1" t="n"/>
      <c r="D897" s="1" t="n"/>
      <c r="E897" s="1" t="n"/>
      <c r="F897" s="1" t="n"/>
      <c r="G897" s="26"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row>
    <row r="898" ht="15.75" customHeight="1" s="412">
      <c r="A898" s="1" t="n"/>
      <c r="B898" s="1" t="n"/>
      <c r="C898" s="1" t="n"/>
      <c r="D898" s="1" t="n"/>
      <c r="E898" s="1" t="n"/>
      <c r="F898" s="1" t="n"/>
      <c r="G898" s="26"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row>
    <row r="899" ht="15.75" customHeight="1" s="412">
      <c r="A899" s="1" t="n"/>
      <c r="B899" s="1" t="n"/>
      <c r="C899" s="1" t="n"/>
      <c r="D899" s="1" t="n"/>
      <c r="E899" s="1" t="n"/>
      <c r="F899" s="1" t="n"/>
      <c r="G899" s="26"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row>
    <row r="900" ht="15.75" customHeight="1" s="412">
      <c r="A900" s="1" t="n"/>
      <c r="B900" s="1" t="n"/>
      <c r="C900" s="1" t="n"/>
      <c r="D900" s="1" t="n"/>
      <c r="E900" s="1" t="n"/>
      <c r="F900" s="1" t="n"/>
      <c r="G900" s="26"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row>
    <row r="901" ht="15.75" customHeight="1" s="412">
      <c r="A901" s="1" t="n"/>
      <c r="B901" s="1" t="n"/>
      <c r="C901" s="1" t="n"/>
      <c r="D901" s="1" t="n"/>
      <c r="E901" s="1" t="n"/>
      <c r="F901" s="1" t="n"/>
      <c r="G901" s="26"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row>
    <row r="902" ht="15.75" customHeight="1" s="412">
      <c r="A902" s="1" t="n"/>
      <c r="B902" s="1" t="n"/>
      <c r="C902" s="1" t="n"/>
      <c r="D902" s="1" t="n"/>
      <c r="E902" s="1" t="n"/>
      <c r="F902" s="1" t="n"/>
      <c r="G902" s="26"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row>
    <row r="903" ht="15.75" customHeight="1" s="412">
      <c r="A903" s="1" t="n"/>
      <c r="B903" s="1" t="n"/>
      <c r="C903" s="1" t="n"/>
      <c r="D903" s="1" t="n"/>
      <c r="E903" s="1" t="n"/>
      <c r="F903" s="1" t="n"/>
      <c r="G903" s="26"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row>
    <row r="904" ht="15.75" customHeight="1" s="412">
      <c r="A904" s="1" t="n"/>
      <c r="B904" s="1" t="n"/>
      <c r="C904" s="1" t="n"/>
      <c r="D904" s="1" t="n"/>
      <c r="E904" s="1" t="n"/>
      <c r="F904" s="1" t="n"/>
      <c r="G904" s="26"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row>
    <row r="905" ht="15.75" customHeight="1" s="412">
      <c r="A905" s="1" t="n"/>
      <c r="B905" s="1" t="n"/>
      <c r="C905" s="1" t="n"/>
      <c r="D905" s="1" t="n"/>
      <c r="E905" s="1" t="n"/>
      <c r="F905" s="1" t="n"/>
      <c r="G905" s="26"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row>
    <row r="906" ht="15.75" customHeight="1" s="412">
      <c r="A906" s="1" t="n"/>
      <c r="B906" s="1" t="n"/>
      <c r="C906" s="1" t="n"/>
      <c r="D906" s="1" t="n"/>
      <c r="E906" s="1" t="n"/>
      <c r="F906" s="1" t="n"/>
      <c r="G906" s="26"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row>
    <row r="907" ht="15.75" customHeight="1" s="412">
      <c r="A907" s="1" t="n"/>
      <c r="B907" s="1" t="n"/>
      <c r="C907" s="1" t="n"/>
      <c r="D907" s="1" t="n"/>
      <c r="E907" s="1" t="n"/>
      <c r="F907" s="1" t="n"/>
      <c r="G907" s="26"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row>
    <row r="908" ht="15.75" customHeight="1" s="412">
      <c r="A908" s="1" t="n"/>
      <c r="B908" s="1" t="n"/>
      <c r="C908" s="1" t="n"/>
      <c r="D908" s="1" t="n"/>
      <c r="E908" s="1" t="n"/>
      <c r="F908" s="1" t="n"/>
      <c r="G908" s="26"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row>
    <row r="909" ht="15.75" customHeight="1" s="412">
      <c r="A909" s="1" t="n"/>
      <c r="B909" s="1" t="n"/>
      <c r="C909" s="1" t="n"/>
      <c r="D909" s="1" t="n"/>
      <c r="E909" s="1" t="n"/>
      <c r="F909" s="1" t="n"/>
      <c r="G909" s="26"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row>
    <row r="910" ht="15.75" customHeight="1" s="412">
      <c r="A910" s="1" t="n"/>
      <c r="B910" s="1" t="n"/>
      <c r="C910" s="1" t="n"/>
      <c r="D910" s="1" t="n"/>
      <c r="E910" s="1" t="n"/>
      <c r="F910" s="1" t="n"/>
      <c r="G910" s="26"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row>
    <row r="911" ht="15.75" customHeight="1" s="412">
      <c r="A911" s="1" t="n"/>
      <c r="B911" s="1" t="n"/>
      <c r="C911" s="1" t="n"/>
      <c r="D911" s="1" t="n"/>
      <c r="E911" s="1" t="n"/>
      <c r="F911" s="1" t="n"/>
      <c r="G911" s="26"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row>
    <row r="912" ht="15.75" customHeight="1" s="412">
      <c r="A912" s="1" t="n"/>
      <c r="B912" s="1" t="n"/>
      <c r="C912" s="1" t="n"/>
      <c r="D912" s="1" t="n"/>
      <c r="E912" s="1" t="n"/>
      <c r="F912" s="1" t="n"/>
      <c r="G912" s="26"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row>
    <row r="913" ht="15.75" customHeight="1" s="412">
      <c r="A913" s="1" t="n"/>
      <c r="B913" s="1" t="n"/>
      <c r="C913" s="1" t="n"/>
      <c r="D913" s="1" t="n"/>
      <c r="E913" s="1" t="n"/>
      <c r="F913" s="1" t="n"/>
      <c r="G913" s="26"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row>
    <row r="914" ht="15.75" customHeight="1" s="412">
      <c r="A914" s="1" t="n"/>
      <c r="B914" s="1" t="n"/>
      <c r="C914" s="1" t="n"/>
      <c r="D914" s="1" t="n"/>
      <c r="E914" s="1" t="n"/>
      <c r="F914" s="1" t="n"/>
      <c r="G914" s="26"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row>
    <row r="915" ht="15.75" customHeight="1" s="412">
      <c r="A915" s="1" t="n"/>
      <c r="B915" s="1" t="n"/>
      <c r="C915" s="1" t="n"/>
      <c r="D915" s="1" t="n"/>
      <c r="E915" s="1" t="n"/>
      <c r="F915" s="1" t="n"/>
      <c r="G915" s="26"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row>
    <row r="916" ht="15.75" customHeight="1" s="412">
      <c r="A916" s="1" t="n"/>
      <c r="B916" s="1" t="n"/>
      <c r="C916" s="1" t="n"/>
      <c r="D916" s="1" t="n"/>
      <c r="E916" s="1" t="n"/>
      <c r="F916" s="1" t="n"/>
      <c r="G916" s="26"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row>
    <row r="917" ht="15.75" customHeight="1" s="412">
      <c r="A917" s="1" t="n"/>
      <c r="B917" s="1" t="n"/>
      <c r="C917" s="1" t="n"/>
      <c r="D917" s="1" t="n"/>
      <c r="E917" s="1" t="n"/>
      <c r="F917" s="1" t="n"/>
      <c r="G917" s="26"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row>
    <row r="918" ht="15.75" customHeight="1" s="412">
      <c r="A918" s="1" t="n"/>
      <c r="B918" s="1" t="n"/>
      <c r="C918" s="1" t="n"/>
      <c r="D918" s="1" t="n"/>
      <c r="E918" s="1" t="n"/>
      <c r="F918" s="1" t="n"/>
      <c r="G918" s="26"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row>
    <row r="919" ht="15.75" customHeight="1" s="412">
      <c r="A919" s="1" t="n"/>
      <c r="B919" s="1" t="n"/>
      <c r="C919" s="1" t="n"/>
      <c r="D919" s="1" t="n"/>
      <c r="E919" s="1" t="n"/>
      <c r="F919" s="1" t="n"/>
      <c r="G919" s="26"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row>
    <row r="920" ht="15.75" customHeight="1" s="412">
      <c r="A920" s="1" t="n"/>
      <c r="B920" s="1" t="n"/>
      <c r="C920" s="1" t="n"/>
      <c r="D920" s="1" t="n"/>
      <c r="E920" s="1" t="n"/>
      <c r="F920" s="1" t="n"/>
      <c r="G920" s="26"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row>
    <row r="921" ht="15.75" customHeight="1" s="412">
      <c r="A921" s="1" t="n"/>
      <c r="B921" s="1" t="n"/>
      <c r="C921" s="1" t="n"/>
      <c r="D921" s="1" t="n"/>
      <c r="E921" s="1" t="n"/>
      <c r="F921" s="1" t="n"/>
      <c r="G921" s="26"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row>
    <row r="922" ht="15.75" customHeight="1" s="412">
      <c r="A922" s="1" t="n"/>
      <c r="B922" s="1" t="n"/>
      <c r="C922" s="1" t="n"/>
      <c r="D922" s="1" t="n"/>
      <c r="E922" s="1" t="n"/>
      <c r="F922" s="1" t="n"/>
      <c r="G922" s="26"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row>
    <row r="923" ht="15.75" customHeight="1" s="412">
      <c r="A923" s="1" t="n"/>
      <c r="B923" s="1" t="n"/>
      <c r="C923" s="1" t="n"/>
      <c r="D923" s="1" t="n"/>
      <c r="E923" s="1" t="n"/>
      <c r="F923" s="1" t="n"/>
      <c r="G923" s="26"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row>
    <row r="924" ht="15.75" customHeight="1" s="412">
      <c r="A924" s="1" t="n"/>
      <c r="B924" s="1" t="n"/>
      <c r="C924" s="1" t="n"/>
      <c r="D924" s="1" t="n"/>
      <c r="E924" s="1" t="n"/>
      <c r="F924" s="1" t="n"/>
      <c r="G924" s="26"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row>
    <row r="925" ht="15.75" customHeight="1" s="412">
      <c r="A925" s="1" t="n"/>
      <c r="B925" s="1" t="n"/>
      <c r="C925" s="1" t="n"/>
      <c r="D925" s="1" t="n"/>
      <c r="E925" s="1" t="n"/>
      <c r="F925" s="1" t="n"/>
      <c r="G925" s="26"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row>
    <row r="926" ht="15.75" customHeight="1" s="412">
      <c r="A926" s="1" t="n"/>
      <c r="B926" s="1" t="n"/>
      <c r="C926" s="1" t="n"/>
      <c r="D926" s="1" t="n"/>
      <c r="E926" s="1" t="n"/>
      <c r="F926" s="1" t="n"/>
      <c r="G926" s="26"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row>
    <row r="927" ht="15.75" customHeight="1" s="412">
      <c r="A927" s="1" t="n"/>
      <c r="B927" s="1" t="n"/>
      <c r="C927" s="1" t="n"/>
      <c r="D927" s="1" t="n"/>
      <c r="E927" s="1" t="n"/>
      <c r="F927" s="1" t="n"/>
      <c r="G927" s="26"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row>
    <row r="928" ht="15.75" customHeight="1" s="412">
      <c r="A928" s="1" t="n"/>
      <c r="B928" s="1" t="n"/>
      <c r="C928" s="1" t="n"/>
      <c r="D928" s="1" t="n"/>
      <c r="E928" s="1" t="n"/>
      <c r="F928" s="1" t="n"/>
      <c r="G928" s="26"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row>
    <row r="929" ht="15.75" customHeight="1" s="412">
      <c r="A929" s="1" t="n"/>
      <c r="B929" s="1" t="n"/>
      <c r="C929" s="1" t="n"/>
      <c r="D929" s="1" t="n"/>
      <c r="E929" s="1" t="n"/>
      <c r="F929" s="1" t="n"/>
      <c r="G929" s="26"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row>
    <row r="930" ht="15.75" customHeight="1" s="412">
      <c r="A930" s="1" t="n"/>
      <c r="B930" s="1" t="n"/>
      <c r="C930" s="1" t="n"/>
      <c r="D930" s="1" t="n"/>
      <c r="E930" s="1" t="n"/>
      <c r="F930" s="1" t="n"/>
      <c r="G930" s="26"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row>
    <row r="931" ht="15.75" customHeight="1" s="412">
      <c r="A931" s="1" t="n"/>
      <c r="B931" s="1" t="n"/>
      <c r="C931" s="1" t="n"/>
      <c r="D931" s="1" t="n"/>
      <c r="E931" s="1" t="n"/>
      <c r="F931" s="1" t="n"/>
      <c r="G931" s="26"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row>
    <row r="932" ht="15.75" customHeight="1" s="412">
      <c r="A932" s="1" t="n"/>
      <c r="B932" s="1" t="n"/>
      <c r="C932" s="1" t="n"/>
      <c r="D932" s="1" t="n"/>
      <c r="E932" s="1" t="n"/>
      <c r="F932" s="1" t="n"/>
      <c r="G932" s="26"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row>
    <row r="933" ht="15.75" customHeight="1" s="412">
      <c r="A933" s="1" t="n"/>
      <c r="B933" s="1" t="n"/>
      <c r="C933" s="1" t="n"/>
      <c r="D933" s="1" t="n"/>
      <c r="E933" s="1" t="n"/>
      <c r="F933" s="1" t="n"/>
      <c r="G933" s="26"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row>
    <row r="934" ht="15.75" customHeight="1" s="412">
      <c r="A934" s="1" t="n"/>
      <c r="B934" s="1" t="n"/>
      <c r="C934" s="1" t="n"/>
      <c r="D934" s="1" t="n"/>
      <c r="E934" s="1" t="n"/>
      <c r="F934" s="1" t="n"/>
      <c r="G934" s="26"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row>
    <row r="935" ht="15.75" customHeight="1" s="412">
      <c r="A935" s="1" t="n"/>
      <c r="B935" s="1" t="n"/>
      <c r="C935" s="1" t="n"/>
      <c r="D935" s="1" t="n"/>
      <c r="E935" s="1" t="n"/>
      <c r="F935" s="1" t="n"/>
      <c r="G935" s="26"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row>
    <row r="936" ht="15.75" customHeight="1" s="412">
      <c r="A936" s="1" t="n"/>
      <c r="B936" s="1" t="n"/>
      <c r="C936" s="1" t="n"/>
      <c r="D936" s="1" t="n"/>
      <c r="E936" s="1" t="n"/>
      <c r="F936" s="1" t="n"/>
      <c r="G936" s="26"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row>
    <row r="937" ht="15.75" customHeight="1" s="412">
      <c r="A937" s="1" t="n"/>
      <c r="B937" s="1" t="n"/>
      <c r="C937" s="1" t="n"/>
      <c r="D937" s="1" t="n"/>
      <c r="E937" s="1" t="n"/>
      <c r="F937" s="1" t="n"/>
      <c r="G937" s="26"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row>
    <row r="938" ht="15.75" customHeight="1" s="412">
      <c r="A938" s="1" t="n"/>
      <c r="B938" s="1" t="n"/>
      <c r="C938" s="1" t="n"/>
      <c r="D938" s="1" t="n"/>
      <c r="E938" s="1" t="n"/>
      <c r="F938" s="1" t="n"/>
      <c r="G938" s="26"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row>
    <row r="939" ht="15.75" customHeight="1" s="412">
      <c r="A939" s="1" t="n"/>
      <c r="B939" s="1" t="n"/>
      <c r="C939" s="1" t="n"/>
      <c r="D939" s="1" t="n"/>
      <c r="E939" s="1" t="n"/>
      <c r="F939" s="1" t="n"/>
      <c r="G939" s="26"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row>
    <row r="940" ht="15.75" customHeight="1" s="412">
      <c r="A940" s="1" t="n"/>
      <c r="B940" s="1" t="n"/>
      <c r="C940" s="1" t="n"/>
      <c r="D940" s="1" t="n"/>
      <c r="E940" s="1" t="n"/>
      <c r="F940" s="1" t="n"/>
      <c r="G940" s="26"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row>
    <row r="941" ht="15.75" customHeight="1" s="412">
      <c r="A941" s="1" t="n"/>
      <c r="B941" s="1" t="n"/>
      <c r="C941" s="1" t="n"/>
      <c r="D941" s="1" t="n"/>
      <c r="E941" s="1" t="n"/>
      <c r="F941" s="1" t="n"/>
      <c r="G941" s="26"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row>
    <row r="942" ht="15.75" customHeight="1" s="412">
      <c r="A942" s="1" t="n"/>
      <c r="B942" s="1" t="n"/>
      <c r="C942" s="1" t="n"/>
      <c r="D942" s="1" t="n"/>
      <c r="E942" s="1" t="n"/>
      <c r="F942" s="1" t="n"/>
      <c r="G942" s="26"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row>
    <row r="943" ht="15.75" customHeight="1" s="412">
      <c r="A943" s="1" t="n"/>
      <c r="B943" s="1" t="n"/>
      <c r="C943" s="1" t="n"/>
      <c r="D943" s="1" t="n"/>
      <c r="E943" s="1" t="n"/>
      <c r="F943" s="1" t="n"/>
      <c r="G943" s="26"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row>
    <row r="944" ht="15.75" customHeight="1" s="412">
      <c r="A944" s="1" t="n"/>
      <c r="B944" s="1" t="n"/>
      <c r="C944" s="1" t="n"/>
      <c r="D944" s="1" t="n"/>
      <c r="E944" s="1" t="n"/>
      <c r="F944" s="1" t="n"/>
      <c r="G944" s="26"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row>
    <row r="945" ht="15.75" customHeight="1" s="412">
      <c r="A945" s="1" t="n"/>
      <c r="B945" s="1" t="n"/>
      <c r="C945" s="1" t="n"/>
      <c r="D945" s="1" t="n"/>
      <c r="E945" s="1" t="n"/>
      <c r="F945" s="1" t="n"/>
      <c r="G945" s="26"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row>
    <row r="946" ht="15.75" customHeight="1" s="412">
      <c r="A946" s="1" t="n"/>
      <c r="B946" s="1" t="n"/>
      <c r="C946" s="1" t="n"/>
      <c r="D946" s="1" t="n"/>
      <c r="E946" s="1" t="n"/>
      <c r="F946" s="1" t="n"/>
      <c r="G946" s="26"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row>
    <row r="947" ht="15.75" customHeight="1" s="412">
      <c r="A947" s="1" t="n"/>
      <c r="B947" s="1" t="n"/>
      <c r="C947" s="1" t="n"/>
      <c r="D947" s="1" t="n"/>
      <c r="E947" s="1" t="n"/>
      <c r="F947" s="1" t="n"/>
      <c r="G947" s="26"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row>
    <row r="948" ht="15.75" customHeight="1" s="412">
      <c r="A948" s="1" t="n"/>
      <c r="B948" s="1" t="n"/>
      <c r="C948" s="1" t="n"/>
      <c r="D948" s="1" t="n"/>
      <c r="E948" s="1" t="n"/>
      <c r="F948" s="1" t="n"/>
      <c r="G948" s="26"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row>
    <row r="949" ht="15.75" customHeight="1" s="412">
      <c r="A949" s="1" t="n"/>
      <c r="B949" s="1" t="n"/>
      <c r="C949" s="1" t="n"/>
      <c r="D949" s="1" t="n"/>
      <c r="E949" s="1" t="n"/>
      <c r="F949" s="1" t="n"/>
      <c r="G949" s="26"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row>
    <row r="950" ht="15.75" customHeight="1" s="412">
      <c r="A950" s="1" t="n"/>
      <c r="B950" s="1" t="n"/>
      <c r="C950" s="1" t="n"/>
      <c r="D950" s="1" t="n"/>
      <c r="E950" s="1" t="n"/>
      <c r="F950" s="1" t="n"/>
      <c r="G950" s="26"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row>
    <row r="951" ht="15.75" customHeight="1" s="412">
      <c r="A951" s="1" t="n"/>
      <c r="B951" s="1" t="n"/>
      <c r="C951" s="1" t="n"/>
      <c r="D951" s="1" t="n"/>
      <c r="E951" s="1" t="n"/>
      <c r="F951" s="1" t="n"/>
      <c r="G951" s="26"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row>
    <row r="952" ht="15.75" customHeight="1" s="412">
      <c r="A952" s="1" t="n"/>
      <c r="B952" s="1" t="n"/>
      <c r="C952" s="1" t="n"/>
      <c r="D952" s="1" t="n"/>
      <c r="E952" s="1" t="n"/>
      <c r="F952" s="1" t="n"/>
      <c r="G952" s="26"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row>
    <row r="953" ht="15.75" customHeight="1" s="412">
      <c r="A953" s="1" t="n"/>
      <c r="B953" s="1" t="n"/>
      <c r="C953" s="1" t="n"/>
      <c r="D953" s="1" t="n"/>
      <c r="E953" s="1" t="n"/>
      <c r="F953" s="1" t="n"/>
      <c r="G953" s="26"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row>
    <row r="954" ht="15.75" customHeight="1" s="412">
      <c r="A954" s="1" t="n"/>
      <c r="B954" s="1" t="n"/>
      <c r="C954" s="1" t="n"/>
      <c r="D954" s="1" t="n"/>
      <c r="E954" s="1" t="n"/>
      <c r="F954" s="1" t="n"/>
      <c r="G954" s="26"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row>
    <row r="955" ht="15.75" customHeight="1" s="412">
      <c r="A955" s="1" t="n"/>
      <c r="B955" s="1" t="n"/>
      <c r="C955" s="1" t="n"/>
      <c r="D955" s="1" t="n"/>
      <c r="E955" s="1" t="n"/>
      <c r="F955" s="1" t="n"/>
      <c r="G955" s="26"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row>
    <row r="956" ht="15.75" customHeight="1" s="412">
      <c r="A956" s="1" t="n"/>
      <c r="B956" s="1" t="n"/>
      <c r="C956" s="1" t="n"/>
      <c r="D956" s="1" t="n"/>
      <c r="E956" s="1" t="n"/>
      <c r="F956" s="1" t="n"/>
      <c r="G956" s="26"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row>
    <row r="957" ht="15.75" customHeight="1" s="412">
      <c r="A957" s="1" t="n"/>
      <c r="B957" s="1" t="n"/>
      <c r="C957" s="1" t="n"/>
      <c r="D957" s="1" t="n"/>
      <c r="E957" s="1" t="n"/>
      <c r="F957" s="1" t="n"/>
      <c r="G957" s="26"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row>
    <row r="958" ht="15.75" customHeight="1" s="412">
      <c r="A958" s="1" t="n"/>
      <c r="B958" s="1" t="n"/>
      <c r="C958" s="1" t="n"/>
      <c r="D958" s="1" t="n"/>
      <c r="E958" s="1" t="n"/>
      <c r="F958" s="1" t="n"/>
      <c r="G958" s="26"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row>
    <row r="959" ht="15.75" customHeight="1" s="412">
      <c r="A959" s="1" t="n"/>
      <c r="B959" s="1" t="n"/>
      <c r="C959" s="1" t="n"/>
      <c r="D959" s="1" t="n"/>
      <c r="E959" s="1" t="n"/>
      <c r="F959" s="1" t="n"/>
      <c r="G959" s="26"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row>
    <row r="960" ht="15.75" customHeight="1" s="412">
      <c r="A960" s="1" t="n"/>
      <c r="B960" s="1" t="n"/>
      <c r="C960" s="1" t="n"/>
      <c r="D960" s="1" t="n"/>
      <c r="E960" s="1" t="n"/>
      <c r="F960" s="1" t="n"/>
      <c r="G960" s="26"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row>
    <row r="961" ht="15.75" customHeight="1" s="412">
      <c r="A961" s="1" t="n"/>
      <c r="B961" s="1" t="n"/>
      <c r="C961" s="1" t="n"/>
      <c r="D961" s="1" t="n"/>
      <c r="E961" s="1" t="n"/>
      <c r="F961" s="1" t="n"/>
      <c r="G961" s="26"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row>
    <row r="962" ht="15.75" customHeight="1" s="412">
      <c r="A962" s="1" t="n"/>
      <c r="B962" s="1" t="n"/>
      <c r="C962" s="1" t="n"/>
      <c r="D962" s="1" t="n"/>
      <c r="E962" s="1" t="n"/>
      <c r="F962" s="1" t="n"/>
      <c r="G962" s="26"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row>
    <row r="963" ht="15.75" customHeight="1" s="412">
      <c r="A963" s="1" t="n"/>
      <c r="B963" s="1" t="n"/>
      <c r="C963" s="1" t="n"/>
      <c r="D963" s="1" t="n"/>
      <c r="E963" s="1" t="n"/>
      <c r="F963" s="1" t="n"/>
      <c r="G963" s="26"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row>
    <row r="964" ht="15.75" customHeight="1" s="412">
      <c r="A964" s="1" t="n"/>
      <c r="B964" s="1" t="n"/>
      <c r="C964" s="1" t="n"/>
      <c r="D964" s="1" t="n"/>
      <c r="E964" s="1" t="n"/>
      <c r="F964" s="1" t="n"/>
      <c r="G964" s="26"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row>
    <row r="965" ht="15.75" customHeight="1" s="412">
      <c r="A965" s="1" t="n"/>
      <c r="B965" s="1" t="n"/>
      <c r="C965" s="1" t="n"/>
      <c r="D965" s="1" t="n"/>
      <c r="E965" s="1" t="n"/>
      <c r="F965" s="1" t="n"/>
      <c r="G965" s="26"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row>
    <row r="966" ht="15.75" customHeight="1" s="412">
      <c r="A966" s="1" t="n"/>
      <c r="B966" s="1" t="n"/>
      <c r="C966" s="1" t="n"/>
      <c r="D966" s="1" t="n"/>
      <c r="E966" s="1" t="n"/>
      <c r="F966" s="1" t="n"/>
      <c r="G966" s="26"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row>
    <row r="967" ht="15.75" customHeight="1" s="412">
      <c r="A967" s="1" t="n"/>
      <c r="B967" s="1" t="n"/>
      <c r="C967" s="1" t="n"/>
      <c r="D967" s="1" t="n"/>
      <c r="E967" s="1" t="n"/>
      <c r="F967" s="1" t="n"/>
      <c r="G967" s="26"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row>
    <row r="968" ht="15.75" customHeight="1" s="412">
      <c r="A968" s="1" t="n"/>
      <c r="B968" s="1" t="n"/>
      <c r="C968" s="1" t="n"/>
      <c r="D968" s="1" t="n"/>
      <c r="E968" s="1" t="n"/>
      <c r="F968" s="1" t="n"/>
      <c r="G968" s="26"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row>
    <row r="969" ht="15.75" customHeight="1" s="412">
      <c r="A969" s="1" t="n"/>
      <c r="B969" s="1" t="n"/>
      <c r="C969" s="1" t="n"/>
      <c r="D969" s="1" t="n"/>
      <c r="E969" s="1" t="n"/>
      <c r="F969" s="1" t="n"/>
      <c r="G969" s="26"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row>
    <row r="970" ht="15.75" customHeight="1" s="412">
      <c r="A970" s="1" t="n"/>
      <c r="B970" s="1" t="n"/>
      <c r="C970" s="1" t="n"/>
      <c r="D970" s="1" t="n"/>
      <c r="E970" s="1" t="n"/>
      <c r="F970" s="1" t="n"/>
      <c r="G970" s="26"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row>
    <row r="971" ht="15.75" customHeight="1" s="412">
      <c r="A971" s="1" t="n"/>
      <c r="B971" s="1" t="n"/>
      <c r="C971" s="1" t="n"/>
      <c r="D971" s="1" t="n"/>
      <c r="E971" s="1" t="n"/>
      <c r="F971" s="1" t="n"/>
      <c r="G971" s="26"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row>
    <row r="972" ht="15.75" customHeight="1" s="412">
      <c r="A972" s="1" t="n"/>
      <c r="B972" s="1" t="n"/>
      <c r="C972" s="1" t="n"/>
      <c r="D972" s="1" t="n"/>
      <c r="E972" s="1" t="n"/>
      <c r="F972" s="1" t="n"/>
      <c r="G972" s="26"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row>
    <row r="973" ht="15.75" customHeight="1" s="412">
      <c r="A973" s="1" t="n"/>
      <c r="B973" s="1" t="n"/>
      <c r="C973" s="1" t="n"/>
      <c r="D973" s="1" t="n"/>
      <c r="E973" s="1" t="n"/>
      <c r="F973" s="1" t="n"/>
      <c r="G973" s="26"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row>
    <row r="974" ht="15.75" customHeight="1" s="412">
      <c r="A974" s="1" t="n"/>
      <c r="B974" s="1" t="n"/>
      <c r="C974" s="1" t="n"/>
      <c r="D974" s="1" t="n"/>
      <c r="E974" s="1" t="n"/>
      <c r="F974" s="1" t="n"/>
      <c r="G974" s="26"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row>
    <row r="975" ht="15.75" customHeight="1" s="412">
      <c r="A975" s="1" t="n"/>
      <c r="B975" s="1" t="n"/>
      <c r="C975" s="1" t="n"/>
      <c r="D975" s="1" t="n"/>
      <c r="E975" s="1" t="n"/>
      <c r="F975" s="1" t="n"/>
      <c r="G975" s="26"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row>
    <row r="976" ht="15.75" customHeight="1" s="412">
      <c r="A976" s="1" t="n"/>
      <c r="B976" s="1" t="n"/>
      <c r="C976" s="1" t="n"/>
      <c r="D976" s="1" t="n"/>
      <c r="E976" s="1" t="n"/>
      <c r="F976" s="1" t="n"/>
      <c r="G976" s="26"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row>
    <row r="977" ht="15.75" customHeight="1" s="412">
      <c r="A977" s="1" t="n"/>
      <c r="B977" s="1" t="n"/>
      <c r="C977" s="1" t="n"/>
      <c r="D977" s="1" t="n"/>
      <c r="E977" s="1" t="n"/>
      <c r="F977" s="1" t="n"/>
      <c r="G977" s="26"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row>
    <row r="978" ht="15.75" customHeight="1" s="412">
      <c r="A978" s="1" t="n"/>
      <c r="B978" s="1" t="n"/>
      <c r="C978" s="1" t="n"/>
      <c r="D978" s="1" t="n"/>
      <c r="E978" s="1" t="n"/>
      <c r="F978" s="1" t="n"/>
      <c r="G978" s="26"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row>
    <row r="979" ht="15.75" customHeight="1" s="412">
      <c r="A979" s="1" t="n"/>
      <c r="B979" s="1" t="n"/>
      <c r="C979" s="1" t="n"/>
      <c r="D979" s="1" t="n"/>
      <c r="E979" s="1" t="n"/>
      <c r="F979" s="1" t="n"/>
      <c r="G979" s="26"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row>
    <row r="980" ht="15.75" customHeight="1" s="412">
      <c r="A980" s="1" t="n"/>
      <c r="B980" s="1" t="n"/>
      <c r="C980" s="1" t="n"/>
      <c r="D980" s="1" t="n"/>
      <c r="E980" s="1" t="n"/>
      <c r="F980" s="1" t="n"/>
      <c r="G980" s="26"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row>
    <row r="981" ht="15.75" customHeight="1" s="412">
      <c r="A981" s="1" t="n"/>
      <c r="B981" s="1" t="n"/>
      <c r="C981" s="1" t="n"/>
      <c r="D981" s="1" t="n"/>
      <c r="E981" s="1" t="n"/>
      <c r="F981" s="1" t="n"/>
      <c r="G981" s="26"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row>
    <row r="982" ht="15.75" customHeight="1" s="412">
      <c r="A982" s="1" t="n"/>
      <c r="B982" s="1" t="n"/>
      <c r="C982" s="1" t="n"/>
      <c r="D982" s="1" t="n"/>
      <c r="E982" s="1" t="n"/>
      <c r="F982" s="1" t="n"/>
      <c r="G982" s="26"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row>
    <row r="983" ht="15.75" customHeight="1" s="412">
      <c r="A983" s="1" t="n"/>
      <c r="B983" s="1" t="n"/>
      <c r="C983" s="1" t="n"/>
      <c r="D983" s="1" t="n"/>
      <c r="E983" s="1" t="n"/>
      <c r="F983" s="1" t="n"/>
      <c r="G983" s="26"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row>
    <row r="984" ht="15.75" customHeight="1" s="412">
      <c r="A984" s="1" t="n"/>
      <c r="B984" s="1" t="n"/>
      <c r="C984" s="1" t="n"/>
      <c r="D984" s="1" t="n"/>
      <c r="E984" s="1" t="n"/>
      <c r="F984" s="1" t="n"/>
      <c r="G984" s="26"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row>
    <row r="985" ht="15.75" customHeight="1" s="412">
      <c r="A985" s="1" t="n"/>
      <c r="B985" s="1" t="n"/>
      <c r="C985" s="1" t="n"/>
      <c r="D985" s="1" t="n"/>
      <c r="E985" s="1" t="n"/>
      <c r="F985" s="1" t="n"/>
      <c r="G985" s="26"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row>
    <row r="986" ht="15.75" customHeight="1" s="412">
      <c r="A986" s="1" t="n"/>
      <c r="B986" s="1" t="n"/>
      <c r="C986" s="1" t="n"/>
      <c r="D986" s="1" t="n"/>
      <c r="E986" s="1" t="n"/>
      <c r="F986" s="1" t="n"/>
      <c r="G986" s="26"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row>
    <row r="987" ht="15.75" customHeight="1" s="412">
      <c r="A987" s="1" t="n"/>
      <c r="B987" s="1" t="n"/>
      <c r="C987" s="1" t="n"/>
      <c r="D987" s="1" t="n"/>
      <c r="E987" s="1" t="n"/>
      <c r="F987" s="1" t="n"/>
      <c r="G987" s="26"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row>
    <row r="988" ht="15.75" customHeight="1" s="412">
      <c r="A988" s="1" t="n"/>
      <c r="B988" s="1" t="n"/>
      <c r="C988" s="1" t="n"/>
      <c r="D988" s="1" t="n"/>
      <c r="E988" s="1" t="n"/>
      <c r="F988" s="1" t="n"/>
      <c r="G988" s="26"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row>
    <row r="989" ht="15.75" customHeight="1" s="412">
      <c r="A989" s="1" t="n"/>
      <c r="B989" s="1" t="n"/>
      <c r="C989" s="1" t="n"/>
      <c r="D989" s="1" t="n"/>
      <c r="E989" s="1" t="n"/>
      <c r="F989" s="1" t="n"/>
      <c r="G989" s="26"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row>
    <row r="990" ht="15.75" customHeight="1" s="412">
      <c r="A990" s="1" t="n"/>
      <c r="B990" s="1" t="n"/>
      <c r="C990" s="1" t="n"/>
      <c r="D990" s="1" t="n"/>
      <c r="E990" s="1" t="n"/>
      <c r="F990" s="1" t="n"/>
      <c r="G990" s="26"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row>
    <row r="991" ht="15.75" customHeight="1" s="412">
      <c r="A991" s="1" t="n"/>
      <c r="B991" s="1" t="n"/>
      <c r="C991" s="1" t="n"/>
      <c r="D991" s="1" t="n"/>
      <c r="E991" s="1" t="n"/>
      <c r="F991" s="1" t="n"/>
      <c r="G991" s="26"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row>
    <row r="992" ht="15.75" customHeight="1" s="412">
      <c r="A992" s="1" t="n"/>
      <c r="B992" s="1" t="n"/>
      <c r="C992" s="1" t="n"/>
      <c r="D992" s="1" t="n"/>
      <c r="E992" s="1" t="n"/>
      <c r="F992" s="1" t="n"/>
      <c r="G992" s="26"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row>
    <row r="993" ht="15.75" customHeight="1" s="412">
      <c r="A993" s="1" t="n"/>
      <c r="B993" s="1" t="n"/>
      <c r="C993" s="1" t="n"/>
      <c r="D993" s="1" t="n"/>
      <c r="E993" s="1" t="n"/>
      <c r="F993" s="1" t="n"/>
      <c r="G993" s="26"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row>
    <row r="994" ht="15.75" customHeight="1" s="412">
      <c r="A994" s="1" t="n"/>
      <c r="B994" s="1" t="n"/>
      <c r="C994" s="1" t="n"/>
      <c r="D994" s="1" t="n"/>
      <c r="E994" s="1" t="n"/>
      <c r="F994" s="1" t="n"/>
      <c r="G994" s="26"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row>
    <row r="995" ht="15.75" customHeight="1" s="412">
      <c r="A995" s="1" t="n"/>
      <c r="B995" s="1" t="n"/>
      <c r="C995" s="1" t="n"/>
      <c r="D995" s="1" t="n"/>
      <c r="E995" s="1" t="n"/>
      <c r="F995" s="1" t="n"/>
      <c r="G995" s="26"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row>
    <row r="996" ht="15.75" customHeight="1" s="412">
      <c r="A996" s="1" t="n"/>
      <c r="B996" s="1" t="n"/>
      <c r="C996" s="1" t="n"/>
      <c r="D996" s="1" t="n"/>
      <c r="E996" s="1" t="n"/>
      <c r="F996" s="1" t="n"/>
      <c r="G996" s="26"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row>
    <row r="997" ht="15.75" customHeight="1" s="412">
      <c r="A997" s="1" t="n"/>
      <c r="B997" s="1" t="n"/>
      <c r="C997" s="1" t="n"/>
      <c r="D997" s="1" t="n"/>
      <c r="E997" s="1" t="n"/>
      <c r="F997" s="1" t="n"/>
      <c r="G997" s="26"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row>
    <row r="998" ht="15.75" customHeight="1" s="412">
      <c r="A998" s="1" t="n"/>
      <c r="B998" s="1" t="n"/>
      <c r="C998" s="1" t="n"/>
      <c r="D998" s="1" t="n"/>
      <c r="E998" s="1" t="n"/>
      <c r="F998" s="1" t="n"/>
      <c r="G998" s="26"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row>
    <row r="999" ht="15.75" customHeight="1" s="412">
      <c r="A999" s="1" t="n"/>
      <c r="B999" s="1" t="n"/>
      <c r="C999" s="1" t="n"/>
      <c r="D999" s="1" t="n"/>
      <c r="E999" s="1" t="n"/>
      <c r="F999" s="1" t="n"/>
      <c r="G999" s="26"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row>
    <row r="1000" ht="15.75" customHeight="1" s="412">
      <c r="A1000" s="1" t="n"/>
      <c r="B1000" s="1" t="n"/>
      <c r="C1000" s="1" t="n"/>
      <c r="D1000" s="1" t="n"/>
      <c r="E1000" s="1" t="n"/>
      <c r="F1000" s="1" t="n"/>
      <c r="G1000" s="26"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row>
  </sheetData>
  <mergeCells count="6">
    <mergeCell ref="F61:G61"/>
    <mergeCell ref="H108:L108"/>
    <mergeCell ref="H17:L17"/>
    <mergeCell ref="F17:G17"/>
    <mergeCell ref="H4:L4"/>
    <mergeCell ref="H61:L61"/>
  </mergeCells>
  <pageMargins left="0.7" right="0.7" top="0.75" bottom="0.75" header="0" footer="0"/>
  <pageSetup orientation="landscape"/>
</worksheet>
</file>

<file path=xl/worksheets/sheet8.xml><?xml version="1.0" encoding="utf-8"?>
<worksheet xmlns:r="http://schemas.openxmlformats.org/officeDocument/2006/relationships"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2"/>
    <col width="35.63" customWidth="1" style="412" min="3" max="3"/>
    <col width="37" customWidth="1" style="412" min="4" max="4"/>
    <col width="14.5" customWidth="1" style="412" min="5" max="5"/>
    <col width="20.63" customWidth="1" style="412" min="6" max="6"/>
    <col width="25.5" customWidth="1" style="412" min="7" max="7"/>
    <col width="19.13" customWidth="1" style="412" min="8" max="8"/>
    <col width="14.5" customWidth="1" style="412" min="9" max="9"/>
    <col width="20.63" customWidth="1" style="412" min="10" max="10"/>
    <col width="14.5" customWidth="1" style="412" min="11" max="11"/>
    <col width="13.25" customWidth="1" style="412" min="12" max="14"/>
    <col width="8.75" customWidth="1" style="412" min="15" max="16"/>
    <col width="8.630000000000001" customWidth="1" style="412" min="1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5.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201" t="inlineStr">
        <is>
          <t>Company</t>
        </is>
      </c>
      <c r="D5" s="36" t="inlineStr">
        <is>
          <t>Ticker</t>
        </is>
      </c>
      <c r="E5" s="282" t="inlineStr">
        <is>
          <t>Share 
Price as of 7.9.24</t>
        </is>
      </c>
      <c r="F5" s="282" t="inlineStr">
        <is>
          <t>Diluted Shares 
Outstanding</t>
        </is>
      </c>
      <c r="G5" s="36" t="inlineStr">
        <is>
          <t>Equity 
Value</t>
        </is>
      </c>
      <c r="H5" s="282" t="inlineStr">
        <is>
          <t>LFQ
Debt</t>
        </is>
      </c>
      <c r="I5" s="282" t="inlineStr">
        <is>
          <t>LFQ
Cash</t>
        </is>
      </c>
      <c r="J5" s="282" t="inlineStr">
        <is>
          <t>Enterprise
Value</t>
        </is>
      </c>
      <c r="K5" s="282" t="inlineStr">
        <is>
          <t>LTM
Revenue</t>
        </is>
      </c>
      <c r="L5" s="282" t="inlineStr">
        <is>
          <t>LTM
EBITDA</t>
        </is>
      </c>
      <c r="M5" s="282" t="inlineStr">
        <is>
          <t>Enterprise Value / 
LTM Revenue</t>
        </is>
      </c>
      <c r="N5" s="283" t="inlineStr">
        <is>
          <t>Enterprise Value / 
LTM EBITDA</t>
        </is>
      </c>
      <c r="O5" s="1" t="n"/>
      <c r="P5" s="1" t="n"/>
      <c r="Q5" s="1" t="n"/>
      <c r="R5" s="1" t="n"/>
      <c r="S5" s="1" t="n"/>
      <c r="T5" s="1" t="n"/>
      <c r="U5" s="1" t="n"/>
      <c r="V5" s="1" t="n"/>
      <c r="W5" s="1" t="n"/>
      <c r="X5" s="1" t="n"/>
      <c r="Y5" s="1" t="n"/>
      <c r="Z5" s="1" t="n"/>
    </row>
    <row r="6" ht="5.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5" customHeight="1" s="412">
      <c r="A7" s="1" t="n"/>
      <c r="B7" s="1" t="n"/>
      <c r="C7" s="44" t="inlineStr">
        <is>
          <t>$ and S/O in millions, except for share price</t>
        </is>
      </c>
      <c r="D7" s="1" t="n"/>
      <c r="E7" s="1" t="n"/>
      <c r="F7" s="1" t="n"/>
      <c r="G7" s="77" t="n"/>
      <c r="H7" s="1" t="n"/>
      <c r="I7" s="1" t="n"/>
      <c r="J7" s="77" t="n"/>
      <c r="K7" s="1" t="n"/>
      <c r="L7" s="1" t="n"/>
      <c r="M7" s="1" t="n"/>
      <c r="N7" s="1" t="n"/>
      <c r="O7" s="1" t="n"/>
      <c r="P7" s="1" t="n"/>
      <c r="Q7" s="1" t="n"/>
      <c r="R7" s="1" t="n"/>
      <c r="S7" s="1" t="n"/>
      <c r="T7" s="1" t="n"/>
      <c r="U7" s="1" t="n"/>
      <c r="V7" s="1" t="n"/>
      <c r="W7" s="1" t="n"/>
      <c r="X7" s="1" t="n"/>
      <c r="Y7" s="1" t="n"/>
      <c r="Z7" s="1" t="n"/>
    </row>
    <row r="8" ht="5.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31" t="inlineStr">
        <is>
          <t>Lululemon Athletica Inc.</t>
        </is>
      </c>
      <c r="D9" s="132" t="inlineStr">
        <is>
          <t>LULU</t>
        </is>
      </c>
      <c r="E9" s="423" t="n">
        <v>227.97</v>
      </c>
      <c r="F9" s="284">
        <f>119886401/1000000</f>
        <v/>
      </c>
      <c r="G9" s="285">
        <f>F9*E9</f>
        <v/>
      </c>
      <c r="H9" s="286">
        <f>('Original Model'!G79+'Original Model'!G83)</f>
        <v/>
      </c>
      <c r="I9" s="286">
        <f>('Original Model'!H130)</f>
        <v/>
      </c>
      <c r="J9" s="285">
        <f>G9+H9-I9</f>
        <v/>
      </c>
      <c r="K9" s="287">
        <f>'Income Statement'!G20</f>
        <v/>
      </c>
      <c r="L9" s="287">
        <f>'Income Statement'!G80</f>
        <v/>
      </c>
      <c r="M9" s="457">
        <f>J9/K9</f>
        <v/>
      </c>
      <c r="N9" s="458">
        <f>J9/L9</f>
        <v/>
      </c>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41" t="inlineStr">
        <is>
          <t>NIKE, Inc.</t>
        </is>
      </c>
      <c r="D11" s="142" t="inlineStr">
        <is>
          <t>NKE</t>
        </is>
      </c>
      <c r="E11" s="144" t="n">
        <v>72.45999999999999</v>
      </c>
      <c r="F11" s="290">
        <f>NKE!$B$56/1000000</f>
        <v/>
      </c>
      <c r="G11" s="145">
        <f>E11*F11</f>
        <v/>
      </c>
      <c r="H11" s="290">
        <f>NKE!$B$59/1000</f>
        <v/>
      </c>
      <c r="I11" s="290">
        <f>NKE!$B$58/1000</f>
        <v/>
      </c>
      <c r="J11" s="291">
        <f>G11+H11-I11</f>
        <v/>
      </c>
      <c r="K11" s="292">
        <f>NKE!$E$17/1000</f>
        <v/>
      </c>
      <c r="L11" s="292">
        <f>NKE!$E$21/1000</f>
        <v/>
      </c>
      <c r="M11" s="428">
        <f>J11/K11</f>
        <v/>
      </c>
      <c r="N11" s="429">
        <f>J11/L11</f>
        <v/>
      </c>
      <c r="O11" s="1" t="n"/>
      <c r="P11" s="96" t="n"/>
      <c r="Q11" s="1" t="n"/>
      <c r="R11" s="1" t="n"/>
      <c r="S11" s="1" t="n"/>
      <c r="T11" s="1" t="n"/>
      <c r="U11" s="1" t="n"/>
      <c r="V11" s="1" t="n"/>
      <c r="W11" s="1" t="n"/>
      <c r="X11" s="1" t="n"/>
      <c r="Y11" s="1" t="n"/>
      <c r="Z11" s="1" t="n"/>
    </row>
    <row r="12" ht="15" customHeight="1" s="412">
      <c r="A12" s="1" t="n"/>
      <c r="B12" s="1" t="n"/>
      <c r="C12" s="148" t="inlineStr">
        <is>
          <t>ASICS Corporation</t>
        </is>
      </c>
      <c r="D12" s="149" t="inlineStr">
        <is>
          <t>ASCCY</t>
        </is>
      </c>
      <c r="E12" s="151" t="n">
        <v>15.6</v>
      </c>
      <c r="F12" s="293">
        <f>ASICS!$B$56/1000000</f>
        <v/>
      </c>
      <c r="G12" s="152">
        <f>E12*F12</f>
        <v/>
      </c>
      <c r="H12" s="293">
        <f>ASICS!$B$59/1000</f>
        <v/>
      </c>
      <c r="I12" s="293">
        <f>ASICS!$B$58/1000</f>
        <v/>
      </c>
      <c r="J12" s="294">
        <f>G12+H12-I12</f>
        <v/>
      </c>
      <c r="K12" s="295">
        <f>ASICS!$E$17/1000</f>
        <v/>
      </c>
      <c r="L12" s="295">
        <f>ASICS!$E$21/1000</f>
        <v/>
      </c>
      <c r="M12" s="431">
        <f>J12/K12</f>
        <v/>
      </c>
      <c r="N12" s="432">
        <f>J12/L12</f>
        <v/>
      </c>
      <c r="O12" s="1" t="n"/>
      <c r="P12" s="1" t="n"/>
      <c r="Q12" s="1" t="n"/>
      <c r="R12" s="1" t="n"/>
      <c r="S12" s="1" t="n"/>
      <c r="T12" s="1" t="n"/>
      <c r="U12" s="1" t="n"/>
      <c r="V12" s="1" t="n"/>
      <c r="W12" s="1" t="n"/>
      <c r="X12" s="1" t="n"/>
      <c r="Y12" s="1" t="n"/>
      <c r="Z12" s="1" t="n"/>
    </row>
    <row r="13" ht="15" customHeight="1" s="412">
      <c r="A13" s="1" t="n"/>
      <c r="B13" s="1" t="n"/>
      <c r="C13" s="148" t="inlineStr">
        <is>
          <t>Skechers USA Inc</t>
        </is>
      </c>
      <c r="D13" s="149" t="inlineStr">
        <is>
          <t>SKX</t>
        </is>
      </c>
      <c r="E13" s="151" t="n">
        <v>67.33</v>
      </c>
      <c r="F13" s="293">
        <f>SKX!$B$56/1000000</f>
        <v/>
      </c>
      <c r="G13" s="152">
        <f>E13*F13</f>
        <v/>
      </c>
      <c r="H13" s="293">
        <f>SKX!$B$59/1000</f>
        <v/>
      </c>
      <c r="I13" s="293">
        <f>SKX!$B$58/1000</f>
        <v/>
      </c>
      <c r="J13" s="294">
        <f>G13+H13-I13</f>
        <v/>
      </c>
      <c r="K13" s="295">
        <f>SKX!$E$17/1000</f>
        <v/>
      </c>
      <c r="L13" s="295">
        <f>SKX!$E$21/1000</f>
        <v/>
      </c>
      <c r="M13" s="431">
        <f>J13/K13</f>
        <v/>
      </c>
      <c r="N13" s="432">
        <f>J13/L13</f>
        <v/>
      </c>
      <c r="O13" s="1" t="n"/>
      <c r="P13" s="1" t="n"/>
      <c r="Q13" s="1" t="n"/>
      <c r="R13" s="1" t="n"/>
      <c r="S13" s="1" t="n"/>
      <c r="T13" s="1" t="n"/>
      <c r="U13" s="1" t="n"/>
      <c r="V13" s="1" t="n"/>
      <c r="W13" s="1" t="n"/>
      <c r="X13" s="1" t="n"/>
      <c r="Y13" s="1" t="n"/>
      <c r="Z13" s="1" t="n"/>
    </row>
    <row r="14" ht="14.25" customHeight="1" s="412">
      <c r="A14" s="1" t="n"/>
      <c r="B14" s="1" t="n"/>
      <c r="C14" s="148" t="inlineStr">
        <is>
          <t>V.F. Corporation</t>
        </is>
      </c>
      <c r="D14" s="149" t="inlineStr">
        <is>
          <t>VFC</t>
        </is>
      </c>
      <c r="E14" s="151" t="n">
        <v>12.98</v>
      </c>
      <c r="F14" s="293">
        <f>VFC!$B$56/1000000</f>
        <v/>
      </c>
      <c r="G14" s="152">
        <f>E14*F14</f>
        <v/>
      </c>
      <c r="H14" s="293">
        <f>VFC!$B$59/1000</f>
        <v/>
      </c>
      <c r="I14" s="293">
        <f>VFC!$B$58/1000</f>
        <v/>
      </c>
      <c r="J14" s="294">
        <f>G14+H14-I14</f>
        <v/>
      </c>
      <c r="K14" s="295">
        <f>VFC!$E$17/1000</f>
        <v/>
      </c>
      <c r="L14" s="295">
        <f>VFC!$E$21/1000</f>
        <v/>
      </c>
      <c r="M14" s="431">
        <f>J14/K14</f>
        <v/>
      </c>
      <c r="N14" s="432">
        <f>J14/L14</f>
        <v/>
      </c>
      <c r="O14" s="1" t="n"/>
      <c r="P14" s="1" t="n"/>
      <c r="Q14" s="1" t="n"/>
      <c r="R14" s="1" t="n"/>
      <c r="S14" s="1" t="n"/>
      <c r="T14" s="1" t="n"/>
      <c r="U14" s="1" t="n"/>
      <c r="V14" s="1" t="n"/>
      <c r="W14" s="1" t="n"/>
      <c r="X14" s="1" t="n"/>
      <c r="Y14" s="1" t="n"/>
      <c r="Z14" s="1" t="n"/>
    </row>
    <row r="15" ht="14.25" customHeight="1" s="412">
      <c r="A15" s="1" t="n"/>
      <c r="B15" s="1" t="n"/>
      <c r="C15" s="148" t="inlineStr">
        <is>
          <t>Under Armour, Inc.</t>
        </is>
      </c>
      <c r="D15" s="149" t="inlineStr">
        <is>
          <t>UAA</t>
        </is>
      </c>
      <c r="E15" s="151" t="n">
        <v>6.8</v>
      </c>
      <c r="F15" s="293">
        <f>UAA!$B$56/1000000</f>
        <v/>
      </c>
      <c r="G15" s="152">
        <f>E15*F15</f>
        <v/>
      </c>
      <c r="H15" s="293">
        <f>UAA!$B$59/1000</f>
        <v/>
      </c>
      <c r="I15" s="293">
        <f>UAA!$B$58/1000</f>
        <v/>
      </c>
      <c r="J15" s="294">
        <f>G15+H15-I15</f>
        <v/>
      </c>
      <c r="K15" s="295">
        <f>UAA!$E$17/1000</f>
        <v/>
      </c>
      <c r="L15" s="295">
        <f>UAA!$E$21/1000</f>
        <v/>
      </c>
      <c r="M15" s="431">
        <f>J15/K15</f>
        <v/>
      </c>
      <c r="N15" s="432">
        <f>J15/L15</f>
        <v/>
      </c>
      <c r="O15" s="1" t="n"/>
      <c r="P15" s="1" t="n"/>
      <c r="Q15" s="1" t="n"/>
      <c r="R15" s="1" t="n"/>
      <c r="S15" s="1" t="n"/>
      <c r="T15" s="1" t="n"/>
      <c r="U15" s="1" t="n"/>
      <c r="V15" s="1" t="n"/>
      <c r="W15" s="1" t="n"/>
      <c r="X15" s="1" t="n"/>
      <c r="Y15" s="1" t="n"/>
      <c r="Z15" s="1" t="n"/>
    </row>
    <row r="16" ht="14.25" customHeight="1" s="412">
      <c r="A16" s="1" t="n"/>
      <c r="B16" s="1" t="n"/>
      <c r="C16" s="148" t="inlineStr">
        <is>
          <t>Columbia Sportswear Company</t>
        </is>
      </c>
      <c r="D16" s="149" t="inlineStr">
        <is>
          <t>COLM</t>
        </is>
      </c>
      <c r="E16" s="151" t="n">
        <v>78.2</v>
      </c>
      <c r="F16" s="293">
        <f>COLM!B56/1000000</f>
        <v/>
      </c>
      <c r="G16" s="152">
        <f>E16*F16</f>
        <v/>
      </c>
      <c r="H16" s="293">
        <f>COLM!B59/1000</f>
        <v/>
      </c>
      <c r="I16" s="293">
        <f>COLM!$B$58/1000</f>
        <v/>
      </c>
      <c r="J16" s="294">
        <f>G16+H16-I16</f>
        <v/>
      </c>
      <c r="K16" s="295">
        <f>COLM!$D$17/1000</f>
        <v/>
      </c>
      <c r="L16" s="295">
        <f>COLM!$D$21/1000</f>
        <v/>
      </c>
      <c r="M16" s="431">
        <f>J16/K16</f>
        <v/>
      </c>
      <c r="N16" s="432">
        <f>J16/L16</f>
        <v/>
      </c>
      <c r="O16" s="1" t="n"/>
      <c r="P16" s="1" t="n"/>
      <c r="Q16" s="1" t="n"/>
      <c r="R16" s="1" t="n"/>
      <c r="S16" s="1" t="n"/>
      <c r="T16" s="1" t="n"/>
      <c r="U16" s="1" t="n"/>
      <c r="V16" s="1" t="n"/>
      <c r="W16" s="1" t="n"/>
      <c r="X16" s="1" t="n"/>
      <c r="Y16" s="1" t="n"/>
      <c r="Z16" s="1" t="n"/>
    </row>
    <row r="17" ht="14.25" customHeight="1" s="412">
      <c r="A17" s="1" t="n"/>
      <c r="B17" s="1" t="n"/>
      <c r="C17" s="155" t="inlineStr">
        <is>
          <t>Urban Outfitters, Inc.</t>
        </is>
      </c>
      <c r="D17" s="156" t="inlineStr">
        <is>
          <t>URBN</t>
        </is>
      </c>
      <c r="E17" s="158" t="n">
        <v>43.09</v>
      </c>
      <c r="F17" s="296">
        <f>URBN!B56/1000000</f>
        <v/>
      </c>
      <c r="G17" s="159">
        <f>E17*F17</f>
        <v/>
      </c>
      <c r="H17" s="296">
        <f>URBN!B59/1000</f>
        <v/>
      </c>
      <c r="I17" s="296">
        <f>URBN!B58/1000</f>
        <v/>
      </c>
      <c r="J17" s="297">
        <f>G17+H17-I17</f>
        <v/>
      </c>
      <c r="K17" s="298">
        <f>URBN!E17/1000</f>
        <v/>
      </c>
      <c r="L17" s="298">
        <f>URBN!E21/1000</f>
        <v/>
      </c>
      <c r="M17" s="434">
        <f>J17/K17</f>
        <v/>
      </c>
      <c r="N17" s="435">
        <f>J17/L17</f>
        <v/>
      </c>
      <c r="O17" s="1" t="n"/>
      <c r="P17" s="1" t="n"/>
      <c r="Q17" s="1" t="n"/>
      <c r="R17" s="1" t="n"/>
      <c r="S17" s="1" t="n"/>
      <c r="T17" s="1" t="n"/>
      <c r="U17" s="1" t="n"/>
      <c r="V17" s="1" t="n"/>
      <c r="W17" s="1" t="n"/>
      <c r="X17" s="1" t="n"/>
      <c r="Y17" s="1" t="n"/>
      <c r="Z17" s="1" t="n"/>
    </row>
    <row r="18" ht="14.25" customHeight="1" s="412">
      <c r="A18" s="1" t="n"/>
      <c r="B18" s="1" t="n"/>
      <c r="C18" s="1" t="n"/>
      <c r="D18" s="149" t="n"/>
      <c r="E18" s="149" t="n"/>
      <c r="F18" s="149" t="n"/>
      <c r="G18" s="149" t="n"/>
      <c r="H18" s="149" t="n"/>
      <c r="I18" s="149" t="n"/>
      <c r="J18" s="149" t="n"/>
      <c r="K18" s="149" t="n"/>
      <c r="L18" s="149" t="n"/>
      <c r="M18" s="149" t="n"/>
      <c r="N18" s="149" t="n"/>
      <c r="O18" s="1" t="n"/>
      <c r="P18" s="1" t="n"/>
      <c r="Q18" s="1" t="n"/>
      <c r="R18" s="1" t="n"/>
      <c r="S18" s="1" t="n"/>
      <c r="T18" s="1" t="n"/>
      <c r="U18" s="1" t="n"/>
      <c r="V18" s="1" t="n"/>
      <c r="W18" s="1" t="n"/>
      <c r="X18" s="1" t="n"/>
      <c r="Y18" s="1" t="n"/>
      <c r="Z18" s="1" t="n"/>
    </row>
    <row r="19" ht="14.25" customHeight="1" s="412">
      <c r="A19" s="1" t="n"/>
      <c r="B19" s="1" t="n"/>
      <c r="C19" s="1" t="n"/>
      <c r="D19" s="149" t="n"/>
      <c r="E19" s="149" t="n"/>
      <c r="F19" s="149" t="n"/>
      <c r="G19" s="149" t="n"/>
      <c r="H19" s="149" t="n"/>
      <c r="I19" s="149" t="n"/>
      <c r="J19" s="149" t="n"/>
      <c r="K19" s="149" t="n"/>
      <c r="L19" s="163" t="inlineStr">
        <is>
          <t>High</t>
        </is>
      </c>
      <c r="M19" s="443">
        <f>MAX(M11:M17)</f>
        <v/>
      </c>
      <c r="N19" s="444">
        <f>MAX(N11:N17)</f>
        <v/>
      </c>
      <c r="O19" s="1" t="n"/>
      <c r="P19" s="1" t="n"/>
      <c r="Q19" s="1" t="n"/>
      <c r="R19" s="1" t="n"/>
      <c r="S19" s="1" t="n"/>
      <c r="T19" s="1" t="n"/>
      <c r="U19" s="1" t="n"/>
      <c r="V19" s="1" t="n"/>
      <c r="W19" s="1" t="n"/>
      <c r="X19" s="1" t="n"/>
      <c r="Y19" s="1" t="n"/>
      <c r="Z19" s="1" t="n"/>
    </row>
    <row r="20" ht="14.25" customHeight="1" s="412">
      <c r="A20" s="1" t="n"/>
      <c r="B20" s="1" t="n"/>
      <c r="C20" s="1" t="n"/>
      <c r="D20" s="149" t="n"/>
      <c r="E20" s="149" t="n"/>
      <c r="F20" s="149" t="n"/>
      <c r="G20" s="149" t="n"/>
      <c r="H20" s="149" t="n"/>
      <c r="I20" s="149" t="n"/>
      <c r="J20" s="149" t="n"/>
      <c r="K20" s="149" t="n"/>
      <c r="L20" s="166" t="inlineStr">
        <is>
          <t>Mean</t>
        </is>
      </c>
      <c r="M20" s="445">
        <f>AVERAGE(M11:M17)</f>
        <v/>
      </c>
      <c r="N20" s="446">
        <f>AVERAGE(N11:N17)</f>
        <v/>
      </c>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66" t="inlineStr">
        <is>
          <t>Median</t>
        </is>
      </c>
      <c r="M21" s="445">
        <f>MEDIAN(M11:M17)</f>
        <v/>
      </c>
      <c r="N21" s="446">
        <f>MEDIAN(N11:N17)</f>
        <v/>
      </c>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69" t="inlineStr">
        <is>
          <t>Low</t>
        </is>
      </c>
      <c r="M22" s="447">
        <f>MIN(M11:M17)</f>
        <v/>
      </c>
      <c r="N22" s="448">
        <f>MIN(N11:N17)</f>
        <v/>
      </c>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29" t="n"/>
      <c r="B24" s="29" t="n"/>
      <c r="C24" s="30" t="inlineStr">
        <is>
          <t>Precedent Transaction Analysis</t>
        </is>
      </c>
      <c r="D24" s="29" t="n"/>
      <c r="E24" s="29" t="n"/>
      <c r="F24" s="29" t="n"/>
      <c r="G24" s="29" t="n"/>
      <c r="H24" s="29" t="n"/>
      <c r="I24" s="31" t="n"/>
      <c r="J24" s="31" t="n"/>
      <c r="K24" s="31" t="n"/>
      <c r="L24" s="31" t="n"/>
      <c r="M24" s="29" t="n"/>
      <c r="N24" s="29" t="n"/>
      <c r="O24" s="29" t="n"/>
      <c r="P24" s="29" t="n"/>
      <c r="Q24" s="29" t="n"/>
      <c r="R24" s="29" t="n"/>
      <c r="S24" s="29" t="n"/>
      <c r="T24" s="29" t="n"/>
      <c r="U24" s="29" t="n"/>
      <c r="V24" s="29" t="n"/>
      <c r="W24" s="29" t="n"/>
      <c r="X24" s="29" t="n"/>
      <c r="Y24" s="29" t="n"/>
      <c r="Z24" s="29"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72" t="inlineStr">
        <is>
          <t>Acquirer Name</t>
        </is>
      </c>
      <c r="D26" s="129" t="inlineStr">
        <is>
          <t>Target Name</t>
        </is>
      </c>
      <c r="E26" s="129" t="inlineStr">
        <is>
          <t>Announcement Date</t>
        </is>
      </c>
      <c r="F26" s="129" t="inlineStr">
        <is>
          <t>Transaction Value</t>
        </is>
      </c>
      <c r="G26" s="129" t="inlineStr">
        <is>
          <t>Geography</t>
        </is>
      </c>
      <c r="H26" s="129" t="inlineStr">
        <is>
          <t>Primary Industry</t>
        </is>
      </c>
      <c r="I26" s="173" t="inlineStr">
        <is>
          <t>Implied Enterprise Value</t>
        </is>
      </c>
      <c r="J26" s="129" t="inlineStr">
        <is>
          <t>LTM
Revenue</t>
        </is>
      </c>
      <c r="K26" s="129" t="inlineStr">
        <is>
          <t>LTM
EBITDA</t>
        </is>
      </c>
      <c r="L26" s="129" t="inlineStr">
        <is>
          <t>Enterprise Value / 
LTM Revenue</t>
        </is>
      </c>
      <c r="M26" s="130" t="inlineStr">
        <is>
          <t>Enterprise Value / 
LTM EBITDA</t>
        </is>
      </c>
      <c r="N26" s="1" t="n"/>
      <c r="O26" s="1" t="n"/>
      <c r="P26" s="1" t="n"/>
      <c r="Q26" s="1" t="n"/>
      <c r="R26" s="1" t="n"/>
      <c r="S26" s="1" t="n"/>
      <c r="T26" s="1" t="n"/>
      <c r="U26" s="1" t="n"/>
      <c r="V26" s="1" t="n"/>
      <c r="W26" s="1" t="n"/>
      <c r="X26" s="1" t="n"/>
      <c r="Y26" s="1" t="n"/>
      <c r="Z26" s="1" t="n"/>
    </row>
    <row r="27" ht="5.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5" customHeight="1" s="412">
      <c r="A28" s="1" t="n"/>
      <c r="B28" s="1" t="n"/>
      <c r="C28" s="44" t="inlineStr">
        <is>
          <t>$ in millions</t>
        </is>
      </c>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5.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74" t="inlineStr">
        <is>
          <t>Tapestry, Inc. (NYSE:TPR)</t>
        </is>
      </c>
      <c r="D30" s="175" t="inlineStr">
        <is>
          <t>Capri Holdings Limited (NYSE:CPRI)</t>
        </is>
      </c>
      <c r="E30" s="176" t="n">
        <v>45148</v>
      </c>
      <c r="F30" s="177" t="n">
        <v>10572.49</v>
      </c>
      <c r="G30" s="175" t="inlineStr">
        <is>
          <t>Europe</t>
        </is>
      </c>
      <c r="H30" s="175" t="inlineStr">
        <is>
          <t>Apparel</t>
        </is>
      </c>
      <c r="I30" s="178" t="n">
        <v>10334.49</v>
      </c>
      <c r="J30" s="177" t="n">
        <v>5488</v>
      </c>
      <c r="K30" s="177" t="n">
        <v>1427.25</v>
      </c>
      <c r="L30" s="428">
        <f>$I30/J30</f>
        <v/>
      </c>
      <c r="M30" s="429">
        <f>$I30/K30</f>
        <v/>
      </c>
      <c r="N30" s="1" t="n"/>
      <c r="O30" s="1" t="n"/>
      <c r="P30" s="1" t="n"/>
      <c r="Q30" s="1" t="n"/>
      <c r="R30" s="1" t="n"/>
      <c r="S30" s="1" t="n"/>
      <c r="T30" s="1" t="n"/>
      <c r="U30" s="1" t="n"/>
      <c r="V30" s="1" t="n"/>
      <c r="W30" s="1" t="n"/>
      <c r="X30" s="1" t="n"/>
      <c r="Y30" s="1" t="n"/>
      <c r="Z30" s="1" t="n"/>
    </row>
    <row r="31" ht="14.25" customHeight="1" s="412">
      <c r="A31" s="1" t="n"/>
      <c r="B31" s="1" t="n"/>
      <c r="C31" s="179" t="inlineStr">
        <is>
          <t>Kering SA (ENXTPA:KER)</t>
        </is>
      </c>
      <c r="D31" s="96" t="inlineStr">
        <is>
          <t>FULLBEAUTY Brands, Inc.</t>
        </is>
      </c>
      <c r="E31" s="180" t="n">
        <v>36131</v>
      </c>
      <c r="F31" s="181" t="n">
        <v>590.91</v>
      </c>
      <c r="G31" s="96" t="inlineStr">
        <is>
          <t>United States and Canada</t>
        </is>
      </c>
      <c r="H31" s="96" t="inlineStr">
        <is>
          <t>Apparel</t>
        </is>
      </c>
      <c r="I31" s="66" t="n">
        <v>804.66</v>
      </c>
      <c r="J31" s="181" t="n">
        <v>1342.18</v>
      </c>
      <c r="K31" s="181" t="n">
        <v>117.01</v>
      </c>
      <c r="L31" s="431">
        <f>$I31/J31</f>
        <v/>
      </c>
      <c r="M31" s="432">
        <f>$I31/K31</f>
        <v/>
      </c>
      <c r="N31" s="1" t="n"/>
      <c r="O31" s="1" t="n"/>
      <c r="P31" s="1" t="n"/>
      <c r="Q31" s="1" t="n"/>
      <c r="R31" s="1" t="n"/>
      <c r="S31" s="1" t="n"/>
      <c r="T31" s="1" t="n"/>
      <c r="U31" s="1" t="n"/>
      <c r="V31" s="1" t="n"/>
      <c r="W31" s="1" t="n"/>
      <c r="X31" s="1" t="n"/>
      <c r="Y31" s="1" t="n"/>
      <c r="Z31" s="1" t="n"/>
    </row>
    <row r="32" ht="14.25" customHeight="1" s="412">
      <c r="A32" s="1" t="n"/>
      <c r="B32" s="1" t="n"/>
      <c r="C32" s="179" t="inlineStr">
        <is>
          <t>KMD Brands Limited (NZSE:KMD)</t>
        </is>
      </c>
      <c r="D32" s="96" t="inlineStr">
        <is>
          <t>Oboz Footwear LLC</t>
        </is>
      </c>
      <c r="E32" s="180" t="n">
        <v>43179</v>
      </c>
      <c r="F32" s="181" t="n">
        <v>75</v>
      </c>
      <c r="G32" s="96" t="inlineStr">
        <is>
          <t>United States and Canada</t>
        </is>
      </c>
      <c r="H32" s="96" t="inlineStr">
        <is>
          <t>Athletic Footwear</t>
        </is>
      </c>
      <c r="I32" s="66" t="n">
        <v>75</v>
      </c>
      <c r="J32" s="181" t="n">
        <v>30.3</v>
      </c>
      <c r="K32" s="181" t="n">
        <v>4.6</v>
      </c>
      <c r="L32" s="431">
        <f>$I32/J32</f>
        <v/>
      </c>
      <c r="M32" s="432">
        <f>$I32/K32</f>
        <v/>
      </c>
      <c r="N32" s="1" t="n"/>
      <c r="O32" s="1" t="n"/>
      <c r="P32" s="1" t="n"/>
      <c r="Q32" s="1" t="n"/>
      <c r="R32" s="1" t="n"/>
      <c r="S32" s="1" t="n"/>
      <c r="T32" s="1" t="n"/>
      <c r="U32" s="1" t="n"/>
      <c r="V32" s="1" t="n"/>
      <c r="W32" s="1" t="n"/>
      <c r="X32" s="1" t="n"/>
      <c r="Y32" s="1" t="n"/>
      <c r="Z32" s="1" t="n"/>
    </row>
    <row r="33" ht="14.25" customHeight="1" s="412">
      <c r="A33" s="1" t="n"/>
      <c r="B33" s="1" t="n"/>
      <c r="C33" s="179" t="inlineStr">
        <is>
          <t>Gildan Activewear Inc. (TSX:GIL)</t>
        </is>
      </c>
      <c r="D33" s="96" t="inlineStr">
        <is>
          <t>A and G, Inc.</t>
        </is>
      </c>
      <c r="E33" s="180" t="n">
        <v>42494</v>
      </c>
      <c r="F33" s="181" t="n">
        <v>109.35</v>
      </c>
      <c r="G33" s="96" t="inlineStr">
        <is>
          <t>United States and Canada</t>
        </is>
      </c>
      <c r="H33" s="96" t="inlineStr">
        <is>
          <t>Apparel</t>
        </is>
      </c>
      <c r="I33" s="66" t="n">
        <v>109.35</v>
      </c>
      <c r="J33" s="181" t="n">
        <v>183</v>
      </c>
      <c r="K33" s="181" t="n">
        <v>19</v>
      </c>
      <c r="L33" s="431">
        <f>$I33/J33</f>
        <v/>
      </c>
      <c r="M33" s="432">
        <f>$I33/K33</f>
        <v/>
      </c>
      <c r="N33" s="1" t="n"/>
      <c r="O33" s="1" t="n"/>
      <c r="P33" s="1" t="n"/>
      <c r="Q33" s="1" t="n"/>
      <c r="R33" s="1" t="n"/>
      <c r="S33" s="1" t="n"/>
      <c r="T33" s="1" t="n"/>
      <c r="U33" s="1" t="n"/>
      <c r="V33" s="1" t="n"/>
      <c r="W33" s="1" t="n"/>
      <c r="X33" s="1" t="n"/>
      <c r="Y33" s="1" t="n"/>
      <c r="Z33" s="1" t="n"/>
    </row>
    <row r="34" ht="14.25" customHeight="1" s="412">
      <c r="A34" s="1" t="n"/>
      <c r="B34" s="1" t="n"/>
      <c r="C34" s="179" t="inlineStr">
        <is>
          <t>Advent International, L.P.</t>
        </is>
      </c>
      <c r="D34" s="96" t="inlineStr">
        <is>
          <t>Lululemon Athletica Inc. (NasdaqGS:LULU)</t>
        </is>
      </c>
      <c r="E34" s="180" t="n">
        <v>41858</v>
      </c>
      <c r="F34" s="181" t="n">
        <v>845</v>
      </c>
      <c r="G34" s="96" t="inlineStr">
        <is>
          <t>United States and Canada</t>
        </is>
      </c>
      <c r="H34" s="96" t="inlineStr">
        <is>
          <t>Apparel</t>
        </is>
      </c>
      <c r="I34" s="66" t="n">
        <v>5389.25</v>
      </c>
      <c r="J34" s="181" t="n">
        <v>1676.22</v>
      </c>
      <c r="K34" s="181" t="n">
        <v>453.03</v>
      </c>
      <c r="L34" s="431">
        <f>$I34/J34</f>
        <v/>
      </c>
      <c r="M34" s="432">
        <f>$I34/K34</f>
        <v/>
      </c>
      <c r="N34" s="1" t="n"/>
      <c r="O34" s="1" t="n"/>
      <c r="P34" s="1" t="n"/>
      <c r="Q34" s="1" t="n"/>
      <c r="R34" s="1" t="n"/>
      <c r="S34" s="1" t="n"/>
      <c r="T34" s="1" t="n"/>
      <c r="U34" s="1" t="n"/>
      <c r="V34" s="1" t="n"/>
      <c r="W34" s="1" t="n"/>
      <c r="X34" s="1" t="n"/>
      <c r="Y34" s="1" t="n"/>
      <c r="Z34" s="1" t="n"/>
    </row>
    <row r="35" ht="14.25" customHeight="1" s="412">
      <c r="A35" s="1" t="n"/>
      <c r="B35" s="1" t="n"/>
      <c r="C35" s="179" t="inlineStr">
        <is>
          <t>Samantha Thavasa Japan Limited</t>
        </is>
      </c>
      <c r="D35" s="96" t="inlineStr">
        <is>
          <t>Stylife Corporation</t>
        </is>
      </c>
      <c r="E35" s="180" t="n">
        <v>39156</v>
      </c>
      <c r="F35" s="181" t="n">
        <v>15.63</v>
      </c>
      <c r="G35" s="96" t="inlineStr">
        <is>
          <t>Asia / Pacific</t>
        </is>
      </c>
      <c r="H35" s="96" t="inlineStr">
        <is>
          <t>Apparel</t>
        </is>
      </c>
      <c r="I35" s="66" t="n">
        <v>46.92</v>
      </c>
      <c r="J35" s="181" t="n">
        <v>30.54</v>
      </c>
      <c r="K35" s="181" t="n">
        <v>1.09</v>
      </c>
      <c r="L35" s="431">
        <f>$I35/J35</f>
        <v/>
      </c>
      <c r="M35" s="432">
        <f>$I35/K35</f>
        <v/>
      </c>
      <c r="N35" s="1" t="n"/>
      <c r="O35" s="1" t="n"/>
      <c r="P35" s="1" t="n"/>
      <c r="Q35" s="1" t="n"/>
      <c r="R35" s="1" t="n"/>
      <c r="S35" s="1" t="n"/>
      <c r="T35" s="1" t="n"/>
      <c r="U35" s="1" t="n"/>
      <c r="V35" s="1" t="n"/>
      <c r="W35" s="1" t="n"/>
      <c r="X35" s="1" t="n"/>
      <c r="Y35" s="1" t="n"/>
      <c r="Z35" s="1" t="n"/>
    </row>
    <row r="36" ht="14.25" customHeight="1" s="412">
      <c r="A36" s="1" t="n"/>
      <c r="B36" s="1" t="n"/>
      <c r="C36" s="182" t="inlineStr">
        <is>
          <t>Sycamore Partners Management, L.P.</t>
        </is>
      </c>
      <c r="D36" s="183" t="inlineStr">
        <is>
          <t>Chicos (NYSE:CHS)</t>
        </is>
      </c>
      <c r="E36" s="184" t="n">
        <v>45197</v>
      </c>
      <c r="F36" s="185" t="n">
        <v>1540.56</v>
      </c>
      <c r="G36" s="183" t="inlineStr">
        <is>
          <t>United States and Canada</t>
        </is>
      </c>
      <c r="H36" s="183" t="inlineStr">
        <is>
          <t>Apparel</t>
        </is>
      </c>
      <c r="I36" s="56" t="n">
        <v>1389.83</v>
      </c>
      <c r="J36" s="185" t="n">
        <v>1985.471428571429</v>
      </c>
      <c r="K36" s="185" t="n">
        <v>365.7447368421053</v>
      </c>
      <c r="L36" s="434">
        <f>$I36/J36</f>
        <v/>
      </c>
      <c r="M36" s="435">
        <f>$I36/K36</f>
        <v/>
      </c>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63" t="inlineStr">
        <is>
          <t>High</t>
        </is>
      </c>
      <c r="L40" s="443">
        <f>MAX(L30,L32,L33,L34,L36)</f>
        <v/>
      </c>
      <c r="M40" s="444">
        <f>MAX(M30,M32,M33,M34,M36)</f>
        <v/>
      </c>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66" t="inlineStr">
        <is>
          <t>Mean</t>
        </is>
      </c>
      <c r="L41" s="445">
        <f>AVERAGE(L30,L32,L33,L34,L36)</f>
        <v/>
      </c>
      <c r="M41" s="446">
        <f>AVERAGE(M30,M32,M33,M34,M36)</f>
        <v/>
      </c>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66" t="inlineStr">
        <is>
          <t>Median</t>
        </is>
      </c>
      <c r="L42" s="445">
        <f>MEDIAN(L30,L32,L33,L34,L36)</f>
        <v/>
      </c>
      <c r="M42" s="446">
        <f>MEDIAN(M30,M32,M33,M34,M36)</f>
        <v/>
      </c>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69" t="inlineStr">
        <is>
          <t>Low</t>
        </is>
      </c>
      <c r="L43" s="447">
        <f>MIN(L30,L32,L33,L34,L36)</f>
        <v/>
      </c>
      <c r="M43" s="448">
        <f>MIN(M30,M32,M33,M34,M36)</f>
        <v/>
      </c>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29" t="n"/>
      <c r="B45" s="29" t="n"/>
      <c r="C45" s="30" t="inlineStr">
        <is>
          <t>Discounted Cash Flow Analysis</t>
        </is>
      </c>
      <c r="D45" s="29" t="n"/>
      <c r="E45" s="29" t="n"/>
      <c r="F45" s="29" t="n"/>
      <c r="G45" s="29" t="n"/>
      <c r="H45" s="29" t="n"/>
      <c r="I45" s="31" t="n"/>
      <c r="J45" s="31" t="n"/>
      <c r="K45" s="31" t="n"/>
      <c r="L45" s="31" t="n"/>
      <c r="M45" s="29" t="n"/>
      <c r="N45" s="29" t="n"/>
      <c r="O45" s="29" t="n"/>
      <c r="P45" s="29" t="n"/>
      <c r="Q45" s="29" t="n"/>
      <c r="R45" s="29" t="n"/>
      <c r="S45" s="29" t="n"/>
      <c r="T45" s="29" t="n"/>
      <c r="U45" s="29" t="n"/>
      <c r="V45" s="29" t="n"/>
      <c r="W45" s="29" t="n"/>
      <c r="X45" s="29" t="n"/>
      <c r="Y45" s="29" t="n"/>
      <c r="Z45" s="29" t="n"/>
    </row>
    <row r="46" ht="14.25" customHeight="1" s="412">
      <c r="A46" s="1" t="n"/>
      <c r="B46" s="1" t="n"/>
      <c r="C46" s="111" t="n"/>
      <c r="D46" s="1" t="n"/>
      <c r="E46" s="1" t="n"/>
      <c r="F46" s="1" t="n"/>
      <c r="G46" s="1" t="n"/>
      <c r="H46" s="33" t="n"/>
      <c r="I46" s="33" t="n"/>
      <c r="J46" s="33" t="n"/>
      <c r="K46" s="33" t="n"/>
      <c r="L46" s="33" t="n"/>
      <c r="M46" s="1" t="n"/>
      <c r="N46" s="1" t="n"/>
      <c r="O46" s="1" t="n"/>
      <c r="P46" s="1" t="n"/>
      <c r="Q46" s="1" t="n"/>
      <c r="R46" s="1" t="n"/>
      <c r="S46" s="1" t="n"/>
      <c r="T46" s="1" t="n"/>
      <c r="U46" s="1" t="n"/>
      <c r="V46" s="1" t="n"/>
      <c r="W46" s="1" t="n"/>
      <c r="X46" s="1" t="n"/>
      <c r="Y46" s="1" t="n"/>
      <c r="Z46" s="1" t="n"/>
    </row>
    <row r="47" ht="14.25" customHeight="1" s="412">
      <c r="A47" s="1" t="n"/>
      <c r="B47" s="1" t="n"/>
      <c r="C47" s="34" t="inlineStr">
        <is>
          <t>Weighted Average Cost of Capital</t>
        </is>
      </c>
      <c r="D47" s="35" t="n"/>
      <c r="E47" s="88"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5.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55" t="inlineStr">
        <is>
          <t>Cost of Debt (1)</t>
        </is>
      </c>
      <c r="D49" s="1" t="n"/>
      <c r="E49" s="41" t="n">
        <v>0.0725</v>
      </c>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55" t="inlineStr">
        <is>
          <t>Tax Rate</t>
        </is>
      </c>
      <c r="D50" s="1" t="n"/>
      <c r="E50" s="192">
        <f>'Original Model'!H12</f>
        <v/>
      </c>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59" t="inlineStr">
        <is>
          <t>After-Tax Cost of Debt</t>
        </is>
      </c>
      <c r="D51" s="59" t="n"/>
      <c r="E51" s="193">
        <f>E49*(1-E50)</f>
        <v/>
      </c>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5.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55" t="inlineStr">
        <is>
          <t>Risk-Free Rate (2)</t>
        </is>
      </c>
      <c r="D53" s="1" t="n"/>
      <c r="E53" s="41" t="n">
        <v>0.043</v>
      </c>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Equity Beta (3)</t>
        </is>
      </c>
      <c r="D54" s="1" t="n"/>
      <c r="E54" s="299" t="n">
        <v>1.11</v>
      </c>
      <c r="F54" s="195"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55" t="inlineStr">
        <is>
          <t>Equity Risk Premium (1)</t>
        </is>
      </c>
      <c r="D55" s="1" t="n"/>
      <c r="E55" s="41" t="n">
        <v>0.046</v>
      </c>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59" t="inlineStr">
        <is>
          <t>Cost of Equity</t>
        </is>
      </c>
      <c r="D56" s="59" t="n"/>
      <c r="E56" s="196">
        <f>E53+(E54*E55)</f>
        <v/>
      </c>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inlineStr">
        <is>
          <t>Capital Structure</t>
        </is>
      </c>
      <c r="D58" s="96" t="n"/>
      <c r="E58" s="96"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Debt</t>
        </is>
      </c>
      <c r="D59" s="197">
        <f>H9</f>
        <v/>
      </c>
      <c r="E59" s="195">
        <f>D59/$D$61</f>
        <v/>
      </c>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5" t="inlineStr">
        <is>
          <t>Equity</t>
        </is>
      </c>
      <c r="D60" s="198">
        <f>G9</f>
        <v/>
      </c>
      <c r="E60" s="195">
        <f>D60/$D$61</f>
        <v/>
      </c>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59" t="inlineStr">
        <is>
          <t>Total Capital</t>
        </is>
      </c>
      <c r="D61" s="121">
        <f>SUM(D59:D60)</f>
        <v/>
      </c>
      <c r="E61" s="193">
        <f>SUM(E59:E60)</f>
        <v/>
      </c>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11" t="n"/>
      <c r="D62" s="199" t="n"/>
      <c r="E62" s="200"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201" t="inlineStr">
        <is>
          <t>WACC</t>
        </is>
      </c>
      <c r="E63" s="202">
        <f>E51*E59+E56*E60</f>
        <v/>
      </c>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44" t="inlineStr">
        <is>
          <t>(1) Source: Finbox</t>
        </is>
      </c>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44" t="inlineStr">
        <is>
          <t>(2) Source: Ycharts as of 7.9.24</t>
        </is>
      </c>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44" t="inlineStr">
        <is>
          <t>(3) Source: Adjusted relevered beta based on apparel &amp; footwear peer group</t>
        </is>
      </c>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450"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34" t="inlineStr">
        <is>
          <t>Discounted Cash Flows</t>
        </is>
      </c>
      <c r="D70" s="35" t="n"/>
      <c r="E70" s="35" t="n"/>
      <c r="F70" s="35" t="n"/>
      <c r="G70" s="35" t="n"/>
      <c r="H70" s="88"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44" t="inlineStr">
        <is>
          <t>$ in millions</t>
        </is>
      </c>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204" t="n"/>
      <c r="D72" s="39">
        <f>#REF!</f>
        <v/>
      </c>
      <c r="E72" s="39">
        <f>#REF!</f>
        <v/>
      </c>
      <c r="F72" s="39">
        <f>#REF!</f>
        <v/>
      </c>
      <c r="G72" s="33">
        <f>#REF!</f>
        <v/>
      </c>
      <c r="H72" s="39">
        <f>#REF!</f>
        <v/>
      </c>
      <c r="I72" s="1" t="n"/>
      <c r="J72" s="1" t="n"/>
      <c r="K72" s="1" t="n"/>
      <c r="L72" s="1" t="n"/>
      <c r="M72" s="1" t="n"/>
      <c r="N72" s="1" t="n"/>
      <c r="O72" s="1" t="n"/>
      <c r="P72" s="1" t="n"/>
      <c r="Q72" s="1" t="n"/>
      <c r="R72" s="1" t="n"/>
      <c r="S72" s="1" t="n"/>
      <c r="T72" s="1" t="n"/>
      <c r="U72" s="1" t="n"/>
      <c r="V72" s="1" t="n"/>
      <c r="W72" s="1" t="n"/>
      <c r="X72" s="1" t="n"/>
      <c r="Y72" s="1" t="n"/>
      <c r="Z72" s="1" t="n"/>
    </row>
    <row r="73" ht="5.25" customHeight="1" s="412">
      <c r="A73" s="1" t="n"/>
      <c r="B73" s="1" t="n"/>
      <c r="C73" s="1" t="n"/>
      <c r="D73" s="1" t="n"/>
      <c r="E73" s="1" t="n"/>
      <c r="F73" s="1" t="n"/>
      <c r="G73" s="60"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inlineStr">
        <is>
          <t>EBIT</t>
        </is>
      </c>
      <c r="D74" s="205">
        <f>'Original Model'!H37</f>
        <v/>
      </c>
      <c r="E74" s="205">
        <f>'Original Model'!I37</f>
        <v/>
      </c>
      <c r="F74" s="205">
        <f>'Original Model'!J37</f>
        <v/>
      </c>
      <c r="G74" s="205">
        <f>'Original Model'!K37</f>
        <v/>
      </c>
      <c r="H74" s="205">
        <f>'Original Model'!L37</f>
        <v/>
      </c>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inlineStr">
        <is>
          <t>Less: Taxes</t>
        </is>
      </c>
      <c r="D75" s="206">
        <f>'Original Model'!H36</f>
        <v/>
      </c>
      <c r="E75" s="206">
        <f>'Original Model'!I36</f>
        <v/>
      </c>
      <c r="F75" s="206">
        <f>'Original Model'!J36</f>
        <v/>
      </c>
      <c r="G75" s="206">
        <f>'Original Model'!K36</f>
        <v/>
      </c>
      <c r="H75" s="206">
        <f>'Original Model'!L36</f>
        <v/>
      </c>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59" t="inlineStr">
        <is>
          <t>NOPAT</t>
        </is>
      </c>
      <c r="D76" s="62">
        <f>D74-D75</f>
        <v/>
      </c>
      <c r="E76" s="62">
        <f>E74-E75</f>
        <v/>
      </c>
      <c r="F76" s="62">
        <f>F74-F75</f>
        <v/>
      </c>
      <c r="G76" s="62">
        <f>G74-G75</f>
        <v/>
      </c>
      <c r="H76" s="62">
        <f>H74-H75</f>
        <v/>
      </c>
      <c r="I76" s="1" t="n"/>
      <c r="J76" s="1" t="n"/>
      <c r="K76" s="1" t="n"/>
      <c r="L76" s="1" t="n"/>
      <c r="M76" s="1" t="n"/>
      <c r="N76" s="1" t="n"/>
      <c r="O76" s="1" t="n"/>
      <c r="P76" s="1" t="n"/>
      <c r="Q76" s="1" t="n"/>
      <c r="R76" s="1" t="n"/>
      <c r="S76" s="1" t="n"/>
      <c r="T76" s="1" t="n"/>
      <c r="U76" s="1" t="n"/>
      <c r="V76" s="1" t="n"/>
      <c r="W76" s="1" t="n"/>
      <c r="X76" s="1" t="n"/>
      <c r="Y76" s="1" t="n"/>
      <c r="Z76" s="1" t="n"/>
    </row>
    <row r="77" ht="5.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inlineStr">
        <is>
          <t>Depreciation &amp; Amortization</t>
        </is>
      </c>
      <c r="D78" s="205">
        <f>'Original Model'!H40</f>
        <v/>
      </c>
      <c r="E78" s="205">
        <f>'Original Model'!I40</f>
        <v/>
      </c>
      <c r="F78" s="205">
        <f>'Original Model'!J40</f>
        <v/>
      </c>
      <c r="G78" s="205">
        <f>'Original Model'!K40</f>
        <v/>
      </c>
      <c r="H78" s="205">
        <f>'Original Model'!L40</f>
        <v/>
      </c>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inlineStr">
        <is>
          <t>Changes in Working Capital</t>
        </is>
      </c>
      <c r="D79" s="206">
        <f>'Original Model'!H116</f>
        <v/>
      </c>
      <c r="E79" s="206">
        <f>'Original Model'!I116</f>
        <v/>
      </c>
      <c r="F79" s="206">
        <f>'Original Model'!J116</f>
        <v/>
      </c>
      <c r="G79" s="206">
        <f>'Original Model'!K116</f>
        <v/>
      </c>
      <c r="H79" s="206">
        <f>'Original Model'!L116</f>
        <v/>
      </c>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Capital Expenditures</t>
        </is>
      </c>
      <c r="D80" s="206">
        <f>'Original Model'!H120</f>
        <v/>
      </c>
      <c r="E80" s="206">
        <f>'Original Model'!I120</f>
        <v/>
      </c>
      <c r="F80" s="206">
        <f>'Original Model'!J120</f>
        <v/>
      </c>
      <c r="G80" s="206">
        <f>'Original Model'!K120</f>
        <v/>
      </c>
      <c r="H80" s="206">
        <f>'Original Model'!L120</f>
        <v/>
      </c>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59" t="inlineStr">
        <is>
          <t>Unlevered Free Cash Flow</t>
        </is>
      </c>
      <c r="D81" s="62">
        <f>D76+D78+D79+D80</f>
        <v/>
      </c>
      <c r="E81" s="62">
        <f>E76+E78+E79+E80</f>
        <v/>
      </c>
      <c r="F81" s="62">
        <f>F76+F78+F79+F80</f>
        <v/>
      </c>
      <c r="G81" s="62">
        <f>G76+G78+G79+G80</f>
        <v/>
      </c>
      <c r="H81" s="62">
        <f>H76+H78+H79+H80</f>
        <v/>
      </c>
      <c r="I81" s="1" t="n"/>
      <c r="J81" s="1" t="n"/>
      <c r="K81" s="1" t="n"/>
      <c r="L81" s="1" t="n"/>
      <c r="M81" s="1" t="n"/>
      <c r="N81" s="1" t="n"/>
      <c r="O81" s="1" t="n"/>
      <c r="P81" s="1" t="n"/>
      <c r="Q81" s="1" t="n"/>
      <c r="R81" s="1" t="n"/>
      <c r="S81" s="1" t="n"/>
      <c r="T81" s="1" t="n"/>
      <c r="U81" s="1" t="n"/>
      <c r="V81" s="1" t="n"/>
      <c r="W81" s="1" t="n"/>
      <c r="X81" s="1" t="n"/>
      <c r="Y81" s="1" t="n"/>
      <c r="Z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inlineStr">
        <is>
          <t>Discount Period</t>
        </is>
      </c>
      <c r="D83" s="66" t="n">
        <v>1</v>
      </c>
      <c r="E83" s="72">
        <f>D83+1</f>
        <v/>
      </c>
      <c r="F83" s="72">
        <f>E83+1</f>
        <v/>
      </c>
      <c r="G83" s="72">
        <f>F83+1</f>
        <v/>
      </c>
      <c r="H83" s="72">
        <f>G83+1</f>
        <v/>
      </c>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inlineStr">
        <is>
          <t>Discount Rate (WACC)</t>
        </is>
      </c>
      <c r="D84" s="207">
        <f>$E$63</f>
        <v/>
      </c>
      <c r="E84" s="207">
        <f>$E$63</f>
        <v/>
      </c>
      <c r="F84" s="207">
        <f>$E$63</f>
        <v/>
      </c>
      <c r="G84" s="207">
        <f>$E$63</f>
        <v/>
      </c>
      <c r="H84" s="207">
        <f>$E$63</f>
        <v/>
      </c>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inlineStr">
        <is>
          <t>Discount Factor</t>
        </is>
      </c>
      <c r="D85" s="451">
        <f>1/(1+D84)^D83</f>
        <v/>
      </c>
      <c r="E85" s="451">
        <f>1/(1+E84)^E83</f>
        <v/>
      </c>
      <c r="F85" s="451">
        <f>1/(1+F84)^F83</f>
        <v/>
      </c>
      <c r="G85" s="451">
        <f>1/(1+G84)^G83</f>
        <v/>
      </c>
      <c r="H85" s="451">
        <f>1/(1+H84)^H83</f>
        <v/>
      </c>
      <c r="I85" s="1" t="n"/>
      <c r="J85" s="1" t="n"/>
      <c r="K85" s="1" t="n"/>
      <c r="L85" s="1" t="n"/>
      <c r="M85" s="1" t="n"/>
      <c r="N85" s="1" t="n"/>
      <c r="O85" s="1" t="n"/>
      <c r="P85" s="1" t="n"/>
      <c r="Q85" s="1" t="n"/>
      <c r="R85" s="1" t="n"/>
      <c r="S85" s="1" t="n"/>
      <c r="T85" s="1" t="n"/>
      <c r="U85" s="1" t="n"/>
      <c r="V85" s="1" t="n"/>
      <c r="W85" s="1" t="n"/>
      <c r="X85" s="1" t="n"/>
      <c r="Y85" s="1" t="n"/>
      <c r="Z85" s="1" t="n"/>
    </row>
    <row r="86" ht="5.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59" t="inlineStr">
        <is>
          <t>Present Value of Unlevered Free Cash Flow</t>
        </is>
      </c>
      <c r="D87" s="107">
        <f>D85*D81</f>
        <v/>
      </c>
      <c r="E87" s="107">
        <f>E85*E81</f>
        <v/>
      </c>
      <c r="F87" s="107">
        <f>F85*F81</f>
        <v/>
      </c>
      <c r="G87" s="107">
        <f>G85*G81</f>
        <v/>
      </c>
      <c r="H87" s="107">
        <f>H85*H81</f>
        <v/>
      </c>
      <c r="I87" s="1" t="n"/>
      <c r="J87" s="1" t="n"/>
      <c r="K87" s="1" t="n"/>
      <c r="L87" s="1" t="n"/>
      <c r="M87" s="1" t="n"/>
      <c r="N87" s="1" t="n"/>
      <c r="O87" s="1" t="n"/>
      <c r="P87" s="1" t="n"/>
      <c r="Q87" s="1" t="n"/>
      <c r="R87" s="1" t="n"/>
      <c r="S87" s="1" t="n"/>
      <c r="T87" s="1" t="n"/>
      <c r="U87" s="1" t="n"/>
      <c r="V87" s="1" t="n"/>
      <c r="W87" s="1" t="n"/>
      <c r="X87" s="1" t="n"/>
      <c r="Y87" s="1" t="n"/>
      <c r="Z87" s="1" t="n"/>
    </row>
    <row r="88" ht="1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5" customHeight="1" s="412">
      <c r="A89" s="1" t="n"/>
      <c r="B89" s="1" t="n"/>
      <c r="C89" s="34" t="inlineStr">
        <is>
          <t>Present Value of Terminal Value</t>
        </is>
      </c>
      <c r="D89" s="209"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2028E Unlevered Free Cash Flow</t>
        </is>
      </c>
      <c r="D90" s="210">
        <f>H81</f>
        <v/>
      </c>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Perpetuity Growth Rate</t>
        </is>
      </c>
      <c r="D91" s="41" t="n">
        <v>0.03</v>
      </c>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59" t="inlineStr">
        <is>
          <t>Terminal Value</t>
        </is>
      </c>
      <c r="D92" s="62">
        <f>((D90*(1+D91))/(E63-D91))</f>
        <v/>
      </c>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5.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34" t="inlineStr">
        <is>
          <t>Implied Value Per Share</t>
        </is>
      </c>
      <c r="D95" s="21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5.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Sum of Present Value of Unlevered FCF</t>
        </is>
      </c>
      <c r="D97" s="54">
        <f>SUM(D87:H87)</f>
        <v/>
      </c>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inlineStr">
        <is>
          <t>Present Value of Terminal Value</t>
        </is>
      </c>
      <c r="D98" s="72">
        <f>D92*H85</f>
        <v/>
      </c>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Implied Enterprise Value</t>
        </is>
      </c>
      <c r="D99" s="107">
        <f>SUM(D97:D98)</f>
        <v/>
      </c>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5.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inlineStr">
        <is>
          <t>Debt</t>
        </is>
      </c>
      <c r="D101" s="212">
        <f>H9</f>
        <v/>
      </c>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Cash &amp; Cash Equivalents</t>
        </is>
      </c>
      <c r="D102" s="212">
        <f>+I9</f>
        <v/>
      </c>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59" t="inlineStr">
        <is>
          <t>Implied Equity Value</t>
        </is>
      </c>
      <c r="D103" s="107">
        <f>D99-D101+D102</f>
        <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5.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inlineStr">
        <is>
          <t>Diluted Shares</t>
        </is>
      </c>
      <c r="D105" s="213">
        <f>F9</f>
        <v/>
      </c>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59" t="inlineStr">
        <is>
          <t>Implied Value Per Share</t>
        </is>
      </c>
      <c r="D106" s="214">
        <f>D103/D105</f>
        <v/>
      </c>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216" t="n"/>
      <c r="F109" s="216" t="n"/>
      <c r="G109" s="216" t="n"/>
      <c r="H109" s="216" t="inlineStr">
        <is>
          <t>Implied Value Per Share</t>
        </is>
      </c>
      <c r="I109" s="216" t="n"/>
      <c r="J109" s="216" t="n"/>
      <c r="K109" s="216" t="n"/>
      <c r="L109" s="1" t="n"/>
      <c r="M109" s="233" t="inlineStr">
        <is>
          <t>Step</t>
        </is>
      </c>
      <c r="N109" s="233" t="n"/>
      <c r="O109" s="1" t="n"/>
      <c r="P109" s="1" t="n"/>
      <c r="Q109" s="1" t="n"/>
      <c r="R109" s="1" t="n"/>
      <c r="S109" s="1" t="n"/>
      <c r="T109" s="1" t="n"/>
      <c r="U109" s="1" t="n"/>
      <c r="V109" s="1" t="n"/>
      <c r="W109" s="1" t="n"/>
      <c r="X109" s="1" t="n"/>
      <c r="Y109" s="1" t="n"/>
      <c r="Z109" s="1" t="n"/>
    </row>
    <row r="110" ht="14.25" customHeight="1" s="412">
      <c r="A110" s="1" t="n"/>
      <c r="B110" s="1" t="n"/>
      <c r="C110" s="1" t="n"/>
      <c r="D110" s="1" t="n"/>
      <c r="E110" s="219" t="n"/>
      <c r="F110" s="219" t="n"/>
      <c r="G110" s="219" t="n"/>
      <c r="H110" s="219" t="inlineStr">
        <is>
          <t>Perpetuity Growth Rate</t>
        </is>
      </c>
      <c r="I110" s="219" t="n"/>
      <c r="J110" s="219" t="n"/>
      <c r="K110" s="219" t="n"/>
      <c r="L110" s="1" t="n"/>
      <c r="M110" s="1" t="inlineStr">
        <is>
          <t>Perpetuity Growth</t>
        </is>
      </c>
      <c r="N110" s="220" t="n">
        <v>0.0025</v>
      </c>
      <c r="O110" s="1" t="n"/>
      <c r="P110" s="1" t="n"/>
      <c r="Q110" s="1" t="n"/>
      <c r="R110" s="1" t="n"/>
      <c r="S110" s="1" t="n"/>
      <c r="T110" s="1" t="n"/>
      <c r="U110" s="1" t="n"/>
      <c r="V110" s="1" t="n"/>
      <c r="W110" s="1" t="n"/>
      <c r="X110" s="1" t="n"/>
      <c r="Y110" s="1" t="n"/>
      <c r="Z110" s="1" t="n"/>
    </row>
    <row r="111" ht="14.25" customHeight="1" s="412">
      <c r="A111" s="1" t="n"/>
      <c r="B111" s="1" t="n"/>
      <c r="C111" s="1" t="n"/>
      <c r="D111" s="1" t="n"/>
      <c r="E111" s="1" t="inlineStr">
        <is>
          <t>WACC</t>
        </is>
      </c>
      <c r="F111" s="300">
        <f>D106</f>
        <v/>
      </c>
      <c r="G111" s="223">
        <f>H111-$N$110</f>
        <v/>
      </c>
      <c r="H111" s="223">
        <f>I111-$N$110</f>
        <v/>
      </c>
      <c r="I111" s="224" t="n">
        <v>0.03</v>
      </c>
      <c r="J111" s="223">
        <f>I111+$N$110</f>
        <v/>
      </c>
      <c r="K111" s="223">
        <f>J111+$N$110</f>
        <v/>
      </c>
      <c r="L111" s="1" t="n"/>
      <c r="M111" s="1" t="inlineStr">
        <is>
          <t>WACC</t>
        </is>
      </c>
      <c r="N111" s="220" t="n">
        <v>0.0025</v>
      </c>
      <c r="O111" s="1" t="n"/>
      <c r="P111" s="1" t="n"/>
      <c r="Q111" s="1" t="n"/>
      <c r="R111" s="1" t="n"/>
      <c r="S111" s="1" t="n"/>
      <c r="T111" s="1" t="n"/>
      <c r="U111" s="1" t="n"/>
      <c r="V111" s="1" t="n"/>
      <c r="W111" s="1" t="n"/>
      <c r="X111" s="1" t="n"/>
      <c r="Y111" s="1" t="n"/>
      <c r="Z111" s="1" t="n"/>
    </row>
    <row r="112" ht="15" customHeight="1" s="412">
      <c r="A112" s="1" t="n"/>
      <c r="B112" s="1" t="n"/>
      <c r="C112" s="1" t="n"/>
      <c r="D112" s="1" t="n"/>
      <c r="F112" s="223">
        <f>F113-$N$111</f>
        <v/>
      </c>
      <c r="G112" s="225" t="n">
        <v>216.763529954472</v>
      </c>
      <c r="H112" s="226" t="n">
        <v>224.4856573842041</v>
      </c>
      <c r="I112" s="226" t="n">
        <v>232.8839312669473</v>
      </c>
      <c r="J112" s="226" t="n">
        <v>242.0512221342559</v>
      </c>
      <c r="K112" s="226" t="n">
        <v>252.0982246022813</v>
      </c>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F113" s="223">
        <f>F114-$N$111</f>
        <v/>
      </c>
      <c r="G113" s="227" t="n">
        <v>207.8085724372205</v>
      </c>
      <c r="H113" s="228" t="n">
        <v>214.8678873478075</v>
      </c>
      <c r="I113" s="228" t="n">
        <v>222.51938735912</v>
      </c>
      <c r="J113" s="228" t="n">
        <v>230.8408497143514</v>
      </c>
      <c r="K113" s="228" t="n">
        <v>239.9242955410606</v>
      </c>
      <c r="L113" s="1" t="n"/>
      <c r="M113" s="1" t="n"/>
      <c r="N113" s="1" t="n"/>
      <c r="O113" s="1" t="n"/>
      <c r="P113" s="1" t="n"/>
      <c r="Q113" s="1" t="n"/>
      <c r="R113" s="1" t="n"/>
      <c r="S113" s="1" t="n"/>
      <c r="T113" s="1" t="n"/>
      <c r="U113" s="1" t="n"/>
      <c r="V113" s="1" t="n"/>
      <c r="W113" s="1" t="n"/>
      <c r="X113" s="1" t="n"/>
      <c r="Y113" s="1" t="n"/>
      <c r="Z113" s="1" t="n"/>
    </row>
    <row r="114" ht="15" customHeight="1" s="412">
      <c r="A114" s="1" t="n"/>
      <c r="B114" s="1" t="n"/>
      <c r="C114" s="1" t="n"/>
      <c r="D114" s="1" t="n"/>
      <c r="F114" s="224" t="n">
        <v>0.09210395577276798</v>
      </c>
      <c r="G114" s="227" t="n">
        <v>199.5248241726059</v>
      </c>
      <c r="H114" s="228" t="n">
        <v>205.9985225589643</v>
      </c>
      <c r="I114" s="228" t="n">
        <v>212.9934194990867</v>
      </c>
      <c r="J114" s="228" t="n">
        <v>220.575097706445</v>
      </c>
      <c r="K114" s="228" t="n">
        <v>228.8206246879169</v>
      </c>
      <c r="L114" s="1" t="n"/>
      <c r="M114" s="1" t="n"/>
      <c r="N114" s="1" t="n"/>
      <c r="O114" s="1" t="n"/>
      <c r="P114" s="1" t="n"/>
      <c r="Q114" s="1" t="n"/>
      <c r="R114" s="1" t="n"/>
      <c r="S114" s="1" t="n"/>
      <c r="T114" s="1" t="n"/>
      <c r="U114" s="1" t="n"/>
      <c r="V114" s="1" t="n"/>
      <c r="W114" s="1" t="n"/>
      <c r="X114" s="1" t="n"/>
      <c r="Y114" s="1" t="n"/>
      <c r="Z114" s="1" t="n"/>
    </row>
    <row r="115" ht="15" customHeight="1" s="412">
      <c r="A115" s="1" t="n"/>
      <c r="B115" s="1" t="n"/>
      <c r="C115" s="1" t="n"/>
      <c r="D115" s="1" t="n"/>
      <c r="F115" s="223">
        <f>F114+$N$111</f>
        <v/>
      </c>
      <c r="G115" s="227" t="n">
        <v>191.8399148971106</v>
      </c>
      <c r="H115" s="228" t="n">
        <v>197.7938694842487</v>
      </c>
      <c r="I115" s="228" t="n">
        <v>204.2086282524867</v>
      </c>
      <c r="J115" s="228" t="n">
        <v>211.1398403358492</v>
      </c>
      <c r="K115" s="228" t="n">
        <v>218.6524913517036</v>
      </c>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F116" s="223">
        <f>F115+$N$111</f>
        <v/>
      </c>
      <c r="G116" s="227" t="n">
        <v>184.6915119242367</v>
      </c>
      <c r="H116" s="228" t="n">
        <v>190.1822594935538</v>
      </c>
      <c r="I116" s="228" t="n">
        <v>196.0821295584141</v>
      </c>
      <c r="J116" s="228" t="n">
        <v>202.4386179521592</v>
      </c>
      <c r="K116" s="228" t="n">
        <v>209.306868303307</v>
      </c>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216" t="inlineStr">
        <is>
          <t>Enterprise Value</t>
        </is>
      </c>
      <c r="D120" s="230" t="n"/>
      <c r="E120" s="1" t="n"/>
      <c r="F120" s="233" t="inlineStr">
        <is>
          <t>Precedents</t>
        </is>
      </c>
      <c r="G120" s="232" t="n"/>
      <c r="H120" s="233" t="n"/>
      <c r="I120" s="1" t="n"/>
      <c r="J120" s="233" t="inlineStr">
        <is>
          <t>Comparable Companies</t>
        </is>
      </c>
      <c r="K120" s="232" t="n"/>
      <c r="L120" s="233" t="n"/>
      <c r="M120" s="1" t="n"/>
      <c r="N120" s="233" t="inlineStr">
        <is>
          <t>52 Week Trading</t>
        </is>
      </c>
      <c r="O120" s="232" t="n"/>
      <c r="P120" s="1" t="n"/>
      <c r="Q120" s="1" t="n"/>
      <c r="R120" s="1" t="n"/>
      <c r="S120" s="1" t="n"/>
      <c r="T120" s="1" t="n"/>
      <c r="U120" s="1" t="n"/>
      <c r="V120" s="1" t="n"/>
      <c r="W120" s="1" t="n"/>
      <c r="X120" s="1" t="n"/>
      <c r="Y120" s="1" t="n"/>
      <c r="Z120" s="1" t="n"/>
    </row>
    <row r="121" ht="14.25" customHeight="1" s="412">
      <c r="A121" s="1" t="n"/>
      <c r="B121" s="1" t="n"/>
      <c r="C121" s="211" t="n"/>
      <c r="D121" s="211" t="n"/>
      <c r="E121" s="1" t="n"/>
      <c r="F121" s="233" t="n"/>
      <c r="G121" s="233" t="inlineStr">
        <is>
          <t>Low</t>
        </is>
      </c>
      <c r="H121" s="233" t="inlineStr">
        <is>
          <t>High</t>
        </is>
      </c>
      <c r="I121" s="1" t="n"/>
      <c r="J121" s="233" t="n"/>
      <c r="K121" s="233" t="inlineStr">
        <is>
          <t>Low</t>
        </is>
      </c>
      <c r="L121" s="233" t="inlineStr">
        <is>
          <t>High</t>
        </is>
      </c>
      <c r="M121" s="1" t="n"/>
      <c r="N121" s="233" t="inlineStr">
        <is>
          <t>Low</t>
        </is>
      </c>
      <c r="O121" s="233" t="inlineStr">
        <is>
          <t>High</t>
        </is>
      </c>
      <c r="P121" s="1" t="n"/>
      <c r="Q121" s="1" t="n"/>
      <c r="R121" s="1" t="n"/>
      <c r="S121" s="1" t="n"/>
      <c r="T121" s="1" t="n"/>
      <c r="U121" s="1" t="n"/>
      <c r="V121" s="1" t="n"/>
      <c r="W121" s="1" t="n"/>
      <c r="X121" s="1" t="n"/>
      <c r="Y121" s="1" t="n"/>
      <c r="Z121" s="1" t="n"/>
    </row>
    <row r="122" ht="14.25" customHeight="1" s="412">
      <c r="A122" s="1" t="n"/>
      <c r="B122" s="1" t="n"/>
      <c r="C122" s="1" t="inlineStr">
        <is>
          <t>Enterprise Value</t>
        </is>
      </c>
      <c r="D122" s="301">
        <f>J9</f>
        <v/>
      </c>
      <c r="E122" s="1" t="n"/>
      <c r="F122" s="1" t="inlineStr">
        <is>
          <t>EV / LTM Rev</t>
        </is>
      </c>
      <c r="G122" s="453">
        <f>L43</f>
        <v/>
      </c>
      <c r="H122" s="453">
        <f>L40</f>
        <v/>
      </c>
      <c r="I122" s="1" t="n"/>
      <c r="J122" s="1" t="inlineStr">
        <is>
          <t>EV / LTM Rev</t>
        </is>
      </c>
      <c r="K122" s="453">
        <f>M22</f>
        <v/>
      </c>
      <c r="L122" s="453">
        <f>M19</f>
        <v/>
      </c>
      <c r="M122" s="1" t="n"/>
      <c r="N122" s="53" t="n">
        <v>217</v>
      </c>
      <c r="O122" s="53" t="n">
        <v>407</v>
      </c>
      <c r="P122" s="1" t="n"/>
      <c r="Q122" s="1" t="n"/>
      <c r="R122" s="1" t="n"/>
      <c r="S122" s="1" t="n"/>
      <c r="T122" s="1" t="n"/>
      <c r="U122" s="1" t="n"/>
      <c r="V122" s="1" t="n"/>
      <c r="W122" s="1" t="n"/>
      <c r="X122" s="1" t="n"/>
      <c r="Y122" s="1" t="n"/>
      <c r="Z122" s="1" t="n"/>
    </row>
    <row r="123" ht="14.25" customHeight="1" s="412">
      <c r="A123" s="1" t="n"/>
      <c r="B123" s="1" t="n"/>
      <c r="C123" s="1" t="inlineStr">
        <is>
          <t>Debt</t>
        </is>
      </c>
      <c r="D123" s="76">
        <f>H9</f>
        <v/>
      </c>
      <c r="E123" s="1" t="n"/>
      <c r="F123" s="1" t="inlineStr">
        <is>
          <t>Implied Enterprise Value</t>
        </is>
      </c>
      <c r="G123" s="54">
        <f>$K$9*G122</f>
        <v/>
      </c>
      <c r="H123" s="54">
        <f>$K$9*H122</f>
        <v/>
      </c>
      <c r="I123" s="1" t="n"/>
      <c r="J123" s="1" t="inlineStr">
        <is>
          <t>Implied Enterprise Value</t>
        </is>
      </c>
      <c r="K123" s="54">
        <f>$K$9*K122</f>
        <v/>
      </c>
      <c r="L123" s="54">
        <f>$K$9*L122</f>
        <v/>
      </c>
      <c r="M123" s="1" t="n"/>
      <c r="N123" s="1" t="n"/>
      <c r="O123" s="1" t="n"/>
      <c r="P123" s="1" t="n"/>
      <c r="Q123" s="1" t="n"/>
      <c r="R123" s="1" t="n"/>
      <c r="S123" s="1" t="n"/>
      <c r="T123" s="1" t="n"/>
      <c r="U123" s="1" t="n"/>
      <c r="V123" s="1" t="n"/>
      <c r="W123" s="1" t="n"/>
      <c r="X123" s="1" t="n"/>
      <c r="Y123" s="1" t="n"/>
      <c r="Z123" s="1" t="n"/>
    </row>
    <row r="124" ht="14.25" customHeight="1" s="412">
      <c r="A124" s="1" t="n"/>
      <c r="B124" s="1" t="n"/>
      <c r="C124" s="1" t="inlineStr">
        <is>
          <t>Cash</t>
        </is>
      </c>
      <c r="D124" s="76">
        <f>I9</f>
        <v/>
      </c>
      <c r="E124" s="1" t="n"/>
      <c r="F124" s="1" t="inlineStr">
        <is>
          <t>Implied Equity Value</t>
        </is>
      </c>
      <c r="G124" s="72">
        <f>G123-$D$125</f>
        <v/>
      </c>
      <c r="H124" s="72">
        <f>H123-$D$125</f>
        <v/>
      </c>
      <c r="I124" s="1" t="n"/>
      <c r="J124" s="1" t="inlineStr">
        <is>
          <t>Implied Equity Value</t>
        </is>
      </c>
      <c r="K124" s="72">
        <f>K123-$D$125</f>
        <v/>
      </c>
      <c r="L124" s="72">
        <f>L123-$D$125</f>
        <v/>
      </c>
      <c r="M124" s="1" t="n"/>
      <c r="N124" s="1" t="n"/>
      <c r="O124" s="1" t="n"/>
      <c r="P124" s="1" t="n"/>
      <c r="Q124" s="1" t="n"/>
      <c r="R124" s="1" t="n"/>
      <c r="S124" s="1" t="n"/>
      <c r="T124" s="1" t="n"/>
      <c r="U124" s="1" t="n"/>
      <c r="V124" s="1" t="n"/>
      <c r="W124" s="1" t="n"/>
      <c r="X124" s="1" t="n"/>
      <c r="Y124" s="1" t="n"/>
      <c r="Z124" s="1" t="n"/>
    </row>
    <row r="125" ht="14.25" customHeight="1" s="412">
      <c r="A125" s="1" t="n"/>
      <c r="B125" s="1" t="n"/>
      <c r="C125" s="60" t="inlineStr">
        <is>
          <t>Net Debt</t>
        </is>
      </c>
      <c r="D125" s="235">
        <f>D123-D124</f>
        <v/>
      </c>
      <c r="E125" s="1" t="n"/>
      <c r="F125" s="59" t="inlineStr">
        <is>
          <t>Implied Share Price</t>
        </is>
      </c>
      <c r="G125" s="62">
        <f>G124/$D$127</f>
        <v/>
      </c>
      <c r="H125" s="62">
        <f>H124/$D$127</f>
        <v/>
      </c>
      <c r="I125" s="1" t="n"/>
      <c r="J125" s="59" t="inlineStr">
        <is>
          <t>Implied Share Price</t>
        </is>
      </c>
      <c r="K125" s="62">
        <f>K124/$D$127</f>
        <v/>
      </c>
      <c r="L125" s="62">
        <f>L124/$D$127</f>
        <v/>
      </c>
      <c r="M125" s="1" t="n"/>
      <c r="N125" s="1" t="n"/>
      <c r="O125" s="1" t="n"/>
      <c r="P125" s="1" t="n"/>
      <c r="Q125" s="1" t="n"/>
      <c r="R125" s="1" t="n"/>
      <c r="S125" s="1" t="n"/>
      <c r="T125" s="1" t="n"/>
      <c r="U125" s="1" t="n"/>
      <c r="V125" s="1" t="n"/>
      <c r="W125" s="1" t="n"/>
      <c r="X125" s="1" t="n"/>
      <c r="Y125" s="1" t="n"/>
      <c r="Z125" s="1" t="n"/>
    </row>
    <row r="126" ht="14.25" customHeight="1" s="412">
      <c r="A126" s="1" t="n"/>
      <c r="B126" s="1" t="n"/>
      <c r="C126" s="1" t="inlineStr">
        <is>
          <t>Equity Value</t>
        </is>
      </c>
      <c r="D126" s="76">
        <f>D122-D125</f>
        <v/>
      </c>
      <c r="E126" s="70" t="n"/>
      <c r="F126" s="1" t="inlineStr">
        <is>
          <t>EV / LTM EBITDA</t>
        </is>
      </c>
      <c r="G126" s="453">
        <f>M43</f>
        <v/>
      </c>
      <c r="H126" s="453">
        <f>M40</f>
        <v/>
      </c>
      <c r="I126" s="1" t="n"/>
      <c r="J126" s="1" t="inlineStr">
        <is>
          <t>EV / LTM EBITDA</t>
        </is>
      </c>
      <c r="K126" s="453">
        <f>N22</f>
        <v/>
      </c>
      <c r="L126" s="453">
        <f>N19</f>
        <v/>
      </c>
      <c r="M126" s="1" t="n"/>
      <c r="N126" s="1" t="n"/>
      <c r="O126" s="1" t="n"/>
      <c r="P126" s="1" t="n"/>
      <c r="Q126" s="1" t="n"/>
      <c r="R126" s="1" t="n"/>
      <c r="S126" s="1" t="n"/>
      <c r="T126" s="1" t="n"/>
      <c r="U126" s="1" t="n"/>
      <c r="V126" s="1" t="n"/>
      <c r="W126" s="1" t="n"/>
      <c r="X126" s="1" t="n"/>
      <c r="Y126" s="1" t="n"/>
      <c r="Z126" s="1" t="n"/>
    </row>
    <row r="127" ht="14.25" customHeight="1" s="412">
      <c r="A127" s="1" t="n"/>
      <c r="B127" s="1" t="n"/>
      <c r="C127" s="1" t="inlineStr">
        <is>
          <t>Diluted Shares</t>
        </is>
      </c>
      <c r="D127" s="105">
        <f>F9</f>
        <v/>
      </c>
      <c r="E127" s="1" t="n"/>
      <c r="F127" s="1" t="inlineStr">
        <is>
          <t>Implied Enterprise Value</t>
        </is>
      </c>
      <c r="G127" s="54">
        <f>M43*$L$9</f>
        <v/>
      </c>
      <c r="H127" s="54">
        <f>M40*$L$9</f>
        <v/>
      </c>
      <c r="I127" s="1" t="n"/>
      <c r="J127" s="1" t="inlineStr">
        <is>
          <t>Implied Enterprise Value</t>
        </is>
      </c>
      <c r="K127" s="54">
        <f>N22*$L$9</f>
        <v/>
      </c>
      <c r="L127" s="54">
        <f>N19*$L$9</f>
        <v/>
      </c>
      <c r="M127" s="1" t="n"/>
      <c r="N127" s="1" t="n"/>
      <c r="O127" s="1" t="n"/>
      <c r="P127" s="1" t="n"/>
      <c r="Q127" s="1" t="n"/>
      <c r="R127" s="1" t="n"/>
      <c r="S127" s="1" t="n"/>
      <c r="T127" s="1" t="n"/>
      <c r="U127" s="1" t="n"/>
      <c r="V127" s="1" t="n"/>
      <c r="W127" s="1" t="n"/>
      <c r="X127" s="1" t="n"/>
      <c r="Y127" s="1" t="n"/>
      <c r="Z127" s="1" t="n"/>
    </row>
    <row r="128" ht="14.25" customHeight="1" s="412">
      <c r="A128" s="1" t="n"/>
      <c r="B128" s="1" t="n"/>
      <c r="C128" s="59" t="inlineStr">
        <is>
          <t>Share Price</t>
        </is>
      </c>
      <c r="D128" s="62">
        <f>D126/D127</f>
        <v/>
      </c>
      <c r="E128" s="1" t="n"/>
      <c r="F128" s="1" t="inlineStr">
        <is>
          <t>Implied Equity Value</t>
        </is>
      </c>
      <c r="G128" s="72">
        <f>G127-$D$125</f>
        <v/>
      </c>
      <c r="H128" s="72">
        <f>H127-$D$125</f>
        <v/>
      </c>
      <c r="I128" s="1" t="n"/>
      <c r="J128" s="1" t="inlineStr">
        <is>
          <t>Implied Equity Value</t>
        </is>
      </c>
      <c r="K128" s="72">
        <f>K127-$D$125</f>
        <v/>
      </c>
      <c r="L128" s="72">
        <f>L127-$D$125</f>
        <v/>
      </c>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59" t="inlineStr">
        <is>
          <t>Implied Share Price</t>
        </is>
      </c>
      <c r="G129" s="62">
        <f>G128/$D$127</f>
        <v/>
      </c>
      <c r="H129" s="62">
        <f>H128/$D$127</f>
        <v/>
      </c>
      <c r="I129" s="1" t="n"/>
      <c r="J129" s="59" t="inlineStr">
        <is>
          <t>Implied Share Price</t>
        </is>
      </c>
      <c r="K129" s="62">
        <f>K128/$D$127</f>
        <v/>
      </c>
      <c r="L129" s="62">
        <f>L128/$D$127</f>
        <v/>
      </c>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29" t="n"/>
      <c r="B134" s="29" t="n"/>
      <c r="C134" s="30" t="inlineStr">
        <is>
          <t>Football Field</t>
        </is>
      </c>
      <c r="D134" s="29" t="n"/>
      <c r="E134" s="29" t="n"/>
      <c r="F134" s="29" t="n"/>
      <c r="G134" s="29" t="n"/>
      <c r="H134" s="29" t="n"/>
      <c r="I134" s="31" t="n"/>
      <c r="J134" s="31" t="n"/>
      <c r="K134" s="31" t="n"/>
      <c r="L134" s="31" t="n"/>
      <c r="M134" s="29" t="n"/>
      <c r="N134" s="29" t="n"/>
      <c r="O134" s="29" t="n"/>
      <c r="P134" s="29" t="n"/>
      <c r="Q134" s="29" t="n"/>
      <c r="R134" s="29" t="n"/>
      <c r="S134" s="29" t="n"/>
      <c r="T134" s="29" t="n"/>
      <c r="U134" s="29" t="n"/>
      <c r="V134" s="29" t="n"/>
      <c r="W134" s="29" t="n"/>
      <c r="X134" s="29" t="n"/>
      <c r="Y134" s="29" t="n"/>
      <c r="Z134" s="29"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233" t="n"/>
      <c r="D136" s="233" t="inlineStr">
        <is>
          <t>Low</t>
        </is>
      </c>
      <c r="E136" s="233" t="inlineStr">
        <is>
          <t>Delta</t>
        </is>
      </c>
      <c r="F136" s="233" t="inlineStr">
        <is>
          <t>High</t>
        </is>
      </c>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inlineStr">
        <is>
          <t>DCF</t>
        </is>
      </c>
      <c r="D137" s="275">
        <f>(G116)</f>
        <v/>
      </c>
      <c r="E137" s="70">
        <f>F137-D137</f>
        <v/>
      </c>
      <c r="F137" s="275">
        <f>(K112)</f>
        <v/>
      </c>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52-Week</t>
        </is>
      </c>
      <c r="D138" s="212">
        <f>N122</f>
        <v/>
      </c>
      <c r="E138" s="72">
        <f>F138-D138</f>
        <v/>
      </c>
      <c r="F138" s="212">
        <f>O122</f>
        <v/>
      </c>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Comparables (EV / LTM Revenue)</t>
        </is>
      </c>
      <c r="D139" s="212">
        <f>K125</f>
        <v/>
      </c>
      <c r="E139" s="72">
        <f>F139-D139</f>
        <v/>
      </c>
      <c r="F139" s="212">
        <f>L125</f>
        <v/>
      </c>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inlineStr">
        <is>
          <t>Comparables (EV / LTM EBITDA)</t>
        </is>
      </c>
      <c r="D140" s="212">
        <f>K129</f>
        <v/>
      </c>
      <c r="E140" s="72">
        <f>F140-D140</f>
        <v/>
      </c>
      <c r="F140" s="212">
        <f>L129</f>
        <v/>
      </c>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inlineStr">
        <is>
          <t>Precedents (EV / LTM Revenue)</t>
        </is>
      </c>
      <c r="D141" s="212">
        <f>G125</f>
        <v/>
      </c>
      <c r="E141" s="72">
        <f>F141-D141</f>
        <v/>
      </c>
      <c r="F141" s="212">
        <f>H125</f>
        <v/>
      </c>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Precedents (EV / LTM EBITDA)</t>
        </is>
      </c>
      <c r="D142" s="212">
        <f>G129</f>
        <v/>
      </c>
      <c r="E142" s="72">
        <f>F142-D142</f>
        <v/>
      </c>
      <c r="F142" s="212">
        <f>H129</f>
        <v/>
      </c>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72"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72"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E111:E116"/>
  </mergeCells>
  <pageMargins left="0.7" right="0.7" top="0.75" bottom="0.75" header="0" footer="0"/>
  <pageSetup orientation="landscape"/>
  <drawing r:id="rId1"/>
</worksheet>
</file>

<file path=xl/worksheets/sheet9.xml><?xml version="1.0" encoding="utf-8"?>
<worksheet xmlns="http://schemas.openxmlformats.org/spreadsheetml/2006/main">
  <sheetPr>
    <outlinePr summaryBelow="0" summaryRight="0"/>
    <pageSetUpPr/>
  </sheetPr>
  <dimension ref="A1:CV655"/>
  <sheetViews>
    <sheetView workbookViewId="0">
      <selection activeCell="A1" sqref="A1"/>
    </sheetView>
  </sheetViews>
  <sheetFormatPr baseColWidth="8" defaultColWidth="12.63" defaultRowHeight="15" customHeight="1" outlineLevelRow="1"/>
  <cols>
    <col collapsed="1" width="28.88" customWidth="1" style="412" min="1" max="1"/>
    <col hidden="1" outlineLevel="1" width="20.88" customWidth="1" style="412" min="2" max="14"/>
    <col width="20.88" customWidth="1" style="412" min="15" max="81"/>
    <col width="8.75" customWidth="1" style="412" min="82" max="100"/>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c r="AJ1" s="302" t="n"/>
      <c r="AK1" s="302" t="n"/>
      <c r="AL1" s="302" t="n"/>
      <c r="AM1" s="302" t="n"/>
      <c r="AN1" s="302" t="n"/>
      <c r="AO1" s="302" t="n"/>
      <c r="AP1" s="302" t="n"/>
      <c r="AQ1" s="302" t="n"/>
      <c r="AR1" s="302" t="n"/>
      <c r="AS1" s="302" t="n"/>
      <c r="AT1" s="302" t="n"/>
      <c r="AU1" s="302" t="n"/>
      <c r="AV1" s="302" t="n"/>
      <c r="AW1" s="302" t="n"/>
      <c r="AX1" s="302" t="n"/>
      <c r="AY1" s="302" t="n"/>
      <c r="AZ1" s="302" t="n"/>
      <c r="BA1" s="302" t="n"/>
      <c r="BB1" s="302" t="n"/>
      <c r="BC1" s="302" t="n"/>
      <c r="BD1" s="302" t="n"/>
      <c r="BE1" s="302" t="n"/>
      <c r="BF1" s="302" t="n"/>
      <c r="BG1" s="302" t="n"/>
      <c r="BH1" s="302" t="n"/>
      <c r="BI1" s="302" t="n"/>
      <c r="BJ1" s="302" t="n"/>
      <c r="BK1" s="302" t="n"/>
      <c r="BL1" s="302" t="n"/>
      <c r="BM1" s="302" t="n"/>
      <c r="BN1" s="302" t="n"/>
      <c r="BO1" s="302" t="n"/>
      <c r="BP1" s="302" t="n"/>
      <c r="BQ1" s="302" t="n"/>
      <c r="BR1" s="302" t="n"/>
      <c r="BS1" s="302" t="n"/>
      <c r="BT1" s="302" t="n"/>
      <c r="BU1" s="302" t="n"/>
      <c r="BV1" s="302" t="n"/>
      <c r="BW1" s="302" t="n"/>
      <c r="BX1" s="302" t="n"/>
      <c r="BY1" s="302" t="n"/>
      <c r="BZ1" s="302" t="n"/>
      <c r="CA1" s="302" t="n"/>
      <c r="CB1" s="302" t="n"/>
      <c r="CC1" s="302" t="n"/>
      <c r="CD1" s="302" t="n"/>
      <c r="CE1" s="302" t="n"/>
      <c r="CF1" s="302" t="n"/>
      <c r="CG1" s="302" t="n"/>
      <c r="CH1" s="302" t="n"/>
      <c r="CI1" s="302" t="n"/>
      <c r="CJ1" s="302" t="n"/>
      <c r="CK1" s="302" t="n"/>
      <c r="CL1" s="302" t="n"/>
      <c r="CM1" s="302" t="n"/>
      <c r="CN1" s="302" t="n"/>
      <c r="CO1" s="302" t="n"/>
      <c r="CP1" s="302" t="n"/>
      <c r="CQ1" s="302" t="n"/>
      <c r="CR1" s="302" t="n"/>
      <c r="CS1" s="302" t="n"/>
      <c r="CT1" s="302" t="n"/>
      <c r="CU1" s="302" t="n"/>
      <c r="CV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c r="AJ2" s="302" t="n"/>
      <c r="AK2" s="302" t="n"/>
      <c r="AL2" s="302" t="n"/>
      <c r="AM2" s="302" t="n"/>
      <c r="AN2" s="302" t="n"/>
      <c r="AO2" s="302" t="n"/>
      <c r="AP2" s="302" t="n"/>
      <c r="AQ2" s="302" t="n"/>
      <c r="AR2" s="302" t="n"/>
      <c r="AS2" s="302" t="n"/>
      <c r="AT2" s="302" t="n"/>
      <c r="AU2" s="302" t="n"/>
      <c r="AV2" s="302" t="n"/>
      <c r="AW2" s="302" t="n"/>
      <c r="AX2" s="302" t="n"/>
      <c r="AY2" s="302" t="n"/>
      <c r="AZ2" s="302" t="n"/>
      <c r="BA2" s="302" t="n"/>
      <c r="BB2" s="302" t="n"/>
      <c r="BC2" s="302" t="n"/>
      <c r="BD2" s="302" t="n"/>
      <c r="BE2" s="302" t="n"/>
      <c r="BF2" s="302" t="n"/>
      <c r="BG2" s="302" t="n"/>
      <c r="BH2" s="302" t="n"/>
      <c r="BI2" s="302" t="n"/>
      <c r="BJ2" s="302" t="n"/>
      <c r="BK2" s="302" t="n"/>
      <c r="BL2" s="302" t="n"/>
      <c r="BM2" s="302" t="n"/>
      <c r="BN2" s="302" t="n"/>
      <c r="BO2" s="302" t="n"/>
      <c r="BP2" s="302" t="n"/>
      <c r="BQ2" s="302" t="n"/>
      <c r="BR2" s="302" t="n"/>
      <c r="BS2" s="302" t="n"/>
      <c r="BT2" s="302" t="n"/>
      <c r="BU2" s="302" t="n"/>
      <c r="BV2" s="302" t="n"/>
      <c r="BW2" s="302" t="n"/>
      <c r="BX2" s="302" t="n"/>
      <c r="BY2" s="302" t="n"/>
      <c r="BZ2" s="302" t="n"/>
      <c r="CA2" s="302" t="n"/>
      <c r="CB2" s="302" t="n"/>
      <c r="CC2" s="302" t="n"/>
      <c r="CD2" s="302" t="n"/>
      <c r="CE2" s="302" t="n"/>
      <c r="CF2" s="302" t="n"/>
      <c r="CG2" s="302" t="n"/>
      <c r="CH2" s="302" t="n"/>
      <c r="CI2" s="302" t="n"/>
      <c r="CJ2" s="302" t="n"/>
      <c r="CK2" s="302" t="n"/>
      <c r="CL2" s="302" t="n"/>
      <c r="CM2" s="302" t="n"/>
      <c r="CN2" s="302" t="n"/>
      <c r="CO2" s="302" t="n"/>
      <c r="CP2" s="302" t="n"/>
      <c r="CQ2" s="302" t="n"/>
      <c r="CR2" s="302" t="n"/>
      <c r="CS2" s="302" t="n"/>
      <c r="CT2" s="302" t="n"/>
      <c r="CU2" s="302" t="n"/>
      <c r="CV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c r="AJ3" s="302" t="n"/>
      <c r="AK3" s="302" t="n"/>
      <c r="AL3" s="302" t="n"/>
      <c r="AM3" s="302" t="n"/>
      <c r="AN3" s="302" t="n"/>
      <c r="AO3" s="302" t="n"/>
      <c r="AP3" s="302" t="n"/>
      <c r="AQ3" s="302" t="n"/>
      <c r="AR3" s="302" t="n"/>
      <c r="AS3" s="302" t="n"/>
      <c r="AT3" s="302" t="n"/>
      <c r="AU3" s="302" t="n"/>
      <c r="AV3" s="302" t="n"/>
      <c r="AW3" s="302" t="n"/>
      <c r="AX3" s="302" t="n"/>
      <c r="AY3" s="302" t="n"/>
      <c r="AZ3" s="302" t="n"/>
      <c r="BA3" s="302" t="n"/>
      <c r="BB3" s="302" t="n"/>
      <c r="BC3" s="302" t="n"/>
      <c r="BD3" s="302" t="n"/>
      <c r="BE3" s="302" t="n"/>
      <c r="BF3" s="302" t="n"/>
      <c r="BG3" s="302" t="n"/>
      <c r="BH3" s="302" t="n"/>
      <c r="BI3" s="302" t="n"/>
      <c r="BJ3" s="302" t="n"/>
      <c r="BK3" s="302" t="n"/>
      <c r="BL3" s="302" t="n"/>
      <c r="BM3" s="302" t="n"/>
      <c r="BN3" s="302" t="n"/>
      <c r="BO3" s="302" t="n"/>
      <c r="BP3" s="302" t="n"/>
      <c r="BQ3" s="302" t="n"/>
      <c r="BR3" s="302" t="n"/>
      <c r="BS3" s="302" t="n"/>
      <c r="BT3" s="302" t="n"/>
      <c r="BU3" s="302" t="n"/>
      <c r="BV3" s="302" t="n"/>
      <c r="BW3" s="302" t="n"/>
      <c r="BX3" s="302" t="n"/>
      <c r="BY3" s="302" t="n"/>
      <c r="BZ3" s="302" t="n"/>
      <c r="CA3" s="302" t="n"/>
      <c r="CB3" s="302" t="n"/>
      <c r="CC3" s="302" t="n"/>
      <c r="CD3" s="302" t="n"/>
      <c r="CE3" s="302" t="n"/>
      <c r="CF3" s="302" t="n"/>
      <c r="CG3" s="302" t="n"/>
      <c r="CH3" s="302" t="n"/>
      <c r="CI3" s="302" t="n"/>
      <c r="CJ3" s="302" t="n"/>
      <c r="CK3" s="302" t="n"/>
      <c r="CL3" s="302" t="n"/>
      <c r="CM3" s="302" t="n"/>
      <c r="CN3" s="302" t="n"/>
      <c r="CO3" s="302" t="n"/>
      <c r="CP3" s="302" t="n"/>
      <c r="CQ3" s="302" t="n"/>
      <c r="CR3" s="302" t="n"/>
      <c r="CS3" s="302" t="n"/>
      <c r="CT3" s="302" t="n"/>
      <c r="CU3" s="302" t="n"/>
      <c r="CV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c r="AJ4" s="302" t="n"/>
      <c r="AK4" s="302" t="n"/>
      <c r="AL4" s="302" t="n"/>
      <c r="AM4" s="302" t="n"/>
      <c r="AN4" s="302" t="n"/>
      <c r="AO4" s="302" t="n"/>
      <c r="AP4" s="302" t="n"/>
      <c r="AQ4" s="302" t="n"/>
      <c r="AR4" s="302" t="n"/>
      <c r="AS4" s="302" t="n"/>
      <c r="AT4" s="302" t="n"/>
      <c r="AU4" s="302" t="n"/>
      <c r="AV4" s="302" t="n"/>
      <c r="AW4" s="302" t="n"/>
      <c r="AX4" s="302" t="n"/>
      <c r="AY4" s="302" t="n"/>
      <c r="AZ4" s="302" t="n"/>
      <c r="BA4" s="302" t="n"/>
      <c r="BB4" s="302" t="n"/>
      <c r="BC4" s="302" t="n"/>
      <c r="BD4" s="302" t="n"/>
      <c r="BE4" s="302" t="n"/>
      <c r="BF4" s="302" t="n"/>
      <c r="BG4" s="302" t="n"/>
      <c r="BH4" s="302" t="n"/>
      <c r="BI4" s="302" t="n"/>
      <c r="BJ4" s="302" t="n"/>
      <c r="BK4" s="302" t="n"/>
      <c r="BL4" s="302" t="n"/>
      <c r="BM4" s="302" t="n"/>
      <c r="BN4" s="302" t="n"/>
      <c r="BO4" s="302" t="n"/>
      <c r="BP4" s="302" t="n"/>
      <c r="BQ4" s="302" t="n"/>
      <c r="BR4" s="302" t="n"/>
      <c r="BS4" s="302" t="n"/>
      <c r="BT4" s="302" t="n"/>
      <c r="BU4" s="302" t="n"/>
      <c r="BV4" s="302" t="n"/>
      <c r="BW4" s="302" t="n"/>
      <c r="BX4" s="302" t="n"/>
      <c r="BY4" s="302" t="n"/>
      <c r="BZ4" s="302" t="n"/>
      <c r="CA4" s="302" t="n"/>
      <c r="CB4" s="302" t="n"/>
      <c r="CC4" s="302" t="n"/>
      <c r="CD4" s="302" t="n"/>
      <c r="CE4" s="302" t="n"/>
      <c r="CF4" s="302" t="n"/>
      <c r="CG4" s="302" t="n"/>
      <c r="CH4" s="302" t="n"/>
      <c r="CI4" s="302" t="n"/>
      <c r="CJ4" s="302" t="n"/>
      <c r="CK4" s="302" t="n"/>
      <c r="CL4" s="302" t="n"/>
      <c r="CM4" s="302" t="n"/>
      <c r="CN4" s="302" t="n"/>
      <c r="CO4" s="302" t="n"/>
      <c r="CP4" s="302" t="n"/>
      <c r="CQ4" s="302" t="n"/>
      <c r="CR4" s="302" t="n"/>
      <c r="CS4" s="302" t="n"/>
      <c r="CT4" s="302" t="n"/>
      <c r="CU4" s="302" t="n"/>
      <c r="CV4" s="302" t="n"/>
    </row>
    <row r="5" ht="10.5" customHeight="1" s="412">
      <c r="A5" s="302" t="n"/>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c r="AJ5" s="302" t="n"/>
      <c r="AK5" s="302" t="n"/>
      <c r="AL5" s="302" t="n"/>
      <c r="AM5" s="302" t="n"/>
      <c r="AN5" s="302" t="n"/>
      <c r="AO5" s="302" t="n"/>
      <c r="AP5" s="302" t="n"/>
      <c r="AQ5" s="302" t="n"/>
      <c r="AR5" s="302" t="n"/>
      <c r="AS5" s="302" t="n"/>
      <c r="AT5" s="302" t="n"/>
      <c r="AU5" s="302" t="n"/>
      <c r="AV5" s="302" t="n"/>
      <c r="AW5" s="302" t="n"/>
      <c r="AX5" s="302" t="n"/>
      <c r="AY5" s="302" t="n"/>
      <c r="AZ5" s="302" t="n"/>
      <c r="BA5" s="302" t="n"/>
      <c r="BB5" s="302" t="n"/>
      <c r="BC5" s="302" t="n"/>
      <c r="BD5" s="302" t="n"/>
      <c r="BE5" s="302" t="n"/>
      <c r="BF5" s="302" t="n"/>
      <c r="BG5" s="302" t="n"/>
      <c r="BH5" s="302" t="n"/>
      <c r="BI5" s="302" t="n"/>
      <c r="BJ5" s="302" t="n"/>
      <c r="BK5" s="302" t="n"/>
      <c r="BL5" s="302" t="n"/>
      <c r="BM5" s="302" t="n"/>
      <c r="BN5" s="302" t="n"/>
      <c r="BO5" s="302" t="n"/>
      <c r="BP5" s="302" t="n"/>
      <c r="BQ5" s="302" t="n"/>
      <c r="BR5" s="302" t="n"/>
      <c r="BS5" s="302" t="n"/>
      <c r="BT5" s="302" t="n"/>
      <c r="BU5" s="302" t="n"/>
      <c r="BV5" s="302" t="n"/>
      <c r="BW5" s="302" t="n"/>
      <c r="BX5" s="302" t="n"/>
      <c r="BY5" s="302" t="n"/>
      <c r="BZ5" s="302" t="n"/>
      <c r="CA5" s="302" t="n"/>
      <c r="CB5" s="302" t="n"/>
      <c r="CC5" s="302" t="n"/>
      <c r="CD5" s="302" t="n"/>
      <c r="CE5" s="302" t="n"/>
      <c r="CF5" s="302" t="n"/>
      <c r="CG5" s="302" t="n"/>
      <c r="CH5" s="302" t="n"/>
      <c r="CI5" s="302" t="n"/>
      <c r="CJ5" s="302" t="n"/>
      <c r="CK5" s="302" t="n"/>
      <c r="CL5" s="302" t="n"/>
      <c r="CM5" s="302" t="n"/>
      <c r="CN5" s="302" t="n"/>
      <c r="CO5" s="302" t="n"/>
      <c r="CP5" s="302" t="n"/>
      <c r="CQ5" s="302" t="n"/>
      <c r="CR5" s="302" t="n"/>
      <c r="CS5" s="302" t="n"/>
      <c r="CT5" s="302" t="n"/>
      <c r="CU5" s="302" t="n"/>
      <c r="CV5" s="302" t="n"/>
    </row>
    <row r="6" ht="16.5" customHeight="1" s="412">
      <c r="A6" s="303" t="inlineStr">
        <is>
          <t>Lululemon Athletica Inc. (NasdaqGS:LULU) &gt; Capital IQ Estimates &gt; Consensus</t>
        </is>
      </c>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c r="AJ6" s="302" t="n"/>
      <c r="AK6" s="302" t="n"/>
      <c r="AL6" s="302" t="n"/>
      <c r="AM6" s="302" t="n"/>
      <c r="AN6" s="302" t="n"/>
      <c r="AO6" s="302" t="n"/>
      <c r="AP6" s="302" t="n"/>
      <c r="AQ6" s="302" t="n"/>
      <c r="AR6" s="302" t="n"/>
      <c r="AS6" s="302" t="n"/>
      <c r="AT6" s="302" t="n"/>
      <c r="AU6" s="302" t="n"/>
      <c r="AV6" s="302" t="n"/>
      <c r="AW6" s="302" t="n"/>
      <c r="AX6" s="302" t="n"/>
      <c r="AY6" s="302" t="n"/>
      <c r="AZ6" s="302" t="n"/>
      <c r="BA6" s="302" t="n"/>
      <c r="BB6" s="302" t="n"/>
      <c r="BC6" s="302" t="n"/>
      <c r="BD6" s="302" t="n"/>
      <c r="BE6" s="302" t="n"/>
      <c r="BF6" s="302" t="n"/>
      <c r="BG6" s="302" t="n"/>
      <c r="BH6" s="302" t="n"/>
      <c r="BI6" s="302" t="n"/>
      <c r="BJ6" s="302" t="n"/>
      <c r="BK6" s="302" t="n"/>
      <c r="BL6" s="302" t="n"/>
      <c r="BM6" s="302" t="n"/>
      <c r="BN6" s="302" t="n"/>
      <c r="BO6" s="302" t="n"/>
      <c r="BP6" s="302" t="n"/>
      <c r="BQ6" s="302" t="n"/>
      <c r="BR6" s="302" t="n"/>
      <c r="BS6" s="302" t="n"/>
      <c r="BT6" s="302" t="n"/>
      <c r="BU6" s="302" t="n"/>
      <c r="BV6" s="302" t="n"/>
      <c r="BW6" s="302" t="n"/>
      <c r="BX6" s="302" t="n"/>
      <c r="BY6" s="302" t="n"/>
      <c r="BZ6" s="302" t="n"/>
      <c r="CA6" s="302" t="n"/>
      <c r="CB6" s="302" t="n"/>
      <c r="CC6" s="302" t="n"/>
      <c r="CD6" s="302" t="n"/>
      <c r="CE6" s="302" t="n"/>
      <c r="CF6" s="302" t="n"/>
      <c r="CG6" s="302" t="n"/>
      <c r="CH6" s="302" t="n"/>
      <c r="CI6" s="302" t="n"/>
      <c r="CJ6" s="302" t="n"/>
      <c r="CK6" s="302" t="n"/>
      <c r="CL6" s="302" t="n"/>
      <c r="CM6" s="302" t="n"/>
      <c r="CN6" s="302" t="n"/>
      <c r="CO6" s="302" t="n"/>
      <c r="CP6" s="302" t="n"/>
      <c r="CQ6" s="302" t="n"/>
      <c r="CR6" s="302" t="n"/>
      <c r="CS6" s="302" t="n"/>
      <c r="CT6" s="302" t="n"/>
      <c r="CU6" s="302" t="n"/>
      <c r="CV6" s="302" t="n"/>
    </row>
    <row r="7" ht="10.5" customHeight="1" s="412">
      <c r="A7" s="302" t="n"/>
      <c r="B7" s="302" t="n"/>
      <c r="C7" s="302" t="n"/>
      <c r="D7" s="302" t="n"/>
      <c r="E7" s="302" t="n"/>
      <c r="F7" s="302" t="n"/>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c r="AJ7" s="302" t="n"/>
      <c r="AK7" s="302" t="n"/>
      <c r="AL7" s="302" t="n"/>
      <c r="AM7" s="302" t="n"/>
      <c r="AN7" s="302" t="n"/>
      <c r="AO7" s="302" t="n"/>
      <c r="AP7" s="302" t="n"/>
      <c r="AQ7" s="302" t="n"/>
      <c r="AR7" s="302" t="n"/>
      <c r="AS7" s="302" t="n"/>
      <c r="AT7" s="302" t="n"/>
      <c r="AU7" s="302" t="n"/>
      <c r="AV7" s="302" t="n"/>
      <c r="AW7" s="302" t="n"/>
      <c r="AX7" s="302" t="n"/>
      <c r="AY7" s="302" t="n"/>
      <c r="AZ7" s="302" t="n"/>
      <c r="BA7" s="302" t="n"/>
      <c r="BB7" s="302" t="n"/>
      <c r="BC7" s="302" t="n"/>
      <c r="BD7" s="302" t="n"/>
      <c r="BE7" s="302" t="n"/>
      <c r="BF7" s="302" t="n"/>
      <c r="BG7" s="302" t="n"/>
      <c r="BH7" s="302" t="n"/>
      <c r="BI7" s="302" t="n"/>
      <c r="BJ7" s="302" t="n"/>
      <c r="BK7" s="302" t="n"/>
      <c r="BL7" s="302" t="n"/>
      <c r="BM7" s="302" t="n"/>
      <c r="BN7" s="302" t="n"/>
      <c r="BO7" s="302" t="n"/>
      <c r="BP7" s="302" t="n"/>
      <c r="BQ7" s="302" t="n"/>
      <c r="BR7" s="302" t="n"/>
      <c r="BS7" s="302" t="n"/>
      <c r="BT7" s="302" t="n"/>
      <c r="BU7" s="302" t="n"/>
      <c r="BV7" s="302" t="n"/>
      <c r="BW7" s="302" t="n"/>
      <c r="BX7" s="302" t="n"/>
      <c r="BY7" s="302" t="n"/>
      <c r="BZ7" s="302" t="n"/>
      <c r="CA7" s="302" t="n"/>
      <c r="CB7" s="302" t="n"/>
      <c r="CC7" s="302" t="n"/>
      <c r="CD7" s="302" t="n"/>
      <c r="CE7" s="302" t="n"/>
      <c r="CF7" s="302" t="n"/>
      <c r="CG7" s="302" t="n"/>
      <c r="CH7" s="302" t="n"/>
      <c r="CI7" s="302" t="n"/>
      <c r="CJ7" s="302" t="n"/>
      <c r="CK7" s="302" t="n"/>
      <c r="CL7" s="302" t="n"/>
      <c r="CM7" s="302" t="n"/>
      <c r="CN7" s="302" t="n"/>
      <c r="CO7" s="302" t="n"/>
      <c r="CP7" s="302" t="n"/>
      <c r="CQ7" s="302" t="n"/>
      <c r="CR7" s="302" t="n"/>
      <c r="CS7" s="302" t="n"/>
      <c r="CT7" s="302" t="n"/>
      <c r="CU7" s="302" t="n"/>
      <c r="CV7" s="302" t="n"/>
    </row>
    <row r="8" ht="10.5" customHeight="1" s="412">
      <c r="A8" s="304" t="n"/>
      <c r="B8" s="304" t="n"/>
      <c r="C8" s="305" t="n"/>
      <c r="D8" s="305" t="n"/>
      <c r="E8" s="302" t="n"/>
      <c r="F8" s="302" t="n"/>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c r="AJ8" s="302" t="n"/>
      <c r="AK8" s="302" t="n"/>
      <c r="AL8" s="302" t="n"/>
      <c r="AM8" s="302" t="n"/>
      <c r="AN8" s="302" t="n"/>
      <c r="AO8" s="302" t="n"/>
      <c r="AP8" s="302" t="n"/>
      <c r="AQ8" s="302" t="n"/>
      <c r="AR8" s="302" t="n"/>
      <c r="AS8" s="302" t="n"/>
      <c r="AT8" s="302" t="n"/>
      <c r="AU8" s="302" t="n"/>
      <c r="AV8" s="302" t="n"/>
      <c r="AW8" s="302" t="n"/>
      <c r="AX8" s="302" t="n"/>
      <c r="AY8" s="302" t="n"/>
      <c r="AZ8" s="302" t="n"/>
      <c r="BA8" s="302" t="n"/>
      <c r="BB8" s="302" t="n"/>
      <c r="BC8" s="302" t="n"/>
      <c r="BD8" s="302" t="n"/>
      <c r="BE8" s="302" t="n"/>
      <c r="BF8" s="302" t="n"/>
      <c r="BG8" s="302" t="n"/>
      <c r="BH8" s="302" t="n"/>
      <c r="BI8" s="302" t="n"/>
      <c r="BJ8" s="302" t="n"/>
      <c r="BK8" s="302" t="n"/>
      <c r="BL8" s="302" t="n"/>
      <c r="BM8" s="302" t="n"/>
      <c r="BN8" s="302" t="n"/>
      <c r="BO8" s="302" t="n"/>
      <c r="BP8" s="302" t="n"/>
      <c r="BQ8" s="302" t="n"/>
      <c r="BR8" s="302" t="n"/>
      <c r="BS8" s="302" t="n"/>
      <c r="BT8" s="302" t="n"/>
      <c r="BU8" s="302" t="n"/>
      <c r="BV8" s="302" t="n"/>
      <c r="BW8" s="302" t="n"/>
      <c r="BX8" s="302" t="n"/>
      <c r="BY8" s="302" t="n"/>
      <c r="BZ8" s="302" t="n"/>
      <c r="CA8" s="302" t="n"/>
      <c r="CB8" s="302" t="n"/>
      <c r="CC8" s="306" t="n"/>
      <c r="CD8" s="306" t="n"/>
      <c r="CE8" s="306" t="n"/>
      <c r="CF8" s="306" t="n"/>
      <c r="CG8" s="306" t="n"/>
      <c r="CH8" s="306" t="n"/>
      <c r="CI8" s="306" t="n"/>
      <c r="CJ8" s="306" t="n"/>
      <c r="CK8" s="306" t="n"/>
      <c r="CL8" s="306" t="n"/>
      <c r="CM8" s="306" t="n"/>
      <c r="CN8" s="306" t="n"/>
      <c r="CO8" s="306" t="n"/>
      <c r="CP8" s="306" t="n"/>
      <c r="CQ8" s="306" t="n"/>
      <c r="CR8" s="306" t="n"/>
      <c r="CS8" s="306" t="n"/>
      <c r="CT8" s="306" t="n"/>
      <c r="CU8" s="306" t="n"/>
      <c r="CV8" s="306" t="n"/>
    </row>
    <row r="9" ht="10.5" customHeight="1" s="412">
      <c r="A9" s="304" t="inlineStr">
        <is>
          <t>Currency: Reported Currency</t>
        </is>
      </c>
      <c r="B9" s="304" t="inlineStr">
        <is>
          <t>Conversion: Today's Spot Rate</t>
        </is>
      </c>
      <c r="C9" s="305" t="n"/>
      <c r="D9" s="305" t="n"/>
      <c r="E9" s="302" t="n"/>
      <c r="F9" s="302" t="n"/>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c r="AJ9" s="302" t="n"/>
      <c r="AK9" s="302" t="n"/>
      <c r="AL9" s="302" t="n"/>
      <c r="AM9" s="302" t="n"/>
      <c r="AN9" s="302" t="n"/>
      <c r="AO9" s="302" t="n"/>
      <c r="AP9" s="302" t="n"/>
      <c r="AQ9" s="302" t="n"/>
      <c r="AR9" s="302" t="n"/>
      <c r="AS9" s="302" t="n"/>
      <c r="AT9" s="302" t="n"/>
      <c r="AU9" s="302" t="n"/>
      <c r="AV9" s="302" t="n"/>
      <c r="AW9" s="302" t="n"/>
      <c r="AX9" s="302" t="n"/>
      <c r="AY9" s="302" t="n"/>
      <c r="AZ9" s="302" t="n"/>
      <c r="BA9" s="302" t="n"/>
      <c r="BB9" s="302" t="n"/>
      <c r="BC9" s="302" t="n"/>
      <c r="BD9" s="302" t="n"/>
      <c r="BE9" s="302" t="n"/>
      <c r="BF9" s="302" t="n"/>
      <c r="BG9" s="302" t="n"/>
      <c r="BH9" s="302" t="n"/>
      <c r="BI9" s="302" t="n"/>
      <c r="BJ9" s="302" t="n"/>
      <c r="BK9" s="302" t="n"/>
      <c r="BL9" s="302" t="n"/>
      <c r="BM9" s="302" t="n"/>
      <c r="BN9" s="302" t="n"/>
      <c r="BO9" s="302" t="n"/>
      <c r="BP9" s="302" t="n"/>
      <c r="BQ9" s="302" t="n"/>
      <c r="BR9" s="302" t="n"/>
      <c r="BS9" s="302" t="n"/>
      <c r="BT9" s="302" t="n"/>
      <c r="BU9" s="302" t="n"/>
      <c r="BV9" s="302" t="n"/>
      <c r="BW9" s="302" t="n"/>
      <c r="BX9" s="302" t="n"/>
      <c r="BY9" s="302" t="n"/>
      <c r="BZ9" s="302" t="n"/>
      <c r="CA9" s="302" t="n"/>
      <c r="CB9" s="302" t="n"/>
      <c r="CC9" s="302" t="n"/>
      <c r="CD9" s="302" t="n"/>
      <c r="CE9" s="302" t="n"/>
      <c r="CF9" s="302" t="n"/>
      <c r="CG9" s="302" t="n"/>
      <c r="CH9" s="302" t="n"/>
      <c r="CI9" s="302" t="n"/>
      <c r="CJ9" s="302" t="n"/>
      <c r="CK9" s="302" t="n"/>
      <c r="CL9" s="302" t="n"/>
      <c r="CM9" s="302" t="n"/>
      <c r="CN9" s="302" t="n"/>
      <c r="CO9" s="302" t="n"/>
      <c r="CP9" s="302" t="n"/>
      <c r="CQ9" s="302" t="n"/>
      <c r="CR9" s="302" t="n"/>
      <c r="CS9" s="302" t="n"/>
      <c r="CT9" s="302" t="n"/>
      <c r="CU9" s="302" t="n"/>
      <c r="CV9" s="302" t="n"/>
    </row>
    <row r="10" ht="10.5" customHeight="1" s="412">
      <c r="A10" s="304" t="inlineStr">
        <is>
          <t>Units: Capital IQ (Default)</t>
        </is>
      </c>
      <c r="B10" s="304" t="inlineStr">
        <is>
          <t>Decimals: CapitalIQ (Default)</t>
        </is>
      </c>
      <c r="C10" s="305" t="n"/>
      <c r="D10" s="305"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c r="AJ10" s="302" t="n"/>
      <c r="AK10" s="302" t="n"/>
      <c r="AL10" s="302" t="n"/>
      <c r="AM10" s="302" t="n"/>
      <c r="AN10" s="302" t="n"/>
      <c r="AO10" s="302" t="n"/>
      <c r="AP10" s="302" t="n"/>
      <c r="AQ10" s="302" t="n"/>
      <c r="AR10" s="302" t="n"/>
      <c r="AS10" s="302" t="n"/>
      <c r="AT10" s="302" t="n"/>
      <c r="AU10" s="302" t="n"/>
      <c r="AV10" s="302" t="n"/>
      <c r="AW10" s="302" t="n"/>
      <c r="AX10" s="302" t="n"/>
      <c r="AY10" s="302" t="n"/>
      <c r="AZ10" s="302" t="n"/>
      <c r="BA10" s="302" t="n"/>
      <c r="BB10" s="302" t="n"/>
      <c r="BC10" s="302" t="n"/>
      <c r="BD10" s="302" t="n"/>
      <c r="BE10" s="302" t="n"/>
      <c r="BF10" s="302" t="n"/>
      <c r="BG10" s="302" t="n"/>
      <c r="BH10" s="302" t="n"/>
      <c r="BI10" s="302" t="n"/>
      <c r="BJ10" s="302" t="n"/>
      <c r="BK10" s="302" t="n"/>
      <c r="BL10" s="302" t="n"/>
      <c r="BM10" s="302" t="n"/>
      <c r="BN10" s="302" t="n"/>
      <c r="BO10" s="302" t="n"/>
      <c r="BP10" s="302" t="n"/>
      <c r="BQ10" s="302" t="n"/>
      <c r="BR10" s="302" t="n"/>
      <c r="BS10" s="302" t="n"/>
      <c r="BT10" s="302" t="n"/>
      <c r="BU10" s="302" t="n"/>
      <c r="BV10" s="302" t="n"/>
      <c r="BW10" s="302" t="n"/>
      <c r="BX10" s="302" t="n"/>
      <c r="BY10" s="302" t="n"/>
      <c r="BZ10" s="302" t="n"/>
      <c r="CA10" s="302" t="n"/>
      <c r="CB10" s="302" t="n"/>
      <c r="CC10" s="302" t="n"/>
      <c r="CD10" s="302" t="n"/>
      <c r="CE10" s="302" t="n"/>
      <c r="CF10" s="302" t="n"/>
      <c r="CG10" s="302" t="n"/>
      <c r="CH10" s="302" t="n"/>
      <c r="CI10" s="302" t="n"/>
      <c r="CJ10" s="302" t="n"/>
      <c r="CK10" s="302" t="n"/>
      <c r="CL10" s="302" t="n"/>
      <c r="CM10" s="302" t="n"/>
      <c r="CN10" s="302" t="n"/>
      <c r="CO10" s="302" t="n"/>
      <c r="CP10" s="302" t="n"/>
      <c r="CQ10" s="302" t="n"/>
      <c r="CR10" s="302" t="n"/>
      <c r="CS10" s="302" t="n"/>
      <c r="CT10" s="302" t="n"/>
      <c r="CU10" s="302" t="n"/>
      <c r="CV10" s="302" t="n"/>
    </row>
    <row r="11" ht="10.5" customHeight="1" s="412">
      <c r="A11" s="304" t="inlineStr">
        <is>
          <t>Consolidation: Consolidated</t>
        </is>
      </c>
      <c r="B11" s="304" t="inlineStr">
        <is>
          <t>Acctg. Standard: US GAAP</t>
        </is>
      </c>
      <c r="C11" s="305" t="n"/>
      <c r="D11" s="305"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c r="AJ11" s="302" t="n"/>
      <c r="AK11" s="302" t="n"/>
      <c r="AL11" s="302" t="n"/>
      <c r="AM11" s="302" t="n"/>
      <c r="AN11" s="302" t="n"/>
      <c r="AO11" s="302" t="n"/>
      <c r="AP11" s="302" t="n"/>
      <c r="AQ11" s="302" t="n"/>
      <c r="AR11" s="302" t="n"/>
      <c r="AS11" s="302" t="n"/>
      <c r="AT11" s="302" t="n"/>
      <c r="AU11" s="302" t="n"/>
      <c r="AV11" s="302" t="n"/>
      <c r="AW11" s="302" t="n"/>
      <c r="AX11" s="302" t="n"/>
      <c r="AY11" s="302" t="n"/>
      <c r="AZ11" s="302" t="n"/>
      <c r="BA11" s="302" t="n"/>
      <c r="BB11" s="302" t="n"/>
      <c r="BC11" s="302" t="n"/>
      <c r="BD11" s="302" t="n"/>
      <c r="BE11" s="302" t="n"/>
      <c r="BF11" s="302" t="n"/>
      <c r="BG11" s="302" t="n"/>
      <c r="BH11" s="302" t="n"/>
      <c r="BI11" s="302" t="n"/>
      <c r="BJ11" s="302" t="n"/>
      <c r="BK11" s="302" t="n"/>
      <c r="BL11" s="302" t="n"/>
      <c r="BM11" s="302" t="n"/>
      <c r="BN11" s="302" t="n"/>
      <c r="BO11" s="302" t="n"/>
      <c r="BP11" s="302" t="n"/>
      <c r="BQ11" s="302" t="n"/>
      <c r="BR11" s="302" t="n"/>
      <c r="BS11" s="302" t="n"/>
      <c r="BT11" s="302" t="n"/>
      <c r="BU11" s="302" t="n"/>
      <c r="BV11" s="302" t="n"/>
      <c r="BW11" s="302" t="n"/>
      <c r="BX11" s="302" t="n"/>
      <c r="BY11" s="302" t="n"/>
      <c r="BZ11" s="302" t="n"/>
      <c r="CA11" s="302" t="n"/>
      <c r="CB11" s="302" t="n"/>
      <c r="CC11" s="302" t="n"/>
      <c r="CD11" s="302" t="n"/>
      <c r="CE11" s="302" t="n"/>
      <c r="CF11" s="302" t="n"/>
      <c r="CG11" s="302" t="n"/>
      <c r="CH11" s="302" t="n"/>
      <c r="CI11" s="302" t="n"/>
      <c r="CJ11" s="302" t="n"/>
      <c r="CK11" s="302" t="n"/>
      <c r="CL11" s="302" t="n"/>
      <c r="CM11" s="302" t="n"/>
      <c r="CN11" s="302" t="n"/>
      <c r="CO11" s="302" t="n"/>
      <c r="CP11" s="302" t="n"/>
      <c r="CQ11" s="302" t="n"/>
      <c r="CR11" s="302" t="n"/>
      <c r="CS11" s="302" t="n"/>
      <c r="CT11" s="302" t="n"/>
      <c r="CU11" s="302" t="n"/>
      <c r="CV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c r="AJ12" s="302" t="n"/>
      <c r="AK12" s="302" t="n"/>
      <c r="AL12" s="302" t="n"/>
      <c r="AM12" s="302" t="n"/>
      <c r="AN12" s="302" t="n"/>
      <c r="AO12" s="302" t="n"/>
      <c r="AP12" s="302" t="n"/>
      <c r="AQ12" s="302" t="n"/>
      <c r="AR12" s="302" t="n"/>
      <c r="AS12" s="302" t="n"/>
      <c r="AT12" s="302" t="n"/>
      <c r="AU12" s="302" t="n"/>
      <c r="AV12" s="302" t="n"/>
      <c r="AW12" s="302" t="n"/>
      <c r="AX12" s="302" t="n"/>
      <c r="AY12" s="302" t="n"/>
      <c r="AZ12" s="302" t="n"/>
      <c r="BA12" s="302" t="n"/>
      <c r="BB12" s="302" t="n"/>
      <c r="BC12" s="302" t="n"/>
      <c r="BD12" s="302" t="n"/>
      <c r="BE12" s="302" t="n"/>
      <c r="BF12" s="302" t="n"/>
      <c r="BG12" s="302" t="n"/>
      <c r="BH12" s="302" t="n"/>
      <c r="BI12" s="302" t="n"/>
      <c r="BJ12" s="302" t="n"/>
      <c r="BK12" s="302" t="n"/>
      <c r="BL12" s="302" t="n"/>
      <c r="BM12" s="302" t="n"/>
      <c r="BN12" s="302" t="n"/>
      <c r="BO12" s="302" t="n"/>
      <c r="BP12" s="302" t="n"/>
      <c r="BQ12" s="302" t="n"/>
      <c r="BR12" s="302" t="n"/>
      <c r="BS12" s="302" t="n"/>
      <c r="BT12" s="302" t="n"/>
      <c r="BU12" s="302" t="n"/>
      <c r="BV12" s="302" t="n"/>
      <c r="BW12" s="302" t="n"/>
      <c r="BX12" s="302" t="n"/>
      <c r="BY12" s="302" t="n"/>
      <c r="BZ12" s="302" t="n"/>
      <c r="CA12" s="302" t="n"/>
      <c r="CB12" s="302" t="n"/>
      <c r="CC12" s="302" t="n"/>
      <c r="CD12" s="302" t="n"/>
      <c r="CE12" s="302" t="n"/>
      <c r="CF12" s="302" t="n"/>
      <c r="CG12" s="302" t="n"/>
      <c r="CH12" s="302" t="n"/>
      <c r="CI12" s="302" t="n"/>
      <c r="CJ12" s="302" t="n"/>
      <c r="CK12" s="302" t="n"/>
      <c r="CL12" s="302" t="n"/>
      <c r="CM12" s="302" t="n"/>
      <c r="CN12" s="302" t="n"/>
      <c r="CO12" s="302" t="n"/>
      <c r="CP12" s="302" t="n"/>
      <c r="CQ12" s="302" t="n"/>
      <c r="CR12" s="302" t="n"/>
      <c r="CS12" s="302" t="n"/>
      <c r="CT12" s="302" t="n"/>
      <c r="CU12" s="302" t="n"/>
      <c r="CV12" s="302" t="n"/>
    </row>
    <row r="13" ht="10.5" customHeight="1" s="412">
      <c r="A13" s="304" t="inlineStr">
        <is>
          <t>Current Fiscal Year End: Jan-31-2025 | FQ2 2025 Earnings Release Date: Sep-04-2024</t>
        </is>
      </c>
      <c r="B13" s="305" t="n"/>
      <c r="C13" s="305" t="n"/>
      <c r="D13" s="305"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c r="AJ13" s="302" t="n"/>
      <c r="AK13" s="302" t="n"/>
      <c r="AL13" s="302" t="n"/>
      <c r="AM13" s="302" t="n"/>
      <c r="AN13" s="302" t="n"/>
      <c r="AO13" s="302" t="n"/>
      <c r="AP13" s="302" t="n"/>
      <c r="AQ13" s="302" t="n"/>
      <c r="AR13" s="302" t="n"/>
      <c r="AS13" s="302" t="n"/>
      <c r="AT13" s="302" t="n"/>
      <c r="AU13" s="302" t="n"/>
      <c r="AV13" s="302" t="n"/>
      <c r="AW13" s="302" t="n"/>
      <c r="AX13" s="302" t="n"/>
      <c r="AY13" s="302" t="n"/>
      <c r="AZ13" s="302" t="n"/>
      <c r="BA13" s="302" t="n"/>
      <c r="BB13" s="302" t="n"/>
      <c r="BC13" s="302" t="n"/>
      <c r="BD13" s="302" t="n"/>
      <c r="BE13" s="302" t="n"/>
      <c r="BF13" s="302" t="n"/>
      <c r="BG13" s="302" t="n"/>
      <c r="BH13" s="302" t="n"/>
      <c r="BI13" s="302" t="n"/>
      <c r="BJ13" s="302" t="n"/>
      <c r="BK13" s="302" t="n"/>
      <c r="BL13" s="302" t="n"/>
      <c r="BM13" s="302" t="n"/>
      <c r="BN13" s="302" t="n"/>
      <c r="BO13" s="302" t="n"/>
      <c r="BP13" s="302" t="n"/>
      <c r="BQ13" s="302" t="n"/>
      <c r="BR13" s="302" t="n"/>
      <c r="BS13" s="302" t="n"/>
      <c r="BT13" s="302" t="n"/>
      <c r="BU13" s="302" t="n"/>
      <c r="BV13" s="302" t="n"/>
      <c r="BW13" s="302" t="n"/>
      <c r="BX13" s="302" t="n"/>
      <c r="BY13" s="302" t="n"/>
      <c r="BZ13" s="302" t="n"/>
      <c r="CA13" s="302" t="n"/>
      <c r="CB13" s="302" t="n"/>
      <c r="CC13" s="306" t="n"/>
      <c r="CD13" s="306" t="n"/>
      <c r="CE13" s="306" t="n"/>
      <c r="CF13" s="306" t="n"/>
      <c r="CG13" s="306" t="n"/>
      <c r="CH13" s="306" t="n"/>
      <c r="CI13" s="306" t="n"/>
      <c r="CJ13" s="306" t="n"/>
      <c r="CK13" s="306" t="n"/>
      <c r="CL13" s="306" t="n"/>
      <c r="CM13" s="306" t="n"/>
      <c r="CN13" s="306" t="n"/>
      <c r="CO13" s="306" t="n"/>
      <c r="CP13" s="306" t="n"/>
      <c r="CQ13" s="306" t="n"/>
      <c r="CR13" s="306" t="n"/>
      <c r="CS13" s="306" t="n"/>
      <c r="CT13" s="306" t="n"/>
      <c r="CU13" s="306" t="n"/>
      <c r="CV13" s="306" t="n"/>
    </row>
    <row r="14" ht="10.5" customHeight="1" s="412">
      <c r="A14" s="302" t="n"/>
      <c r="B14" s="302" t="n"/>
      <c r="C14" s="302" t="n"/>
      <c r="D14" s="302" t="n"/>
      <c r="E14" s="302" t="n"/>
      <c r="F14" s="302" t="n"/>
      <c r="G14" s="302" t="n"/>
      <c r="H14" s="302" t="n"/>
      <c r="I14" s="302" t="n"/>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c r="AD14" s="302" t="n"/>
      <c r="AE14" s="302" t="n"/>
      <c r="AF14" s="302" t="n"/>
      <c r="AG14" s="302" t="n"/>
      <c r="AH14" s="302" t="n"/>
      <c r="AI14" s="302" t="n"/>
      <c r="AJ14" s="302" t="n"/>
      <c r="AK14" s="302" t="n"/>
      <c r="AL14" s="302" t="n"/>
      <c r="AM14" s="302" t="n"/>
      <c r="AN14" s="302" t="n"/>
      <c r="AO14" s="302" t="n"/>
      <c r="AP14" s="302" t="n"/>
      <c r="AQ14" s="302" t="n"/>
      <c r="AR14" s="302" t="n"/>
      <c r="AS14" s="302" t="n"/>
      <c r="AT14" s="302" t="n"/>
      <c r="AU14" s="302" t="n"/>
      <c r="AV14" s="302" t="n"/>
      <c r="AW14" s="302" t="n"/>
      <c r="AX14" s="302" t="n"/>
      <c r="AY14" s="302" t="n"/>
      <c r="AZ14" s="302" t="n"/>
      <c r="BA14" s="302" t="n"/>
      <c r="BB14" s="302" t="n"/>
      <c r="BC14" s="302" t="n"/>
      <c r="BD14" s="302" t="n"/>
      <c r="BE14" s="302" t="n"/>
      <c r="BF14" s="302" t="n"/>
      <c r="BG14" s="302" t="n"/>
      <c r="BH14" s="302" t="n"/>
      <c r="BI14" s="302" t="n"/>
      <c r="BJ14" s="302" t="n"/>
      <c r="BK14" s="302" t="n"/>
      <c r="BL14" s="302" t="n"/>
      <c r="BM14" s="302" t="n"/>
      <c r="BN14" s="302" t="n"/>
      <c r="BO14" s="302" t="n"/>
      <c r="BP14" s="302" t="n"/>
      <c r="BQ14" s="302" t="n"/>
      <c r="BR14" s="302" t="n"/>
      <c r="BS14" s="302" t="n"/>
      <c r="BT14" s="302" t="n"/>
      <c r="BU14" s="302" t="n"/>
      <c r="BV14" s="302" t="n"/>
      <c r="BW14" s="302" t="n"/>
      <c r="BX14" s="302" t="n"/>
      <c r="BY14" s="302" t="n"/>
      <c r="BZ14" s="302" t="n"/>
      <c r="CA14" s="302" t="n"/>
      <c r="CB14" s="302" t="n"/>
      <c r="CC14" s="302" t="n"/>
      <c r="CD14" s="302" t="n"/>
      <c r="CE14" s="302" t="n"/>
      <c r="CF14" s="302" t="n"/>
      <c r="CG14" s="302" t="n"/>
      <c r="CH14" s="302" t="n"/>
      <c r="CI14" s="302" t="n"/>
      <c r="CJ14" s="302" t="n"/>
      <c r="CK14" s="302" t="n"/>
      <c r="CL14" s="302" t="n"/>
      <c r="CM14" s="302" t="n"/>
      <c r="CN14" s="302" t="n"/>
      <c r="CO14" s="302" t="n"/>
      <c r="CP14" s="302" t="n"/>
      <c r="CQ14" s="302" t="n"/>
      <c r="CR14" s="302" t="n"/>
      <c r="CS14" s="302" t="n"/>
      <c r="CT14" s="302" t="n"/>
      <c r="CU14" s="302" t="n"/>
      <c r="CV14" s="302" t="n"/>
    </row>
    <row r="15" ht="10.5" customHeight="1" s="412">
      <c r="A15" s="305" t="inlineStr">
        <is>
          <t>NasdaqGS:LULU (USD)</t>
        </is>
      </c>
      <c r="B15" s="305" t="inlineStr">
        <is>
          <t>Mean</t>
        </is>
      </c>
      <c r="C15" s="305" t="inlineStr">
        <is>
          <t>Median</t>
        </is>
      </c>
      <c r="D15" s="305" t="inlineStr">
        <is>
          <t>High/Low</t>
        </is>
      </c>
      <c r="E15" s="305" t="inlineStr">
        <is>
          <t>Std. Dev.</t>
        </is>
      </c>
      <c r="F15" s="305" t="inlineStr">
        <is>
          <t>No. of Estimates.</t>
        </is>
      </c>
      <c r="G15" s="302" t="n"/>
      <c r="H15" s="305" t="inlineStr">
        <is>
          <t>NasdaqGS:LULU - Recommendation: Outperform (1.97)</t>
        </is>
      </c>
      <c r="I15" s="305"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c r="AJ15" s="302" t="n"/>
      <c r="AK15" s="302" t="n"/>
      <c r="AL15" s="302" t="n"/>
      <c r="AM15" s="302" t="n"/>
      <c r="AN15" s="302" t="n"/>
      <c r="AO15" s="302" t="n"/>
      <c r="AP15" s="302" t="n"/>
      <c r="AQ15" s="302" t="n"/>
      <c r="AR15" s="302" t="n"/>
      <c r="AS15" s="302" t="n"/>
      <c r="AT15" s="302" t="n"/>
      <c r="AU15" s="302" t="n"/>
      <c r="AV15" s="302" t="n"/>
      <c r="AW15" s="302" t="n"/>
      <c r="AX15" s="302" t="n"/>
      <c r="AY15" s="302" t="n"/>
      <c r="AZ15" s="302" t="n"/>
      <c r="BA15" s="302" t="n"/>
      <c r="BB15" s="302" t="n"/>
      <c r="BC15" s="302" t="n"/>
      <c r="BD15" s="302" t="n"/>
      <c r="BE15" s="302" t="n"/>
      <c r="BF15" s="302" t="n"/>
      <c r="BG15" s="302" t="n"/>
      <c r="BH15" s="302" t="n"/>
      <c r="BI15" s="302" t="n"/>
      <c r="BJ15" s="302" t="n"/>
      <c r="BK15" s="302" t="n"/>
      <c r="BL15" s="302" t="n"/>
      <c r="BM15" s="302" t="n"/>
      <c r="BN15" s="302" t="n"/>
      <c r="BO15" s="302" t="n"/>
      <c r="BP15" s="302" t="n"/>
      <c r="BQ15" s="302" t="n"/>
      <c r="BR15" s="302" t="n"/>
      <c r="BS15" s="302" t="n"/>
      <c r="BT15" s="302" t="n"/>
      <c r="BU15" s="302" t="n"/>
      <c r="BV15" s="302" t="n"/>
      <c r="BW15" s="302" t="n"/>
      <c r="BX15" s="302" t="n"/>
      <c r="BY15" s="302" t="n"/>
      <c r="BZ15" s="302" t="n"/>
      <c r="CA15" s="302" t="n"/>
      <c r="CB15" s="302" t="n"/>
      <c r="CC15" s="306" t="n"/>
      <c r="CD15" s="306" t="n"/>
      <c r="CE15" s="306" t="n"/>
      <c r="CF15" s="306" t="n"/>
      <c r="CG15" s="306" t="n"/>
      <c r="CH15" s="306" t="n"/>
      <c r="CI15" s="306" t="n"/>
      <c r="CJ15" s="306" t="n"/>
      <c r="CK15" s="306" t="n"/>
      <c r="CL15" s="306" t="n"/>
      <c r="CM15" s="306" t="n"/>
      <c r="CN15" s="306" t="n"/>
      <c r="CO15" s="306" t="n"/>
      <c r="CP15" s="306" t="n"/>
      <c r="CQ15" s="306" t="n"/>
      <c r="CR15" s="306" t="n"/>
      <c r="CS15" s="306" t="n"/>
      <c r="CT15" s="306" t="n"/>
      <c r="CU15" s="306" t="n"/>
      <c r="CV15" s="306" t="n"/>
    </row>
    <row r="16" ht="10.5" customHeight="1" s="412">
      <c r="A16" s="302" t="inlineStr">
        <is>
          <t>Target Price</t>
        </is>
      </c>
      <c r="B16" s="307" t="n">
        <v>391.56</v>
      </c>
      <c r="C16" s="307" t="n">
        <v>400</v>
      </c>
      <c r="D16" s="307" t="inlineStr">
        <is>
          <t>525.00/220.00</t>
        </is>
      </c>
      <c r="E16" s="307" t="n">
        <v>64.39</v>
      </c>
      <c r="F16" s="307" t="inlineStr">
        <is>
          <t>33/33</t>
        </is>
      </c>
      <c r="G16" s="302" t="n"/>
      <c r="H16" s="302" t="inlineStr">
        <is>
          <t>1 - Buy</t>
        </is>
      </c>
      <c r="I16" s="302" t="n">
        <v>18</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c r="AJ16" s="302" t="n"/>
      <c r="AK16" s="302" t="n"/>
      <c r="AL16" s="302" t="n"/>
      <c r="AM16" s="302" t="n"/>
      <c r="AN16" s="302" t="n"/>
      <c r="AO16" s="302" t="n"/>
      <c r="AP16" s="302" t="n"/>
      <c r="AQ16" s="302" t="n"/>
      <c r="AR16" s="302" t="n"/>
      <c r="AS16" s="302" t="n"/>
      <c r="AT16" s="302" t="n"/>
      <c r="AU16" s="302" t="n"/>
      <c r="AV16" s="302" t="n"/>
      <c r="AW16" s="302" t="n"/>
      <c r="AX16" s="302" t="n"/>
      <c r="AY16" s="302" t="n"/>
      <c r="AZ16" s="302" t="n"/>
      <c r="BA16" s="302" t="n"/>
      <c r="BB16" s="302" t="n"/>
      <c r="BC16" s="302" t="n"/>
      <c r="BD16" s="302" t="n"/>
      <c r="BE16" s="302" t="n"/>
      <c r="BF16" s="302" t="n"/>
      <c r="BG16" s="302" t="n"/>
      <c r="BH16" s="302" t="n"/>
      <c r="BI16" s="302" t="n"/>
      <c r="BJ16" s="302" t="n"/>
      <c r="BK16" s="302" t="n"/>
      <c r="BL16" s="302" t="n"/>
      <c r="BM16" s="302" t="n"/>
      <c r="BN16" s="302" t="n"/>
      <c r="BO16" s="302" t="n"/>
      <c r="BP16" s="302" t="n"/>
      <c r="BQ16" s="302" t="n"/>
      <c r="BR16" s="302" t="n"/>
      <c r="BS16" s="302" t="n"/>
      <c r="BT16" s="302" t="n"/>
      <c r="BU16" s="302" t="n"/>
      <c r="BV16" s="302" t="n"/>
      <c r="BW16" s="302" t="n"/>
      <c r="BX16" s="302" t="n"/>
      <c r="BY16" s="302" t="n"/>
      <c r="BZ16" s="302" t="n"/>
      <c r="CA16" s="302" t="n"/>
      <c r="CB16" s="302" t="n"/>
      <c r="CC16" s="302" t="n"/>
      <c r="CD16" s="302" t="n"/>
      <c r="CE16" s="302" t="n"/>
      <c r="CF16" s="302" t="n"/>
      <c r="CG16" s="302" t="n"/>
      <c r="CH16" s="302" t="n"/>
      <c r="CI16" s="302" t="n"/>
      <c r="CJ16" s="302" t="n"/>
      <c r="CK16" s="302" t="n"/>
      <c r="CL16" s="302" t="n"/>
      <c r="CM16" s="302" t="n"/>
      <c r="CN16" s="302" t="n"/>
      <c r="CO16" s="302" t="n"/>
      <c r="CP16" s="302" t="n"/>
      <c r="CQ16" s="302" t="n"/>
      <c r="CR16" s="302" t="n"/>
      <c r="CS16" s="302" t="n"/>
      <c r="CT16" s="302" t="n"/>
      <c r="CU16" s="302" t="n"/>
      <c r="CV16" s="302" t="n"/>
    </row>
    <row r="17" ht="10.5" customHeight="1" s="412">
      <c r="A17" s="302" t="inlineStr">
        <is>
          <t>LT Growth</t>
        </is>
      </c>
      <c r="B17" s="459" t="n">
        <v>0.1124133</v>
      </c>
      <c r="C17" s="459" t="n">
        <v>0.1084163</v>
      </c>
      <c r="D17" s="307" t="inlineStr">
        <is>
          <t>20.00%/7.00%</t>
        </is>
      </c>
      <c r="E17" s="307" t="n">
        <v>4.75</v>
      </c>
      <c r="F17" s="307" t="inlineStr">
        <is>
          <t>5/5</t>
        </is>
      </c>
      <c r="G17" s="302" t="n"/>
      <c r="H17" s="302" t="inlineStr">
        <is>
          <t>2 - Outperform</t>
        </is>
      </c>
      <c r="I17" s="302" t="n">
        <v>5</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c r="AJ17" s="302" t="n"/>
      <c r="AK17" s="302" t="n"/>
      <c r="AL17" s="302" t="n"/>
      <c r="AM17" s="302" t="n"/>
      <c r="AN17" s="302" t="n"/>
      <c r="AO17" s="302" t="n"/>
      <c r="AP17" s="302" t="n"/>
      <c r="AQ17" s="302" t="n"/>
      <c r="AR17" s="302" t="n"/>
      <c r="AS17" s="302" t="n"/>
      <c r="AT17" s="302" t="n"/>
      <c r="AU17" s="302" t="n"/>
      <c r="AV17" s="302" t="n"/>
      <c r="AW17" s="302" t="n"/>
      <c r="AX17" s="302" t="n"/>
      <c r="AY17" s="302" t="n"/>
      <c r="AZ17" s="302" t="n"/>
      <c r="BA17" s="302" t="n"/>
      <c r="BB17" s="302" t="n"/>
      <c r="BC17" s="302" t="n"/>
      <c r="BD17" s="302" t="n"/>
      <c r="BE17" s="302" t="n"/>
      <c r="BF17" s="302" t="n"/>
      <c r="BG17" s="302" t="n"/>
      <c r="BH17" s="302" t="n"/>
      <c r="BI17" s="302" t="n"/>
      <c r="BJ17" s="302" t="n"/>
      <c r="BK17" s="302" t="n"/>
      <c r="BL17" s="302" t="n"/>
      <c r="BM17" s="302" t="n"/>
      <c r="BN17" s="302" t="n"/>
      <c r="BO17" s="302" t="n"/>
      <c r="BP17" s="302" t="n"/>
      <c r="BQ17" s="302" t="n"/>
      <c r="BR17" s="302" t="n"/>
      <c r="BS17" s="302" t="n"/>
      <c r="BT17" s="302" t="n"/>
      <c r="BU17" s="302" t="n"/>
      <c r="BV17" s="302" t="n"/>
      <c r="BW17" s="302" t="n"/>
      <c r="BX17" s="302" t="n"/>
      <c r="BY17" s="302" t="n"/>
      <c r="BZ17" s="302" t="n"/>
      <c r="CA17" s="302" t="n"/>
      <c r="CB17" s="302" t="n"/>
      <c r="CC17" s="302" t="n"/>
      <c r="CD17" s="302" t="n"/>
      <c r="CE17" s="302" t="n"/>
      <c r="CF17" s="302" t="n"/>
      <c r="CG17" s="302" t="n"/>
      <c r="CH17" s="302" t="n"/>
      <c r="CI17" s="302" t="n"/>
      <c r="CJ17" s="302" t="n"/>
      <c r="CK17" s="302" t="n"/>
      <c r="CL17" s="302" t="n"/>
      <c r="CM17" s="302" t="n"/>
      <c r="CN17" s="302" t="n"/>
      <c r="CO17" s="302" t="n"/>
      <c r="CP17" s="302" t="n"/>
      <c r="CQ17" s="302" t="n"/>
      <c r="CR17" s="302" t="n"/>
      <c r="CS17" s="302" t="n"/>
      <c r="CT17" s="302" t="n"/>
      <c r="CU17" s="302" t="n"/>
      <c r="CV17" s="302" t="n"/>
    </row>
    <row r="18" ht="10.5" customHeight="1" s="412">
      <c r="A18" s="302" t="inlineStr">
        <is>
          <t>Price Volatility</t>
        </is>
      </c>
      <c r="B18" s="307" t="inlineStr">
        <is>
          <t>Above Average (3.67)</t>
        </is>
      </c>
      <c r="C18" s="307" t="n"/>
      <c r="D18" s="307" t="n"/>
      <c r="E18" s="307" t="n"/>
      <c r="F18" s="307" t="n"/>
      <c r="G18" s="302" t="n"/>
      <c r="H18" s="302" t="inlineStr">
        <is>
          <t>3 - Hold</t>
        </is>
      </c>
      <c r="I18" s="302" t="n">
        <v>9</v>
      </c>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c r="AJ18" s="302" t="n"/>
      <c r="AK18" s="302" t="n"/>
      <c r="AL18" s="302" t="n"/>
      <c r="AM18" s="302" t="n"/>
      <c r="AN18" s="302" t="n"/>
      <c r="AO18" s="302" t="n"/>
      <c r="AP18" s="302" t="n"/>
      <c r="AQ18" s="302" t="n"/>
      <c r="AR18" s="302" t="n"/>
      <c r="AS18" s="302" t="n"/>
      <c r="AT18" s="302" t="n"/>
      <c r="AU18" s="302" t="n"/>
      <c r="AV18" s="302" t="n"/>
      <c r="AW18" s="302" t="n"/>
      <c r="AX18" s="302" t="n"/>
      <c r="AY18" s="302" t="n"/>
      <c r="AZ18" s="302" t="n"/>
      <c r="BA18" s="302" t="n"/>
      <c r="BB18" s="302" t="n"/>
      <c r="BC18" s="302" t="n"/>
      <c r="BD18" s="302" t="n"/>
      <c r="BE18" s="302" t="n"/>
      <c r="BF18" s="302" t="n"/>
      <c r="BG18" s="302" t="n"/>
      <c r="BH18" s="302" t="n"/>
      <c r="BI18" s="302" t="n"/>
      <c r="BJ18" s="302" t="n"/>
      <c r="BK18" s="302" t="n"/>
      <c r="BL18" s="302" t="n"/>
      <c r="BM18" s="302" t="n"/>
      <c r="BN18" s="302" t="n"/>
      <c r="BO18" s="302" t="n"/>
      <c r="BP18" s="302" t="n"/>
      <c r="BQ18" s="302" t="n"/>
      <c r="BR18" s="302" t="n"/>
      <c r="BS18" s="302" t="n"/>
      <c r="BT18" s="302" t="n"/>
      <c r="BU18" s="302" t="n"/>
      <c r="BV18" s="302" t="n"/>
      <c r="BW18" s="302" t="n"/>
      <c r="BX18" s="302" t="n"/>
      <c r="BY18" s="302" t="n"/>
      <c r="BZ18" s="302" t="n"/>
      <c r="CA18" s="302" t="n"/>
      <c r="CB18" s="302" t="n"/>
      <c r="CC18" s="302" t="n"/>
      <c r="CD18" s="302" t="n"/>
      <c r="CE18" s="302" t="n"/>
      <c r="CF18" s="302" t="n"/>
      <c r="CG18" s="302" t="n"/>
      <c r="CH18" s="302" t="n"/>
      <c r="CI18" s="302" t="n"/>
      <c r="CJ18" s="302" t="n"/>
      <c r="CK18" s="302" t="n"/>
      <c r="CL18" s="302" t="n"/>
      <c r="CM18" s="302" t="n"/>
      <c r="CN18" s="302" t="n"/>
      <c r="CO18" s="302" t="n"/>
      <c r="CP18" s="302" t="n"/>
      <c r="CQ18" s="302" t="n"/>
      <c r="CR18" s="302" t="n"/>
      <c r="CS18" s="302" t="n"/>
      <c r="CT18" s="302" t="n"/>
      <c r="CU18" s="302" t="n"/>
      <c r="CV18" s="302" t="n"/>
    </row>
    <row r="19" ht="10.5" customHeight="1" s="412">
      <c r="A19" s="302" t="inlineStr">
        <is>
          <t>Industry Recommendation</t>
        </is>
      </c>
      <c r="B19" s="307" t="inlineStr">
        <is>
          <t>Outperform (2.50)</t>
        </is>
      </c>
      <c r="C19" s="307" t="n"/>
      <c r="D19" s="307" t="n"/>
      <c r="E19" s="307" t="n"/>
      <c r="F19" s="307" t="n"/>
      <c r="G19" s="302" t="n"/>
      <c r="H19" s="302" t="inlineStr">
        <is>
          <t>4 - Underperform</t>
        </is>
      </c>
      <c r="I19" s="302" t="n">
        <v>1</v>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c r="AJ19" s="302" t="n"/>
      <c r="AK19" s="302" t="n"/>
      <c r="AL19" s="302" t="n"/>
      <c r="AM19" s="302" t="n"/>
      <c r="AN19" s="302" t="n"/>
      <c r="AO19" s="302" t="n"/>
      <c r="AP19" s="302" t="n"/>
      <c r="AQ19" s="302" t="n"/>
      <c r="AR19" s="302" t="n"/>
      <c r="AS19" s="302" t="n"/>
      <c r="AT19" s="302" t="n"/>
      <c r="AU19" s="302" t="n"/>
      <c r="AV19" s="302" t="n"/>
      <c r="AW19" s="302" t="n"/>
      <c r="AX19" s="302" t="n"/>
      <c r="AY19" s="302" t="n"/>
      <c r="AZ19" s="302" t="n"/>
      <c r="BA19" s="302" t="n"/>
      <c r="BB19" s="302" t="n"/>
      <c r="BC19" s="302" t="n"/>
      <c r="BD19" s="302" t="n"/>
      <c r="BE19" s="302" t="n"/>
      <c r="BF19" s="302" t="n"/>
      <c r="BG19" s="302" t="n"/>
      <c r="BH19" s="302" t="n"/>
      <c r="BI19" s="302" t="n"/>
      <c r="BJ19" s="302" t="n"/>
      <c r="BK19" s="302" t="n"/>
      <c r="BL19" s="302" t="n"/>
      <c r="BM19" s="302" t="n"/>
      <c r="BN19" s="302" t="n"/>
      <c r="BO19" s="302" t="n"/>
      <c r="BP19" s="302" t="n"/>
      <c r="BQ19" s="302" t="n"/>
      <c r="BR19" s="302" t="n"/>
      <c r="BS19" s="302" t="n"/>
      <c r="BT19" s="302" t="n"/>
      <c r="BU19" s="302" t="n"/>
      <c r="BV19" s="302" t="n"/>
      <c r="BW19" s="302" t="n"/>
      <c r="BX19" s="302" t="n"/>
      <c r="BY19" s="302" t="n"/>
      <c r="BZ19" s="302" t="n"/>
      <c r="CA19" s="302" t="n"/>
      <c r="CB19" s="302" t="n"/>
      <c r="CC19" s="302" t="n"/>
      <c r="CD19" s="302" t="n"/>
      <c r="CE19" s="302" t="n"/>
      <c r="CF19" s="302" t="n"/>
      <c r="CG19" s="302" t="n"/>
      <c r="CH19" s="302" t="n"/>
      <c r="CI19" s="302" t="n"/>
      <c r="CJ19" s="302" t="n"/>
      <c r="CK19" s="302" t="n"/>
      <c r="CL19" s="302" t="n"/>
      <c r="CM19" s="302" t="n"/>
      <c r="CN19" s="302" t="n"/>
      <c r="CO19" s="302" t="n"/>
      <c r="CP19" s="302" t="n"/>
      <c r="CQ19" s="302" t="n"/>
      <c r="CR19" s="302" t="n"/>
      <c r="CS19" s="302" t="n"/>
      <c r="CT19" s="302" t="n"/>
      <c r="CU19" s="302" t="n"/>
      <c r="CV19" s="302" t="n"/>
    </row>
    <row r="20" ht="10.5" customHeight="1" s="412">
      <c r="A20" s="302" t="n"/>
      <c r="B20" s="302" t="n"/>
      <c r="C20" s="302" t="n"/>
      <c r="D20" s="302" t="n"/>
      <c r="E20" s="302" t="n"/>
      <c r="F20" s="302" t="n"/>
      <c r="G20" s="302" t="n"/>
      <c r="H20" s="302" t="inlineStr">
        <is>
          <t>5 - Sell</t>
        </is>
      </c>
      <c r="I20" s="302" t="n">
        <v>2</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c r="AJ20" s="302" t="n"/>
      <c r="AK20" s="302" t="n"/>
      <c r="AL20" s="302" t="n"/>
      <c r="AM20" s="302" t="n"/>
      <c r="AN20" s="302" t="n"/>
      <c r="AO20" s="302" t="n"/>
      <c r="AP20" s="302" t="n"/>
      <c r="AQ20" s="302" t="n"/>
      <c r="AR20" s="302" t="n"/>
      <c r="AS20" s="302" t="n"/>
      <c r="AT20" s="302" t="n"/>
      <c r="AU20" s="302" t="n"/>
      <c r="AV20" s="302" t="n"/>
      <c r="AW20" s="302" t="n"/>
      <c r="AX20" s="302" t="n"/>
      <c r="AY20" s="302" t="n"/>
      <c r="AZ20" s="302" t="n"/>
      <c r="BA20" s="302" t="n"/>
      <c r="BB20" s="302" t="n"/>
      <c r="BC20" s="302" t="n"/>
      <c r="BD20" s="302" t="n"/>
      <c r="BE20" s="302" t="n"/>
      <c r="BF20" s="302" t="n"/>
      <c r="BG20" s="302" t="n"/>
      <c r="BH20" s="302" t="n"/>
      <c r="BI20" s="302" t="n"/>
      <c r="BJ20" s="302" t="n"/>
      <c r="BK20" s="302" t="n"/>
      <c r="BL20" s="302" t="n"/>
      <c r="BM20" s="302" t="n"/>
      <c r="BN20" s="302" t="n"/>
      <c r="BO20" s="302" t="n"/>
      <c r="BP20" s="302" t="n"/>
      <c r="BQ20" s="302" t="n"/>
      <c r="BR20" s="302" t="n"/>
      <c r="BS20" s="302" t="n"/>
      <c r="BT20" s="302" t="n"/>
      <c r="BU20" s="302" t="n"/>
      <c r="BV20" s="302" t="n"/>
      <c r="BW20" s="302" t="n"/>
      <c r="BX20" s="302" t="n"/>
      <c r="BY20" s="302" t="n"/>
      <c r="BZ20" s="302" t="n"/>
      <c r="CA20" s="302" t="n"/>
      <c r="CB20" s="302" t="n"/>
      <c r="CC20" s="302" t="n"/>
      <c r="CD20" s="302" t="n"/>
      <c r="CE20" s="302" t="n"/>
      <c r="CF20" s="302" t="n"/>
      <c r="CG20" s="302" t="n"/>
      <c r="CH20" s="302" t="n"/>
      <c r="CI20" s="302" t="n"/>
      <c r="CJ20" s="302" t="n"/>
      <c r="CK20" s="302" t="n"/>
      <c r="CL20" s="302" t="n"/>
      <c r="CM20" s="302" t="n"/>
      <c r="CN20" s="302" t="n"/>
      <c r="CO20" s="302" t="n"/>
      <c r="CP20" s="302" t="n"/>
      <c r="CQ20" s="302" t="n"/>
      <c r="CR20" s="302" t="n"/>
      <c r="CS20" s="302" t="n"/>
      <c r="CT20" s="302" t="n"/>
      <c r="CU20" s="302" t="n"/>
      <c r="CV20" s="302" t="n"/>
    </row>
    <row r="21" ht="10.5" customHeight="1" s="412">
      <c r="A21" s="302" t="n"/>
      <c r="B21" s="302" t="n"/>
      <c r="C21" s="302" t="n"/>
      <c r="D21" s="302" t="n"/>
      <c r="E21" s="302" t="n"/>
      <c r="F21" s="302" t="n"/>
      <c r="G21" s="302" t="n"/>
      <c r="H21" s="302" t="inlineStr">
        <is>
          <t>0 - No Opinion</t>
        </is>
      </c>
      <c r="I21" s="302" t="n">
        <v>1</v>
      </c>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c r="AJ21" s="302" t="n"/>
      <c r="AK21" s="302" t="n"/>
      <c r="AL21" s="302" t="n"/>
      <c r="AM21" s="302" t="n"/>
      <c r="AN21" s="302" t="n"/>
      <c r="AO21" s="302" t="n"/>
      <c r="AP21" s="302" t="n"/>
      <c r="AQ21" s="302" t="n"/>
      <c r="AR21" s="302" t="n"/>
      <c r="AS21" s="302" t="n"/>
      <c r="AT21" s="302" t="n"/>
      <c r="AU21" s="302" t="n"/>
      <c r="AV21" s="302" t="n"/>
      <c r="AW21" s="302" t="n"/>
      <c r="AX21" s="302" t="n"/>
      <c r="AY21" s="302" t="n"/>
      <c r="AZ21" s="302" t="n"/>
      <c r="BA21" s="302" t="n"/>
      <c r="BB21" s="302" t="n"/>
      <c r="BC21" s="302" t="n"/>
      <c r="BD21" s="302" t="n"/>
      <c r="BE21" s="302" t="n"/>
      <c r="BF21" s="302" t="n"/>
      <c r="BG21" s="302" t="n"/>
      <c r="BH21" s="302" t="n"/>
      <c r="BI21" s="302" t="n"/>
      <c r="BJ21" s="302" t="n"/>
      <c r="BK21" s="302" t="n"/>
      <c r="BL21" s="302" t="n"/>
      <c r="BM21" s="302" t="n"/>
      <c r="BN21" s="302" t="n"/>
      <c r="BO21" s="302" t="n"/>
      <c r="BP21" s="302" t="n"/>
      <c r="BQ21" s="302" t="n"/>
      <c r="BR21" s="302" t="n"/>
      <c r="BS21" s="302" t="n"/>
      <c r="BT21" s="302" t="n"/>
      <c r="BU21" s="302" t="n"/>
      <c r="BV21" s="302" t="n"/>
      <c r="BW21" s="302" t="n"/>
      <c r="BX21" s="302" t="n"/>
      <c r="BY21" s="302" t="n"/>
      <c r="BZ21" s="302" t="n"/>
      <c r="CA21" s="302" t="n"/>
      <c r="CB21" s="302" t="n"/>
      <c r="CC21" s="302" t="n"/>
      <c r="CD21" s="302" t="n"/>
      <c r="CE21" s="302" t="n"/>
      <c r="CF21" s="302" t="n"/>
      <c r="CG21" s="302" t="n"/>
      <c r="CH21" s="302" t="n"/>
      <c r="CI21" s="302" t="n"/>
      <c r="CJ21" s="302" t="n"/>
      <c r="CK21" s="302" t="n"/>
      <c r="CL21" s="302" t="n"/>
      <c r="CM21" s="302" t="n"/>
      <c r="CN21" s="302" t="n"/>
      <c r="CO21" s="302" t="n"/>
      <c r="CP21" s="302" t="n"/>
      <c r="CQ21" s="302" t="n"/>
      <c r="CR21" s="302" t="n"/>
      <c r="CS21" s="302" t="n"/>
      <c r="CT21" s="302" t="n"/>
      <c r="CU21" s="302" t="n"/>
      <c r="CV21" s="302" t="n"/>
    </row>
    <row r="22" ht="10.5" customHeight="1" s="412">
      <c r="A22" s="302" t="n"/>
      <c r="B22" s="302" t="n"/>
      <c r="C22" s="302" t="n"/>
      <c r="D22" s="302" t="n"/>
      <c r="E22" s="302" t="n"/>
      <c r="F22" s="302" t="n"/>
      <c r="G22" s="302"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c r="AJ22" s="302" t="n"/>
      <c r="AK22" s="302" t="n"/>
      <c r="AL22" s="302" t="n"/>
      <c r="AM22" s="302" t="n"/>
      <c r="AN22" s="302" t="n"/>
      <c r="AO22" s="302" t="n"/>
      <c r="AP22" s="302" t="n"/>
      <c r="AQ22" s="302" t="n"/>
      <c r="AR22" s="302" t="n"/>
      <c r="AS22" s="302" t="n"/>
      <c r="AT22" s="302" t="n"/>
      <c r="AU22" s="302" t="n"/>
      <c r="AV22" s="302" t="n"/>
      <c r="AW22" s="302" t="n"/>
      <c r="AX22" s="302" t="n"/>
      <c r="AY22" s="302" t="n"/>
      <c r="AZ22" s="302" t="n"/>
      <c r="BA22" s="302" t="n"/>
      <c r="BB22" s="302" t="n"/>
      <c r="BC22" s="302" t="n"/>
      <c r="BD22" s="302" t="n"/>
      <c r="BE22" s="302" t="n"/>
      <c r="BF22" s="302" t="n"/>
      <c r="BG22" s="302" t="n"/>
      <c r="BH22" s="302" t="n"/>
      <c r="BI22" s="302" t="n"/>
      <c r="BJ22" s="302" t="n"/>
      <c r="BK22" s="302" t="n"/>
      <c r="BL22" s="302" t="n"/>
      <c r="BM22" s="302" t="n"/>
      <c r="BN22" s="302" t="n"/>
      <c r="BO22" s="302" t="n"/>
      <c r="BP22" s="302" t="n"/>
      <c r="BQ22" s="302" t="n"/>
      <c r="BR22" s="302" t="n"/>
      <c r="BS22" s="302" t="n"/>
      <c r="BT22" s="302" t="n"/>
      <c r="BU22" s="302" t="n"/>
      <c r="BV22" s="302" t="n"/>
      <c r="BW22" s="302" t="n"/>
      <c r="BX22" s="302" t="n"/>
      <c r="BY22" s="302" t="n"/>
      <c r="BZ22" s="302" t="n"/>
      <c r="CA22" s="302" t="n"/>
      <c r="CB22" s="302" t="n"/>
      <c r="CC22" s="302" t="n"/>
      <c r="CD22" s="302" t="n"/>
      <c r="CE22" s="302" t="n"/>
      <c r="CF22" s="302" t="n"/>
      <c r="CG22" s="302" t="n"/>
      <c r="CH22" s="302" t="n"/>
      <c r="CI22" s="302" t="n"/>
      <c r="CJ22" s="302" t="n"/>
      <c r="CK22" s="302" t="n"/>
      <c r="CL22" s="302" t="n"/>
      <c r="CM22" s="302" t="n"/>
      <c r="CN22" s="302" t="n"/>
      <c r="CO22" s="302" t="n"/>
      <c r="CP22" s="302" t="n"/>
      <c r="CQ22" s="302" t="n"/>
      <c r="CR22" s="302" t="n"/>
      <c r="CS22" s="302" t="n"/>
      <c r="CT22" s="302" t="n"/>
      <c r="CU22" s="302" t="n"/>
      <c r="CV22" s="302" t="n"/>
    </row>
    <row r="23" ht="10.5" customHeight="1" s="412">
      <c r="A23" s="302" t="n"/>
      <c r="B23" s="302" t="n"/>
      <c r="C23" s="302" t="n"/>
      <c r="D23" s="302" t="n"/>
      <c r="E23" s="302" t="n"/>
      <c r="F23" s="302" t="n"/>
      <c r="G23" s="302" t="n"/>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c r="AJ23" s="302" t="n"/>
      <c r="AK23" s="302" t="n"/>
      <c r="AL23" s="302" t="n"/>
      <c r="AM23" s="302" t="n"/>
      <c r="AN23" s="302" t="n"/>
      <c r="AO23" s="302" t="n"/>
      <c r="AP23" s="302" t="n"/>
      <c r="AQ23" s="302" t="n"/>
      <c r="AR23" s="302" t="n"/>
      <c r="AS23" s="302" t="n"/>
      <c r="AT23" s="302" t="n"/>
      <c r="AU23" s="302" t="n"/>
      <c r="AV23" s="302" t="n"/>
      <c r="AW23" s="302" t="n"/>
      <c r="AX23" s="302" t="n"/>
      <c r="AY23" s="302" t="n"/>
      <c r="AZ23" s="302" t="n"/>
      <c r="BA23" s="302" t="n"/>
      <c r="BB23" s="302" t="n"/>
      <c r="BC23" s="302" t="n"/>
      <c r="BD23" s="302" t="n"/>
      <c r="BE23" s="302" t="n"/>
      <c r="BF23" s="302" t="n"/>
      <c r="BG23" s="302" t="n"/>
      <c r="BH23" s="302" t="n"/>
      <c r="BI23" s="302" t="n"/>
      <c r="BJ23" s="302" t="n"/>
      <c r="BK23" s="302" t="n"/>
      <c r="BL23" s="302" t="n"/>
      <c r="BM23" s="302" t="n"/>
      <c r="BN23" s="302" t="n"/>
      <c r="BO23" s="302" t="n"/>
      <c r="BP23" s="302" t="n"/>
      <c r="BQ23" s="302" t="n"/>
      <c r="BR23" s="302" t="n"/>
      <c r="BS23" s="302" t="n"/>
      <c r="BT23" s="302" t="n"/>
      <c r="BU23" s="302" t="n"/>
      <c r="BV23" s="302" t="n"/>
      <c r="BW23" s="302" t="n"/>
      <c r="BX23" s="302" t="n"/>
      <c r="BY23" s="302" t="n"/>
      <c r="BZ23" s="302" t="n"/>
      <c r="CA23" s="302" t="n"/>
      <c r="CB23" s="302" t="n"/>
      <c r="CC23" s="302" t="n"/>
      <c r="CD23" s="302" t="n"/>
      <c r="CE23" s="302" t="n"/>
      <c r="CF23" s="302" t="n"/>
      <c r="CG23" s="302" t="n"/>
      <c r="CH23" s="302" t="n"/>
      <c r="CI23" s="302" t="n"/>
      <c r="CJ23" s="302" t="n"/>
      <c r="CK23" s="302" t="n"/>
      <c r="CL23" s="302" t="n"/>
      <c r="CM23" s="302" t="n"/>
      <c r="CN23" s="302" t="n"/>
      <c r="CO23" s="302" t="n"/>
      <c r="CP23" s="302" t="n"/>
      <c r="CQ23" s="302" t="n"/>
      <c r="CR23" s="302" t="n"/>
      <c r="CS23" s="302" t="n"/>
      <c r="CT23" s="302" t="n"/>
      <c r="CU23" s="302" t="n"/>
      <c r="CV23" s="302" t="n"/>
    </row>
    <row r="24" ht="10.5" customHeight="1" s="412">
      <c r="A24" s="304" t="inlineStr">
        <is>
          <t>Market Summary</t>
        </is>
      </c>
      <c r="B24" s="304" t="inlineStr">
        <is>
          <t>NasdaqGS:LULU</t>
        </is>
      </c>
      <c r="C24" s="302" t="n"/>
      <c r="D24" s="302" t="n"/>
      <c r="E24" s="304" t="inlineStr">
        <is>
          <t>NasdaqGS:LULU (US GAAP|USD)</t>
        </is>
      </c>
      <c r="F24" s="305" t="n"/>
      <c r="G24" s="305" t="n"/>
      <c r="H24" s="305"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c r="AJ24" s="302" t="n"/>
      <c r="AK24" s="302" t="n"/>
      <c r="AL24" s="302" t="n"/>
      <c r="AM24" s="302" t="n"/>
      <c r="AN24" s="302" t="n"/>
      <c r="AO24" s="302" t="n"/>
      <c r="AP24" s="302" t="n"/>
      <c r="AQ24" s="302" t="n"/>
      <c r="AR24" s="302" t="n"/>
      <c r="AS24" s="302" t="n"/>
      <c r="AT24" s="302" t="n"/>
      <c r="AU24" s="302" t="n"/>
      <c r="AV24" s="302" t="n"/>
      <c r="AW24" s="302" t="n"/>
      <c r="AX24" s="302" t="n"/>
      <c r="AY24" s="302" t="n"/>
      <c r="AZ24" s="302" t="n"/>
      <c r="BA24" s="302" t="n"/>
      <c r="BB24" s="302" t="n"/>
      <c r="BC24" s="302" t="n"/>
      <c r="BD24" s="302" t="n"/>
      <c r="BE24" s="302" t="n"/>
      <c r="BF24" s="302" t="n"/>
      <c r="BG24" s="302" t="n"/>
      <c r="BH24" s="302" t="n"/>
      <c r="BI24" s="302" t="n"/>
      <c r="BJ24" s="302" t="n"/>
      <c r="BK24" s="302" t="n"/>
      <c r="BL24" s="302" t="n"/>
      <c r="BM24" s="302" t="n"/>
      <c r="BN24" s="302" t="n"/>
      <c r="BO24" s="302" t="n"/>
      <c r="BP24" s="302" t="n"/>
      <c r="BQ24" s="302" t="n"/>
      <c r="BR24" s="302" t="n"/>
      <c r="BS24" s="302" t="n"/>
      <c r="BT24" s="302" t="n"/>
      <c r="BU24" s="302" t="n"/>
      <c r="BV24" s="302" t="n"/>
      <c r="BW24" s="302" t="n"/>
      <c r="BX24" s="302" t="n"/>
      <c r="BY24" s="302" t="n"/>
      <c r="BZ24" s="302" t="n"/>
      <c r="CA24" s="302" t="n"/>
      <c r="CB24" s="302" t="n"/>
      <c r="CC24" s="306" t="n"/>
      <c r="CD24" s="306" t="n"/>
      <c r="CE24" s="306" t="n"/>
      <c r="CF24" s="306" t="n"/>
      <c r="CG24" s="306" t="n"/>
      <c r="CH24" s="306" t="n"/>
      <c r="CI24" s="306" t="n"/>
      <c r="CJ24" s="306" t="n"/>
      <c r="CK24" s="306" t="n"/>
      <c r="CL24" s="306" t="n"/>
      <c r="CM24" s="306" t="n"/>
      <c r="CN24" s="306" t="n"/>
      <c r="CO24" s="306" t="n"/>
      <c r="CP24" s="306" t="n"/>
      <c r="CQ24" s="306" t="n"/>
      <c r="CR24" s="306" t="n"/>
      <c r="CS24" s="306" t="n"/>
      <c r="CT24" s="306" t="n"/>
      <c r="CU24" s="306" t="n"/>
      <c r="CV24" s="306" t="n"/>
    </row>
    <row r="25" ht="10.5" customHeight="1" s="412">
      <c r="A25" s="309" t="inlineStr">
        <is>
          <t>Currency</t>
        </is>
      </c>
      <c r="B25" s="309" t="inlineStr">
        <is>
          <t>US Dollar</t>
        </is>
      </c>
      <c r="C25" s="302" t="n"/>
      <c r="D25" s="302" t="n"/>
      <c r="E25" s="302" t="n"/>
      <c r="F25" s="310" t="inlineStr">
        <is>
          <t>Current Quarter</t>
        </is>
      </c>
      <c r="G25" s="310" t="inlineStr">
        <is>
          <t>Current Year</t>
        </is>
      </c>
      <c r="H25" s="310" t="inlineStr">
        <is>
          <t>NTM</t>
        </is>
      </c>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c r="AJ25" s="302" t="n"/>
      <c r="AK25" s="302" t="n"/>
      <c r="AL25" s="302" t="n"/>
      <c r="AM25" s="302" t="n"/>
      <c r="AN25" s="302" t="n"/>
      <c r="AO25" s="302" t="n"/>
      <c r="AP25" s="302" t="n"/>
      <c r="AQ25" s="302" t="n"/>
      <c r="AR25" s="302" t="n"/>
      <c r="AS25" s="302" t="n"/>
      <c r="AT25" s="302" t="n"/>
      <c r="AU25" s="302" t="n"/>
      <c r="AV25" s="302" t="n"/>
      <c r="AW25" s="302" t="n"/>
      <c r="AX25" s="302" t="n"/>
      <c r="AY25" s="302" t="n"/>
      <c r="AZ25" s="302" t="n"/>
      <c r="BA25" s="302" t="n"/>
      <c r="BB25" s="302" t="n"/>
      <c r="BC25" s="302" t="n"/>
      <c r="BD25" s="302" t="n"/>
      <c r="BE25" s="302" t="n"/>
      <c r="BF25" s="302" t="n"/>
      <c r="BG25" s="302" t="n"/>
      <c r="BH25" s="302" t="n"/>
      <c r="BI25" s="302" t="n"/>
      <c r="BJ25" s="302" t="n"/>
      <c r="BK25" s="302" t="n"/>
      <c r="BL25" s="302" t="n"/>
      <c r="BM25" s="302" t="n"/>
      <c r="BN25" s="302" t="n"/>
      <c r="BO25" s="302" t="n"/>
      <c r="BP25" s="302" t="n"/>
      <c r="BQ25" s="302" t="n"/>
      <c r="BR25" s="302" t="n"/>
      <c r="BS25" s="302" t="n"/>
      <c r="BT25" s="302" t="n"/>
      <c r="BU25" s="302" t="n"/>
      <c r="BV25" s="302" t="n"/>
      <c r="BW25" s="302" t="n"/>
      <c r="BX25" s="302" t="n"/>
      <c r="BY25" s="302" t="n"/>
      <c r="BZ25" s="302" t="n"/>
      <c r="CA25" s="302" t="n"/>
      <c r="CB25" s="302" t="n"/>
      <c r="CC25" s="302" t="n"/>
      <c r="CD25" s="302" t="n"/>
      <c r="CE25" s="302" t="n"/>
      <c r="CF25" s="302" t="n"/>
      <c r="CG25" s="302" t="n"/>
      <c r="CH25" s="302" t="n"/>
      <c r="CI25" s="302" t="n"/>
      <c r="CJ25" s="302" t="n"/>
      <c r="CK25" s="302" t="n"/>
      <c r="CL25" s="302" t="n"/>
      <c r="CM25" s="302" t="n"/>
      <c r="CN25" s="302" t="n"/>
      <c r="CO25" s="302" t="n"/>
      <c r="CP25" s="302" t="n"/>
      <c r="CQ25" s="302" t="n"/>
      <c r="CR25" s="302" t="n"/>
      <c r="CS25" s="302" t="n"/>
      <c r="CT25" s="302" t="n"/>
      <c r="CU25" s="302" t="n"/>
      <c r="CV25" s="302" t="n"/>
    </row>
    <row r="26" ht="10.5" customHeight="1" s="412">
      <c r="A26" s="309" t="inlineStr">
        <is>
          <t>Latest Price/Last Close Price</t>
        </is>
      </c>
      <c r="B26" s="309" t="inlineStr">
        <is>
          <t>291.76/291.76</t>
        </is>
      </c>
      <c r="C26" s="302" t="n"/>
      <c r="D26" s="302" t="n"/>
      <c r="E26" s="310" t="inlineStr">
        <is>
          <t>EPS Normalized</t>
        </is>
      </c>
      <c r="F26" s="460" t="n">
        <v>2.97044</v>
      </c>
      <c r="G26" s="460" t="n">
        <v>14.32699</v>
      </c>
      <c r="H26" s="307" t="n">
        <v>14.64</v>
      </c>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c r="AJ26" s="302" t="n"/>
      <c r="AK26" s="302" t="n"/>
      <c r="AL26" s="302" t="n"/>
      <c r="AM26" s="302" t="n"/>
      <c r="AN26" s="302" t="n"/>
      <c r="AO26" s="302" t="n"/>
      <c r="AP26" s="302" t="n"/>
      <c r="AQ26" s="302" t="n"/>
      <c r="AR26" s="302" t="n"/>
      <c r="AS26" s="302" t="n"/>
      <c r="AT26" s="302" t="n"/>
      <c r="AU26" s="302" t="n"/>
      <c r="AV26" s="302" t="n"/>
      <c r="AW26" s="302" t="n"/>
      <c r="AX26" s="302" t="n"/>
      <c r="AY26" s="302" t="n"/>
      <c r="AZ26" s="302" t="n"/>
      <c r="BA26" s="302" t="n"/>
      <c r="BB26" s="302" t="n"/>
      <c r="BC26" s="302" t="n"/>
      <c r="BD26" s="302" t="n"/>
      <c r="BE26" s="302" t="n"/>
      <c r="BF26" s="302" t="n"/>
      <c r="BG26" s="302" t="n"/>
      <c r="BH26" s="302" t="n"/>
      <c r="BI26" s="302" t="n"/>
      <c r="BJ26" s="302" t="n"/>
      <c r="BK26" s="302" t="n"/>
      <c r="BL26" s="302" t="n"/>
      <c r="BM26" s="302" t="n"/>
      <c r="BN26" s="302" t="n"/>
      <c r="BO26" s="302" t="n"/>
      <c r="BP26" s="302" t="n"/>
      <c r="BQ26" s="302" t="n"/>
      <c r="BR26" s="302" t="n"/>
      <c r="BS26" s="302" t="n"/>
      <c r="BT26" s="302" t="n"/>
      <c r="BU26" s="302" t="n"/>
      <c r="BV26" s="302" t="n"/>
      <c r="BW26" s="302" t="n"/>
      <c r="BX26" s="302" t="n"/>
      <c r="BY26" s="302" t="n"/>
      <c r="BZ26" s="302" t="n"/>
      <c r="CA26" s="302" t="n"/>
      <c r="CB26" s="302" t="n"/>
      <c r="CC26" s="302" t="n"/>
      <c r="CD26" s="302" t="n"/>
      <c r="CE26" s="302" t="n"/>
      <c r="CF26" s="302" t="n"/>
      <c r="CG26" s="302" t="n"/>
      <c r="CH26" s="302" t="n"/>
      <c r="CI26" s="302" t="n"/>
      <c r="CJ26" s="302" t="n"/>
      <c r="CK26" s="302" t="n"/>
      <c r="CL26" s="302" t="n"/>
      <c r="CM26" s="302" t="n"/>
      <c r="CN26" s="302" t="n"/>
      <c r="CO26" s="302" t="n"/>
      <c r="CP26" s="302" t="n"/>
      <c r="CQ26" s="302" t="n"/>
      <c r="CR26" s="302" t="n"/>
      <c r="CS26" s="302" t="n"/>
      <c r="CT26" s="302" t="n"/>
      <c r="CU26" s="302" t="n"/>
      <c r="CV26" s="302" t="n"/>
    </row>
    <row r="27" ht="10.5" customHeight="1" s="412">
      <c r="A27" s="309" t="inlineStr">
        <is>
          <t>52 Wk. High/Low</t>
        </is>
      </c>
      <c r="B27" s="309" t="inlineStr">
        <is>
          <t>516.39/282.04</t>
        </is>
      </c>
      <c r="C27" s="302" t="n"/>
      <c r="D27" s="302" t="n"/>
      <c r="E27" s="310" t="inlineStr">
        <is>
          <t xml:space="preserve">   Guidance</t>
        </is>
      </c>
      <c r="F27" s="307" t="inlineStr">
        <is>
          <t>-</t>
        </is>
      </c>
      <c r="G27" s="307" t="inlineStr">
        <is>
          <t>14.27/-/14.47</t>
        </is>
      </c>
      <c r="H27" s="307" t="inlineStr">
        <is>
          <t>-</t>
        </is>
      </c>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c r="AJ27" s="302" t="n"/>
      <c r="AK27" s="302" t="n"/>
      <c r="AL27" s="302" t="n"/>
      <c r="AM27" s="302" t="n"/>
      <c r="AN27" s="302" t="n"/>
      <c r="AO27" s="302" t="n"/>
      <c r="AP27" s="302" t="n"/>
      <c r="AQ27" s="302" t="n"/>
      <c r="AR27" s="302" t="n"/>
      <c r="AS27" s="302" t="n"/>
      <c r="AT27" s="302" t="n"/>
      <c r="AU27" s="302" t="n"/>
      <c r="AV27" s="302" t="n"/>
      <c r="AW27" s="302" t="n"/>
      <c r="AX27" s="302" t="n"/>
      <c r="AY27" s="302" t="n"/>
      <c r="AZ27" s="302" t="n"/>
      <c r="BA27" s="302" t="n"/>
      <c r="BB27" s="302" t="n"/>
      <c r="BC27" s="302" t="n"/>
      <c r="BD27" s="302" t="n"/>
      <c r="BE27" s="302" t="n"/>
      <c r="BF27" s="302" t="n"/>
      <c r="BG27" s="302" t="n"/>
      <c r="BH27" s="302" t="n"/>
      <c r="BI27" s="302" t="n"/>
      <c r="BJ27" s="302" t="n"/>
      <c r="BK27" s="302" t="n"/>
      <c r="BL27" s="302" t="n"/>
      <c r="BM27" s="302" t="n"/>
      <c r="BN27" s="302" t="n"/>
      <c r="BO27" s="302" t="n"/>
      <c r="BP27" s="302" t="n"/>
      <c r="BQ27" s="302" t="n"/>
      <c r="BR27" s="302" t="n"/>
      <c r="BS27" s="302" t="n"/>
      <c r="BT27" s="302" t="n"/>
      <c r="BU27" s="302" t="n"/>
      <c r="BV27" s="302" t="n"/>
      <c r="BW27" s="302" t="n"/>
      <c r="BX27" s="302" t="n"/>
      <c r="BY27" s="302" t="n"/>
      <c r="BZ27" s="302" t="n"/>
      <c r="CA27" s="302" t="n"/>
      <c r="CB27" s="302" t="n"/>
      <c r="CC27" s="302" t="n"/>
      <c r="CD27" s="302" t="n"/>
      <c r="CE27" s="302" t="n"/>
      <c r="CF27" s="302" t="n"/>
      <c r="CG27" s="302" t="n"/>
      <c r="CH27" s="302" t="n"/>
      <c r="CI27" s="302" t="n"/>
      <c r="CJ27" s="302" t="n"/>
      <c r="CK27" s="302" t="n"/>
      <c r="CL27" s="302" t="n"/>
      <c r="CM27" s="302" t="n"/>
      <c r="CN27" s="302" t="n"/>
      <c r="CO27" s="302" t="n"/>
      <c r="CP27" s="302" t="n"/>
      <c r="CQ27" s="302" t="n"/>
      <c r="CR27" s="302" t="n"/>
      <c r="CS27" s="302" t="n"/>
      <c r="CT27" s="302" t="n"/>
      <c r="CU27" s="302" t="n"/>
      <c r="CV27" s="302" t="n"/>
    </row>
    <row r="28" ht="10.5" customHeight="1" s="412">
      <c r="A28" s="309" t="inlineStr">
        <is>
          <t>Potential Upside/Diff. from Target Price</t>
        </is>
      </c>
      <c r="B28" s="309" t="inlineStr">
        <is>
          <t>34.53 %/100.50</t>
        </is>
      </c>
      <c r="C28" s="302" t="n"/>
      <c r="D28" s="302" t="n"/>
      <c r="E28" s="304" t="inlineStr">
        <is>
          <t>Company Level (US GAAP|USD)</t>
        </is>
      </c>
      <c r="F28" s="305" t="n"/>
      <c r="G28" s="305" t="n"/>
      <c r="H28" s="305"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c r="AJ28" s="302" t="n"/>
      <c r="AK28" s="302" t="n"/>
      <c r="AL28" s="302" t="n"/>
      <c r="AM28" s="302" t="n"/>
      <c r="AN28" s="302" t="n"/>
      <c r="AO28" s="302" t="n"/>
      <c r="AP28" s="302" t="n"/>
      <c r="AQ28" s="302" t="n"/>
      <c r="AR28" s="302" t="n"/>
      <c r="AS28" s="302" t="n"/>
      <c r="AT28" s="302" t="n"/>
      <c r="AU28" s="302" t="n"/>
      <c r="AV28" s="302" t="n"/>
      <c r="AW28" s="302" t="n"/>
      <c r="AX28" s="302" t="n"/>
      <c r="AY28" s="302" t="n"/>
      <c r="AZ28" s="302" t="n"/>
      <c r="BA28" s="302" t="n"/>
      <c r="BB28" s="302" t="n"/>
      <c r="BC28" s="302" t="n"/>
      <c r="BD28" s="302" t="n"/>
      <c r="BE28" s="302" t="n"/>
      <c r="BF28" s="302" t="n"/>
      <c r="BG28" s="302" t="n"/>
      <c r="BH28" s="302" t="n"/>
      <c r="BI28" s="302" t="n"/>
      <c r="BJ28" s="302" t="n"/>
      <c r="BK28" s="302" t="n"/>
      <c r="BL28" s="302" t="n"/>
      <c r="BM28" s="302" t="n"/>
      <c r="BN28" s="302" t="n"/>
      <c r="BO28" s="302" t="n"/>
      <c r="BP28" s="302" t="n"/>
      <c r="BQ28" s="302" t="n"/>
      <c r="BR28" s="302" t="n"/>
      <c r="BS28" s="302" t="n"/>
      <c r="BT28" s="302" t="n"/>
      <c r="BU28" s="302" t="n"/>
      <c r="BV28" s="302" t="n"/>
      <c r="BW28" s="302" t="n"/>
      <c r="BX28" s="302" t="n"/>
      <c r="BY28" s="302" t="n"/>
      <c r="BZ28" s="302" t="n"/>
      <c r="CA28" s="302" t="n"/>
      <c r="CB28" s="302" t="n"/>
      <c r="CC28" s="306" t="n"/>
      <c r="CD28" s="306" t="n"/>
      <c r="CE28" s="306" t="n"/>
      <c r="CF28" s="306" t="n"/>
      <c r="CG28" s="306" t="n"/>
      <c r="CH28" s="306" t="n"/>
      <c r="CI28" s="306" t="n"/>
      <c r="CJ28" s="306" t="n"/>
      <c r="CK28" s="306" t="n"/>
      <c r="CL28" s="306" t="n"/>
      <c r="CM28" s="306" t="n"/>
      <c r="CN28" s="306" t="n"/>
      <c r="CO28" s="306" t="n"/>
      <c r="CP28" s="306" t="n"/>
      <c r="CQ28" s="306" t="n"/>
      <c r="CR28" s="306" t="n"/>
      <c r="CS28" s="306" t="n"/>
      <c r="CT28" s="306" t="n"/>
      <c r="CU28" s="306" t="n"/>
      <c r="CV28" s="306" t="n"/>
    </row>
    <row r="29" ht="10.5" customHeight="1" s="412">
      <c r="A29" s="302" t="n"/>
      <c r="B29" s="302" t="n"/>
      <c r="C29" s="302" t="n"/>
      <c r="D29" s="302" t="n"/>
      <c r="E29" s="310" t="inlineStr">
        <is>
          <t>Revenue</t>
        </is>
      </c>
      <c r="F29" s="460" t="n">
        <v>2425.5455</v>
      </c>
      <c r="G29" s="460" t="n">
        <v>10747.08073</v>
      </c>
      <c r="H29" s="307" t="n">
        <v>10983.05</v>
      </c>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c r="AJ29" s="302" t="n"/>
      <c r="AK29" s="302" t="n"/>
      <c r="AL29" s="302" t="n"/>
      <c r="AM29" s="302" t="n"/>
      <c r="AN29" s="302" t="n"/>
      <c r="AO29" s="302" t="n"/>
      <c r="AP29" s="302" t="n"/>
      <c r="AQ29" s="302" t="n"/>
      <c r="AR29" s="302" t="n"/>
      <c r="AS29" s="302" t="n"/>
      <c r="AT29" s="302" t="n"/>
      <c r="AU29" s="302" t="n"/>
      <c r="AV29" s="302" t="n"/>
      <c r="AW29" s="302" t="n"/>
      <c r="AX29" s="302" t="n"/>
      <c r="AY29" s="302" t="n"/>
      <c r="AZ29" s="302" t="n"/>
      <c r="BA29" s="302" t="n"/>
      <c r="BB29" s="302" t="n"/>
      <c r="BC29" s="302" t="n"/>
      <c r="BD29" s="302" t="n"/>
      <c r="BE29" s="302" t="n"/>
      <c r="BF29" s="302" t="n"/>
      <c r="BG29" s="302" t="n"/>
      <c r="BH29" s="302" t="n"/>
      <c r="BI29" s="302" t="n"/>
      <c r="BJ29" s="302" t="n"/>
      <c r="BK29" s="302" t="n"/>
      <c r="BL29" s="302" t="n"/>
      <c r="BM29" s="302" t="n"/>
      <c r="BN29" s="302" t="n"/>
      <c r="BO29" s="302" t="n"/>
      <c r="BP29" s="302" t="n"/>
      <c r="BQ29" s="302" t="n"/>
      <c r="BR29" s="302" t="n"/>
      <c r="BS29" s="302" t="n"/>
      <c r="BT29" s="302" t="n"/>
      <c r="BU29" s="302" t="n"/>
      <c r="BV29" s="302" t="n"/>
      <c r="BW29" s="302" t="n"/>
      <c r="BX29" s="302" t="n"/>
      <c r="BY29" s="302" t="n"/>
      <c r="BZ29" s="302" t="n"/>
      <c r="CA29" s="302" t="n"/>
      <c r="CB29" s="302" t="n"/>
      <c r="CC29" s="302" t="n"/>
      <c r="CD29" s="302" t="n"/>
      <c r="CE29" s="302" t="n"/>
      <c r="CF29" s="302" t="n"/>
      <c r="CG29" s="302" t="n"/>
      <c r="CH29" s="302" t="n"/>
      <c r="CI29" s="302" t="n"/>
      <c r="CJ29" s="302" t="n"/>
      <c r="CK29" s="302" t="n"/>
      <c r="CL29" s="302" t="n"/>
      <c r="CM29" s="302" t="n"/>
      <c r="CN29" s="302" t="n"/>
      <c r="CO29" s="302" t="n"/>
      <c r="CP29" s="302" t="n"/>
      <c r="CQ29" s="302" t="n"/>
      <c r="CR29" s="302" t="n"/>
      <c r="CS29" s="302" t="n"/>
      <c r="CT29" s="302" t="n"/>
      <c r="CU29" s="302" t="n"/>
      <c r="CV29" s="302" t="n"/>
    </row>
    <row r="30" ht="10.5" customHeight="1" s="412">
      <c r="A30" s="302" t="n"/>
      <c r="B30" s="302" t="n"/>
      <c r="C30" s="302" t="n"/>
      <c r="D30" s="302" t="n"/>
      <c r="E30" s="310" t="inlineStr">
        <is>
          <t xml:space="preserve">   Guidance</t>
        </is>
      </c>
      <c r="F30" s="307" t="inlineStr">
        <is>
          <t>2,400.00/-/2,420.00</t>
        </is>
      </c>
      <c r="G30" s="307" t="inlineStr">
        <is>
          <t>10,700.00/-/10,800.00</t>
        </is>
      </c>
      <c r="H30" s="307" t="inlineStr">
        <is>
          <t>-</t>
        </is>
      </c>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c r="AJ30" s="302" t="n"/>
      <c r="AK30" s="302" t="n"/>
      <c r="AL30" s="302" t="n"/>
      <c r="AM30" s="302" t="n"/>
      <c r="AN30" s="302" t="n"/>
      <c r="AO30" s="302" t="n"/>
      <c r="AP30" s="302" t="n"/>
      <c r="AQ30" s="302" t="n"/>
      <c r="AR30" s="302" t="n"/>
      <c r="AS30" s="302" t="n"/>
      <c r="AT30" s="302" t="n"/>
      <c r="AU30" s="302" t="n"/>
      <c r="AV30" s="302" t="n"/>
      <c r="AW30" s="302" t="n"/>
      <c r="AX30" s="302" t="n"/>
      <c r="AY30" s="302" t="n"/>
      <c r="AZ30" s="302" t="n"/>
      <c r="BA30" s="302" t="n"/>
      <c r="BB30" s="302" t="n"/>
      <c r="BC30" s="302" t="n"/>
      <c r="BD30" s="302" t="n"/>
      <c r="BE30" s="302" t="n"/>
      <c r="BF30" s="302" t="n"/>
      <c r="BG30" s="302" t="n"/>
      <c r="BH30" s="302" t="n"/>
      <c r="BI30" s="302" t="n"/>
      <c r="BJ30" s="302" t="n"/>
      <c r="BK30" s="302" t="n"/>
      <c r="BL30" s="302" t="n"/>
      <c r="BM30" s="302" t="n"/>
      <c r="BN30" s="302" t="n"/>
      <c r="BO30" s="302" t="n"/>
      <c r="BP30" s="302" t="n"/>
      <c r="BQ30" s="302" t="n"/>
      <c r="BR30" s="302" t="n"/>
      <c r="BS30" s="302" t="n"/>
      <c r="BT30" s="302" t="n"/>
      <c r="BU30" s="302" t="n"/>
      <c r="BV30" s="302" t="n"/>
      <c r="BW30" s="302" t="n"/>
      <c r="BX30" s="302" t="n"/>
      <c r="BY30" s="302" t="n"/>
      <c r="BZ30" s="302" t="n"/>
      <c r="CA30" s="302" t="n"/>
      <c r="CB30" s="302" t="n"/>
      <c r="CC30" s="302" t="n"/>
      <c r="CD30" s="302" t="n"/>
      <c r="CE30" s="302" t="n"/>
      <c r="CF30" s="302" t="n"/>
      <c r="CG30" s="302" t="n"/>
      <c r="CH30" s="302" t="n"/>
      <c r="CI30" s="302" t="n"/>
      <c r="CJ30" s="302" t="n"/>
      <c r="CK30" s="302" t="n"/>
      <c r="CL30" s="302" t="n"/>
      <c r="CM30" s="302" t="n"/>
      <c r="CN30" s="302" t="n"/>
      <c r="CO30" s="302" t="n"/>
      <c r="CP30" s="302" t="n"/>
      <c r="CQ30" s="302" t="n"/>
      <c r="CR30" s="302" t="n"/>
      <c r="CS30" s="302" t="n"/>
      <c r="CT30" s="302" t="n"/>
      <c r="CU30" s="302" t="n"/>
      <c r="CV30" s="302" t="n"/>
    </row>
    <row r="31" ht="10.5" customHeight="1" s="412">
      <c r="A31" s="302" t="n"/>
      <c r="B31" s="302" t="n"/>
      <c r="C31" s="302" t="n"/>
      <c r="D31" s="302" t="n"/>
      <c r="E31" s="310" t="inlineStr">
        <is>
          <t>EBITDA</t>
        </is>
      </c>
      <c r="F31" s="460" t="n">
        <v>618.20304</v>
      </c>
      <c r="G31" s="460" t="n">
        <v>2931.46147</v>
      </c>
      <c r="H31" s="307" t="n">
        <v>3004.86</v>
      </c>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c r="AJ31" s="302" t="n"/>
      <c r="AK31" s="302" t="n"/>
      <c r="AL31" s="302" t="n"/>
      <c r="AM31" s="302" t="n"/>
      <c r="AN31" s="302" t="n"/>
      <c r="AO31" s="302" t="n"/>
      <c r="AP31" s="302" t="n"/>
      <c r="AQ31" s="302" t="n"/>
      <c r="AR31" s="302" t="n"/>
      <c r="AS31" s="302" t="n"/>
      <c r="AT31" s="302" t="n"/>
      <c r="AU31" s="302" t="n"/>
      <c r="AV31" s="302" t="n"/>
      <c r="AW31" s="302" t="n"/>
      <c r="AX31" s="302" t="n"/>
      <c r="AY31" s="302" t="n"/>
      <c r="AZ31" s="302" t="n"/>
      <c r="BA31" s="302" t="n"/>
      <c r="BB31" s="302" t="n"/>
      <c r="BC31" s="302" t="n"/>
      <c r="BD31" s="302" t="n"/>
      <c r="BE31" s="302" t="n"/>
      <c r="BF31" s="302" t="n"/>
      <c r="BG31" s="302" t="n"/>
      <c r="BH31" s="302" t="n"/>
      <c r="BI31" s="302" t="n"/>
      <c r="BJ31" s="302" t="n"/>
      <c r="BK31" s="302" t="n"/>
      <c r="BL31" s="302" t="n"/>
      <c r="BM31" s="302" t="n"/>
      <c r="BN31" s="302" t="n"/>
      <c r="BO31" s="302" t="n"/>
      <c r="BP31" s="302" t="n"/>
      <c r="BQ31" s="302" t="n"/>
      <c r="BR31" s="302" t="n"/>
      <c r="BS31" s="302" t="n"/>
      <c r="BT31" s="302" t="n"/>
      <c r="BU31" s="302" t="n"/>
      <c r="BV31" s="302" t="n"/>
      <c r="BW31" s="302" t="n"/>
      <c r="BX31" s="302" t="n"/>
      <c r="BY31" s="302" t="n"/>
      <c r="BZ31" s="302" t="n"/>
      <c r="CA31" s="302" t="n"/>
      <c r="CB31" s="302" t="n"/>
      <c r="CC31" s="302" t="n"/>
      <c r="CD31" s="302" t="n"/>
      <c r="CE31" s="302" t="n"/>
      <c r="CF31" s="302" t="n"/>
      <c r="CG31" s="302" t="n"/>
      <c r="CH31" s="302" t="n"/>
      <c r="CI31" s="302" t="n"/>
      <c r="CJ31" s="302" t="n"/>
      <c r="CK31" s="302" t="n"/>
      <c r="CL31" s="302" t="n"/>
      <c r="CM31" s="302" t="n"/>
      <c r="CN31" s="302" t="n"/>
      <c r="CO31" s="302" t="n"/>
      <c r="CP31" s="302" t="n"/>
      <c r="CQ31" s="302" t="n"/>
      <c r="CR31" s="302" t="n"/>
      <c r="CS31" s="302" t="n"/>
      <c r="CT31" s="302" t="n"/>
      <c r="CU31" s="302" t="n"/>
      <c r="CV31" s="302" t="n"/>
    </row>
    <row r="32" ht="10.5" customHeight="1" s="412">
      <c r="A32" s="302" t="n"/>
      <c r="B32" s="302" t="n"/>
      <c r="C32" s="302" t="n"/>
      <c r="D32" s="302" t="n"/>
      <c r="E32" s="310" t="n"/>
      <c r="F32" s="460" t="n"/>
      <c r="G32" s="460" t="n"/>
      <c r="H32" s="307"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c r="AJ32" s="302" t="n"/>
      <c r="AK32" s="302" t="n"/>
      <c r="AL32" s="302" t="n"/>
      <c r="AM32" s="302" t="n"/>
      <c r="AN32" s="302" t="n"/>
      <c r="AO32" s="302" t="n"/>
      <c r="AP32" s="302" t="n"/>
      <c r="AQ32" s="302" t="n"/>
      <c r="AR32" s="302" t="n"/>
      <c r="AS32" s="302" t="n"/>
      <c r="AT32" s="302" t="n"/>
      <c r="AU32" s="302" t="n"/>
      <c r="AV32" s="302" t="n"/>
      <c r="AW32" s="302" t="n"/>
      <c r="AX32" s="302" t="n"/>
      <c r="AY32" s="302" t="n"/>
      <c r="AZ32" s="302" t="n"/>
      <c r="BA32" s="302" t="n"/>
      <c r="BB32" s="302" t="n"/>
      <c r="BC32" s="302" t="n"/>
      <c r="BD32" s="302" t="n"/>
      <c r="BE32" s="302" t="n"/>
      <c r="BF32" s="302" t="n"/>
      <c r="BG32" s="302" t="n"/>
      <c r="BH32" s="302" t="n"/>
      <c r="BI32" s="302" t="n"/>
      <c r="BJ32" s="302" t="n"/>
      <c r="BK32" s="302" t="n"/>
      <c r="BL32" s="302" t="n"/>
      <c r="BM32" s="302" t="n"/>
      <c r="BN32" s="302" t="n"/>
      <c r="BO32" s="302" t="n"/>
      <c r="BP32" s="302" t="n"/>
      <c r="BQ32" s="302" t="n"/>
      <c r="BR32" s="302" t="n"/>
      <c r="BS32" s="302" t="n"/>
      <c r="BT32" s="302" t="n"/>
      <c r="BU32" s="302" t="n"/>
      <c r="BV32" s="302" t="n"/>
      <c r="BW32" s="302" t="n"/>
      <c r="BX32" s="302" t="n"/>
      <c r="BY32" s="302" t="n"/>
      <c r="BZ32" s="302" t="n"/>
      <c r="CA32" s="302" t="n"/>
      <c r="CB32" s="302" t="n"/>
      <c r="CC32" s="302" t="n"/>
      <c r="CD32" s="302" t="n"/>
      <c r="CE32" s="302" t="n"/>
      <c r="CF32" s="302" t="n"/>
      <c r="CG32" s="302" t="n"/>
      <c r="CH32" s="302" t="n"/>
      <c r="CI32" s="302" t="n"/>
      <c r="CJ32" s="302" t="n"/>
      <c r="CK32" s="302" t="n"/>
      <c r="CL32" s="302" t="n"/>
      <c r="CM32" s="302" t="n"/>
      <c r="CN32" s="302" t="n"/>
      <c r="CO32" s="302" t="n"/>
      <c r="CP32" s="302" t="n"/>
      <c r="CQ32" s="302" t="n"/>
      <c r="CR32" s="302" t="n"/>
      <c r="CS32" s="302" t="n"/>
      <c r="CT32" s="302" t="n"/>
      <c r="CU32" s="302" t="n"/>
      <c r="CV32" s="302" t="n"/>
    </row>
    <row r="33" ht="10.5" customHeight="1" s="412">
      <c r="A33" s="302" t="n"/>
      <c r="B33" s="302" t="n"/>
      <c r="C33" s="302" t="n"/>
      <c r="D33" s="302" t="n"/>
      <c r="E33" s="310" t="n"/>
      <c r="F33" s="460" t="n"/>
      <c r="G33" s="460" t="n"/>
      <c r="H33" s="307"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c r="AJ33" s="302" t="n"/>
      <c r="AK33" s="302" t="n"/>
      <c r="AL33" s="302" t="n"/>
      <c r="AM33" s="302" t="n"/>
      <c r="AN33" s="302" t="n"/>
      <c r="AO33" s="302" t="n"/>
      <c r="AP33" s="302" t="n"/>
      <c r="AQ33" s="302" t="n"/>
      <c r="AR33" s="302" t="n"/>
      <c r="AS33" s="302" t="n"/>
      <c r="AT33" s="302" t="n"/>
      <c r="AU33" s="302" t="n"/>
      <c r="AV33" s="302" t="n"/>
      <c r="AW33" s="302" t="n"/>
      <c r="AX33" s="302" t="n"/>
      <c r="AY33" s="302" t="n"/>
      <c r="AZ33" s="302" t="n"/>
      <c r="BA33" s="302" t="n"/>
      <c r="BB33" s="302" t="n"/>
      <c r="BC33" s="302" t="n"/>
      <c r="BD33" s="302" t="n"/>
      <c r="BE33" s="302" t="n"/>
      <c r="BF33" s="302" t="n"/>
      <c r="BG33" s="302" t="n"/>
      <c r="BH33" s="302" t="n"/>
      <c r="BI33" s="302" t="n"/>
      <c r="BJ33" s="302" t="n"/>
      <c r="BK33" s="302" t="n"/>
      <c r="BL33" s="302" t="n"/>
      <c r="BM33" s="302" t="n"/>
      <c r="BN33" s="302" t="n"/>
      <c r="BO33" s="302" t="n"/>
      <c r="BP33" s="302" t="n"/>
      <c r="BQ33" s="302" t="n"/>
      <c r="BR33" s="302" t="n"/>
      <c r="BS33" s="302" t="n"/>
      <c r="BT33" s="302" t="n"/>
      <c r="BU33" s="302" t="n"/>
      <c r="BV33" s="302" t="n"/>
      <c r="BW33" s="302" t="n"/>
      <c r="BX33" s="302" t="n"/>
      <c r="BY33" s="302" t="n"/>
      <c r="BZ33" s="302" t="n"/>
      <c r="CA33" s="302" t="n"/>
      <c r="CB33" s="302" t="n"/>
      <c r="CC33" s="302" t="n"/>
      <c r="CD33" s="302" t="n"/>
      <c r="CE33" s="302" t="n"/>
      <c r="CF33" s="302" t="n"/>
      <c r="CG33" s="302" t="n"/>
      <c r="CH33" s="302" t="n"/>
      <c r="CI33" s="302" t="n"/>
      <c r="CJ33" s="302" t="n"/>
      <c r="CK33" s="302" t="n"/>
      <c r="CL33" s="302" t="n"/>
      <c r="CM33" s="302" t="n"/>
      <c r="CN33" s="302" t="n"/>
      <c r="CO33" s="302" t="n"/>
      <c r="CP33" s="302" t="n"/>
      <c r="CQ33" s="302" t="n"/>
      <c r="CR33" s="302" t="n"/>
      <c r="CS33" s="302" t="n"/>
      <c r="CT33" s="302" t="n"/>
      <c r="CU33" s="302" t="n"/>
      <c r="CV33" s="302" t="n"/>
    </row>
    <row r="34" ht="10.5" customHeight="1" s="412">
      <c r="A34" s="302" t="n"/>
      <c r="B34" s="302" t="n"/>
      <c r="C34" s="302" t="n"/>
      <c r="D34" s="302" t="n"/>
      <c r="E34" s="310" t="n"/>
      <c r="F34" s="460" t="n"/>
      <c r="G34" s="460" t="n"/>
      <c r="H34" s="307"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c r="AJ34" s="302" t="n"/>
      <c r="AK34" s="302" t="n"/>
      <c r="AL34" s="302" t="n"/>
      <c r="AM34" s="302" t="n"/>
      <c r="AN34" s="302" t="n"/>
      <c r="AO34" s="302" t="n"/>
      <c r="AP34" s="302" t="n"/>
      <c r="AQ34" s="302" t="n"/>
      <c r="AR34" s="302" t="n"/>
      <c r="AS34" s="302" t="n"/>
      <c r="AT34" s="302" t="n"/>
      <c r="AU34" s="302" t="n"/>
      <c r="AV34" s="302" t="n"/>
      <c r="AW34" s="302" t="n"/>
      <c r="AX34" s="302" t="n"/>
      <c r="AY34" s="302" t="n"/>
      <c r="AZ34" s="302" t="n"/>
      <c r="BA34" s="302" t="n"/>
      <c r="BB34" s="302" t="n"/>
      <c r="BC34" s="302" t="n"/>
      <c r="BD34" s="302" t="n"/>
      <c r="BE34" s="302" t="n"/>
      <c r="BF34" s="302" t="n"/>
      <c r="BG34" s="302" t="n"/>
      <c r="BH34" s="302" t="n"/>
      <c r="BI34" s="302" t="n"/>
      <c r="BJ34" s="302" t="n"/>
      <c r="BK34" s="302" t="n"/>
      <c r="BL34" s="302" t="n"/>
      <c r="BM34" s="302" t="n"/>
      <c r="BN34" s="302" t="n"/>
      <c r="BO34" s="302" t="n"/>
      <c r="BP34" s="302" t="n"/>
      <c r="BQ34" s="302" t="n"/>
      <c r="BR34" s="302" t="n"/>
      <c r="BS34" s="302" t="n"/>
      <c r="BT34" s="302" t="n"/>
      <c r="BU34" s="302" t="n"/>
      <c r="BV34" s="302" t="n"/>
      <c r="BW34" s="302" t="n"/>
      <c r="BX34" s="302" t="n"/>
      <c r="BY34" s="302" t="n"/>
      <c r="BZ34" s="302" t="n"/>
      <c r="CA34" s="302" t="n"/>
      <c r="CB34" s="302" t="n"/>
      <c r="CC34" s="302" t="n"/>
      <c r="CD34" s="302" t="n"/>
      <c r="CE34" s="302" t="n"/>
      <c r="CF34" s="302" t="n"/>
      <c r="CG34" s="302" t="n"/>
      <c r="CH34" s="302" t="n"/>
      <c r="CI34" s="302" t="n"/>
      <c r="CJ34" s="302" t="n"/>
      <c r="CK34" s="302" t="n"/>
      <c r="CL34" s="302" t="n"/>
      <c r="CM34" s="302" t="n"/>
      <c r="CN34" s="302" t="n"/>
      <c r="CO34" s="302" t="n"/>
      <c r="CP34" s="302" t="n"/>
      <c r="CQ34" s="302" t="n"/>
      <c r="CR34" s="302" t="n"/>
      <c r="CS34" s="302" t="n"/>
      <c r="CT34" s="302" t="n"/>
      <c r="CU34" s="302" t="n"/>
      <c r="CV34" s="302" t="n"/>
    </row>
    <row r="35" ht="10.5" customHeight="1" s="412">
      <c r="A35" s="302" t="n"/>
      <c r="B35" s="302" t="n"/>
      <c r="C35" s="302" t="n"/>
      <c r="D35" s="302" t="n"/>
      <c r="E35" s="310" t="n"/>
      <c r="F35" s="460" t="n"/>
      <c r="G35" s="460" t="n"/>
      <c r="H35" s="307"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c r="AJ35" s="302" t="n"/>
      <c r="AK35" s="302" t="n"/>
      <c r="AL35" s="302" t="n"/>
      <c r="AM35" s="302" t="n"/>
      <c r="AN35" s="302" t="n"/>
      <c r="AO35" s="302" t="n"/>
      <c r="AP35" s="302" t="n"/>
      <c r="AQ35" s="302" t="n"/>
      <c r="AR35" s="302" t="n"/>
      <c r="AS35" s="302" t="n"/>
      <c r="AT35" s="302" t="n"/>
      <c r="AU35" s="302" t="n"/>
      <c r="AV35" s="302" t="n"/>
      <c r="AW35" s="302" t="n"/>
      <c r="AX35" s="302" t="n"/>
      <c r="AY35" s="302" t="n"/>
      <c r="AZ35" s="302" t="n"/>
      <c r="BA35" s="302" t="n"/>
      <c r="BB35" s="302" t="n"/>
      <c r="BC35" s="302" t="n"/>
      <c r="BD35" s="302" t="n"/>
      <c r="BE35" s="302" t="n"/>
      <c r="BF35" s="302" t="n"/>
      <c r="BG35" s="302" t="n"/>
      <c r="BH35" s="302" t="n"/>
      <c r="BI35" s="302" t="n"/>
      <c r="BJ35" s="302" t="n"/>
      <c r="BK35" s="302" t="n"/>
      <c r="BL35" s="302" t="n"/>
      <c r="BM35" s="302" t="n"/>
      <c r="BN35" s="302" t="n"/>
      <c r="BO35" s="302" t="n"/>
      <c r="BP35" s="302" t="n"/>
      <c r="BQ35" s="302" t="n"/>
      <c r="BR35" s="302" t="n"/>
      <c r="BS35" s="302" t="n"/>
      <c r="BT35" s="302" t="n"/>
      <c r="BU35" s="302" t="n"/>
      <c r="BV35" s="302" t="n"/>
      <c r="BW35" s="302" t="n"/>
      <c r="BX35" s="302" t="n"/>
      <c r="BY35" s="302" t="n"/>
      <c r="BZ35" s="302" t="n"/>
      <c r="CA35" s="302" t="n"/>
      <c r="CB35" s="302" t="n"/>
      <c r="CC35" s="302" t="n"/>
      <c r="CD35" s="302" t="n"/>
      <c r="CE35" s="302" t="n"/>
      <c r="CF35" s="302" t="n"/>
      <c r="CG35" s="302" t="n"/>
      <c r="CH35" s="302" t="n"/>
      <c r="CI35" s="302" t="n"/>
      <c r="CJ35" s="302" t="n"/>
      <c r="CK35" s="302" t="n"/>
      <c r="CL35" s="302" t="n"/>
      <c r="CM35" s="302" t="n"/>
      <c r="CN35" s="302" t="n"/>
      <c r="CO35" s="302" t="n"/>
      <c r="CP35" s="302" t="n"/>
      <c r="CQ35" s="302" t="n"/>
      <c r="CR35" s="302" t="n"/>
      <c r="CS35" s="302" t="n"/>
      <c r="CT35" s="302" t="n"/>
      <c r="CU35" s="302" t="n"/>
      <c r="CV35" s="302" t="n"/>
    </row>
    <row r="36" ht="10.5" customHeight="1" s="412">
      <c r="A36" s="302" t="n"/>
      <c r="B36" s="302" t="n"/>
      <c r="C36" s="302" t="n"/>
      <c r="D36" s="302" t="n"/>
      <c r="E36" s="310" t="n"/>
      <c r="F36" s="460" t="n"/>
      <c r="G36" s="460" t="n"/>
      <c r="H36" s="307"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c r="AJ36" s="302" t="n"/>
      <c r="AK36" s="302" t="n"/>
      <c r="AL36" s="302" t="n"/>
      <c r="AM36" s="302" t="n"/>
      <c r="AN36" s="302" t="n"/>
      <c r="AO36" s="302" t="n"/>
      <c r="AP36" s="302" t="n"/>
      <c r="AQ36" s="302" t="n"/>
      <c r="AR36" s="302" t="n"/>
      <c r="AS36" s="302" t="n"/>
      <c r="AT36" s="302" t="n"/>
      <c r="AU36" s="302" t="n"/>
      <c r="AV36" s="302" t="n"/>
      <c r="AW36" s="302" t="n"/>
      <c r="AX36" s="302" t="n"/>
      <c r="AY36" s="302" t="n"/>
      <c r="AZ36" s="302" t="n"/>
      <c r="BA36" s="302" t="n"/>
      <c r="BB36" s="302" t="n"/>
      <c r="BC36" s="302" t="n"/>
      <c r="BD36" s="302" t="n"/>
      <c r="BE36" s="302" t="n"/>
      <c r="BF36" s="302" t="n"/>
      <c r="BG36" s="302" t="n"/>
      <c r="BH36" s="302" t="n"/>
      <c r="BI36" s="302" t="n"/>
      <c r="BJ36" s="302" t="n"/>
      <c r="BK36" s="302" t="n"/>
      <c r="BL36" s="302" t="n"/>
      <c r="BM36" s="302" t="n"/>
      <c r="BN36" s="302" t="n"/>
      <c r="BO36" s="302" t="n"/>
      <c r="BP36" s="302" t="n"/>
      <c r="BQ36" s="302" t="n"/>
      <c r="BR36" s="302" t="n"/>
      <c r="BS36" s="302" t="n"/>
      <c r="BT36" s="302" t="n"/>
      <c r="BU36" s="302" t="n"/>
      <c r="BV36" s="302" t="n"/>
      <c r="BW36" s="302" t="n"/>
      <c r="BX36" s="302" t="n"/>
      <c r="BY36" s="302" t="n"/>
      <c r="BZ36" s="302" t="n"/>
      <c r="CA36" s="302" t="n"/>
      <c r="CB36" s="302" t="n"/>
      <c r="CC36" s="302" t="n"/>
      <c r="CD36" s="302" t="n"/>
      <c r="CE36" s="302" t="n"/>
      <c r="CF36" s="302" t="n"/>
      <c r="CG36" s="302" t="n"/>
      <c r="CH36" s="302" t="n"/>
      <c r="CI36" s="302" t="n"/>
      <c r="CJ36" s="302" t="n"/>
      <c r="CK36" s="302" t="n"/>
      <c r="CL36" s="302" t="n"/>
      <c r="CM36" s="302" t="n"/>
      <c r="CN36" s="302" t="n"/>
      <c r="CO36" s="302" t="n"/>
      <c r="CP36" s="302" t="n"/>
      <c r="CQ36" s="302" t="n"/>
      <c r="CR36" s="302" t="n"/>
      <c r="CS36" s="302" t="n"/>
      <c r="CT36" s="302" t="n"/>
      <c r="CU36" s="302" t="n"/>
      <c r="CV36" s="302" t="n"/>
    </row>
    <row r="37" ht="10.5" customHeight="1" s="412">
      <c r="A37" s="302" t="n"/>
      <c r="B37" s="302" t="n"/>
      <c r="C37" s="302" t="n"/>
      <c r="D37" s="302" t="n"/>
      <c r="E37" s="310" t="n"/>
      <c r="F37" s="460" t="n"/>
      <c r="G37" s="460" t="n"/>
      <c r="H37" s="307" t="n"/>
      <c r="I37" s="302" t="n"/>
      <c r="J37" s="302" t="n"/>
      <c r="K37" s="302" t="n"/>
      <c r="L37" s="302" t="n"/>
      <c r="M37" s="302" t="n"/>
      <c r="N37" s="302" t="n"/>
      <c r="O37" s="302" t="n"/>
      <c r="P37" s="312" t="n">
        <v>2021</v>
      </c>
      <c r="Q37" s="312">
        <f>P37+1</f>
        <v/>
      </c>
      <c r="R37" s="312">
        <f>Q37+1</f>
        <v/>
      </c>
      <c r="S37" s="312">
        <f>R37+1</f>
        <v/>
      </c>
      <c r="T37" s="312">
        <f>S37+1</f>
        <v/>
      </c>
      <c r="U37" s="312">
        <f>T37+1</f>
        <v/>
      </c>
      <c r="V37" s="312">
        <f>U37+1</f>
        <v/>
      </c>
      <c r="W37" s="312">
        <f>V37+1</f>
        <v/>
      </c>
      <c r="X37" s="302" t="n"/>
      <c r="Y37" s="302" t="n"/>
      <c r="Z37" s="302" t="n"/>
      <c r="AA37" s="302" t="n"/>
      <c r="AB37" s="302" t="n"/>
      <c r="AC37" s="302" t="n"/>
      <c r="AD37" s="302" t="n"/>
      <c r="AE37" s="302" t="n"/>
      <c r="AF37" s="302" t="n"/>
      <c r="AG37" s="302" t="n"/>
      <c r="AH37" s="302" t="n"/>
      <c r="AI37" s="302" t="n"/>
      <c r="AJ37" s="302" t="n"/>
      <c r="AK37" s="302" t="n"/>
      <c r="AL37" s="302" t="n"/>
      <c r="AM37" s="302" t="n"/>
      <c r="AN37" s="302" t="n"/>
      <c r="AO37" s="302" t="n"/>
      <c r="AP37" s="302" t="n"/>
      <c r="AQ37" s="302" t="n"/>
      <c r="AR37" s="302" t="n"/>
      <c r="AS37" s="302" t="n"/>
      <c r="AT37" s="302" t="n"/>
      <c r="AU37" s="302" t="n"/>
      <c r="AV37" s="302" t="n"/>
      <c r="AW37" s="302" t="n"/>
      <c r="AX37" s="302" t="n"/>
      <c r="AY37" s="302" t="n"/>
      <c r="AZ37" s="302" t="n"/>
      <c r="BA37" s="302" t="n"/>
      <c r="BB37" s="302" t="n"/>
      <c r="BC37" s="302" t="n"/>
      <c r="BD37" s="302" t="n"/>
      <c r="BE37" s="302" t="n"/>
      <c r="BF37" s="302" t="n"/>
      <c r="BG37" s="302" t="n"/>
      <c r="BH37" s="302" t="n"/>
      <c r="BI37" s="302" t="n"/>
      <c r="BJ37" s="302" t="n"/>
      <c r="BK37" s="302" t="n"/>
      <c r="BL37" s="302" t="n"/>
      <c r="BM37" s="302" t="n"/>
      <c r="BN37" s="302" t="n"/>
      <c r="BO37" s="302" t="n"/>
      <c r="BP37" s="302" t="n"/>
      <c r="BQ37" s="302" t="n"/>
      <c r="BR37" s="302" t="n"/>
      <c r="BS37" s="302" t="n"/>
      <c r="BT37" s="302" t="n"/>
      <c r="BU37" s="302" t="n"/>
      <c r="BV37" s="302" t="n"/>
      <c r="BW37" s="302" t="n"/>
      <c r="BX37" s="302" t="n"/>
      <c r="BY37" s="302" t="n"/>
      <c r="BZ37" s="302" t="n"/>
      <c r="CA37" s="302" t="n"/>
      <c r="CB37" s="302" t="n"/>
      <c r="CC37" s="302" t="n"/>
      <c r="CD37" s="302" t="n"/>
      <c r="CE37" s="302" t="n"/>
      <c r="CF37" s="302" t="n"/>
      <c r="CG37" s="302" t="n"/>
      <c r="CH37" s="302" t="n"/>
      <c r="CI37" s="302" t="n"/>
      <c r="CJ37" s="302" t="n"/>
      <c r="CK37" s="302" t="n"/>
      <c r="CL37" s="302" t="n"/>
      <c r="CM37" s="302" t="n"/>
      <c r="CN37" s="302" t="n"/>
      <c r="CO37" s="302" t="n"/>
      <c r="CP37" s="302" t="n"/>
      <c r="CQ37" s="302" t="n"/>
      <c r="CR37" s="302" t="n"/>
      <c r="CS37" s="302" t="n"/>
      <c r="CT37" s="302" t="n"/>
      <c r="CU37" s="302" t="n"/>
      <c r="CV37" s="302" t="n"/>
    </row>
    <row r="38" ht="10.5" customHeight="1" s="412">
      <c r="A38" s="302" t="n"/>
      <c r="B38" s="302" t="n"/>
      <c r="C38" s="302" t="n"/>
      <c r="D38" s="302" t="n"/>
      <c r="E38" s="310" t="n"/>
      <c r="F38" s="460" t="n"/>
      <c r="G38" s="460" t="n"/>
      <c r="H38" s="307" t="n"/>
      <c r="I38" s="302" t="n"/>
      <c r="J38" s="302" t="n"/>
      <c r="K38" s="302" t="n"/>
      <c r="L38" s="302" t="n"/>
      <c r="M38" s="302" t="n"/>
      <c r="N38" s="302" t="n"/>
      <c r="O38" s="302" t="inlineStr">
        <is>
          <t>Revenue Growth %</t>
        </is>
      </c>
      <c r="P38" s="313">
        <f>P171/O171-1</f>
        <v/>
      </c>
      <c r="Q38" s="313">
        <f>Q171/P171-1</f>
        <v/>
      </c>
      <c r="R38" s="313">
        <f>R171/Q171-1</f>
        <v/>
      </c>
      <c r="S38" s="313">
        <f>S171/R171-1</f>
        <v/>
      </c>
      <c r="T38" s="313">
        <f>T171/S171-1</f>
        <v/>
      </c>
      <c r="U38" s="313">
        <f>U171/T171-1</f>
        <v/>
      </c>
      <c r="V38" s="313">
        <f>V171/U171-1</f>
        <v/>
      </c>
      <c r="W38" s="313">
        <f>W171/V171-1</f>
        <v/>
      </c>
      <c r="X38" s="302" t="n"/>
      <c r="Y38" s="302" t="n"/>
      <c r="Z38" s="302" t="n"/>
      <c r="AA38" s="302" t="n"/>
      <c r="AB38" s="302" t="n"/>
      <c r="AC38" s="302" t="n"/>
      <c r="AD38" s="302" t="n"/>
      <c r="AE38" s="302" t="n"/>
      <c r="AF38" s="302" t="n"/>
      <c r="AG38" s="302" t="n"/>
      <c r="AH38" s="302" t="n"/>
      <c r="AI38" s="302" t="n"/>
      <c r="AJ38" s="302" t="n"/>
      <c r="AK38" s="302" t="n"/>
      <c r="AL38" s="302" t="n"/>
      <c r="AM38" s="302" t="n"/>
      <c r="AN38" s="302" t="n"/>
      <c r="AO38" s="302" t="n"/>
      <c r="AP38" s="302" t="n"/>
      <c r="AQ38" s="302" t="n"/>
      <c r="AR38" s="302" t="n"/>
      <c r="AS38" s="302" t="n"/>
      <c r="AT38" s="302" t="n"/>
      <c r="AU38" s="302" t="n"/>
      <c r="AV38" s="302" t="n"/>
      <c r="AW38" s="302" t="n"/>
      <c r="AX38" s="302" t="n"/>
      <c r="AY38" s="302" t="n"/>
      <c r="AZ38" s="302" t="n"/>
      <c r="BA38" s="302" t="n"/>
      <c r="BB38" s="302" t="n"/>
      <c r="BC38" s="302" t="n"/>
      <c r="BD38" s="302" t="n"/>
      <c r="BE38" s="302" t="n"/>
      <c r="BF38" s="302" t="n"/>
      <c r="BG38" s="302" t="n"/>
      <c r="BH38" s="302" t="n"/>
      <c r="BI38" s="302" t="n"/>
      <c r="BJ38" s="302" t="n"/>
      <c r="BK38" s="302" t="n"/>
      <c r="BL38" s="302" t="n"/>
      <c r="BM38" s="302" t="n"/>
      <c r="BN38" s="302" t="n"/>
      <c r="BO38" s="302" t="n"/>
      <c r="BP38" s="302" t="n"/>
      <c r="BQ38" s="302" t="n"/>
      <c r="BR38" s="302" t="n"/>
      <c r="BS38" s="302" t="n"/>
      <c r="BT38" s="302" t="n"/>
      <c r="BU38" s="302" t="n"/>
      <c r="BV38" s="302" t="n"/>
      <c r="BW38" s="302" t="n"/>
      <c r="BX38" s="302" t="n"/>
      <c r="BY38" s="302" t="n"/>
      <c r="BZ38" s="302" t="n"/>
      <c r="CA38" s="302" t="n"/>
      <c r="CB38" s="302" t="n"/>
      <c r="CC38" s="302" t="n"/>
      <c r="CD38" s="302" t="n"/>
      <c r="CE38" s="302" t="n"/>
      <c r="CF38" s="302" t="n"/>
      <c r="CG38" s="302" t="n"/>
      <c r="CH38" s="302" t="n"/>
      <c r="CI38" s="302" t="n"/>
      <c r="CJ38" s="302" t="n"/>
      <c r="CK38" s="302" t="n"/>
      <c r="CL38" s="302" t="n"/>
      <c r="CM38" s="302" t="n"/>
      <c r="CN38" s="302" t="n"/>
      <c r="CO38" s="302" t="n"/>
      <c r="CP38" s="302" t="n"/>
      <c r="CQ38" s="302" t="n"/>
      <c r="CR38" s="302" t="n"/>
      <c r="CS38" s="302" t="n"/>
      <c r="CT38" s="302" t="n"/>
      <c r="CU38" s="302" t="n"/>
      <c r="CV38" s="302" t="n"/>
    </row>
    <row r="39" ht="10.5" customHeight="1" s="412">
      <c r="A39" s="302" t="n"/>
      <c r="B39" s="302" t="n"/>
      <c r="C39" s="302" t="n"/>
      <c r="D39" s="302" t="n"/>
      <c r="E39" s="310" t="n"/>
      <c r="F39" s="460" t="n"/>
      <c r="G39" s="460" t="n"/>
      <c r="H39" s="307" t="n"/>
      <c r="I39" s="302" t="n"/>
      <c r="J39" s="302" t="n"/>
      <c r="K39" s="302" t="n"/>
      <c r="L39" s="302" t="n"/>
      <c r="M39" s="302" t="n"/>
      <c r="N39" s="302" t="n"/>
      <c r="O39" s="302" t="inlineStr">
        <is>
          <t>Cost of Good Sold % of Revenue</t>
        </is>
      </c>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c r="AJ39" s="302" t="n"/>
      <c r="AK39" s="302" t="n"/>
      <c r="AL39" s="302" t="n"/>
      <c r="AM39" s="302" t="n"/>
      <c r="AN39" s="302" t="n"/>
      <c r="AO39" s="302" t="n"/>
      <c r="AP39" s="302" t="n"/>
      <c r="AQ39" s="302" t="n"/>
      <c r="AR39" s="302" t="n"/>
      <c r="AS39" s="302" t="n"/>
      <c r="AT39" s="302" t="n"/>
      <c r="AU39" s="302" t="n"/>
      <c r="AV39" s="302" t="n"/>
      <c r="AW39" s="302" t="n"/>
      <c r="AX39" s="302" t="n"/>
      <c r="AY39" s="302" t="n"/>
      <c r="AZ39" s="302" t="n"/>
      <c r="BA39" s="302" t="n"/>
      <c r="BB39" s="302" t="n"/>
      <c r="BC39" s="302" t="n"/>
      <c r="BD39" s="302" t="n"/>
      <c r="BE39" s="302" t="n"/>
      <c r="BF39" s="302" t="n"/>
      <c r="BG39" s="302" t="n"/>
      <c r="BH39" s="302" t="n"/>
      <c r="BI39" s="302" t="n"/>
      <c r="BJ39" s="302" t="n"/>
      <c r="BK39" s="302" t="n"/>
      <c r="BL39" s="302" t="n"/>
      <c r="BM39" s="302" t="n"/>
      <c r="BN39" s="302" t="n"/>
      <c r="BO39" s="302" t="n"/>
      <c r="BP39" s="302" t="n"/>
      <c r="BQ39" s="302" t="n"/>
      <c r="BR39" s="302" t="n"/>
      <c r="BS39" s="302" t="n"/>
      <c r="BT39" s="302" t="n"/>
      <c r="BU39" s="302" t="n"/>
      <c r="BV39" s="302" t="n"/>
      <c r="BW39" s="302" t="n"/>
      <c r="BX39" s="302" t="n"/>
      <c r="BY39" s="302" t="n"/>
      <c r="BZ39" s="302" t="n"/>
      <c r="CA39" s="302" t="n"/>
      <c r="CB39" s="302" t="n"/>
      <c r="CC39" s="302" t="n"/>
      <c r="CD39" s="302" t="n"/>
      <c r="CE39" s="302" t="n"/>
      <c r="CF39" s="302" t="n"/>
      <c r="CG39" s="302" t="n"/>
      <c r="CH39" s="302" t="n"/>
      <c r="CI39" s="302" t="n"/>
      <c r="CJ39" s="302" t="n"/>
      <c r="CK39" s="302" t="n"/>
      <c r="CL39" s="302" t="n"/>
      <c r="CM39" s="302" t="n"/>
      <c r="CN39" s="302" t="n"/>
      <c r="CO39" s="302" t="n"/>
      <c r="CP39" s="302" t="n"/>
      <c r="CQ39" s="302" t="n"/>
      <c r="CR39" s="302" t="n"/>
      <c r="CS39" s="302" t="n"/>
      <c r="CT39" s="302" t="n"/>
      <c r="CU39" s="302" t="n"/>
      <c r="CV39" s="302" t="n"/>
    </row>
    <row r="40" ht="10.5" customHeight="1" s="412">
      <c r="A40" s="302" t="n"/>
      <c r="B40" s="302" t="n"/>
      <c r="C40" s="302" t="n"/>
      <c r="D40" s="302" t="n"/>
      <c r="E40" s="310" t="n"/>
      <c r="F40" s="460" t="n"/>
      <c r="G40" s="460" t="n"/>
      <c r="H40" s="307" t="n"/>
      <c r="I40" s="302" t="n"/>
      <c r="J40" s="302" t="n"/>
      <c r="K40" s="302" t="n"/>
      <c r="L40" s="302" t="n"/>
      <c r="M40" s="302" t="n"/>
      <c r="N40" s="302" t="n"/>
      <c r="O40" s="302" t="inlineStr">
        <is>
          <t>Selling, General &amp; Administrative Expenses % of Revenue</t>
        </is>
      </c>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c r="AJ40" s="302" t="n"/>
      <c r="AK40" s="302" t="n"/>
      <c r="AL40" s="302" t="n"/>
      <c r="AM40" s="302" t="n"/>
      <c r="AN40" s="302" t="n"/>
      <c r="AO40" s="302" t="n"/>
      <c r="AP40" s="302" t="n"/>
      <c r="AQ40" s="302" t="n"/>
      <c r="AR40" s="302" t="n"/>
      <c r="AS40" s="302" t="n"/>
      <c r="AT40" s="302" t="n"/>
      <c r="AU40" s="302" t="n"/>
      <c r="AV40" s="302" t="n"/>
      <c r="AW40" s="302" t="n"/>
      <c r="AX40" s="302" t="n"/>
      <c r="AY40" s="302" t="n"/>
      <c r="AZ40" s="302" t="n"/>
      <c r="BA40" s="302" t="n"/>
      <c r="BB40" s="302" t="n"/>
      <c r="BC40" s="302" t="n"/>
      <c r="BD40" s="302" t="n"/>
      <c r="BE40" s="302" t="n"/>
      <c r="BF40" s="302" t="n"/>
      <c r="BG40" s="302" t="n"/>
      <c r="BH40" s="302" t="n"/>
      <c r="BI40" s="302" t="n"/>
      <c r="BJ40" s="302" t="n"/>
      <c r="BK40" s="302" t="n"/>
      <c r="BL40" s="302" t="n"/>
      <c r="BM40" s="302" t="n"/>
      <c r="BN40" s="302" t="n"/>
      <c r="BO40" s="302" t="n"/>
      <c r="BP40" s="302" t="n"/>
      <c r="BQ40" s="302" t="n"/>
      <c r="BR40" s="302" t="n"/>
      <c r="BS40" s="302" t="n"/>
      <c r="BT40" s="302" t="n"/>
      <c r="BU40" s="302" t="n"/>
      <c r="BV40" s="302" t="n"/>
      <c r="BW40" s="302" t="n"/>
      <c r="BX40" s="302" t="n"/>
      <c r="BY40" s="302" t="n"/>
      <c r="BZ40" s="302" t="n"/>
      <c r="CA40" s="302" t="n"/>
      <c r="CB40" s="302" t="n"/>
      <c r="CC40" s="302" t="n"/>
      <c r="CD40" s="302" t="n"/>
      <c r="CE40" s="302" t="n"/>
      <c r="CF40" s="302" t="n"/>
      <c r="CG40" s="302" t="n"/>
      <c r="CH40" s="302" t="n"/>
      <c r="CI40" s="302" t="n"/>
      <c r="CJ40" s="302" t="n"/>
      <c r="CK40" s="302" t="n"/>
      <c r="CL40" s="302" t="n"/>
      <c r="CM40" s="302" t="n"/>
      <c r="CN40" s="302" t="n"/>
      <c r="CO40" s="302" t="n"/>
      <c r="CP40" s="302" t="n"/>
      <c r="CQ40" s="302" t="n"/>
      <c r="CR40" s="302" t="n"/>
      <c r="CS40" s="302" t="n"/>
      <c r="CT40" s="302" t="n"/>
      <c r="CU40" s="302" t="n"/>
      <c r="CV40" s="302" t="n"/>
    </row>
    <row r="41" ht="10.5" customHeight="1" s="412">
      <c r="A41" s="302" t="n"/>
      <c r="B41" s="302" t="n"/>
      <c r="C41" s="302" t="n"/>
      <c r="D41" s="302" t="n"/>
      <c r="E41" s="310" t="n"/>
      <c r="F41" s="460" t="n"/>
      <c r="G41" s="460" t="n"/>
      <c r="H41" s="307" t="n"/>
      <c r="I41" s="302" t="n"/>
      <c r="J41" s="302" t="n"/>
      <c r="K41" s="302" t="n"/>
      <c r="L41" s="302" t="n"/>
      <c r="M41" s="302" t="n"/>
      <c r="N41" s="302" t="n"/>
      <c r="O41" s="302" t="inlineStr">
        <is>
          <t>Depreciation &amp; Amortization % of Revenue</t>
        </is>
      </c>
      <c r="P41" s="314">
        <f>P255/P171</f>
        <v/>
      </c>
      <c r="Q41" s="314">
        <f>Q255/Q171</f>
        <v/>
      </c>
      <c r="R41" s="314">
        <f>R255/R171</f>
        <v/>
      </c>
      <c r="S41" s="314">
        <f>S255/S171</f>
        <v/>
      </c>
      <c r="T41" s="314">
        <f>T255/T171</f>
        <v/>
      </c>
      <c r="U41" s="314">
        <f>U255/U171</f>
        <v/>
      </c>
      <c r="V41" s="314">
        <f>V255/V171</f>
        <v/>
      </c>
      <c r="W41" s="314">
        <f>W255/W171</f>
        <v/>
      </c>
      <c r="X41" s="302" t="n"/>
      <c r="Y41" s="302" t="n"/>
      <c r="Z41" s="302" t="n"/>
      <c r="AA41" s="302" t="n"/>
      <c r="AB41" s="302" t="n"/>
      <c r="AC41" s="302" t="n"/>
      <c r="AD41" s="302" t="n"/>
      <c r="AE41" s="302" t="n"/>
      <c r="AF41" s="302" t="n"/>
      <c r="AG41" s="302" t="n"/>
      <c r="AH41" s="302" t="n"/>
      <c r="AI41" s="302" t="n"/>
      <c r="AJ41" s="302" t="n"/>
      <c r="AK41" s="302" t="n"/>
      <c r="AL41" s="302" t="n"/>
      <c r="AM41" s="302" t="n"/>
      <c r="AN41" s="302" t="n"/>
      <c r="AO41" s="302" t="n"/>
      <c r="AP41" s="302" t="n"/>
      <c r="AQ41" s="302" t="n"/>
      <c r="AR41" s="302" t="n"/>
      <c r="AS41" s="302" t="n"/>
      <c r="AT41" s="302" t="n"/>
      <c r="AU41" s="302" t="n"/>
      <c r="AV41" s="302" t="n"/>
      <c r="AW41" s="302" t="n"/>
      <c r="AX41" s="302" t="n"/>
      <c r="AY41" s="302" t="n"/>
      <c r="AZ41" s="302" t="n"/>
      <c r="BA41" s="302" t="n"/>
      <c r="BB41" s="302" t="n"/>
      <c r="BC41" s="302" t="n"/>
      <c r="BD41" s="302" t="n"/>
      <c r="BE41" s="302" t="n"/>
      <c r="BF41" s="302" t="n"/>
      <c r="BG41" s="302" t="n"/>
      <c r="BH41" s="302" t="n"/>
      <c r="BI41" s="302" t="n"/>
      <c r="BJ41" s="302" t="n"/>
      <c r="BK41" s="302" t="n"/>
      <c r="BL41" s="302" t="n"/>
      <c r="BM41" s="302" t="n"/>
      <c r="BN41" s="302" t="n"/>
      <c r="BO41" s="302" t="n"/>
      <c r="BP41" s="302" t="n"/>
      <c r="BQ41" s="302" t="n"/>
      <c r="BR41" s="302" t="n"/>
      <c r="BS41" s="302" t="n"/>
      <c r="BT41" s="302" t="n"/>
      <c r="BU41" s="302" t="n"/>
      <c r="BV41" s="302" t="n"/>
      <c r="BW41" s="302" t="n"/>
      <c r="BX41" s="302" t="n"/>
      <c r="BY41" s="302" t="n"/>
      <c r="BZ41" s="302" t="n"/>
      <c r="CA41" s="302" t="n"/>
      <c r="CB41" s="302" t="n"/>
      <c r="CC41" s="302" t="n"/>
      <c r="CD41" s="302" t="n"/>
      <c r="CE41" s="302" t="n"/>
      <c r="CF41" s="302" t="n"/>
      <c r="CG41" s="302" t="n"/>
      <c r="CH41" s="302" t="n"/>
      <c r="CI41" s="302" t="n"/>
      <c r="CJ41" s="302" t="n"/>
      <c r="CK41" s="302" t="n"/>
      <c r="CL41" s="302" t="n"/>
      <c r="CM41" s="302" t="n"/>
      <c r="CN41" s="302" t="n"/>
      <c r="CO41" s="302" t="n"/>
      <c r="CP41" s="302" t="n"/>
      <c r="CQ41" s="302" t="n"/>
      <c r="CR41" s="302" t="n"/>
      <c r="CS41" s="302" t="n"/>
      <c r="CT41" s="302" t="n"/>
      <c r="CU41" s="302" t="n"/>
      <c r="CV41" s="302" t="n"/>
    </row>
    <row r="42" ht="10.5" customHeight="1" s="412">
      <c r="A42" s="302" t="n"/>
      <c r="B42" s="302" t="n"/>
      <c r="C42" s="302" t="n"/>
      <c r="D42" s="302" t="n"/>
      <c r="E42" s="310" t="n"/>
      <c r="F42" s="460" t="n"/>
      <c r="G42" s="460" t="n"/>
      <c r="H42" s="307" t="n"/>
      <c r="I42" s="302" t="n"/>
      <c r="J42" s="302" t="n"/>
      <c r="K42" s="302" t="n"/>
      <c r="L42" s="302" t="n"/>
      <c r="M42" s="302" t="n"/>
      <c r="N42" s="302" t="n"/>
      <c r="O42" s="302" t="inlineStr">
        <is>
          <t>Tax Rate</t>
        </is>
      </c>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c r="AJ42" s="302" t="n"/>
      <c r="AK42" s="302" t="n"/>
      <c r="AL42" s="302" t="n"/>
      <c r="AM42" s="302" t="n"/>
      <c r="AN42" s="302" t="n"/>
      <c r="AO42" s="302" t="n"/>
      <c r="AP42" s="302" t="n"/>
      <c r="AQ42" s="302" t="n"/>
      <c r="AR42" s="302" t="n"/>
      <c r="AS42" s="302" t="n"/>
      <c r="AT42" s="302" t="n"/>
      <c r="AU42" s="302" t="n"/>
      <c r="AV42" s="302" t="n"/>
      <c r="AW42" s="302" t="n"/>
      <c r="AX42" s="302" t="n"/>
      <c r="AY42" s="302" t="n"/>
      <c r="AZ42" s="302" t="n"/>
      <c r="BA42" s="302" t="n"/>
      <c r="BB42" s="302" t="n"/>
      <c r="BC42" s="302" t="n"/>
      <c r="BD42" s="302" t="n"/>
      <c r="BE42" s="302" t="n"/>
      <c r="BF42" s="302" t="n"/>
      <c r="BG42" s="302" t="n"/>
      <c r="BH42" s="302" t="n"/>
      <c r="BI42" s="302" t="n"/>
      <c r="BJ42" s="302" t="n"/>
      <c r="BK42" s="302" t="n"/>
      <c r="BL42" s="302" t="n"/>
      <c r="BM42" s="302" t="n"/>
      <c r="BN42" s="302" t="n"/>
      <c r="BO42" s="302" t="n"/>
      <c r="BP42" s="302" t="n"/>
      <c r="BQ42" s="302" t="n"/>
      <c r="BR42" s="302" t="n"/>
      <c r="BS42" s="302" t="n"/>
      <c r="BT42" s="302" t="n"/>
      <c r="BU42" s="302" t="n"/>
      <c r="BV42" s="302" t="n"/>
      <c r="BW42" s="302" t="n"/>
      <c r="BX42" s="302" t="n"/>
      <c r="BY42" s="302" t="n"/>
      <c r="BZ42" s="302" t="n"/>
      <c r="CA42" s="302" t="n"/>
      <c r="CB42" s="302" t="n"/>
      <c r="CC42" s="302" t="n"/>
      <c r="CD42" s="302" t="n"/>
      <c r="CE42" s="302" t="n"/>
      <c r="CF42" s="302" t="n"/>
      <c r="CG42" s="302" t="n"/>
      <c r="CH42" s="302" t="n"/>
      <c r="CI42" s="302" t="n"/>
      <c r="CJ42" s="302" t="n"/>
      <c r="CK42" s="302" t="n"/>
      <c r="CL42" s="302" t="n"/>
      <c r="CM42" s="302" t="n"/>
      <c r="CN42" s="302" t="n"/>
      <c r="CO42" s="302" t="n"/>
      <c r="CP42" s="302" t="n"/>
      <c r="CQ42" s="302" t="n"/>
      <c r="CR42" s="302" t="n"/>
      <c r="CS42" s="302" t="n"/>
      <c r="CT42" s="302" t="n"/>
      <c r="CU42" s="302" t="n"/>
      <c r="CV42" s="302" t="n"/>
    </row>
    <row r="43" ht="10.5" customHeight="1" s="412">
      <c r="A43" s="302" t="n"/>
      <c r="B43" s="302" t="n"/>
      <c r="C43" s="302" t="n"/>
      <c r="D43" s="302" t="n"/>
      <c r="E43" s="302" t="n"/>
      <c r="F43" s="302" t="n"/>
      <c r="G43" s="302" t="n"/>
      <c r="H43" s="302" t="n"/>
      <c r="I43" s="302" t="n"/>
      <c r="J43" s="302" t="n"/>
      <c r="K43" s="302" t="n"/>
      <c r="L43" s="302" t="n"/>
      <c r="M43" s="302" t="n"/>
      <c r="N43" s="302" t="n"/>
      <c r="O43" s="302" t="inlineStr">
        <is>
          <t>EBITDA</t>
        </is>
      </c>
      <c r="P43" s="314">
        <f>P181/P171</f>
        <v/>
      </c>
      <c r="Q43" s="314">
        <f>Q181/Q171</f>
        <v/>
      </c>
      <c r="R43" s="314">
        <f>R181/R171</f>
        <v/>
      </c>
      <c r="S43" s="314">
        <f>S181/S171</f>
        <v/>
      </c>
      <c r="T43" s="314">
        <f>T181/T171</f>
        <v/>
      </c>
      <c r="U43" s="314">
        <f>U181/U171</f>
        <v/>
      </c>
      <c r="V43" s="314">
        <f>V181/V171</f>
        <v/>
      </c>
      <c r="W43" s="314">
        <f>W181/W171</f>
        <v/>
      </c>
      <c r="X43" s="302" t="n"/>
      <c r="Y43" s="302" t="n"/>
      <c r="Z43" s="302" t="n"/>
      <c r="AA43" s="302" t="n"/>
      <c r="AB43" s="302" t="n"/>
      <c r="AC43" s="302" t="n"/>
      <c r="AD43" s="302" t="n"/>
      <c r="AE43" s="302" t="n"/>
      <c r="AF43" s="302" t="n"/>
      <c r="AG43" s="302" t="n"/>
      <c r="AH43" s="302" t="n"/>
      <c r="AI43" s="302" t="n"/>
      <c r="AJ43" s="302" t="n"/>
      <c r="AK43" s="302" t="n"/>
      <c r="AL43" s="302" t="n"/>
      <c r="AM43" s="302" t="n"/>
      <c r="AN43" s="302" t="n"/>
      <c r="AO43" s="302" t="n"/>
      <c r="AP43" s="302" t="n"/>
      <c r="AQ43" s="302" t="n"/>
      <c r="AR43" s="302" t="n"/>
      <c r="AS43" s="302" t="n"/>
      <c r="AT43" s="302" t="n"/>
      <c r="AU43" s="302" t="n"/>
      <c r="AV43" s="302" t="n"/>
      <c r="AW43" s="302" t="n"/>
      <c r="AX43" s="302" t="n"/>
      <c r="AY43" s="302" t="n"/>
      <c r="AZ43" s="302" t="n"/>
      <c r="BA43" s="302" t="n"/>
      <c r="BB43" s="302" t="n"/>
      <c r="BC43" s="302" t="n"/>
      <c r="BD43" s="302" t="n"/>
      <c r="BE43" s="302" t="n"/>
      <c r="BF43" s="302" t="n"/>
      <c r="BG43" s="302" t="n"/>
      <c r="BH43" s="302" t="n"/>
      <c r="BI43" s="302" t="n"/>
      <c r="BJ43" s="302" t="n"/>
      <c r="BK43" s="302" t="n"/>
      <c r="BL43" s="302" t="n"/>
      <c r="BM43" s="302" t="n"/>
      <c r="BN43" s="302" t="n"/>
      <c r="BO43" s="302" t="n"/>
      <c r="BP43" s="302" t="n"/>
      <c r="BQ43" s="302" t="n"/>
      <c r="BR43" s="302" t="n"/>
      <c r="BS43" s="302" t="n"/>
      <c r="BT43" s="302" t="n"/>
      <c r="BU43" s="302" t="n"/>
      <c r="BV43" s="302" t="n"/>
      <c r="BW43" s="302" t="n"/>
      <c r="BX43" s="302" t="n"/>
      <c r="BY43" s="302" t="n"/>
      <c r="BZ43" s="302" t="n"/>
      <c r="CA43" s="302" t="n"/>
      <c r="CB43" s="302" t="n"/>
      <c r="CC43" s="302" t="n"/>
      <c r="CD43" s="302" t="n"/>
      <c r="CE43" s="302" t="n"/>
      <c r="CF43" s="302" t="n"/>
      <c r="CG43" s="302" t="n"/>
      <c r="CH43" s="302" t="n"/>
      <c r="CI43" s="302" t="n"/>
      <c r="CJ43" s="302" t="n"/>
      <c r="CK43" s="302" t="n"/>
      <c r="CL43" s="302" t="n"/>
      <c r="CM43" s="302" t="n"/>
      <c r="CN43" s="302" t="n"/>
      <c r="CO43" s="302" t="n"/>
      <c r="CP43" s="302" t="n"/>
      <c r="CQ43" s="302" t="n"/>
      <c r="CR43" s="302" t="n"/>
      <c r="CS43" s="302" t="n"/>
      <c r="CT43" s="302" t="n"/>
      <c r="CU43" s="302" t="n"/>
      <c r="CV43" s="302" t="n"/>
    </row>
    <row r="44" ht="10.5" customHeight="1" s="412">
      <c r="A44" s="302" t="n"/>
      <c r="B44" s="307" t="n"/>
      <c r="C44" s="307" t="n"/>
      <c r="D44" s="307" t="n"/>
      <c r="E44" s="307" t="n"/>
      <c r="F44" s="307" t="n"/>
      <c r="G44" s="307" t="n"/>
      <c r="H44" s="307" t="n"/>
      <c r="I44" s="307" t="n"/>
      <c r="J44" s="307" t="n"/>
      <c r="K44" s="307" t="n"/>
      <c r="L44" s="307" t="n"/>
      <c r="M44" s="307" t="n"/>
      <c r="N44" s="307" t="n"/>
      <c r="O44" s="307" t="n"/>
      <c r="P44" s="307" t="n"/>
      <c r="Q44" s="307" t="n"/>
      <c r="R44" s="307" t="n"/>
      <c r="S44" s="307" t="n"/>
      <c r="T44" s="307" t="n"/>
      <c r="U44" s="307" t="n"/>
      <c r="V44" s="307" t="n"/>
      <c r="W44" s="307" t="n"/>
      <c r="X44" s="307" t="n"/>
      <c r="Y44" s="307" t="n"/>
      <c r="Z44" s="307" t="n"/>
      <c r="AA44" s="307" t="n"/>
      <c r="AB44" s="307" t="n"/>
      <c r="AC44" s="307" t="n"/>
      <c r="AD44" s="307" t="n"/>
      <c r="AE44" s="307" t="n"/>
      <c r="AF44" s="307" t="n"/>
      <c r="AG44" s="307" t="n"/>
      <c r="AH44" s="307" t="n"/>
      <c r="AI44" s="307" t="n"/>
      <c r="AJ44" s="307" t="n"/>
      <c r="AK44" s="307" t="n"/>
      <c r="AL44" s="307" t="n"/>
      <c r="AM44" s="307" t="n"/>
      <c r="AN44" s="307" t="n"/>
      <c r="AO44" s="307" t="n"/>
      <c r="AP44" s="307" t="n"/>
      <c r="AQ44" s="307" t="n"/>
      <c r="AR44" s="307" t="n"/>
      <c r="AS44" s="307" t="n"/>
      <c r="AT44" s="307" t="n"/>
      <c r="AU44" s="307" t="n"/>
      <c r="AV44" s="307" t="n"/>
      <c r="AW44" s="307" t="n"/>
      <c r="AX44" s="307" t="n"/>
      <c r="AY44" s="307" t="n"/>
      <c r="AZ44" s="307" t="n"/>
      <c r="BA44" s="307" t="n"/>
      <c r="BB44" s="307" t="n"/>
      <c r="BC44" s="307" t="n"/>
      <c r="BD44" s="307" t="n"/>
      <c r="BE44" s="307" t="n"/>
      <c r="BF44" s="307" t="n"/>
      <c r="BG44" s="307" t="n"/>
      <c r="BH44" s="307" t="n"/>
      <c r="BI44" s="307" t="n"/>
      <c r="BJ44" s="307" t="n"/>
      <c r="BK44" s="307" t="n"/>
      <c r="BL44" s="307" t="n"/>
      <c r="BM44" s="307" t="n"/>
      <c r="BN44" s="307" t="n"/>
      <c r="BO44" s="307" t="n"/>
      <c r="BP44" s="307" t="n"/>
      <c r="BQ44" s="307" t="n"/>
      <c r="BR44" s="307" t="n"/>
      <c r="BS44" s="307" t="n"/>
      <c r="BT44" s="307" t="n"/>
      <c r="BU44" s="307" t="n"/>
      <c r="BV44" s="307" t="n"/>
      <c r="BW44" s="307" t="n"/>
      <c r="BX44" s="307" t="n"/>
      <c r="BY44" s="307" t="n"/>
      <c r="BZ44" s="307" t="n"/>
      <c r="CA44" s="307" t="n"/>
      <c r="CB44" s="307" t="n"/>
      <c r="CC44" s="302" t="n"/>
      <c r="CD44" s="302" t="n"/>
      <c r="CE44" s="302" t="n"/>
      <c r="CF44" s="302" t="n"/>
      <c r="CG44" s="302" t="n"/>
      <c r="CH44" s="302" t="n"/>
      <c r="CI44" s="302" t="n"/>
      <c r="CJ44" s="302" t="n"/>
      <c r="CK44" s="302" t="n"/>
      <c r="CL44" s="302" t="n"/>
      <c r="CM44" s="302" t="n"/>
      <c r="CN44" s="302" t="n"/>
      <c r="CO44" s="302" t="n"/>
      <c r="CP44" s="302" t="n"/>
      <c r="CQ44" s="302" t="n"/>
      <c r="CR44" s="302" t="n"/>
      <c r="CS44" s="302" t="n"/>
      <c r="CT44" s="302" t="n"/>
      <c r="CU44" s="302" t="n"/>
      <c r="CV44" s="302" t="n"/>
    </row>
    <row r="45" ht="10.5" customHeight="1" s="412">
      <c r="A45" s="315" t="n"/>
      <c r="B45" s="315" t="inlineStr">
        <is>
          <t>Fiscal Years</t>
        </is>
      </c>
      <c r="C45" s="307" t="n"/>
      <c r="D45" s="307" t="n"/>
      <c r="E45" s="307" t="n"/>
      <c r="F45" s="307" t="n"/>
      <c r="G45" s="307" t="n"/>
      <c r="H45" s="307" t="n"/>
      <c r="I45" s="307" t="n"/>
      <c r="J45" s="307" t="n"/>
      <c r="K45" s="307" t="n"/>
      <c r="L45" s="307" t="n"/>
      <c r="M45" s="307" t="n"/>
      <c r="N45" s="307" t="n"/>
      <c r="O45" s="307" t="n"/>
      <c r="P45" s="307" t="n"/>
      <c r="Q45" s="307" t="n"/>
      <c r="R45" s="307" t="n"/>
      <c r="S45" s="307" t="n"/>
      <c r="T45" s="307" t="n"/>
      <c r="U45" s="307" t="n"/>
      <c r="V45" s="307" t="n"/>
      <c r="W45" s="307" t="n"/>
      <c r="X45" s="307" t="n"/>
      <c r="Y45" s="307" t="n"/>
      <c r="Z45" s="307" t="n"/>
      <c r="AA45" s="307" t="n"/>
      <c r="AB45" s="307" t="n"/>
      <c r="AC45" s="307" t="n"/>
      <c r="AD45" s="307" t="n"/>
      <c r="AE45" s="307" t="n"/>
      <c r="AF45" s="307" t="n"/>
      <c r="AG45" s="307" t="n"/>
      <c r="AH45" s="307" t="n"/>
      <c r="AI45" s="307" t="n"/>
      <c r="AJ45" s="307" t="n"/>
      <c r="AK45" s="307" t="n"/>
      <c r="AL45" s="307" t="n"/>
      <c r="AM45" s="307" t="n"/>
      <c r="AN45" s="307" t="n"/>
      <c r="AO45" s="307" t="n"/>
      <c r="AP45" s="307" t="n"/>
      <c r="AQ45" s="307" t="n"/>
      <c r="AR45" s="307" t="n"/>
      <c r="AS45" s="307" t="n"/>
      <c r="AT45" s="307" t="n"/>
      <c r="AU45" s="307" t="n"/>
      <c r="AV45" s="307" t="n"/>
      <c r="AW45" s="307" t="n"/>
      <c r="AX45" s="307" t="n"/>
      <c r="AY45" s="307" t="n"/>
      <c r="AZ45" s="307" t="n"/>
      <c r="BA45" s="307" t="n"/>
      <c r="BB45" s="307" t="n"/>
      <c r="BC45" s="307" t="n"/>
      <c r="BD45" s="307" t="n"/>
      <c r="BE45" s="307" t="n"/>
      <c r="BF45" s="307" t="n"/>
      <c r="BG45" s="307" t="n"/>
      <c r="BH45" s="307" t="n"/>
      <c r="BI45" s="307" t="n"/>
      <c r="BJ45" s="307" t="n"/>
      <c r="BK45" s="307" t="n"/>
      <c r="BL45" s="307" t="n"/>
      <c r="BM45" s="307" t="n"/>
      <c r="BN45" s="307" t="n"/>
      <c r="BO45" s="307" t="n"/>
      <c r="BP45" s="307" t="n"/>
      <c r="BQ45" s="307" t="n"/>
      <c r="BR45" s="307" t="n"/>
      <c r="BS45" s="307" t="n"/>
      <c r="BT45" s="307" t="n"/>
      <c r="BU45" s="307" t="n"/>
      <c r="BV45" s="307" t="n"/>
      <c r="BW45" s="307" t="n"/>
      <c r="BX45" s="307" t="n"/>
      <c r="BY45" s="307" t="n"/>
      <c r="BZ45" s="307" t="n"/>
      <c r="CA45" s="307" t="n"/>
      <c r="CB45" s="307" t="n"/>
      <c r="CC45" s="302" t="n"/>
      <c r="CD45" s="302" t="n"/>
      <c r="CE45" s="302" t="n"/>
      <c r="CF45" s="302" t="n"/>
      <c r="CG45" s="302" t="n"/>
      <c r="CH45" s="302" t="n"/>
      <c r="CI45" s="302" t="n"/>
      <c r="CJ45" s="302" t="n"/>
      <c r="CK45" s="302" t="n"/>
      <c r="CL45" s="302" t="n"/>
      <c r="CM45" s="302" t="n"/>
      <c r="CN45" s="302" t="n"/>
      <c r="CO45" s="302" t="n"/>
      <c r="CP45" s="302" t="n"/>
      <c r="CQ45" s="302" t="n"/>
      <c r="CR45" s="302" t="n"/>
      <c r="CS45" s="302" t="n"/>
      <c r="CT45" s="302" t="n"/>
      <c r="CU45" s="302" t="n"/>
      <c r="CV45" s="302" t="n"/>
    </row>
    <row r="46" collapsed="1" ht="10.5" customHeight="1" s="412">
      <c r="A46" s="316" t="inlineStr">
        <is>
          <t>TSX:LLL (USD)</t>
        </is>
      </c>
      <c r="B46" s="317" t="n">
        <v>2007</v>
      </c>
      <c r="C46" s="317" t="n">
        <v>2008</v>
      </c>
      <c r="D46" s="317" t="n">
        <v>2009</v>
      </c>
      <c r="E46" s="317" t="n">
        <v>2010</v>
      </c>
      <c r="F46" s="317" t="n">
        <v>2011</v>
      </c>
      <c r="G46" s="317" t="n">
        <v>2012</v>
      </c>
      <c r="H46" s="317" t="n">
        <v>2013</v>
      </c>
      <c r="I46" s="317" t="n">
        <v>2014</v>
      </c>
      <c r="J46" s="317" t="n">
        <v>2015</v>
      </c>
      <c r="K46" s="317" t="n">
        <v>2016</v>
      </c>
      <c r="L46" s="317" t="n">
        <v>2017</v>
      </c>
      <c r="M46" s="317" t="n">
        <v>2018</v>
      </c>
      <c r="N46" s="317" t="n">
        <v>2019</v>
      </c>
      <c r="O46" s="317" t="n">
        <v>2020</v>
      </c>
      <c r="P46" s="317" t="n">
        <v>2021</v>
      </c>
      <c r="Q46" s="317" t="n">
        <v>2022</v>
      </c>
      <c r="R46" s="317" t="n">
        <v>2023</v>
      </c>
      <c r="S46" s="317" t="n">
        <v>2024</v>
      </c>
      <c r="T46" s="317" t="n">
        <v>2025</v>
      </c>
      <c r="U46" s="317" t="n">
        <v>2026</v>
      </c>
      <c r="V46" s="317" t="n">
        <v>2027</v>
      </c>
      <c r="W46" s="317" t="n">
        <v>2028</v>
      </c>
      <c r="X46" s="317" t="n">
        <v>2029</v>
      </c>
      <c r="Y46" s="317" t="n">
        <v>2030</v>
      </c>
      <c r="Z46" s="317" t="n">
        <v>2031</v>
      </c>
      <c r="AA46" s="317" t="n">
        <v>2032</v>
      </c>
      <c r="AB46" s="317" t="n">
        <v>2033</v>
      </c>
      <c r="AC46" s="317" t="n">
        <v>2034</v>
      </c>
      <c r="AD46" s="307" t="n"/>
      <c r="AE46" s="307" t="n"/>
      <c r="AF46" s="307" t="n"/>
      <c r="AG46" s="307" t="n"/>
      <c r="AH46" s="307" t="n"/>
      <c r="AI46" s="307" t="n"/>
      <c r="AJ46" s="307" t="n"/>
      <c r="AK46" s="307" t="n"/>
      <c r="AL46" s="307" t="n"/>
      <c r="AM46" s="307" t="n"/>
      <c r="AN46" s="307" t="n"/>
      <c r="AO46" s="307" t="n"/>
      <c r="AP46" s="307" t="n"/>
      <c r="AQ46" s="307" t="n"/>
      <c r="AR46" s="307" t="n"/>
      <c r="AS46" s="307" t="n"/>
      <c r="AT46" s="307" t="n"/>
      <c r="AU46" s="307" t="n"/>
      <c r="AV46" s="307" t="n"/>
      <c r="AW46" s="307" t="n"/>
      <c r="AX46" s="307" t="n"/>
      <c r="AY46" s="307" t="n"/>
      <c r="AZ46" s="307" t="n"/>
      <c r="BA46" s="307" t="n"/>
      <c r="BB46" s="307" t="n"/>
      <c r="BC46" s="307" t="n"/>
      <c r="BD46" s="307" t="n"/>
      <c r="BE46" s="307" t="n"/>
      <c r="BF46" s="307" t="n"/>
      <c r="BG46" s="307" t="n"/>
      <c r="BH46" s="307" t="n"/>
      <c r="BI46" s="307" t="n"/>
      <c r="BJ46" s="307" t="n"/>
      <c r="BK46" s="307" t="n"/>
      <c r="BL46" s="307" t="n"/>
      <c r="BM46" s="307" t="n"/>
      <c r="BN46" s="307" t="n"/>
      <c r="BO46" s="307" t="n"/>
      <c r="BP46" s="307" t="n"/>
      <c r="BQ46" s="307" t="n"/>
      <c r="BR46" s="307" t="n"/>
      <c r="BS46" s="307" t="n"/>
      <c r="BT46" s="307" t="n"/>
      <c r="BU46" s="307" t="n"/>
      <c r="BV46" s="307" t="n"/>
      <c r="BW46" s="307" t="n"/>
      <c r="BX46" s="307" t="n"/>
      <c r="BY46" s="307" t="n"/>
      <c r="BZ46" s="307" t="n"/>
      <c r="CA46" s="307" t="n"/>
      <c r="CB46" s="307" t="n"/>
      <c r="CC46" s="302" t="n"/>
      <c r="CD46" s="302" t="n"/>
      <c r="CE46" s="302" t="n"/>
      <c r="CF46" s="302" t="n"/>
      <c r="CG46" s="302" t="n"/>
      <c r="CH46" s="302" t="n"/>
      <c r="CI46" s="302" t="n"/>
      <c r="CJ46" s="302" t="n"/>
      <c r="CK46" s="302" t="n"/>
      <c r="CL46" s="302" t="n"/>
      <c r="CM46" s="302" t="n"/>
      <c r="CN46" s="302" t="n"/>
      <c r="CO46" s="302" t="n"/>
      <c r="CP46" s="302" t="n"/>
      <c r="CQ46" s="302" t="n"/>
      <c r="CR46" s="302" t="n"/>
      <c r="CS46" s="302" t="n"/>
      <c r="CT46" s="302" t="n"/>
      <c r="CU46" s="302" t="n"/>
      <c r="CV46" s="302" t="n"/>
    </row>
    <row r="47" hidden="1" outlineLevel="1" ht="10.5" customHeight="1" s="412">
      <c r="A47" s="318" t="inlineStr">
        <is>
          <t>EPS Normalized</t>
        </is>
      </c>
      <c r="B47" s="319" t="inlineStr">
        <is>
          <t>-</t>
        </is>
      </c>
      <c r="C47" s="319" t="inlineStr">
        <is>
          <t>-</t>
        </is>
      </c>
      <c r="D47" s="461" t="n">
        <v>0.305</v>
      </c>
      <c r="E47" s="461" t="n">
        <v>0.41</v>
      </c>
      <c r="F47" s="461" t="n">
        <v>0.855</v>
      </c>
      <c r="G47" s="461" t="n">
        <v>1.26</v>
      </c>
      <c r="H47" s="461" t="n">
        <v>1.8</v>
      </c>
      <c r="I47" s="461" t="n">
        <v>1.91</v>
      </c>
      <c r="J47" s="319" t="inlineStr">
        <is>
          <t>-</t>
        </is>
      </c>
      <c r="K47" s="319" t="inlineStr">
        <is>
          <t>-</t>
        </is>
      </c>
      <c r="L47" s="319" t="inlineStr">
        <is>
          <t>-</t>
        </is>
      </c>
      <c r="M47" s="319" t="inlineStr">
        <is>
          <t>-</t>
        </is>
      </c>
      <c r="N47" s="319" t="inlineStr">
        <is>
          <t>-</t>
        </is>
      </c>
      <c r="O47" s="319" t="inlineStr">
        <is>
          <t>-</t>
        </is>
      </c>
      <c r="P47" s="319" t="inlineStr">
        <is>
          <t>-</t>
        </is>
      </c>
      <c r="Q47" s="319" t="inlineStr">
        <is>
          <t>-</t>
        </is>
      </c>
      <c r="R47" s="319" t="inlineStr">
        <is>
          <t>-</t>
        </is>
      </c>
      <c r="S47" s="319" t="inlineStr">
        <is>
          <t>-</t>
        </is>
      </c>
      <c r="T47" s="319" t="inlineStr">
        <is>
          <t>-</t>
        </is>
      </c>
      <c r="U47" s="319" t="inlineStr">
        <is>
          <t>-</t>
        </is>
      </c>
      <c r="V47" s="319" t="inlineStr">
        <is>
          <t>-</t>
        </is>
      </c>
      <c r="W47" s="319" t="inlineStr">
        <is>
          <t>-</t>
        </is>
      </c>
      <c r="X47" s="319" t="inlineStr">
        <is>
          <t>-</t>
        </is>
      </c>
      <c r="Y47" s="319" t="inlineStr">
        <is>
          <t>-</t>
        </is>
      </c>
      <c r="Z47" s="319" t="inlineStr">
        <is>
          <t>-</t>
        </is>
      </c>
      <c r="AA47" s="319" t="inlineStr">
        <is>
          <t>-</t>
        </is>
      </c>
      <c r="AB47" s="319" t="inlineStr">
        <is>
          <t>-</t>
        </is>
      </c>
      <c r="AC47" s="319" t="inlineStr">
        <is>
          <t>-</t>
        </is>
      </c>
      <c r="AD47" s="307" t="n"/>
      <c r="AE47" s="307" t="n"/>
      <c r="AF47" s="307" t="n"/>
      <c r="AG47" s="307" t="n"/>
      <c r="AH47" s="307" t="n"/>
      <c r="AI47" s="307" t="n"/>
      <c r="AJ47" s="307" t="n"/>
      <c r="AK47" s="307" t="n"/>
      <c r="AL47" s="307" t="n"/>
      <c r="AM47" s="307" t="n"/>
      <c r="AN47" s="307" t="n"/>
      <c r="AO47" s="307" t="n"/>
      <c r="AP47" s="307" t="n"/>
      <c r="AQ47" s="307" t="n"/>
      <c r="AR47" s="307" t="n"/>
      <c r="AS47" s="307" t="n"/>
      <c r="AT47" s="307" t="n"/>
      <c r="AU47" s="307" t="n"/>
      <c r="AV47" s="307" t="n"/>
      <c r="AW47" s="307" t="n"/>
      <c r="AX47" s="307" t="n"/>
      <c r="AY47" s="307" t="n"/>
      <c r="AZ47" s="307" t="n"/>
      <c r="BA47" s="307" t="n"/>
      <c r="BB47" s="307" t="n"/>
      <c r="BC47" s="307" t="n"/>
      <c r="BD47" s="307" t="n"/>
      <c r="BE47" s="307" t="n"/>
      <c r="BF47" s="307" t="n"/>
      <c r="BG47" s="307" t="n"/>
      <c r="BH47" s="307" t="n"/>
      <c r="BI47" s="307" t="n"/>
      <c r="BJ47" s="307" t="n"/>
      <c r="BK47" s="307" t="n"/>
      <c r="BL47" s="307" t="n"/>
      <c r="BM47" s="307" t="n"/>
      <c r="BN47" s="307" t="n"/>
      <c r="BO47" s="307" t="n"/>
      <c r="BP47" s="307" t="n"/>
      <c r="BQ47" s="307" t="n"/>
      <c r="BR47" s="307" t="n"/>
      <c r="BS47" s="307" t="n"/>
      <c r="BT47" s="307" t="n"/>
      <c r="BU47" s="307" t="n"/>
      <c r="BV47" s="307" t="n"/>
      <c r="BW47" s="307" t="n"/>
      <c r="BX47" s="307" t="n"/>
      <c r="BY47" s="307" t="n"/>
      <c r="BZ47" s="307" t="n"/>
      <c r="CA47" s="307" t="n"/>
      <c r="CB47" s="307" t="n"/>
      <c r="CC47" s="302" t="n"/>
      <c r="CD47" s="302" t="n"/>
      <c r="CE47" s="302" t="n"/>
      <c r="CF47" s="302" t="n"/>
      <c r="CG47" s="302" t="n"/>
      <c r="CH47" s="302" t="n"/>
      <c r="CI47" s="302" t="n"/>
      <c r="CJ47" s="302" t="n"/>
      <c r="CK47" s="302" t="n"/>
      <c r="CL47" s="302" t="n"/>
      <c r="CM47" s="302" t="n"/>
      <c r="CN47" s="302" t="n"/>
      <c r="CO47" s="302" t="n"/>
      <c r="CP47" s="302" t="n"/>
      <c r="CQ47" s="302" t="n"/>
      <c r="CR47" s="302" t="n"/>
      <c r="CS47" s="302" t="n"/>
      <c r="CT47" s="302" t="n"/>
      <c r="CU47" s="302" t="n"/>
      <c r="CV47" s="302" t="n"/>
    </row>
    <row r="48" hidden="1" outlineLevel="1" ht="10.5" customHeight="1" s="412">
      <c r="A48" s="302" t="inlineStr">
        <is>
          <t xml:space="preserve">    Final Est.</t>
        </is>
      </c>
      <c r="B48" s="319" t="inlineStr">
        <is>
          <t>-</t>
        </is>
      </c>
      <c r="C48" s="319" t="inlineStr">
        <is>
          <t>-</t>
        </is>
      </c>
      <c r="D48" s="462" t="n">
        <v>0.2835</v>
      </c>
      <c r="E48" s="462" t="n">
        <v>0.3475</v>
      </c>
      <c r="F48" s="462" t="n">
        <v>0.75222</v>
      </c>
      <c r="G48" s="462" t="n">
        <v>1.2734</v>
      </c>
      <c r="H48" s="462" t="n">
        <v>1.81826</v>
      </c>
      <c r="I48" s="319" t="inlineStr">
        <is>
          <t>-</t>
        </is>
      </c>
      <c r="J48" s="319" t="inlineStr">
        <is>
          <t>-</t>
        </is>
      </c>
      <c r="K48" s="319" t="inlineStr">
        <is>
          <t>-</t>
        </is>
      </c>
      <c r="L48" s="319" t="inlineStr">
        <is>
          <t>-</t>
        </is>
      </c>
      <c r="M48" s="319" t="inlineStr">
        <is>
          <t>-</t>
        </is>
      </c>
      <c r="N48" s="319" t="inlineStr">
        <is>
          <t>-</t>
        </is>
      </c>
      <c r="O48" s="319" t="inlineStr">
        <is>
          <t>-</t>
        </is>
      </c>
      <c r="P48" s="319" t="inlineStr">
        <is>
          <t>-</t>
        </is>
      </c>
      <c r="Q48" s="319" t="inlineStr">
        <is>
          <t>-</t>
        </is>
      </c>
      <c r="R48" s="319" t="inlineStr">
        <is>
          <t>-</t>
        </is>
      </c>
      <c r="S48" s="319" t="inlineStr">
        <is>
          <t>-</t>
        </is>
      </c>
      <c r="T48" s="319" t="inlineStr">
        <is>
          <t>-</t>
        </is>
      </c>
      <c r="U48" s="319" t="inlineStr">
        <is>
          <t>-</t>
        </is>
      </c>
      <c r="V48" s="319" t="inlineStr">
        <is>
          <t>-</t>
        </is>
      </c>
      <c r="W48" s="319" t="inlineStr">
        <is>
          <t>-</t>
        </is>
      </c>
      <c r="X48" s="319" t="inlineStr">
        <is>
          <t>-</t>
        </is>
      </c>
      <c r="Y48" s="319" t="inlineStr">
        <is>
          <t>-</t>
        </is>
      </c>
      <c r="Z48" s="319" t="inlineStr">
        <is>
          <t>-</t>
        </is>
      </c>
      <c r="AA48" s="319" t="inlineStr">
        <is>
          <t>-</t>
        </is>
      </c>
      <c r="AB48" s="319" t="inlineStr">
        <is>
          <t>-</t>
        </is>
      </c>
      <c r="AC48" s="319" t="inlineStr">
        <is>
          <t>-</t>
        </is>
      </c>
      <c r="AD48" s="307" t="n"/>
      <c r="AE48" s="307" t="n"/>
      <c r="AF48" s="307" t="n"/>
      <c r="AG48" s="307" t="n"/>
      <c r="AH48" s="307" t="n"/>
      <c r="AI48" s="307" t="n"/>
      <c r="AJ48" s="307" t="n"/>
      <c r="AK48" s="307" t="n"/>
      <c r="AL48" s="307" t="n"/>
      <c r="AM48" s="307" t="n"/>
      <c r="AN48" s="307" t="n"/>
      <c r="AO48" s="307" t="n"/>
      <c r="AP48" s="307" t="n"/>
      <c r="AQ48" s="307" t="n"/>
      <c r="AR48" s="307" t="n"/>
      <c r="AS48" s="307" t="n"/>
      <c r="AT48" s="307" t="n"/>
      <c r="AU48" s="307" t="n"/>
      <c r="AV48" s="307" t="n"/>
      <c r="AW48" s="307" t="n"/>
      <c r="AX48" s="307" t="n"/>
      <c r="AY48" s="307" t="n"/>
      <c r="AZ48" s="307" t="n"/>
      <c r="BA48" s="307" t="n"/>
      <c r="BB48" s="307" t="n"/>
      <c r="BC48" s="307" t="n"/>
      <c r="BD48" s="307" t="n"/>
      <c r="BE48" s="307" t="n"/>
      <c r="BF48" s="307" t="n"/>
      <c r="BG48" s="307" t="n"/>
      <c r="BH48" s="307" t="n"/>
      <c r="BI48" s="307" t="n"/>
      <c r="BJ48" s="307" t="n"/>
      <c r="BK48" s="307" t="n"/>
      <c r="BL48" s="307" t="n"/>
      <c r="BM48" s="307" t="n"/>
      <c r="BN48" s="307" t="n"/>
      <c r="BO48" s="307" t="n"/>
      <c r="BP48" s="307" t="n"/>
      <c r="BQ48" s="307" t="n"/>
      <c r="BR48" s="307" t="n"/>
      <c r="BS48" s="307" t="n"/>
      <c r="BT48" s="307" t="n"/>
      <c r="BU48" s="307" t="n"/>
      <c r="BV48" s="307" t="n"/>
      <c r="BW48" s="307" t="n"/>
      <c r="BX48" s="307" t="n"/>
      <c r="BY48" s="307" t="n"/>
      <c r="BZ48" s="307" t="n"/>
      <c r="CA48" s="307" t="n"/>
      <c r="CB48" s="307" t="n"/>
      <c r="CC48" s="302" t="n"/>
      <c r="CD48" s="302" t="n"/>
      <c r="CE48" s="302" t="n"/>
      <c r="CF48" s="302" t="n"/>
      <c r="CG48" s="302" t="n"/>
      <c r="CH48" s="302" t="n"/>
      <c r="CI48" s="302" t="n"/>
      <c r="CJ48" s="302" t="n"/>
      <c r="CK48" s="302" t="n"/>
      <c r="CL48" s="302" t="n"/>
      <c r="CM48" s="302" t="n"/>
      <c r="CN48" s="302" t="n"/>
      <c r="CO48" s="302" t="n"/>
      <c r="CP48" s="302" t="n"/>
      <c r="CQ48" s="302" t="n"/>
      <c r="CR48" s="302" t="n"/>
      <c r="CS48" s="302" t="n"/>
      <c r="CT48" s="302" t="n"/>
      <c r="CU48" s="302" t="n"/>
      <c r="CV48" s="302" t="n"/>
    </row>
    <row r="49" hidden="1" outlineLevel="1" ht="10.5" customHeight="1" s="412">
      <c r="A49" s="302" t="inlineStr">
        <is>
          <t xml:space="preserve">    Median</t>
        </is>
      </c>
      <c r="B49" s="319" t="inlineStr">
        <is>
          <t>-</t>
        </is>
      </c>
      <c r="C49" s="319" t="inlineStr">
        <is>
          <t>-</t>
        </is>
      </c>
      <c r="D49" s="462" t="n">
        <v>0.285</v>
      </c>
      <c r="E49" s="462" t="n">
        <v>0.35</v>
      </c>
      <c r="F49" s="462" t="n">
        <v>0.75</v>
      </c>
      <c r="G49" s="462" t="n">
        <v>1.24</v>
      </c>
      <c r="H49" s="462" t="n">
        <v>1.82</v>
      </c>
      <c r="I49" s="319" t="inlineStr">
        <is>
          <t>-</t>
        </is>
      </c>
      <c r="J49" s="319" t="inlineStr">
        <is>
          <t>-</t>
        </is>
      </c>
      <c r="K49" s="319" t="inlineStr">
        <is>
          <t>-</t>
        </is>
      </c>
      <c r="L49" s="319" t="inlineStr">
        <is>
          <t>-</t>
        </is>
      </c>
      <c r="M49" s="319" t="inlineStr">
        <is>
          <t>-</t>
        </is>
      </c>
      <c r="N49" s="319" t="inlineStr">
        <is>
          <t>-</t>
        </is>
      </c>
      <c r="O49" s="319" t="inlineStr">
        <is>
          <t>-</t>
        </is>
      </c>
      <c r="P49" s="319" t="inlineStr">
        <is>
          <t>-</t>
        </is>
      </c>
      <c r="Q49" s="319" t="inlineStr">
        <is>
          <t>-</t>
        </is>
      </c>
      <c r="R49" s="319" t="inlineStr">
        <is>
          <t>-</t>
        </is>
      </c>
      <c r="S49" s="319" t="inlineStr">
        <is>
          <t>-</t>
        </is>
      </c>
      <c r="T49" s="319" t="inlineStr">
        <is>
          <t>-</t>
        </is>
      </c>
      <c r="U49" s="319" t="inlineStr">
        <is>
          <t>-</t>
        </is>
      </c>
      <c r="V49" s="319" t="inlineStr">
        <is>
          <t>-</t>
        </is>
      </c>
      <c r="W49" s="319" t="inlineStr">
        <is>
          <t>-</t>
        </is>
      </c>
      <c r="X49" s="319" t="inlineStr">
        <is>
          <t>-</t>
        </is>
      </c>
      <c r="Y49" s="319" t="inlineStr">
        <is>
          <t>-</t>
        </is>
      </c>
      <c r="Z49" s="319" t="inlineStr">
        <is>
          <t>-</t>
        </is>
      </c>
      <c r="AA49" s="319" t="inlineStr">
        <is>
          <t>-</t>
        </is>
      </c>
      <c r="AB49" s="319" t="inlineStr">
        <is>
          <t>-</t>
        </is>
      </c>
      <c r="AC49" s="319" t="inlineStr">
        <is>
          <t>-</t>
        </is>
      </c>
      <c r="AD49" s="307" t="n"/>
      <c r="AE49" s="307" t="n"/>
      <c r="AF49" s="307" t="n"/>
      <c r="AG49" s="307" t="n"/>
      <c r="AH49" s="307" t="n"/>
      <c r="AI49" s="307" t="n"/>
      <c r="AJ49" s="307" t="n"/>
      <c r="AK49" s="307" t="n"/>
      <c r="AL49" s="307" t="n"/>
      <c r="AM49" s="307" t="n"/>
      <c r="AN49" s="307" t="n"/>
      <c r="AO49" s="307" t="n"/>
      <c r="AP49" s="307" t="n"/>
      <c r="AQ49" s="307" t="n"/>
      <c r="AR49" s="307" t="n"/>
      <c r="AS49" s="307" t="n"/>
      <c r="AT49" s="307" t="n"/>
      <c r="AU49" s="307" t="n"/>
      <c r="AV49" s="307" t="n"/>
      <c r="AW49" s="307" t="n"/>
      <c r="AX49" s="307" t="n"/>
      <c r="AY49" s="307" t="n"/>
      <c r="AZ49" s="307" t="n"/>
      <c r="BA49" s="307" t="n"/>
      <c r="BB49" s="307" t="n"/>
      <c r="BC49" s="307" t="n"/>
      <c r="BD49" s="307" t="n"/>
      <c r="BE49" s="307" t="n"/>
      <c r="BF49" s="307" t="n"/>
      <c r="BG49" s="307" t="n"/>
      <c r="BH49" s="307" t="n"/>
      <c r="BI49" s="307" t="n"/>
      <c r="BJ49" s="307" t="n"/>
      <c r="BK49" s="307" t="n"/>
      <c r="BL49" s="307" t="n"/>
      <c r="BM49" s="307" t="n"/>
      <c r="BN49" s="307" t="n"/>
      <c r="BO49" s="307" t="n"/>
      <c r="BP49" s="307" t="n"/>
      <c r="BQ49" s="307" t="n"/>
      <c r="BR49" s="307" t="n"/>
      <c r="BS49" s="307" t="n"/>
      <c r="BT49" s="307" t="n"/>
      <c r="BU49" s="307" t="n"/>
      <c r="BV49" s="307" t="n"/>
      <c r="BW49" s="307" t="n"/>
      <c r="BX49" s="307" t="n"/>
      <c r="BY49" s="307" t="n"/>
      <c r="BZ49" s="307" t="n"/>
      <c r="CA49" s="307" t="n"/>
      <c r="CB49" s="307" t="n"/>
      <c r="CC49" s="302" t="n"/>
      <c r="CD49" s="302" t="n"/>
      <c r="CE49" s="302" t="n"/>
      <c r="CF49" s="302" t="n"/>
      <c r="CG49" s="302" t="n"/>
      <c r="CH49" s="302" t="n"/>
      <c r="CI49" s="302" t="n"/>
      <c r="CJ49" s="302" t="n"/>
      <c r="CK49" s="302" t="n"/>
      <c r="CL49" s="302" t="n"/>
      <c r="CM49" s="302" t="n"/>
      <c r="CN49" s="302" t="n"/>
      <c r="CO49" s="302" t="n"/>
      <c r="CP49" s="302" t="n"/>
      <c r="CQ49" s="302" t="n"/>
      <c r="CR49" s="302" t="n"/>
      <c r="CS49" s="302" t="n"/>
      <c r="CT49" s="302" t="n"/>
      <c r="CU49" s="302" t="n"/>
      <c r="CV49" s="302" t="n"/>
    </row>
    <row r="50" hidden="1" outlineLevel="1" ht="10.5" customHeight="1" s="412">
      <c r="A50" s="302" t="inlineStr">
        <is>
          <t xml:space="preserve">    High</t>
        </is>
      </c>
      <c r="B50" s="319" t="inlineStr">
        <is>
          <t>-</t>
        </is>
      </c>
      <c r="C50" s="319" t="inlineStr">
        <is>
          <t>-</t>
        </is>
      </c>
      <c r="D50" s="462" t="n">
        <v>0.29</v>
      </c>
      <c r="E50" s="462" t="n">
        <v>0.365</v>
      </c>
      <c r="F50" s="462" t="n">
        <v>0.76</v>
      </c>
      <c r="G50" s="462" t="n">
        <v>1.61</v>
      </c>
      <c r="H50" s="462" t="n">
        <v>1.87</v>
      </c>
      <c r="I50" s="319" t="inlineStr">
        <is>
          <t>-</t>
        </is>
      </c>
      <c r="J50" s="319" t="inlineStr">
        <is>
          <t>-</t>
        </is>
      </c>
      <c r="K50" s="319" t="inlineStr">
        <is>
          <t>-</t>
        </is>
      </c>
      <c r="L50" s="319" t="inlineStr">
        <is>
          <t>-</t>
        </is>
      </c>
      <c r="M50" s="319" t="inlineStr">
        <is>
          <t>-</t>
        </is>
      </c>
      <c r="N50" s="319" t="inlineStr">
        <is>
          <t>-</t>
        </is>
      </c>
      <c r="O50" s="319" t="inlineStr">
        <is>
          <t>-</t>
        </is>
      </c>
      <c r="P50" s="319" t="inlineStr">
        <is>
          <t>-</t>
        </is>
      </c>
      <c r="Q50" s="319" t="inlineStr">
        <is>
          <t>-</t>
        </is>
      </c>
      <c r="R50" s="319" t="inlineStr">
        <is>
          <t>-</t>
        </is>
      </c>
      <c r="S50" s="319" t="inlineStr">
        <is>
          <t>-</t>
        </is>
      </c>
      <c r="T50" s="319" t="inlineStr">
        <is>
          <t>-</t>
        </is>
      </c>
      <c r="U50" s="319" t="inlineStr">
        <is>
          <t>-</t>
        </is>
      </c>
      <c r="V50" s="319" t="inlineStr">
        <is>
          <t>-</t>
        </is>
      </c>
      <c r="W50" s="319" t="inlineStr">
        <is>
          <t>-</t>
        </is>
      </c>
      <c r="X50" s="319" t="inlineStr">
        <is>
          <t>-</t>
        </is>
      </c>
      <c r="Y50" s="319" t="inlineStr">
        <is>
          <t>-</t>
        </is>
      </c>
      <c r="Z50" s="319" t="inlineStr">
        <is>
          <t>-</t>
        </is>
      </c>
      <c r="AA50" s="319" t="inlineStr">
        <is>
          <t>-</t>
        </is>
      </c>
      <c r="AB50" s="319" t="inlineStr">
        <is>
          <t>-</t>
        </is>
      </c>
      <c r="AC50" s="319" t="inlineStr">
        <is>
          <t>-</t>
        </is>
      </c>
      <c r="AD50" s="307" t="n"/>
      <c r="AE50" s="307" t="n"/>
      <c r="AF50" s="307" t="n"/>
      <c r="AG50" s="307" t="n"/>
      <c r="AH50" s="307" t="n"/>
      <c r="AI50" s="307" t="n"/>
      <c r="AJ50" s="307" t="n"/>
      <c r="AK50" s="307" t="n"/>
      <c r="AL50" s="307" t="n"/>
      <c r="AM50" s="307" t="n"/>
      <c r="AN50" s="307" t="n"/>
      <c r="AO50" s="307" t="n"/>
      <c r="AP50" s="307" t="n"/>
      <c r="AQ50" s="307" t="n"/>
      <c r="AR50" s="307" t="n"/>
      <c r="AS50" s="307" t="n"/>
      <c r="AT50" s="307" t="n"/>
      <c r="AU50" s="307" t="n"/>
      <c r="AV50" s="307" t="n"/>
      <c r="AW50" s="307" t="n"/>
      <c r="AX50" s="307" t="n"/>
      <c r="AY50" s="307" t="n"/>
      <c r="AZ50" s="307" t="n"/>
      <c r="BA50" s="307" t="n"/>
      <c r="BB50" s="307" t="n"/>
      <c r="BC50" s="307" t="n"/>
      <c r="BD50" s="307" t="n"/>
      <c r="BE50" s="307" t="n"/>
      <c r="BF50" s="307" t="n"/>
      <c r="BG50" s="307" t="n"/>
      <c r="BH50" s="307" t="n"/>
      <c r="BI50" s="307" t="n"/>
      <c r="BJ50" s="307" t="n"/>
      <c r="BK50" s="307" t="n"/>
      <c r="BL50" s="307" t="n"/>
      <c r="BM50" s="307" t="n"/>
      <c r="BN50" s="307" t="n"/>
      <c r="BO50" s="307" t="n"/>
      <c r="BP50" s="307" t="n"/>
      <c r="BQ50" s="307" t="n"/>
      <c r="BR50" s="307" t="n"/>
      <c r="BS50" s="307" t="n"/>
      <c r="BT50" s="307" t="n"/>
      <c r="BU50" s="307" t="n"/>
      <c r="BV50" s="307" t="n"/>
      <c r="BW50" s="307" t="n"/>
      <c r="BX50" s="307" t="n"/>
      <c r="BY50" s="307" t="n"/>
      <c r="BZ50" s="307" t="n"/>
      <c r="CA50" s="307" t="n"/>
      <c r="CB50" s="307" t="n"/>
      <c r="CC50" s="302" t="n"/>
      <c r="CD50" s="302" t="n"/>
      <c r="CE50" s="302" t="n"/>
      <c r="CF50" s="302" t="n"/>
      <c r="CG50" s="302" t="n"/>
      <c r="CH50" s="302" t="n"/>
      <c r="CI50" s="302" t="n"/>
      <c r="CJ50" s="302" t="n"/>
      <c r="CK50" s="302" t="n"/>
      <c r="CL50" s="302" t="n"/>
      <c r="CM50" s="302" t="n"/>
      <c r="CN50" s="302" t="n"/>
      <c r="CO50" s="302" t="n"/>
      <c r="CP50" s="302" t="n"/>
      <c r="CQ50" s="302" t="n"/>
      <c r="CR50" s="302" t="n"/>
      <c r="CS50" s="302" t="n"/>
      <c r="CT50" s="302" t="n"/>
      <c r="CU50" s="302" t="n"/>
      <c r="CV50" s="302" t="n"/>
    </row>
    <row r="51" hidden="1" outlineLevel="1" ht="10.5" customHeight="1" s="412">
      <c r="A51" s="302" t="inlineStr">
        <is>
          <t xml:space="preserve">    Low</t>
        </is>
      </c>
      <c r="B51" s="319" t="inlineStr">
        <is>
          <t>-</t>
        </is>
      </c>
      <c r="C51" s="319" t="inlineStr">
        <is>
          <t>-</t>
        </is>
      </c>
      <c r="D51" s="462" t="n">
        <v>0.275</v>
      </c>
      <c r="E51" s="462" t="n">
        <v>0.32</v>
      </c>
      <c r="F51" s="462" t="n">
        <v>0.745</v>
      </c>
      <c r="G51" s="462" t="n">
        <v>1.23</v>
      </c>
      <c r="H51" s="462" t="n">
        <v>1.79</v>
      </c>
      <c r="I51" s="319" t="inlineStr">
        <is>
          <t>-</t>
        </is>
      </c>
      <c r="J51" s="319" t="inlineStr">
        <is>
          <t>-</t>
        </is>
      </c>
      <c r="K51" s="319" t="inlineStr">
        <is>
          <t>-</t>
        </is>
      </c>
      <c r="L51" s="319" t="inlineStr">
        <is>
          <t>-</t>
        </is>
      </c>
      <c r="M51" s="319" t="inlineStr">
        <is>
          <t>-</t>
        </is>
      </c>
      <c r="N51" s="319" t="inlineStr">
        <is>
          <t>-</t>
        </is>
      </c>
      <c r="O51" s="319" t="inlineStr">
        <is>
          <t>-</t>
        </is>
      </c>
      <c r="P51" s="319" t="inlineStr">
        <is>
          <t>-</t>
        </is>
      </c>
      <c r="Q51" s="319" t="inlineStr">
        <is>
          <t>-</t>
        </is>
      </c>
      <c r="R51" s="319" t="inlineStr">
        <is>
          <t>-</t>
        </is>
      </c>
      <c r="S51" s="319" t="inlineStr">
        <is>
          <t>-</t>
        </is>
      </c>
      <c r="T51" s="319" t="inlineStr">
        <is>
          <t>-</t>
        </is>
      </c>
      <c r="U51" s="319" t="inlineStr">
        <is>
          <t>-</t>
        </is>
      </c>
      <c r="V51" s="319" t="inlineStr">
        <is>
          <t>-</t>
        </is>
      </c>
      <c r="W51" s="319" t="inlineStr">
        <is>
          <t>-</t>
        </is>
      </c>
      <c r="X51" s="319" t="inlineStr">
        <is>
          <t>-</t>
        </is>
      </c>
      <c r="Y51" s="319" t="inlineStr">
        <is>
          <t>-</t>
        </is>
      </c>
      <c r="Z51" s="319" t="inlineStr">
        <is>
          <t>-</t>
        </is>
      </c>
      <c r="AA51" s="319" t="inlineStr">
        <is>
          <t>-</t>
        </is>
      </c>
      <c r="AB51" s="319" t="inlineStr">
        <is>
          <t>-</t>
        </is>
      </c>
      <c r="AC51" s="319" t="inlineStr">
        <is>
          <t>-</t>
        </is>
      </c>
      <c r="AD51" s="307" t="n"/>
      <c r="AE51" s="307" t="n"/>
      <c r="AF51" s="307" t="n"/>
      <c r="AG51" s="307" t="n"/>
      <c r="AH51" s="307" t="n"/>
      <c r="AI51" s="307" t="n"/>
      <c r="AJ51" s="307" t="n"/>
      <c r="AK51" s="307" t="n"/>
      <c r="AL51" s="307" t="n"/>
      <c r="AM51" s="307" t="n"/>
      <c r="AN51" s="307" t="n"/>
      <c r="AO51" s="307" t="n"/>
      <c r="AP51" s="307" t="n"/>
      <c r="AQ51" s="307" t="n"/>
      <c r="AR51" s="307" t="n"/>
      <c r="AS51" s="307" t="n"/>
      <c r="AT51" s="307" t="n"/>
      <c r="AU51" s="307" t="n"/>
      <c r="AV51" s="307" t="n"/>
      <c r="AW51" s="307" t="n"/>
      <c r="AX51" s="307" t="n"/>
      <c r="AY51" s="307" t="n"/>
      <c r="AZ51" s="307" t="n"/>
      <c r="BA51" s="307" t="n"/>
      <c r="BB51" s="307" t="n"/>
      <c r="BC51" s="307" t="n"/>
      <c r="BD51" s="307" t="n"/>
      <c r="BE51" s="307" t="n"/>
      <c r="BF51" s="307" t="n"/>
      <c r="BG51" s="307" t="n"/>
      <c r="BH51" s="307" t="n"/>
      <c r="BI51" s="307" t="n"/>
      <c r="BJ51" s="307" t="n"/>
      <c r="BK51" s="307" t="n"/>
      <c r="BL51" s="307" t="n"/>
      <c r="BM51" s="307" t="n"/>
      <c r="BN51" s="307" t="n"/>
      <c r="BO51" s="307" t="n"/>
      <c r="BP51" s="307" t="n"/>
      <c r="BQ51" s="307" t="n"/>
      <c r="BR51" s="307" t="n"/>
      <c r="BS51" s="307" t="n"/>
      <c r="BT51" s="307" t="n"/>
      <c r="BU51" s="307" t="n"/>
      <c r="BV51" s="307" t="n"/>
      <c r="BW51" s="307" t="n"/>
      <c r="BX51" s="307" t="n"/>
      <c r="BY51" s="307" t="n"/>
      <c r="BZ51" s="307" t="n"/>
      <c r="CA51" s="307" t="n"/>
      <c r="CB51" s="307" t="n"/>
      <c r="CC51" s="302" t="n"/>
      <c r="CD51" s="302" t="n"/>
      <c r="CE51" s="302" t="n"/>
      <c r="CF51" s="302" t="n"/>
      <c r="CG51" s="302" t="n"/>
      <c r="CH51" s="302" t="n"/>
      <c r="CI51" s="302" t="n"/>
      <c r="CJ51" s="302" t="n"/>
      <c r="CK51" s="302" t="n"/>
      <c r="CL51" s="302" t="n"/>
      <c r="CM51" s="302" t="n"/>
      <c r="CN51" s="302" t="n"/>
      <c r="CO51" s="302" t="n"/>
      <c r="CP51" s="302" t="n"/>
      <c r="CQ51" s="302" t="n"/>
      <c r="CR51" s="302" t="n"/>
      <c r="CS51" s="302" t="n"/>
      <c r="CT51" s="302" t="n"/>
      <c r="CU51" s="302" t="n"/>
      <c r="CV51" s="302" t="n"/>
    </row>
    <row r="52" hidden="1" outlineLevel="1" ht="10.5" customHeight="1" s="412">
      <c r="A52" s="302" t="inlineStr">
        <is>
          <t xml:space="preserve">    Std. Dev.</t>
        </is>
      </c>
      <c r="B52" s="319" t="inlineStr">
        <is>
          <t>-</t>
        </is>
      </c>
      <c r="C52" s="319" t="inlineStr">
        <is>
          <t>-</t>
        </is>
      </c>
      <c r="D52" s="460" t="n">
        <v>0.0055</v>
      </c>
      <c r="E52" s="460" t="n">
        <v>0.01188</v>
      </c>
      <c r="F52" s="460" t="n">
        <v>0.00342</v>
      </c>
      <c r="G52" s="460" t="n">
        <v>0.09329999999999999</v>
      </c>
      <c r="H52" s="460" t="n">
        <v>0.02482</v>
      </c>
      <c r="I52" s="319" t="inlineStr">
        <is>
          <t>-</t>
        </is>
      </c>
      <c r="J52" s="319" t="inlineStr">
        <is>
          <t>-</t>
        </is>
      </c>
      <c r="K52" s="319" t="inlineStr">
        <is>
          <t>-</t>
        </is>
      </c>
      <c r="L52" s="319" t="inlineStr">
        <is>
          <t>-</t>
        </is>
      </c>
      <c r="M52" s="319" t="inlineStr">
        <is>
          <t>-</t>
        </is>
      </c>
      <c r="N52" s="319" t="inlineStr">
        <is>
          <t>-</t>
        </is>
      </c>
      <c r="O52" s="319" t="inlineStr">
        <is>
          <t>-</t>
        </is>
      </c>
      <c r="P52" s="319" t="inlineStr">
        <is>
          <t>-</t>
        </is>
      </c>
      <c r="Q52" s="319" t="inlineStr">
        <is>
          <t>-</t>
        </is>
      </c>
      <c r="R52" s="319" t="inlineStr">
        <is>
          <t>-</t>
        </is>
      </c>
      <c r="S52" s="319" t="inlineStr">
        <is>
          <t>-</t>
        </is>
      </c>
      <c r="T52" s="319" t="inlineStr">
        <is>
          <t>-</t>
        </is>
      </c>
      <c r="U52" s="319" t="inlineStr">
        <is>
          <t>-</t>
        </is>
      </c>
      <c r="V52" s="319" t="inlineStr">
        <is>
          <t>-</t>
        </is>
      </c>
      <c r="W52" s="319" t="inlineStr">
        <is>
          <t>-</t>
        </is>
      </c>
      <c r="X52" s="319" t="inlineStr">
        <is>
          <t>-</t>
        </is>
      </c>
      <c r="Y52" s="319" t="inlineStr">
        <is>
          <t>-</t>
        </is>
      </c>
      <c r="Z52" s="319" t="inlineStr">
        <is>
          <t>-</t>
        </is>
      </c>
      <c r="AA52" s="319" t="inlineStr">
        <is>
          <t>-</t>
        </is>
      </c>
      <c r="AB52" s="319" t="inlineStr">
        <is>
          <t>-</t>
        </is>
      </c>
      <c r="AC52" s="319" t="inlineStr">
        <is>
          <t>-</t>
        </is>
      </c>
      <c r="AD52" s="307" t="n"/>
      <c r="AE52" s="307" t="n"/>
      <c r="AF52" s="307" t="n"/>
      <c r="AG52" s="307" t="n"/>
      <c r="AH52" s="307" t="n"/>
      <c r="AI52" s="307" t="n"/>
      <c r="AJ52" s="307" t="n"/>
      <c r="AK52" s="307" t="n"/>
      <c r="AL52" s="307" t="n"/>
      <c r="AM52" s="307" t="n"/>
      <c r="AN52" s="307" t="n"/>
      <c r="AO52" s="307" t="n"/>
      <c r="AP52" s="307" t="n"/>
      <c r="AQ52" s="307" t="n"/>
      <c r="AR52" s="307" t="n"/>
      <c r="AS52" s="307" t="n"/>
      <c r="AT52" s="307" t="n"/>
      <c r="AU52" s="307" t="n"/>
      <c r="AV52" s="307" t="n"/>
      <c r="AW52" s="307" t="n"/>
      <c r="AX52" s="307" t="n"/>
      <c r="AY52" s="307" t="n"/>
      <c r="AZ52" s="307" t="n"/>
      <c r="BA52" s="307" t="n"/>
      <c r="BB52" s="307" t="n"/>
      <c r="BC52" s="307" t="n"/>
      <c r="BD52" s="307" t="n"/>
      <c r="BE52" s="307" t="n"/>
      <c r="BF52" s="307" t="n"/>
      <c r="BG52" s="307" t="n"/>
      <c r="BH52" s="307" t="n"/>
      <c r="BI52" s="307" t="n"/>
      <c r="BJ52" s="307" t="n"/>
      <c r="BK52" s="307" t="n"/>
      <c r="BL52" s="307" t="n"/>
      <c r="BM52" s="307" t="n"/>
      <c r="BN52" s="307" t="n"/>
      <c r="BO52" s="307" t="n"/>
      <c r="BP52" s="307" t="n"/>
      <c r="BQ52" s="307" t="n"/>
      <c r="BR52" s="307" t="n"/>
      <c r="BS52" s="307" t="n"/>
      <c r="BT52" s="307" t="n"/>
      <c r="BU52" s="307" t="n"/>
      <c r="BV52" s="307" t="n"/>
      <c r="BW52" s="307" t="n"/>
      <c r="BX52" s="307" t="n"/>
      <c r="BY52" s="307" t="n"/>
      <c r="BZ52" s="307" t="n"/>
      <c r="CA52" s="307" t="n"/>
      <c r="CB52" s="307" t="n"/>
      <c r="CC52" s="302" t="n"/>
      <c r="CD52" s="302" t="n"/>
      <c r="CE52" s="302" t="n"/>
      <c r="CF52" s="302" t="n"/>
      <c r="CG52" s="302" t="n"/>
      <c r="CH52" s="302" t="n"/>
      <c r="CI52" s="302" t="n"/>
      <c r="CJ52" s="302" t="n"/>
      <c r="CK52" s="302" t="n"/>
      <c r="CL52" s="302" t="n"/>
      <c r="CM52" s="302" t="n"/>
      <c r="CN52" s="302" t="n"/>
      <c r="CO52" s="302" t="n"/>
      <c r="CP52" s="302" t="n"/>
      <c r="CQ52" s="302" t="n"/>
      <c r="CR52" s="302" t="n"/>
      <c r="CS52" s="302" t="n"/>
      <c r="CT52" s="302" t="n"/>
      <c r="CU52" s="302" t="n"/>
      <c r="CV52" s="302" t="n"/>
    </row>
    <row r="53" hidden="1" outlineLevel="1" ht="10.5" customHeight="1" s="412">
      <c r="A53" s="302" t="inlineStr">
        <is>
          <t xml:space="preserve">    No. of Estimates</t>
        </is>
      </c>
      <c r="B53" s="319" t="inlineStr">
        <is>
          <t>-</t>
        </is>
      </c>
      <c r="C53" s="319" t="inlineStr">
        <is>
          <t>-</t>
        </is>
      </c>
      <c r="D53" s="319" t="inlineStr">
        <is>
          <t>9/10</t>
        </is>
      </c>
      <c r="E53" s="319" t="inlineStr">
        <is>
          <t>10/11</t>
        </is>
      </c>
      <c r="F53" s="319" t="inlineStr">
        <is>
          <t>18/18</t>
        </is>
      </c>
      <c r="G53" s="319" t="inlineStr">
        <is>
          <t>21/23</t>
        </is>
      </c>
      <c r="H53" s="319" t="inlineStr">
        <is>
          <t>15/24</t>
        </is>
      </c>
      <c r="I53" s="319" t="inlineStr">
        <is>
          <t>-</t>
        </is>
      </c>
      <c r="J53" s="319" t="inlineStr">
        <is>
          <t>-</t>
        </is>
      </c>
      <c r="K53" s="319" t="inlineStr">
        <is>
          <t>-</t>
        </is>
      </c>
      <c r="L53" s="319" t="inlineStr">
        <is>
          <t>-</t>
        </is>
      </c>
      <c r="M53" s="319" t="inlineStr">
        <is>
          <t>-</t>
        </is>
      </c>
      <c r="N53" s="319" t="inlineStr">
        <is>
          <t>-</t>
        </is>
      </c>
      <c r="O53" s="319" t="inlineStr">
        <is>
          <t>-</t>
        </is>
      </c>
      <c r="P53" s="319" t="inlineStr">
        <is>
          <t>-</t>
        </is>
      </c>
      <c r="Q53" s="319" t="inlineStr">
        <is>
          <t>-</t>
        </is>
      </c>
      <c r="R53" s="319" t="inlineStr">
        <is>
          <t>-</t>
        </is>
      </c>
      <c r="S53" s="319" t="inlineStr">
        <is>
          <t>-</t>
        </is>
      </c>
      <c r="T53" s="319" t="inlineStr">
        <is>
          <t>-</t>
        </is>
      </c>
      <c r="U53" s="319" t="inlineStr">
        <is>
          <t>-</t>
        </is>
      </c>
      <c r="V53" s="319" t="inlineStr">
        <is>
          <t>-</t>
        </is>
      </c>
      <c r="W53" s="319" t="inlineStr">
        <is>
          <t>-</t>
        </is>
      </c>
      <c r="X53" s="319" t="inlineStr">
        <is>
          <t>-</t>
        </is>
      </c>
      <c r="Y53" s="319" t="inlineStr">
        <is>
          <t>-</t>
        </is>
      </c>
      <c r="Z53" s="319" t="inlineStr">
        <is>
          <t>-</t>
        </is>
      </c>
      <c r="AA53" s="319" t="inlineStr">
        <is>
          <t>-</t>
        </is>
      </c>
      <c r="AB53" s="319" t="inlineStr">
        <is>
          <t>-</t>
        </is>
      </c>
      <c r="AC53" s="319" t="inlineStr">
        <is>
          <t>-</t>
        </is>
      </c>
      <c r="AD53" s="307" t="n"/>
      <c r="AE53" s="307" t="n"/>
      <c r="AF53" s="307" t="n"/>
      <c r="AG53" s="307" t="n"/>
      <c r="AH53" s="307" t="n"/>
      <c r="AI53" s="307" t="n"/>
      <c r="AJ53" s="307" t="n"/>
      <c r="AK53" s="307" t="n"/>
      <c r="AL53" s="307" t="n"/>
      <c r="AM53" s="307" t="n"/>
      <c r="AN53" s="307" t="n"/>
      <c r="AO53" s="307" t="n"/>
      <c r="AP53" s="307" t="n"/>
      <c r="AQ53" s="307" t="n"/>
      <c r="AR53" s="307" t="n"/>
      <c r="AS53" s="307" t="n"/>
      <c r="AT53" s="307" t="n"/>
      <c r="AU53" s="307" t="n"/>
      <c r="AV53" s="307" t="n"/>
      <c r="AW53" s="307" t="n"/>
      <c r="AX53" s="307" t="n"/>
      <c r="AY53" s="307" t="n"/>
      <c r="AZ53" s="307" t="n"/>
      <c r="BA53" s="307" t="n"/>
      <c r="BB53" s="307" t="n"/>
      <c r="BC53" s="307" t="n"/>
      <c r="BD53" s="307" t="n"/>
      <c r="BE53" s="307" t="n"/>
      <c r="BF53" s="307" t="n"/>
      <c r="BG53" s="307" t="n"/>
      <c r="BH53" s="307" t="n"/>
      <c r="BI53" s="307" t="n"/>
      <c r="BJ53" s="307" t="n"/>
      <c r="BK53" s="307" t="n"/>
      <c r="BL53" s="307" t="n"/>
      <c r="BM53" s="307" t="n"/>
      <c r="BN53" s="307" t="n"/>
      <c r="BO53" s="307" t="n"/>
      <c r="BP53" s="307" t="n"/>
      <c r="BQ53" s="307" t="n"/>
      <c r="BR53" s="307" t="n"/>
      <c r="BS53" s="307" t="n"/>
      <c r="BT53" s="307" t="n"/>
      <c r="BU53" s="307" t="n"/>
      <c r="BV53" s="307" t="n"/>
      <c r="BW53" s="307" t="n"/>
      <c r="BX53" s="307" t="n"/>
      <c r="BY53" s="307" t="n"/>
      <c r="BZ53" s="307" t="n"/>
      <c r="CA53" s="307" t="n"/>
      <c r="CB53" s="307" t="n"/>
      <c r="CC53" s="302" t="n"/>
      <c r="CD53" s="302" t="n"/>
      <c r="CE53" s="302" t="n"/>
      <c r="CF53" s="302" t="n"/>
      <c r="CG53" s="302" t="n"/>
      <c r="CH53" s="302" t="n"/>
      <c r="CI53" s="302" t="n"/>
      <c r="CJ53" s="302" t="n"/>
      <c r="CK53" s="302" t="n"/>
      <c r="CL53" s="302" t="n"/>
      <c r="CM53" s="302" t="n"/>
      <c r="CN53" s="302" t="n"/>
      <c r="CO53" s="302" t="n"/>
      <c r="CP53" s="302" t="n"/>
      <c r="CQ53" s="302" t="n"/>
      <c r="CR53" s="302" t="n"/>
      <c r="CS53" s="302" t="n"/>
      <c r="CT53" s="302" t="n"/>
      <c r="CU53" s="302" t="n"/>
      <c r="CV53" s="302" t="n"/>
    </row>
    <row r="54" hidden="1" outlineLevel="1" ht="10.5" customHeight="1" s="412">
      <c r="A54" s="302" t="inlineStr">
        <is>
          <t xml:space="preserve">    Guidance Low</t>
        </is>
      </c>
      <c r="B54" s="319" t="inlineStr">
        <is>
          <t>-</t>
        </is>
      </c>
      <c r="C54" s="319" t="inlineStr">
        <is>
          <t>-</t>
        </is>
      </c>
      <c r="D54" s="319" t="inlineStr">
        <is>
          <t>-</t>
        </is>
      </c>
      <c r="E54" s="319" t="inlineStr">
        <is>
          <t>-</t>
        </is>
      </c>
      <c r="F54" s="463" t="n">
        <v>0.695</v>
      </c>
      <c r="G54" s="319" t="inlineStr">
        <is>
          <t>-</t>
        </is>
      </c>
      <c r="H54" s="463" t="n">
        <v>1.55</v>
      </c>
      <c r="I54" s="463" t="n">
        <v>1.94</v>
      </c>
      <c r="J54" s="319" t="inlineStr">
        <is>
          <t>-</t>
        </is>
      </c>
      <c r="K54" s="319" t="inlineStr">
        <is>
          <t>-</t>
        </is>
      </c>
      <c r="L54" s="319" t="inlineStr">
        <is>
          <t>-</t>
        </is>
      </c>
      <c r="M54" s="319" t="inlineStr">
        <is>
          <t>-</t>
        </is>
      </c>
      <c r="N54" s="319" t="inlineStr">
        <is>
          <t>-</t>
        </is>
      </c>
      <c r="O54" s="319" t="inlineStr">
        <is>
          <t>-</t>
        </is>
      </c>
      <c r="P54" s="319" t="inlineStr">
        <is>
          <t>-</t>
        </is>
      </c>
      <c r="Q54" s="319" t="inlineStr">
        <is>
          <t>-</t>
        </is>
      </c>
      <c r="R54" s="319" t="inlineStr">
        <is>
          <t>-</t>
        </is>
      </c>
      <c r="S54" s="319" t="inlineStr">
        <is>
          <t>-</t>
        </is>
      </c>
      <c r="T54" s="319" t="inlineStr">
        <is>
          <t>-</t>
        </is>
      </c>
      <c r="U54" s="319" t="inlineStr">
        <is>
          <t>-</t>
        </is>
      </c>
      <c r="V54" s="319" t="inlineStr">
        <is>
          <t>-</t>
        </is>
      </c>
      <c r="W54" s="319" t="inlineStr">
        <is>
          <t>-</t>
        </is>
      </c>
      <c r="X54" s="319" t="inlineStr">
        <is>
          <t>-</t>
        </is>
      </c>
      <c r="Y54" s="319" t="inlineStr">
        <is>
          <t>-</t>
        </is>
      </c>
      <c r="Z54" s="319" t="inlineStr">
        <is>
          <t>-</t>
        </is>
      </c>
      <c r="AA54" s="319" t="inlineStr">
        <is>
          <t>-</t>
        </is>
      </c>
      <c r="AB54" s="319" t="inlineStr">
        <is>
          <t>-</t>
        </is>
      </c>
      <c r="AC54" s="319" t="inlineStr">
        <is>
          <t>-</t>
        </is>
      </c>
      <c r="AD54" s="307" t="n"/>
      <c r="AE54" s="307" t="n"/>
      <c r="AF54" s="307" t="n"/>
      <c r="AG54" s="307" t="n"/>
      <c r="AH54" s="307" t="n"/>
      <c r="AI54" s="307" t="n"/>
      <c r="AJ54" s="307" t="n"/>
      <c r="AK54" s="307" t="n"/>
      <c r="AL54" s="307" t="n"/>
      <c r="AM54" s="307" t="n"/>
      <c r="AN54" s="307" t="n"/>
      <c r="AO54" s="307" t="n"/>
      <c r="AP54" s="307" t="n"/>
      <c r="AQ54" s="307" t="n"/>
      <c r="AR54" s="307" t="n"/>
      <c r="AS54" s="307" t="n"/>
      <c r="AT54" s="307" t="n"/>
      <c r="AU54" s="307" t="n"/>
      <c r="AV54" s="307" t="n"/>
      <c r="AW54" s="307" t="n"/>
      <c r="AX54" s="307" t="n"/>
      <c r="AY54" s="307" t="n"/>
      <c r="AZ54" s="307" t="n"/>
      <c r="BA54" s="307" t="n"/>
      <c r="BB54" s="307" t="n"/>
      <c r="BC54" s="307" t="n"/>
      <c r="BD54" s="307" t="n"/>
      <c r="BE54" s="307" t="n"/>
      <c r="BF54" s="307" t="n"/>
      <c r="BG54" s="307" t="n"/>
      <c r="BH54" s="307" t="n"/>
      <c r="BI54" s="307" t="n"/>
      <c r="BJ54" s="307" t="n"/>
      <c r="BK54" s="307" t="n"/>
      <c r="BL54" s="307" t="n"/>
      <c r="BM54" s="307" t="n"/>
      <c r="BN54" s="307" t="n"/>
      <c r="BO54" s="307" t="n"/>
      <c r="BP54" s="307" t="n"/>
      <c r="BQ54" s="307" t="n"/>
      <c r="BR54" s="307" t="n"/>
      <c r="BS54" s="307" t="n"/>
      <c r="BT54" s="307" t="n"/>
      <c r="BU54" s="307" t="n"/>
      <c r="BV54" s="307" t="n"/>
      <c r="BW54" s="307" t="n"/>
      <c r="BX54" s="307" t="n"/>
      <c r="BY54" s="307" t="n"/>
      <c r="BZ54" s="307" t="n"/>
      <c r="CA54" s="307" t="n"/>
      <c r="CB54" s="307" t="n"/>
      <c r="CC54" s="302" t="n"/>
      <c r="CD54" s="302" t="n"/>
      <c r="CE54" s="302" t="n"/>
      <c r="CF54" s="302" t="n"/>
      <c r="CG54" s="302" t="n"/>
      <c r="CH54" s="302" t="n"/>
      <c r="CI54" s="302" t="n"/>
      <c r="CJ54" s="302" t="n"/>
      <c r="CK54" s="302" t="n"/>
      <c r="CL54" s="302" t="n"/>
      <c r="CM54" s="302" t="n"/>
      <c r="CN54" s="302" t="n"/>
      <c r="CO54" s="302" t="n"/>
      <c r="CP54" s="302" t="n"/>
      <c r="CQ54" s="302" t="n"/>
      <c r="CR54" s="302" t="n"/>
      <c r="CS54" s="302" t="n"/>
      <c r="CT54" s="302" t="n"/>
      <c r="CU54" s="302" t="n"/>
      <c r="CV54" s="302" t="n"/>
    </row>
    <row r="55" hidden="1" outlineLevel="1" ht="10.5" customHeight="1" s="412">
      <c r="A55" s="302" t="inlineStr">
        <is>
          <t xml:space="preserve">    Guidance High</t>
        </is>
      </c>
      <c r="B55" s="319" t="inlineStr">
        <is>
          <t>-</t>
        </is>
      </c>
      <c r="C55" s="319" t="inlineStr">
        <is>
          <t>-</t>
        </is>
      </c>
      <c r="D55" s="319" t="inlineStr">
        <is>
          <t>-</t>
        </is>
      </c>
      <c r="E55" s="319" t="inlineStr">
        <is>
          <t>-</t>
        </is>
      </c>
      <c r="F55" s="464" t="n">
        <v>0.705</v>
      </c>
      <c r="G55" s="319" t="inlineStr">
        <is>
          <t>-</t>
        </is>
      </c>
      <c r="H55" s="464" t="n">
        <v>1.6</v>
      </c>
      <c r="I55" s="464" t="n">
        <v>1.97</v>
      </c>
      <c r="J55" s="319" t="inlineStr">
        <is>
          <t>-</t>
        </is>
      </c>
      <c r="K55" s="319" t="inlineStr">
        <is>
          <t>-</t>
        </is>
      </c>
      <c r="L55" s="319" t="inlineStr">
        <is>
          <t>-</t>
        </is>
      </c>
      <c r="M55" s="319" t="inlineStr">
        <is>
          <t>-</t>
        </is>
      </c>
      <c r="N55" s="319" t="inlineStr">
        <is>
          <t>-</t>
        </is>
      </c>
      <c r="O55" s="319" t="inlineStr">
        <is>
          <t>-</t>
        </is>
      </c>
      <c r="P55" s="319" t="inlineStr">
        <is>
          <t>-</t>
        </is>
      </c>
      <c r="Q55" s="319" t="inlineStr">
        <is>
          <t>-</t>
        </is>
      </c>
      <c r="R55" s="319" t="inlineStr">
        <is>
          <t>-</t>
        </is>
      </c>
      <c r="S55" s="319" t="inlineStr">
        <is>
          <t>-</t>
        </is>
      </c>
      <c r="T55" s="319" t="inlineStr">
        <is>
          <t>-</t>
        </is>
      </c>
      <c r="U55" s="319" t="inlineStr">
        <is>
          <t>-</t>
        </is>
      </c>
      <c r="V55" s="319" t="inlineStr">
        <is>
          <t>-</t>
        </is>
      </c>
      <c r="W55" s="319" t="inlineStr">
        <is>
          <t>-</t>
        </is>
      </c>
      <c r="X55" s="319" t="inlineStr">
        <is>
          <t>-</t>
        </is>
      </c>
      <c r="Y55" s="319" t="inlineStr">
        <is>
          <t>-</t>
        </is>
      </c>
      <c r="Z55" s="319" t="inlineStr">
        <is>
          <t>-</t>
        </is>
      </c>
      <c r="AA55" s="319" t="inlineStr">
        <is>
          <t>-</t>
        </is>
      </c>
      <c r="AB55" s="319" t="inlineStr">
        <is>
          <t>-</t>
        </is>
      </c>
      <c r="AC55" s="319" t="inlineStr">
        <is>
          <t>-</t>
        </is>
      </c>
      <c r="AD55" s="307" t="n"/>
      <c r="AE55" s="307" t="n"/>
      <c r="AF55" s="307" t="n"/>
      <c r="AG55" s="307" t="n"/>
      <c r="AH55" s="307" t="n"/>
      <c r="AI55" s="307" t="n"/>
      <c r="AJ55" s="307" t="n"/>
      <c r="AK55" s="307" t="n"/>
      <c r="AL55" s="307" t="n"/>
      <c r="AM55" s="307" t="n"/>
      <c r="AN55" s="307" t="n"/>
      <c r="AO55" s="307" t="n"/>
      <c r="AP55" s="307" t="n"/>
      <c r="AQ55" s="307" t="n"/>
      <c r="AR55" s="307" t="n"/>
      <c r="AS55" s="307" t="n"/>
      <c r="AT55" s="307" t="n"/>
      <c r="AU55" s="307" t="n"/>
      <c r="AV55" s="307" t="n"/>
      <c r="AW55" s="307" t="n"/>
      <c r="AX55" s="307" t="n"/>
      <c r="AY55" s="307" t="n"/>
      <c r="AZ55" s="307" t="n"/>
      <c r="BA55" s="307" t="n"/>
      <c r="BB55" s="307" t="n"/>
      <c r="BC55" s="307" t="n"/>
      <c r="BD55" s="307" t="n"/>
      <c r="BE55" s="307" t="n"/>
      <c r="BF55" s="307" t="n"/>
      <c r="BG55" s="307" t="n"/>
      <c r="BH55" s="307" t="n"/>
      <c r="BI55" s="307" t="n"/>
      <c r="BJ55" s="307" t="n"/>
      <c r="BK55" s="307" t="n"/>
      <c r="BL55" s="307" t="n"/>
      <c r="BM55" s="307" t="n"/>
      <c r="BN55" s="307" t="n"/>
      <c r="BO55" s="307" t="n"/>
      <c r="BP55" s="307" t="n"/>
      <c r="BQ55" s="307" t="n"/>
      <c r="BR55" s="307" t="n"/>
      <c r="BS55" s="307" t="n"/>
      <c r="BT55" s="307" t="n"/>
      <c r="BU55" s="307" t="n"/>
      <c r="BV55" s="307" t="n"/>
      <c r="BW55" s="307" t="n"/>
      <c r="BX55" s="307" t="n"/>
      <c r="BY55" s="307" t="n"/>
      <c r="BZ55" s="307" t="n"/>
      <c r="CA55" s="307" t="n"/>
      <c r="CB55" s="307" t="n"/>
      <c r="CC55" s="302" t="n"/>
      <c r="CD55" s="302" t="n"/>
      <c r="CE55" s="302" t="n"/>
      <c r="CF55" s="302" t="n"/>
      <c r="CG55" s="302" t="n"/>
      <c r="CH55" s="302" t="n"/>
      <c r="CI55" s="302" t="n"/>
      <c r="CJ55" s="302" t="n"/>
      <c r="CK55" s="302" t="n"/>
      <c r="CL55" s="302" t="n"/>
      <c r="CM55" s="302" t="n"/>
      <c r="CN55" s="302" t="n"/>
      <c r="CO55" s="302" t="n"/>
      <c r="CP55" s="302" t="n"/>
      <c r="CQ55" s="302" t="n"/>
      <c r="CR55" s="302" t="n"/>
      <c r="CS55" s="302" t="n"/>
      <c r="CT55" s="302" t="n"/>
      <c r="CU55" s="302" t="n"/>
      <c r="CV55" s="302" t="n"/>
    </row>
    <row r="56" hidden="1" outlineLevel="1" ht="10.5" customHeight="1" s="412">
      <c r="A56" s="302" t="inlineStr">
        <is>
          <t xml:space="preserve">    Acctg. Standard</t>
        </is>
      </c>
      <c r="B56" s="319" t="inlineStr">
        <is>
          <t>-</t>
        </is>
      </c>
      <c r="C56" s="319" t="inlineStr">
        <is>
          <t>-</t>
        </is>
      </c>
      <c r="D56" s="319" t="inlineStr">
        <is>
          <t>US GAAP</t>
        </is>
      </c>
      <c r="E56" s="319" t="inlineStr">
        <is>
          <t>US GAAP</t>
        </is>
      </c>
      <c r="F56" s="319" t="inlineStr">
        <is>
          <t>US GAAP</t>
        </is>
      </c>
      <c r="G56" s="319" t="inlineStr">
        <is>
          <t>US GAAP</t>
        </is>
      </c>
      <c r="H56" s="319" t="inlineStr">
        <is>
          <t>US GAAP</t>
        </is>
      </c>
      <c r="I56" s="319" t="inlineStr">
        <is>
          <t>US GAAP</t>
        </is>
      </c>
      <c r="J56" s="319" t="inlineStr">
        <is>
          <t>-</t>
        </is>
      </c>
      <c r="K56" s="319" t="inlineStr">
        <is>
          <t>-</t>
        </is>
      </c>
      <c r="L56" s="319" t="inlineStr">
        <is>
          <t>-</t>
        </is>
      </c>
      <c r="M56" s="319" t="inlineStr">
        <is>
          <t>-</t>
        </is>
      </c>
      <c r="N56" s="319" t="inlineStr">
        <is>
          <t>-</t>
        </is>
      </c>
      <c r="O56" s="319" t="inlineStr">
        <is>
          <t>-</t>
        </is>
      </c>
      <c r="P56" s="319" t="inlineStr">
        <is>
          <t>-</t>
        </is>
      </c>
      <c r="Q56" s="319" t="inlineStr">
        <is>
          <t>-</t>
        </is>
      </c>
      <c r="R56" s="319" t="inlineStr">
        <is>
          <t>-</t>
        </is>
      </c>
      <c r="S56" s="319" t="inlineStr">
        <is>
          <t>-</t>
        </is>
      </c>
      <c r="T56" s="319" t="inlineStr">
        <is>
          <t>-</t>
        </is>
      </c>
      <c r="U56" s="319" t="inlineStr">
        <is>
          <t>-</t>
        </is>
      </c>
      <c r="V56" s="319" t="inlineStr">
        <is>
          <t>-</t>
        </is>
      </c>
      <c r="W56" s="319" t="inlineStr">
        <is>
          <t>-</t>
        </is>
      </c>
      <c r="X56" s="319" t="inlineStr">
        <is>
          <t>-</t>
        </is>
      </c>
      <c r="Y56" s="319" t="inlineStr">
        <is>
          <t>-</t>
        </is>
      </c>
      <c r="Z56" s="319" t="inlineStr">
        <is>
          <t>-</t>
        </is>
      </c>
      <c r="AA56" s="319" t="inlineStr">
        <is>
          <t>-</t>
        </is>
      </c>
      <c r="AB56" s="319" t="inlineStr">
        <is>
          <t>-</t>
        </is>
      </c>
      <c r="AC56" s="319" t="inlineStr">
        <is>
          <t>-</t>
        </is>
      </c>
      <c r="AD56" s="307" t="n"/>
      <c r="AE56" s="307" t="n"/>
      <c r="AF56" s="307" t="n"/>
      <c r="AG56" s="307" t="n"/>
      <c r="AH56" s="307" t="n"/>
      <c r="AI56" s="307" t="n"/>
      <c r="AJ56" s="307" t="n"/>
      <c r="AK56" s="307" t="n"/>
      <c r="AL56" s="307" t="n"/>
      <c r="AM56" s="307" t="n"/>
      <c r="AN56" s="307" t="n"/>
      <c r="AO56" s="307" t="n"/>
      <c r="AP56" s="307" t="n"/>
      <c r="AQ56" s="307" t="n"/>
      <c r="AR56" s="307" t="n"/>
      <c r="AS56" s="307" t="n"/>
      <c r="AT56" s="307" t="n"/>
      <c r="AU56" s="307" t="n"/>
      <c r="AV56" s="307" t="n"/>
      <c r="AW56" s="307" t="n"/>
      <c r="AX56" s="307" t="n"/>
      <c r="AY56" s="307" t="n"/>
      <c r="AZ56" s="307" t="n"/>
      <c r="BA56" s="307" t="n"/>
      <c r="BB56" s="307" t="n"/>
      <c r="BC56" s="307" t="n"/>
      <c r="BD56" s="307" t="n"/>
      <c r="BE56" s="307" t="n"/>
      <c r="BF56" s="307" t="n"/>
      <c r="BG56" s="307" t="n"/>
      <c r="BH56" s="307" t="n"/>
      <c r="BI56" s="307" t="n"/>
      <c r="BJ56" s="307" t="n"/>
      <c r="BK56" s="307" t="n"/>
      <c r="BL56" s="307" t="n"/>
      <c r="BM56" s="307" t="n"/>
      <c r="BN56" s="307" t="n"/>
      <c r="BO56" s="307" t="n"/>
      <c r="BP56" s="307" t="n"/>
      <c r="BQ56" s="307" t="n"/>
      <c r="BR56" s="307" t="n"/>
      <c r="BS56" s="307" t="n"/>
      <c r="BT56" s="307" t="n"/>
      <c r="BU56" s="307" t="n"/>
      <c r="BV56" s="307" t="n"/>
      <c r="BW56" s="307" t="n"/>
      <c r="BX56" s="307" t="n"/>
      <c r="BY56" s="307" t="n"/>
      <c r="BZ56" s="307" t="n"/>
      <c r="CA56" s="307" t="n"/>
      <c r="CB56" s="307" t="n"/>
      <c r="CC56" s="302" t="n"/>
      <c r="CD56" s="302" t="n"/>
      <c r="CE56" s="302" t="n"/>
      <c r="CF56" s="302" t="n"/>
      <c r="CG56" s="302" t="n"/>
      <c r="CH56" s="302" t="n"/>
      <c r="CI56" s="302" t="n"/>
      <c r="CJ56" s="302" t="n"/>
      <c r="CK56" s="302" t="n"/>
      <c r="CL56" s="302" t="n"/>
      <c r="CM56" s="302" t="n"/>
      <c r="CN56" s="302" t="n"/>
      <c r="CO56" s="302" t="n"/>
      <c r="CP56" s="302" t="n"/>
      <c r="CQ56" s="302" t="n"/>
      <c r="CR56" s="302" t="n"/>
      <c r="CS56" s="302" t="n"/>
      <c r="CT56" s="302" t="n"/>
      <c r="CU56" s="302" t="n"/>
      <c r="CV56" s="302" t="n"/>
    </row>
    <row r="57" hidden="1" outlineLevel="1" ht="10.5" customHeight="1" s="412">
      <c r="A57" s="318" t="inlineStr">
        <is>
          <t>EPS (GAAP)</t>
        </is>
      </c>
      <c r="B57" s="319" t="inlineStr">
        <is>
          <t>-</t>
        </is>
      </c>
      <c r="C57" s="319" t="inlineStr">
        <is>
          <t>-</t>
        </is>
      </c>
      <c r="D57" s="461" t="n">
        <v>0.275</v>
      </c>
      <c r="E57" s="461" t="n">
        <v>0.41</v>
      </c>
      <c r="F57" s="461" t="n">
        <v>0.845</v>
      </c>
      <c r="G57" s="461" t="n">
        <v>1.27</v>
      </c>
      <c r="H57" s="461" t="n">
        <v>1.85</v>
      </c>
      <c r="I57" s="461" t="n">
        <v>1.91</v>
      </c>
      <c r="J57" s="319" t="inlineStr">
        <is>
          <t>-</t>
        </is>
      </c>
      <c r="K57" s="319" t="inlineStr">
        <is>
          <t>-</t>
        </is>
      </c>
      <c r="L57" s="319" t="inlineStr">
        <is>
          <t>-</t>
        </is>
      </c>
      <c r="M57" s="319" t="inlineStr">
        <is>
          <t>-</t>
        </is>
      </c>
      <c r="N57" s="319" t="inlineStr">
        <is>
          <t>-</t>
        </is>
      </c>
      <c r="O57" s="319" t="inlineStr">
        <is>
          <t>-</t>
        </is>
      </c>
      <c r="P57" s="319" t="inlineStr">
        <is>
          <t>-</t>
        </is>
      </c>
      <c r="Q57" s="319" t="inlineStr">
        <is>
          <t>-</t>
        </is>
      </c>
      <c r="R57" s="319" t="inlineStr">
        <is>
          <t>-</t>
        </is>
      </c>
      <c r="S57" s="319" t="inlineStr">
        <is>
          <t>-</t>
        </is>
      </c>
      <c r="T57" s="319" t="inlineStr">
        <is>
          <t>-</t>
        </is>
      </c>
      <c r="U57" s="319" t="inlineStr">
        <is>
          <t>-</t>
        </is>
      </c>
      <c r="V57" s="319" t="inlineStr">
        <is>
          <t>-</t>
        </is>
      </c>
      <c r="W57" s="319" t="inlineStr">
        <is>
          <t>-</t>
        </is>
      </c>
      <c r="X57" s="319" t="inlineStr">
        <is>
          <t>-</t>
        </is>
      </c>
      <c r="Y57" s="319" t="inlineStr">
        <is>
          <t>-</t>
        </is>
      </c>
      <c r="Z57" s="319" t="inlineStr">
        <is>
          <t>-</t>
        </is>
      </c>
      <c r="AA57" s="319" t="inlineStr">
        <is>
          <t>-</t>
        </is>
      </c>
      <c r="AB57" s="319" t="inlineStr">
        <is>
          <t>-</t>
        </is>
      </c>
      <c r="AC57" s="319" t="inlineStr">
        <is>
          <t>-</t>
        </is>
      </c>
      <c r="AD57" s="307" t="n"/>
      <c r="AE57" s="307" t="n"/>
      <c r="AF57" s="307" t="n"/>
      <c r="AG57" s="307" t="n"/>
      <c r="AH57" s="307" t="n"/>
      <c r="AI57" s="307" t="n"/>
      <c r="AJ57" s="307" t="n"/>
      <c r="AK57" s="307" t="n"/>
      <c r="AL57" s="307" t="n"/>
      <c r="AM57" s="307" t="n"/>
      <c r="AN57" s="307" t="n"/>
      <c r="AO57" s="307" t="n"/>
      <c r="AP57" s="307" t="n"/>
      <c r="AQ57" s="307" t="n"/>
      <c r="AR57" s="307" t="n"/>
      <c r="AS57" s="307" t="n"/>
      <c r="AT57" s="307" t="n"/>
      <c r="AU57" s="307" t="n"/>
      <c r="AV57" s="307" t="n"/>
      <c r="AW57" s="307" t="n"/>
      <c r="AX57" s="307" t="n"/>
      <c r="AY57" s="307" t="n"/>
      <c r="AZ57" s="307" t="n"/>
      <c r="BA57" s="307" t="n"/>
      <c r="BB57" s="307" t="n"/>
      <c r="BC57" s="307" t="n"/>
      <c r="BD57" s="307" t="n"/>
      <c r="BE57" s="307" t="n"/>
      <c r="BF57" s="307" t="n"/>
      <c r="BG57" s="307" t="n"/>
      <c r="BH57" s="307" t="n"/>
      <c r="BI57" s="307" t="n"/>
      <c r="BJ57" s="307" t="n"/>
      <c r="BK57" s="307" t="n"/>
      <c r="BL57" s="307" t="n"/>
      <c r="BM57" s="307" t="n"/>
      <c r="BN57" s="307" t="n"/>
      <c r="BO57" s="307" t="n"/>
      <c r="BP57" s="307" t="n"/>
      <c r="BQ57" s="307" t="n"/>
      <c r="BR57" s="307" t="n"/>
      <c r="BS57" s="307" t="n"/>
      <c r="BT57" s="307" t="n"/>
      <c r="BU57" s="307" t="n"/>
      <c r="BV57" s="307" t="n"/>
      <c r="BW57" s="307" t="n"/>
      <c r="BX57" s="307" t="n"/>
      <c r="BY57" s="307" t="n"/>
      <c r="BZ57" s="307" t="n"/>
      <c r="CA57" s="307" t="n"/>
      <c r="CB57" s="307" t="n"/>
      <c r="CC57" s="302" t="n"/>
      <c r="CD57" s="302" t="n"/>
      <c r="CE57" s="302" t="n"/>
      <c r="CF57" s="302" t="n"/>
      <c r="CG57" s="302" t="n"/>
      <c r="CH57" s="302" t="n"/>
      <c r="CI57" s="302" t="n"/>
      <c r="CJ57" s="302" t="n"/>
      <c r="CK57" s="302" t="n"/>
      <c r="CL57" s="302" t="n"/>
      <c r="CM57" s="302" t="n"/>
      <c r="CN57" s="302" t="n"/>
      <c r="CO57" s="302" t="n"/>
      <c r="CP57" s="302" t="n"/>
      <c r="CQ57" s="302" t="n"/>
      <c r="CR57" s="302" t="n"/>
      <c r="CS57" s="302" t="n"/>
      <c r="CT57" s="302" t="n"/>
      <c r="CU57" s="302" t="n"/>
      <c r="CV57" s="302" t="n"/>
    </row>
    <row r="58" hidden="1" outlineLevel="1" ht="10.5" customHeight="1" s="412">
      <c r="A58" s="302" t="inlineStr">
        <is>
          <t xml:space="preserve">    Final Est.</t>
        </is>
      </c>
      <c r="B58" s="319" t="inlineStr">
        <is>
          <t>-</t>
        </is>
      </c>
      <c r="C58" s="319" t="inlineStr">
        <is>
          <t>-</t>
        </is>
      </c>
      <c r="D58" s="462" t="n">
        <v>0.2785</v>
      </c>
      <c r="E58" s="462" t="n">
        <v>0.34833</v>
      </c>
      <c r="F58" s="462" t="n">
        <v>0.75071</v>
      </c>
      <c r="G58" s="462" t="n">
        <v>1.24692</v>
      </c>
      <c r="H58" s="462" t="n">
        <v>1.8443</v>
      </c>
      <c r="I58" s="319" t="inlineStr">
        <is>
          <t>-</t>
        </is>
      </c>
      <c r="J58" s="319" t="inlineStr">
        <is>
          <t>-</t>
        </is>
      </c>
      <c r="K58" s="319" t="inlineStr">
        <is>
          <t>-</t>
        </is>
      </c>
      <c r="L58" s="319" t="inlineStr">
        <is>
          <t>-</t>
        </is>
      </c>
      <c r="M58" s="319" t="inlineStr">
        <is>
          <t>-</t>
        </is>
      </c>
      <c r="N58" s="319" t="inlineStr">
        <is>
          <t>-</t>
        </is>
      </c>
      <c r="O58" s="319" t="inlineStr">
        <is>
          <t>-</t>
        </is>
      </c>
      <c r="P58" s="319" t="inlineStr">
        <is>
          <t>-</t>
        </is>
      </c>
      <c r="Q58" s="319" t="inlineStr">
        <is>
          <t>-</t>
        </is>
      </c>
      <c r="R58" s="319" t="inlineStr">
        <is>
          <t>-</t>
        </is>
      </c>
      <c r="S58" s="319" t="inlineStr">
        <is>
          <t>-</t>
        </is>
      </c>
      <c r="T58" s="319" t="inlineStr">
        <is>
          <t>-</t>
        </is>
      </c>
      <c r="U58" s="319" t="inlineStr">
        <is>
          <t>-</t>
        </is>
      </c>
      <c r="V58" s="319" t="inlineStr">
        <is>
          <t>-</t>
        </is>
      </c>
      <c r="W58" s="319" t="inlineStr">
        <is>
          <t>-</t>
        </is>
      </c>
      <c r="X58" s="319" t="inlineStr">
        <is>
          <t>-</t>
        </is>
      </c>
      <c r="Y58" s="319" t="inlineStr">
        <is>
          <t>-</t>
        </is>
      </c>
      <c r="Z58" s="319" t="inlineStr">
        <is>
          <t>-</t>
        </is>
      </c>
      <c r="AA58" s="319" t="inlineStr">
        <is>
          <t>-</t>
        </is>
      </c>
      <c r="AB58" s="319" t="inlineStr">
        <is>
          <t>-</t>
        </is>
      </c>
      <c r="AC58" s="319" t="inlineStr">
        <is>
          <t>-</t>
        </is>
      </c>
      <c r="AD58" s="307" t="n"/>
      <c r="AE58" s="307" t="n"/>
      <c r="AF58" s="307" t="n"/>
      <c r="AG58" s="307" t="n"/>
      <c r="AH58" s="307" t="n"/>
      <c r="AI58" s="307" t="n"/>
      <c r="AJ58" s="307" t="n"/>
      <c r="AK58" s="307" t="n"/>
      <c r="AL58" s="307" t="n"/>
      <c r="AM58" s="307" t="n"/>
      <c r="AN58" s="307" t="n"/>
      <c r="AO58" s="307" t="n"/>
      <c r="AP58" s="307" t="n"/>
      <c r="AQ58" s="307" t="n"/>
      <c r="AR58" s="307" t="n"/>
      <c r="AS58" s="307" t="n"/>
      <c r="AT58" s="307" t="n"/>
      <c r="AU58" s="307" t="n"/>
      <c r="AV58" s="307" t="n"/>
      <c r="AW58" s="307" t="n"/>
      <c r="AX58" s="307" t="n"/>
      <c r="AY58" s="307" t="n"/>
      <c r="AZ58" s="307" t="n"/>
      <c r="BA58" s="307" t="n"/>
      <c r="BB58" s="307" t="n"/>
      <c r="BC58" s="307" t="n"/>
      <c r="BD58" s="307" t="n"/>
      <c r="BE58" s="307" t="n"/>
      <c r="BF58" s="307" t="n"/>
      <c r="BG58" s="307" t="n"/>
      <c r="BH58" s="307" t="n"/>
      <c r="BI58" s="307" t="n"/>
      <c r="BJ58" s="307" t="n"/>
      <c r="BK58" s="307" t="n"/>
      <c r="BL58" s="307" t="n"/>
      <c r="BM58" s="307" t="n"/>
      <c r="BN58" s="307" t="n"/>
      <c r="BO58" s="307" t="n"/>
      <c r="BP58" s="307" t="n"/>
      <c r="BQ58" s="307" t="n"/>
      <c r="BR58" s="307" t="n"/>
      <c r="BS58" s="307" t="n"/>
      <c r="BT58" s="307" t="n"/>
      <c r="BU58" s="307" t="n"/>
      <c r="BV58" s="307" t="n"/>
      <c r="BW58" s="307" t="n"/>
      <c r="BX58" s="307" t="n"/>
      <c r="BY58" s="307" t="n"/>
      <c r="BZ58" s="307" t="n"/>
      <c r="CA58" s="307" t="n"/>
      <c r="CB58" s="307" t="n"/>
      <c r="CC58" s="302" t="n"/>
      <c r="CD58" s="302" t="n"/>
      <c r="CE58" s="302" t="n"/>
      <c r="CF58" s="302" t="n"/>
      <c r="CG58" s="302" t="n"/>
      <c r="CH58" s="302" t="n"/>
      <c r="CI58" s="302" t="n"/>
      <c r="CJ58" s="302" t="n"/>
      <c r="CK58" s="302" t="n"/>
      <c r="CL58" s="302" t="n"/>
      <c r="CM58" s="302" t="n"/>
      <c r="CN58" s="302" t="n"/>
      <c r="CO58" s="302" t="n"/>
      <c r="CP58" s="302" t="n"/>
      <c r="CQ58" s="302" t="n"/>
      <c r="CR58" s="302" t="n"/>
      <c r="CS58" s="302" t="n"/>
      <c r="CT58" s="302" t="n"/>
      <c r="CU58" s="302" t="n"/>
      <c r="CV58" s="302" t="n"/>
    </row>
    <row r="59" hidden="1" outlineLevel="1" ht="10.5" customHeight="1" s="412">
      <c r="A59" s="302" t="inlineStr">
        <is>
          <t xml:space="preserve">    Median</t>
        </is>
      </c>
      <c r="B59" s="319" t="inlineStr">
        <is>
          <t>-</t>
        </is>
      </c>
      <c r="C59" s="319" t="inlineStr">
        <is>
          <t>-</t>
        </is>
      </c>
      <c r="D59" s="462" t="n">
        <v>0.28</v>
      </c>
      <c r="E59" s="462" t="n">
        <v>0.35</v>
      </c>
      <c r="F59" s="462" t="n">
        <v>0.75</v>
      </c>
      <c r="G59" s="462" t="n">
        <v>1.25</v>
      </c>
      <c r="H59" s="462" t="n">
        <v>1.84</v>
      </c>
      <c r="I59" s="319" t="inlineStr">
        <is>
          <t>-</t>
        </is>
      </c>
      <c r="J59" s="319" t="inlineStr">
        <is>
          <t>-</t>
        </is>
      </c>
      <c r="K59" s="319" t="inlineStr">
        <is>
          <t>-</t>
        </is>
      </c>
      <c r="L59" s="319" t="inlineStr">
        <is>
          <t>-</t>
        </is>
      </c>
      <c r="M59" s="319" t="inlineStr">
        <is>
          <t>-</t>
        </is>
      </c>
      <c r="N59" s="319" t="inlineStr">
        <is>
          <t>-</t>
        </is>
      </c>
      <c r="O59" s="319" t="inlineStr">
        <is>
          <t>-</t>
        </is>
      </c>
      <c r="P59" s="319" t="inlineStr">
        <is>
          <t>-</t>
        </is>
      </c>
      <c r="Q59" s="319" t="inlineStr">
        <is>
          <t>-</t>
        </is>
      </c>
      <c r="R59" s="319" t="inlineStr">
        <is>
          <t>-</t>
        </is>
      </c>
      <c r="S59" s="319" t="inlineStr">
        <is>
          <t>-</t>
        </is>
      </c>
      <c r="T59" s="319" t="inlineStr">
        <is>
          <t>-</t>
        </is>
      </c>
      <c r="U59" s="319" t="inlineStr">
        <is>
          <t>-</t>
        </is>
      </c>
      <c r="V59" s="319" t="inlineStr">
        <is>
          <t>-</t>
        </is>
      </c>
      <c r="W59" s="319" t="inlineStr">
        <is>
          <t>-</t>
        </is>
      </c>
      <c r="X59" s="319" t="inlineStr">
        <is>
          <t>-</t>
        </is>
      </c>
      <c r="Y59" s="319" t="inlineStr">
        <is>
          <t>-</t>
        </is>
      </c>
      <c r="Z59" s="319" t="inlineStr">
        <is>
          <t>-</t>
        </is>
      </c>
      <c r="AA59" s="319" t="inlineStr">
        <is>
          <t>-</t>
        </is>
      </c>
      <c r="AB59" s="319" t="inlineStr">
        <is>
          <t>-</t>
        </is>
      </c>
      <c r="AC59" s="319" t="inlineStr">
        <is>
          <t>-</t>
        </is>
      </c>
      <c r="AD59" s="307" t="n"/>
      <c r="AE59" s="307" t="n"/>
      <c r="AF59" s="307" t="n"/>
      <c r="AG59" s="307" t="n"/>
      <c r="AH59" s="307" t="n"/>
      <c r="AI59" s="307" t="n"/>
      <c r="AJ59" s="307" t="n"/>
      <c r="AK59" s="307" t="n"/>
      <c r="AL59" s="307" t="n"/>
      <c r="AM59" s="307" t="n"/>
      <c r="AN59" s="307" t="n"/>
      <c r="AO59" s="307" t="n"/>
      <c r="AP59" s="307" t="n"/>
      <c r="AQ59" s="307" t="n"/>
      <c r="AR59" s="307" t="n"/>
      <c r="AS59" s="307" t="n"/>
      <c r="AT59" s="307" t="n"/>
      <c r="AU59" s="307" t="n"/>
      <c r="AV59" s="307" t="n"/>
      <c r="AW59" s="307" t="n"/>
      <c r="AX59" s="307" t="n"/>
      <c r="AY59" s="307" t="n"/>
      <c r="AZ59" s="307" t="n"/>
      <c r="BA59" s="307" t="n"/>
      <c r="BB59" s="307" t="n"/>
      <c r="BC59" s="307" t="n"/>
      <c r="BD59" s="307" t="n"/>
      <c r="BE59" s="307" t="n"/>
      <c r="BF59" s="307" t="n"/>
      <c r="BG59" s="307" t="n"/>
      <c r="BH59" s="307" t="n"/>
      <c r="BI59" s="307" t="n"/>
      <c r="BJ59" s="307" t="n"/>
      <c r="BK59" s="307" t="n"/>
      <c r="BL59" s="307" t="n"/>
      <c r="BM59" s="307" t="n"/>
      <c r="BN59" s="307" t="n"/>
      <c r="BO59" s="307" t="n"/>
      <c r="BP59" s="307" t="n"/>
      <c r="BQ59" s="307" t="n"/>
      <c r="BR59" s="307" t="n"/>
      <c r="BS59" s="307" t="n"/>
      <c r="BT59" s="307" t="n"/>
      <c r="BU59" s="307" t="n"/>
      <c r="BV59" s="307" t="n"/>
      <c r="BW59" s="307" t="n"/>
      <c r="BX59" s="307" t="n"/>
      <c r="BY59" s="307" t="n"/>
      <c r="BZ59" s="307" t="n"/>
      <c r="CA59" s="307" t="n"/>
      <c r="CB59" s="307" t="n"/>
      <c r="CC59" s="302" t="n"/>
      <c r="CD59" s="302" t="n"/>
      <c r="CE59" s="302" t="n"/>
      <c r="CF59" s="302" t="n"/>
      <c r="CG59" s="302" t="n"/>
      <c r="CH59" s="302" t="n"/>
      <c r="CI59" s="302" t="n"/>
      <c r="CJ59" s="302" t="n"/>
      <c r="CK59" s="302" t="n"/>
      <c r="CL59" s="302" t="n"/>
      <c r="CM59" s="302" t="n"/>
      <c r="CN59" s="302" t="n"/>
      <c r="CO59" s="302" t="n"/>
      <c r="CP59" s="302" t="n"/>
      <c r="CQ59" s="302" t="n"/>
      <c r="CR59" s="302" t="n"/>
      <c r="CS59" s="302" t="n"/>
      <c r="CT59" s="302" t="n"/>
      <c r="CU59" s="302" t="n"/>
      <c r="CV59" s="302" t="n"/>
    </row>
    <row r="60" hidden="1" outlineLevel="1" ht="10.5" customHeight="1" s="412">
      <c r="A60" s="302" t="inlineStr">
        <is>
          <t xml:space="preserve">    High</t>
        </is>
      </c>
      <c r="B60" s="319" t="inlineStr">
        <is>
          <t>-</t>
        </is>
      </c>
      <c r="C60" s="319" t="inlineStr">
        <is>
          <t>-</t>
        </is>
      </c>
      <c r="D60" s="462" t="n">
        <v>0.28</v>
      </c>
      <c r="E60" s="462" t="n">
        <v>0.365</v>
      </c>
      <c r="F60" s="462" t="n">
        <v>0.755</v>
      </c>
      <c r="G60" s="462" t="n">
        <v>1.26</v>
      </c>
      <c r="H60" s="462" t="n">
        <v>1.87</v>
      </c>
      <c r="I60" s="319" t="inlineStr">
        <is>
          <t>-</t>
        </is>
      </c>
      <c r="J60" s="319" t="inlineStr">
        <is>
          <t>-</t>
        </is>
      </c>
      <c r="K60" s="319" t="inlineStr">
        <is>
          <t>-</t>
        </is>
      </c>
      <c r="L60" s="319" t="inlineStr">
        <is>
          <t>-</t>
        </is>
      </c>
      <c r="M60" s="319" t="inlineStr">
        <is>
          <t>-</t>
        </is>
      </c>
      <c r="N60" s="319" t="inlineStr">
        <is>
          <t>-</t>
        </is>
      </c>
      <c r="O60" s="319" t="inlineStr">
        <is>
          <t>-</t>
        </is>
      </c>
      <c r="P60" s="319" t="inlineStr">
        <is>
          <t>-</t>
        </is>
      </c>
      <c r="Q60" s="319" t="inlineStr">
        <is>
          <t>-</t>
        </is>
      </c>
      <c r="R60" s="319" t="inlineStr">
        <is>
          <t>-</t>
        </is>
      </c>
      <c r="S60" s="319" t="inlineStr">
        <is>
          <t>-</t>
        </is>
      </c>
      <c r="T60" s="319" t="inlineStr">
        <is>
          <t>-</t>
        </is>
      </c>
      <c r="U60" s="319" t="inlineStr">
        <is>
          <t>-</t>
        </is>
      </c>
      <c r="V60" s="319" t="inlineStr">
        <is>
          <t>-</t>
        </is>
      </c>
      <c r="W60" s="319" t="inlineStr">
        <is>
          <t>-</t>
        </is>
      </c>
      <c r="X60" s="319" t="inlineStr">
        <is>
          <t>-</t>
        </is>
      </c>
      <c r="Y60" s="319" t="inlineStr">
        <is>
          <t>-</t>
        </is>
      </c>
      <c r="Z60" s="319" t="inlineStr">
        <is>
          <t>-</t>
        </is>
      </c>
      <c r="AA60" s="319" t="inlineStr">
        <is>
          <t>-</t>
        </is>
      </c>
      <c r="AB60" s="319" t="inlineStr">
        <is>
          <t>-</t>
        </is>
      </c>
      <c r="AC60" s="319" t="inlineStr">
        <is>
          <t>-</t>
        </is>
      </c>
      <c r="AD60" s="307" t="n"/>
      <c r="AE60" s="307" t="n"/>
      <c r="AF60" s="307" t="n"/>
      <c r="AG60" s="307" t="n"/>
      <c r="AH60" s="307" t="n"/>
      <c r="AI60" s="307" t="n"/>
      <c r="AJ60" s="307" t="n"/>
      <c r="AK60" s="307" t="n"/>
      <c r="AL60" s="307" t="n"/>
      <c r="AM60" s="307" t="n"/>
      <c r="AN60" s="307" t="n"/>
      <c r="AO60" s="307" t="n"/>
      <c r="AP60" s="307" t="n"/>
      <c r="AQ60" s="307" t="n"/>
      <c r="AR60" s="307" t="n"/>
      <c r="AS60" s="307" t="n"/>
      <c r="AT60" s="307" t="n"/>
      <c r="AU60" s="307" t="n"/>
      <c r="AV60" s="307" t="n"/>
      <c r="AW60" s="307" t="n"/>
      <c r="AX60" s="307" t="n"/>
      <c r="AY60" s="307" t="n"/>
      <c r="AZ60" s="307" t="n"/>
      <c r="BA60" s="307" t="n"/>
      <c r="BB60" s="307" t="n"/>
      <c r="BC60" s="307" t="n"/>
      <c r="BD60" s="307" t="n"/>
      <c r="BE60" s="307" t="n"/>
      <c r="BF60" s="307" t="n"/>
      <c r="BG60" s="307" t="n"/>
      <c r="BH60" s="307" t="n"/>
      <c r="BI60" s="307" t="n"/>
      <c r="BJ60" s="307" t="n"/>
      <c r="BK60" s="307" t="n"/>
      <c r="BL60" s="307" t="n"/>
      <c r="BM60" s="307" t="n"/>
      <c r="BN60" s="307" t="n"/>
      <c r="BO60" s="307" t="n"/>
      <c r="BP60" s="307" t="n"/>
      <c r="BQ60" s="307" t="n"/>
      <c r="BR60" s="307" t="n"/>
      <c r="BS60" s="307" t="n"/>
      <c r="BT60" s="307" t="n"/>
      <c r="BU60" s="307" t="n"/>
      <c r="BV60" s="307" t="n"/>
      <c r="BW60" s="307" t="n"/>
      <c r="BX60" s="307" t="n"/>
      <c r="BY60" s="307" t="n"/>
      <c r="BZ60" s="307" t="n"/>
      <c r="CA60" s="307" t="n"/>
      <c r="CB60" s="307" t="n"/>
      <c r="CC60" s="302" t="n"/>
      <c r="CD60" s="302" t="n"/>
      <c r="CE60" s="302" t="n"/>
      <c r="CF60" s="302" t="n"/>
      <c r="CG60" s="302" t="n"/>
      <c r="CH60" s="302" t="n"/>
      <c r="CI60" s="302" t="n"/>
      <c r="CJ60" s="302" t="n"/>
      <c r="CK60" s="302" t="n"/>
      <c r="CL60" s="302" t="n"/>
      <c r="CM60" s="302" t="n"/>
      <c r="CN60" s="302" t="n"/>
      <c r="CO60" s="302" t="n"/>
      <c r="CP60" s="302" t="n"/>
      <c r="CQ60" s="302" t="n"/>
      <c r="CR60" s="302" t="n"/>
      <c r="CS60" s="302" t="n"/>
      <c r="CT60" s="302" t="n"/>
      <c r="CU60" s="302" t="n"/>
      <c r="CV60" s="302" t="n"/>
    </row>
    <row r="61" hidden="1" outlineLevel="1" ht="10.5" customHeight="1" s="412">
      <c r="A61" s="302" t="inlineStr">
        <is>
          <t xml:space="preserve">    Low</t>
        </is>
      </c>
      <c r="B61" s="319" t="inlineStr">
        <is>
          <t>-</t>
        </is>
      </c>
      <c r="C61" s="319" t="inlineStr">
        <is>
          <t>-</t>
        </is>
      </c>
      <c r="D61" s="462" t="n">
        <v>0.275</v>
      </c>
      <c r="E61" s="462" t="n">
        <v>0.32</v>
      </c>
      <c r="F61" s="462" t="n">
        <v>0.745</v>
      </c>
      <c r="G61" s="462" t="n">
        <v>1.24</v>
      </c>
      <c r="H61" s="462" t="n">
        <v>1.82</v>
      </c>
      <c r="I61" s="319" t="inlineStr">
        <is>
          <t>-</t>
        </is>
      </c>
      <c r="J61" s="319" t="inlineStr">
        <is>
          <t>-</t>
        </is>
      </c>
      <c r="K61" s="319" t="inlineStr">
        <is>
          <t>-</t>
        </is>
      </c>
      <c r="L61" s="319" t="inlineStr">
        <is>
          <t>-</t>
        </is>
      </c>
      <c r="M61" s="319" t="inlineStr">
        <is>
          <t>-</t>
        </is>
      </c>
      <c r="N61" s="319" t="inlineStr">
        <is>
          <t>-</t>
        </is>
      </c>
      <c r="O61" s="319" t="inlineStr">
        <is>
          <t>-</t>
        </is>
      </c>
      <c r="P61" s="319" t="inlineStr">
        <is>
          <t>-</t>
        </is>
      </c>
      <c r="Q61" s="319" t="inlineStr">
        <is>
          <t>-</t>
        </is>
      </c>
      <c r="R61" s="319" t="inlineStr">
        <is>
          <t>-</t>
        </is>
      </c>
      <c r="S61" s="319" t="inlineStr">
        <is>
          <t>-</t>
        </is>
      </c>
      <c r="T61" s="319" t="inlineStr">
        <is>
          <t>-</t>
        </is>
      </c>
      <c r="U61" s="319" t="inlineStr">
        <is>
          <t>-</t>
        </is>
      </c>
      <c r="V61" s="319" t="inlineStr">
        <is>
          <t>-</t>
        </is>
      </c>
      <c r="W61" s="319" t="inlineStr">
        <is>
          <t>-</t>
        </is>
      </c>
      <c r="X61" s="319" t="inlineStr">
        <is>
          <t>-</t>
        </is>
      </c>
      <c r="Y61" s="319" t="inlineStr">
        <is>
          <t>-</t>
        </is>
      </c>
      <c r="Z61" s="319" t="inlineStr">
        <is>
          <t>-</t>
        </is>
      </c>
      <c r="AA61" s="319" t="inlineStr">
        <is>
          <t>-</t>
        </is>
      </c>
      <c r="AB61" s="319" t="inlineStr">
        <is>
          <t>-</t>
        </is>
      </c>
      <c r="AC61" s="319" t="inlineStr">
        <is>
          <t>-</t>
        </is>
      </c>
      <c r="AD61" s="307" t="n"/>
      <c r="AE61" s="307" t="n"/>
      <c r="AF61" s="307" t="n"/>
      <c r="AG61" s="307" t="n"/>
      <c r="AH61" s="307" t="n"/>
      <c r="AI61" s="307" t="n"/>
      <c r="AJ61" s="307" t="n"/>
      <c r="AK61" s="307" t="n"/>
      <c r="AL61" s="307" t="n"/>
      <c r="AM61" s="307" t="n"/>
      <c r="AN61" s="307" t="n"/>
      <c r="AO61" s="307" t="n"/>
      <c r="AP61" s="307" t="n"/>
      <c r="AQ61" s="307" t="n"/>
      <c r="AR61" s="307" t="n"/>
      <c r="AS61" s="307" t="n"/>
      <c r="AT61" s="307" t="n"/>
      <c r="AU61" s="307" t="n"/>
      <c r="AV61" s="307" t="n"/>
      <c r="AW61" s="307" t="n"/>
      <c r="AX61" s="307" t="n"/>
      <c r="AY61" s="307" t="n"/>
      <c r="AZ61" s="307" t="n"/>
      <c r="BA61" s="307" t="n"/>
      <c r="BB61" s="307" t="n"/>
      <c r="BC61" s="307" t="n"/>
      <c r="BD61" s="307" t="n"/>
      <c r="BE61" s="307" t="n"/>
      <c r="BF61" s="307" t="n"/>
      <c r="BG61" s="307" t="n"/>
      <c r="BH61" s="307" t="n"/>
      <c r="BI61" s="307" t="n"/>
      <c r="BJ61" s="307" t="n"/>
      <c r="BK61" s="307" t="n"/>
      <c r="BL61" s="307" t="n"/>
      <c r="BM61" s="307" t="n"/>
      <c r="BN61" s="307" t="n"/>
      <c r="BO61" s="307" t="n"/>
      <c r="BP61" s="307" t="n"/>
      <c r="BQ61" s="307" t="n"/>
      <c r="BR61" s="307" t="n"/>
      <c r="BS61" s="307" t="n"/>
      <c r="BT61" s="307" t="n"/>
      <c r="BU61" s="307" t="n"/>
      <c r="BV61" s="307" t="n"/>
      <c r="BW61" s="307" t="n"/>
      <c r="BX61" s="307" t="n"/>
      <c r="BY61" s="307" t="n"/>
      <c r="BZ61" s="307" t="n"/>
      <c r="CA61" s="307" t="n"/>
      <c r="CB61" s="307" t="n"/>
      <c r="CC61" s="302" t="n"/>
      <c r="CD61" s="302" t="n"/>
      <c r="CE61" s="302" t="n"/>
      <c r="CF61" s="302" t="n"/>
      <c r="CG61" s="302" t="n"/>
      <c r="CH61" s="302" t="n"/>
      <c r="CI61" s="302" t="n"/>
      <c r="CJ61" s="302" t="n"/>
      <c r="CK61" s="302" t="n"/>
      <c r="CL61" s="302" t="n"/>
      <c r="CM61" s="302" t="n"/>
      <c r="CN61" s="302" t="n"/>
      <c r="CO61" s="302" t="n"/>
      <c r="CP61" s="302" t="n"/>
      <c r="CQ61" s="302" t="n"/>
      <c r="CR61" s="302" t="n"/>
      <c r="CS61" s="302" t="n"/>
      <c r="CT61" s="302" t="n"/>
      <c r="CU61" s="302" t="n"/>
      <c r="CV61" s="302" t="n"/>
    </row>
    <row r="62" hidden="1" outlineLevel="1" ht="10.5" customHeight="1" s="412">
      <c r="A62" s="302" t="inlineStr">
        <is>
          <t xml:space="preserve">    Std. Dev.</t>
        </is>
      </c>
      <c r="B62" s="319" t="inlineStr">
        <is>
          <t>-</t>
        </is>
      </c>
      <c r="C62" s="319" t="inlineStr">
        <is>
          <t>-</t>
        </is>
      </c>
      <c r="D62" s="460" t="n">
        <v>0.0025</v>
      </c>
      <c r="E62" s="460" t="n">
        <v>0.01374</v>
      </c>
      <c r="F62" s="460" t="n">
        <v>0.00319</v>
      </c>
      <c r="G62" s="460" t="n">
        <v>0.00606</v>
      </c>
      <c r="H62" s="460" t="n">
        <v>0.009690000000000001</v>
      </c>
      <c r="I62" s="319" t="inlineStr">
        <is>
          <t>-</t>
        </is>
      </c>
      <c r="J62" s="319" t="inlineStr">
        <is>
          <t>-</t>
        </is>
      </c>
      <c r="K62" s="319" t="inlineStr">
        <is>
          <t>-</t>
        </is>
      </c>
      <c r="L62" s="319" t="inlineStr">
        <is>
          <t>-</t>
        </is>
      </c>
      <c r="M62" s="319" t="inlineStr">
        <is>
          <t>-</t>
        </is>
      </c>
      <c r="N62" s="319" t="inlineStr">
        <is>
          <t>-</t>
        </is>
      </c>
      <c r="O62" s="319" t="inlineStr">
        <is>
          <t>-</t>
        </is>
      </c>
      <c r="P62" s="319" t="inlineStr">
        <is>
          <t>-</t>
        </is>
      </c>
      <c r="Q62" s="319" t="inlineStr">
        <is>
          <t>-</t>
        </is>
      </c>
      <c r="R62" s="319" t="inlineStr">
        <is>
          <t>-</t>
        </is>
      </c>
      <c r="S62" s="319" t="inlineStr">
        <is>
          <t>-</t>
        </is>
      </c>
      <c r="T62" s="319" t="inlineStr">
        <is>
          <t>-</t>
        </is>
      </c>
      <c r="U62" s="319" t="inlineStr">
        <is>
          <t>-</t>
        </is>
      </c>
      <c r="V62" s="319" t="inlineStr">
        <is>
          <t>-</t>
        </is>
      </c>
      <c r="W62" s="319" t="inlineStr">
        <is>
          <t>-</t>
        </is>
      </c>
      <c r="X62" s="319" t="inlineStr">
        <is>
          <t>-</t>
        </is>
      </c>
      <c r="Y62" s="319" t="inlineStr">
        <is>
          <t>-</t>
        </is>
      </c>
      <c r="Z62" s="319" t="inlineStr">
        <is>
          <t>-</t>
        </is>
      </c>
      <c r="AA62" s="319" t="inlineStr">
        <is>
          <t>-</t>
        </is>
      </c>
      <c r="AB62" s="319" t="inlineStr">
        <is>
          <t>-</t>
        </is>
      </c>
      <c r="AC62" s="319" t="inlineStr">
        <is>
          <t>-</t>
        </is>
      </c>
      <c r="AD62" s="307" t="n"/>
      <c r="AE62" s="307" t="n"/>
      <c r="AF62" s="307" t="n"/>
      <c r="AG62" s="307" t="n"/>
      <c r="AH62" s="307" t="n"/>
      <c r="AI62" s="307" t="n"/>
      <c r="AJ62" s="307" t="n"/>
      <c r="AK62" s="307" t="n"/>
      <c r="AL62" s="307" t="n"/>
      <c r="AM62" s="307" t="n"/>
      <c r="AN62" s="307" t="n"/>
      <c r="AO62" s="307" t="n"/>
      <c r="AP62" s="307" t="n"/>
      <c r="AQ62" s="307" t="n"/>
      <c r="AR62" s="307" t="n"/>
      <c r="AS62" s="307" t="n"/>
      <c r="AT62" s="307" t="n"/>
      <c r="AU62" s="307" t="n"/>
      <c r="AV62" s="307" t="n"/>
      <c r="AW62" s="307" t="n"/>
      <c r="AX62" s="307" t="n"/>
      <c r="AY62" s="307" t="n"/>
      <c r="AZ62" s="307" t="n"/>
      <c r="BA62" s="307" t="n"/>
      <c r="BB62" s="307" t="n"/>
      <c r="BC62" s="307" t="n"/>
      <c r="BD62" s="307" t="n"/>
      <c r="BE62" s="307" t="n"/>
      <c r="BF62" s="307" t="n"/>
      <c r="BG62" s="307" t="n"/>
      <c r="BH62" s="307" t="n"/>
      <c r="BI62" s="307" t="n"/>
      <c r="BJ62" s="307" t="n"/>
      <c r="BK62" s="307" t="n"/>
      <c r="BL62" s="307" t="n"/>
      <c r="BM62" s="307" t="n"/>
      <c r="BN62" s="307" t="n"/>
      <c r="BO62" s="307" t="n"/>
      <c r="BP62" s="307" t="n"/>
      <c r="BQ62" s="307" t="n"/>
      <c r="BR62" s="307" t="n"/>
      <c r="BS62" s="307" t="n"/>
      <c r="BT62" s="307" t="n"/>
      <c r="BU62" s="307" t="n"/>
      <c r="BV62" s="307" t="n"/>
      <c r="BW62" s="307" t="n"/>
      <c r="BX62" s="307" t="n"/>
      <c r="BY62" s="307" t="n"/>
      <c r="BZ62" s="307" t="n"/>
      <c r="CA62" s="307" t="n"/>
      <c r="CB62" s="307" t="n"/>
      <c r="CC62" s="302" t="n"/>
      <c r="CD62" s="302" t="n"/>
      <c r="CE62" s="302" t="n"/>
      <c r="CF62" s="302" t="n"/>
      <c r="CG62" s="302" t="n"/>
      <c r="CH62" s="302" t="n"/>
      <c r="CI62" s="302" t="n"/>
      <c r="CJ62" s="302" t="n"/>
      <c r="CK62" s="302" t="n"/>
      <c r="CL62" s="302" t="n"/>
      <c r="CM62" s="302" t="n"/>
      <c r="CN62" s="302" t="n"/>
      <c r="CO62" s="302" t="n"/>
      <c r="CP62" s="302" t="n"/>
      <c r="CQ62" s="302" t="n"/>
      <c r="CR62" s="302" t="n"/>
      <c r="CS62" s="302" t="n"/>
      <c r="CT62" s="302" t="n"/>
      <c r="CU62" s="302" t="n"/>
      <c r="CV62" s="302" t="n"/>
    </row>
    <row r="63" hidden="1" outlineLevel="1" ht="10.5" customHeight="1" s="412">
      <c r="A63" s="302" t="inlineStr">
        <is>
          <t xml:space="preserve">    No. of Estimates</t>
        </is>
      </c>
      <c r="B63" s="319" t="inlineStr">
        <is>
          <t>-</t>
        </is>
      </c>
      <c r="C63" s="319" t="inlineStr">
        <is>
          <t>-</t>
        </is>
      </c>
      <c r="D63" s="319" t="inlineStr">
        <is>
          <t>3/6</t>
        </is>
      </c>
      <c r="E63" s="319" t="inlineStr">
        <is>
          <t>6/6</t>
        </is>
      </c>
      <c r="F63" s="319" t="inlineStr">
        <is>
          <t>7/7</t>
        </is>
      </c>
      <c r="G63" s="319" t="inlineStr">
        <is>
          <t>13/13</t>
        </is>
      </c>
      <c r="H63" s="319" t="inlineStr">
        <is>
          <t>17/17</t>
        </is>
      </c>
      <c r="I63" s="319" t="inlineStr">
        <is>
          <t>-</t>
        </is>
      </c>
      <c r="J63" s="319" t="inlineStr">
        <is>
          <t>-</t>
        </is>
      </c>
      <c r="K63" s="319" t="inlineStr">
        <is>
          <t>-</t>
        </is>
      </c>
      <c r="L63" s="319" t="inlineStr">
        <is>
          <t>-</t>
        </is>
      </c>
      <c r="M63" s="319" t="inlineStr">
        <is>
          <t>-</t>
        </is>
      </c>
      <c r="N63" s="319" t="inlineStr">
        <is>
          <t>-</t>
        </is>
      </c>
      <c r="O63" s="319" t="inlineStr">
        <is>
          <t>-</t>
        </is>
      </c>
      <c r="P63" s="319" t="inlineStr">
        <is>
          <t>-</t>
        </is>
      </c>
      <c r="Q63" s="319" t="inlineStr">
        <is>
          <t>-</t>
        </is>
      </c>
      <c r="R63" s="319" t="inlineStr">
        <is>
          <t>-</t>
        </is>
      </c>
      <c r="S63" s="319" t="inlineStr">
        <is>
          <t>-</t>
        </is>
      </c>
      <c r="T63" s="319" t="inlineStr">
        <is>
          <t>-</t>
        </is>
      </c>
      <c r="U63" s="319" t="inlineStr">
        <is>
          <t>-</t>
        </is>
      </c>
      <c r="V63" s="319" t="inlineStr">
        <is>
          <t>-</t>
        </is>
      </c>
      <c r="W63" s="319" t="inlineStr">
        <is>
          <t>-</t>
        </is>
      </c>
      <c r="X63" s="319" t="inlineStr">
        <is>
          <t>-</t>
        </is>
      </c>
      <c r="Y63" s="319" t="inlineStr">
        <is>
          <t>-</t>
        </is>
      </c>
      <c r="Z63" s="319" t="inlineStr">
        <is>
          <t>-</t>
        </is>
      </c>
      <c r="AA63" s="319" t="inlineStr">
        <is>
          <t>-</t>
        </is>
      </c>
      <c r="AB63" s="319" t="inlineStr">
        <is>
          <t>-</t>
        </is>
      </c>
      <c r="AC63" s="319" t="inlineStr">
        <is>
          <t>-</t>
        </is>
      </c>
      <c r="AD63" s="307" t="n"/>
      <c r="AE63" s="307" t="n"/>
      <c r="AF63" s="307" t="n"/>
      <c r="AG63" s="307" t="n"/>
      <c r="AH63" s="307" t="n"/>
      <c r="AI63" s="307" t="n"/>
      <c r="AJ63" s="307" t="n"/>
      <c r="AK63" s="307" t="n"/>
      <c r="AL63" s="307" t="n"/>
      <c r="AM63" s="307" t="n"/>
      <c r="AN63" s="307" t="n"/>
      <c r="AO63" s="307" t="n"/>
      <c r="AP63" s="307" t="n"/>
      <c r="AQ63" s="307" t="n"/>
      <c r="AR63" s="307" t="n"/>
      <c r="AS63" s="307" t="n"/>
      <c r="AT63" s="307" t="n"/>
      <c r="AU63" s="307" t="n"/>
      <c r="AV63" s="307" t="n"/>
      <c r="AW63" s="307" t="n"/>
      <c r="AX63" s="307" t="n"/>
      <c r="AY63" s="307" t="n"/>
      <c r="AZ63" s="307" t="n"/>
      <c r="BA63" s="307" t="n"/>
      <c r="BB63" s="307" t="n"/>
      <c r="BC63" s="307" t="n"/>
      <c r="BD63" s="307" t="n"/>
      <c r="BE63" s="307" t="n"/>
      <c r="BF63" s="307" t="n"/>
      <c r="BG63" s="307" t="n"/>
      <c r="BH63" s="307" t="n"/>
      <c r="BI63" s="307" t="n"/>
      <c r="BJ63" s="307" t="n"/>
      <c r="BK63" s="307" t="n"/>
      <c r="BL63" s="307" t="n"/>
      <c r="BM63" s="307" t="n"/>
      <c r="BN63" s="307" t="n"/>
      <c r="BO63" s="307" t="n"/>
      <c r="BP63" s="307" t="n"/>
      <c r="BQ63" s="307" t="n"/>
      <c r="BR63" s="307" t="n"/>
      <c r="BS63" s="307" t="n"/>
      <c r="BT63" s="307" t="n"/>
      <c r="BU63" s="307" t="n"/>
      <c r="BV63" s="307" t="n"/>
      <c r="BW63" s="307" t="n"/>
      <c r="BX63" s="307" t="n"/>
      <c r="BY63" s="307" t="n"/>
      <c r="BZ63" s="307" t="n"/>
      <c r="CA63" s="307" t="n"/>
      <c r="CB63" s="307" t="n"/>
      <c r="CC63" s="302" t="n"/>
      <c r="CD63" s="302" t="n"/>
      <c r="CE63" s="302" t="n"/>
      <c r="CF63" s="302" t="n"/>
      <c r="CG63" s="302" t="n"/>
      <c r="CH63" s="302" t="n"/>
      <c r="CI63" s="302" t="n"/>
      <c r="CJ63" s="302" t="n"/>
      <c r="CK63" s="302" t="n"/>
      <c r="CL63" s="302" t="n"/>
      <c r="CM63" s="302" t="n"/>
      <c r="CN63" s="302" t="n"/>
      <c r="CO63" s="302" t="n"/>
      <c r="CP63" s="302" t="n"/>
      <c r="CQ63" s="302" t="n"/>
      <c r="CR63" s="302" t="n"/>
      <c r="CS63" s="302" t="n"/>
      <c r="CT63" s="302" t="n"/>
      <c r="CU63" s="302" t="n"/>
      <c r="CV63" s="302" t="n"/>
    </row>
    <row r="64" hidden="1" outlineLevel="1" ht="10.5" customHeight="1" s="412">
      <c r="A64" s="302" t="inlineStr">
        <is>
          <t xml:space="preserve">    Guidance Low</t>
        </is>
      </c>
      <c r="B64" s="319" t="inlineStr">
        <is>
          <t>-</t>
        </is>
      </c>
      <c r="C64" s="463" t="n">
        <v>0.2</v>
      </c>
      <c r="D64" s="463" t="n">
        <v>0.34</v>
      </c>
      <c r="E64" s="319" t="inlineStr">
        <is>
          <t>-</t>
        </is>
      </c>
      <c r="F64" s="463" t="n">
        <v>0.695</v>
      </c>
      <c r="G64" s="463" t="n">
        <v>1.16</v>
      </c>
      <c r="H64" s="463" t="n">
        <v>1.81</v>
      </c>
      <c r="I64" s="463" t="n">
        <v>1.94</v>
      </c>
      <c r="J64" s="319" t="inlineStr">
        <is>
          <t>-</t>
        </is>
      </c>
      <c r="K64" s="319" t="inlineStr">
        <is>
          <t>-</t>
        </is>
      </c>
      <c r="L64" s="319" t="inlineStr">
        <is>
          <t>-</t>
        </is>
      </c>
      <c r="M64" s="319" t="inlineStr">
        <is>
          <t>-</t>
        </is>
      </c>
      <c r="N64" s="319" t="inlineStr">
        <is>
          <t>-</t>
        </is>
      </c>
      <c r="O64" s="319" t="inlineStr">
        <is>
          <t>-</t>
        </is>
      </c>
      <c r="P64" s="319" t="inlineStr">
        <is>
          <t>-</t>
        </is>
      </c>
      <c r="Q64" s="319" t="inlineStr">
        <is>
          <t>-</t>
        </is>
      </c>
      <c r="R64" s="319" t="inlineStr">
        <is>
          <t>-</t>
        </is>
      </c>
      <c r="S64" s="319" t="inlineStr">
        <is>
          <t>-</t>
        </is>
      </c>
      <c r="T64" s="319" t="inlineStr">
        <is>
          <t>-</t>
        </is>
      </c>
      <c r="U64" s="319" t="inlineStr">
        <is>
          <t>-</t>
        </is>
      </c>
      <c r="V64" s="319" t="inlineStr">
        <is>
          <t>-</t>
        </is>
      </c>
      <c r="W64" s="319" t="inlineStr">
        <is>
          <t>-</t>
        </is>
      </c>
      <c r="X64" s="319" t="inlineStr">
        <is>
          <t>-</t>
        </is>
      </c>
      <c r="Y64" s="319" t="inlineStr">
        <is>
          <t>-</t>
        </is>
      </c>
      <c r="Z64" s="319" t="inlineStr">
        <is>
          <t>-</t>
        </is>
      </c>
      <c r="AA64" s="319" t="inlineStr">
        <is>
          <t>-</t>
        </is>
      </c>
      <c r="AB64" s="319" t="inlineStr">
        <is>
          <t>-</t>
        </is>
      </c>
      <c r="AC64" s="319" t="inlineStr">
        <is>
          <t>-</t>
        </is>
      </c>
      <c r="AD64" s="307" t="n"/>
      <c r="AE64" s="307" t="n"/>
      <c r="AF64" s="307" t="n"/>
      <c r="AG64" s="307" t="n"/>
      <c r="AH64" s="307" t="n"/>
      <c r="AI64" s="307" t="n"/>
      <c r="AJ64" s="307" t="n"/>
      <c r="AK64" s="307" t="n"/>
      <c r="AL64" s="307" t="n"/>
      <c r="AM64" s="307" t="n"/>
      <c r="AN64" s="307" t="n"/>
      <c r="AO64" s="307" t="n"/>
      <c r="AP64" s="307" t="n"/>
      <c r="AQ64" s="307" t="n"/>
      <c r="AR64" s="307" t="n"/>
      <c r="AS64" s="307" t="n"/>
      <c r="AT64" s="307" t="n"/>
      <c r="AU64" s="307" t="n"/>
      <c r="AV64" s="307" t="n"/>
      <c r="AW64" s="307" t="n"/>
      <c r="AX64" s="307" t="n"/>
      <c r="AY64" s="307" t="n"/>
      <c r="AZ64" s="307" t="n"/>
      <c r="BA64" s="307" t="n"/>
      <c r="BB64" s="307" t="n"/>
      <c r="BC64" s="307" t="n"/>
      <c r="BD64" s="307" t="n"/>
      <c r="BE64" s="307" t="n"/>
      <c r="BF64" s="307" t="n"/>
      <c r="BG64" s="307" t="n"/>
      <c r="BH64" s="307" t="n"/>
      <c r="BI64" s="307" t="n"/>
      <c r="BJ64" s="307" t="n"/>
      <c r="BK64" s="307" t="n"/>
      <c r="BL64" s="307" t="n"/>
      <c r="BM64" s="307" t="n"/>
      <c r="BN64" s="307" t="n"/>
      <c r="BO64" s="307" t="n"/>
      <c r="BP64" s="307" t="n"/>
      <c r="BQ64" s="307" t="n"/>
      <c r="BR64" s="307" t="n"/>
      <c r="BS64" s="307" t="n"/>
      <c r="BT64" s="307" t="n"/>
      <c r="BU64" s="307" t="n"/>
      <c r="BV64" s="307" t="n"/>
      <c r="BW64" s="307" t="n"/>
      <c r="BX64" s="307" t="n"/>
      <c r="BY64" s="307" t="n"/>
      <c r="BZ64" s="307" t="n"/>
      <c r="CA64" s="307" t="n"/>
      <c r="CB64" s="307" t="n"/>
      <c r="CC64" s="302" t="n"/>
      <c r="CD64" s="302" t="n"/>
      <c r="CE64" s="302" t="n"/>
      <c r="CF64" s="302" t="n"/>
      <c r="CG64" s="302" t="n"/>
      <c r="CH64" s="302" t="n"/>
      <c r="CI64" s="302" t="n"/>
      <c r="CJ64" s="302" t="n"/>
      <c r="CK64" s="302" t="n"/>
      <c r="CL64" s="302" t="n"/>
      <c r="CM64" s="302" t="n"/>
      <c r="CN64" s="302" t="n"/>
      <c r="CO64" s="302" t="n"/>
      <c r="CP64" s="302" t="n"/>
      <c r="CQ64" s="302" t="n"/>
      <c r="CR64" s="302" t="n"/>
      <c r="CS64" s="302" t="n"/>
      <c r="CT64" s="302" t="n"/>
      <c r="CU64" s="302" t="n"/>
      <c r="CV64" s="302" t="n"/>
    </row>
    <row r="65" hidden="1" outlineLevel="1" ht="10.5" customHeight="1" s="412">
      <c r="A65" s="302" t="inlineStr">
        <is>
          <t xml:space="preserve">    Guidance High</t>
        </is>
      </c>
      <c r="B65" s="319" t="inlineStr">
        <is>
          <t>-</t>
        </is>
      </c>
      <c r="C65" s="464" t="n">
        <v>0.21</v>
      </c>
      <c r="D65" s="464" t="n">
        <v>0.355</v>
      </c>
      <c r="E65" s="319" t="inlineStr">
        <is>
          <t>-</t>
        </is>
      </c>
      <c r="F65" s="464" t="n">
        <v>0.705</v>
      </c>
      <c r="G65" s="464" t="n">
        <v>1.18</v>
      </c>
      <c r="H65" s="464" t="n">
        <v>1.83</v>
      </c>
      <c r="I65" s="464" t="n">
        <v>1.96</v>
      </c>
      <c r="J65" s="319" t="inlineStr">
        <is>
          <t>-</t>
        </is>
      </c>
      <c r="K65" s="319" t="inlineStr">
        <is>
          <t>-</t>
        </is>
      </c>
      <c r="L65" s="319" t="inlineStr">
        <is>
          <t>-</t>
        </is>
      </c>
      <c r="M65" s="319" t="inlineStr">
        <is>
          <t>-</t>
        </is>
      </c>
      <c r="N65" s="319" t="inlineStr">
        <is>
          <t>-</t>
        </is>
      </c>
      <c r="O65" s="319" t="inlineStr">
        <is>
          <t>-</t>
        </is>
      </c>
      <c r="P65" s="319" t="inlineStr">
        <is>
          <t>-</t>
        </is>
      </c>
      <c r="Q65" s="319" t="inlineStr">
        <is>
          <t>-</t>
        </is>
      </c>
      <c r="R65" s="319" t="inlineStr">
        <is>
          <t>-</t>
        </is>
      </c>
      <c r="S65" s="319" t="inlineStr">
        <is>
          <t>-</t>
        </is>
      </c>
      <c r="T65" s="319" t="inlineStr">
        <is>
          <t>-</t>
        </is>
      </c>
      <c r="U65" s="319" t="inlineStr">
        <is>
          <t>-</t>
        </is>
      </c>
      <c r="V65" s="319" t="inlineStr">
        <is>
          <t>-</t>
        </is>
      </c>
      <c r="W65" s="319" t="inlineStr">
        <is>
          <t>-</t>
        </is>
      </c>
      <c r="X65" s="319" t="inlineStr">
        <is>
          <t>-</t>
        </is>
      </c>
      <c r="Y65" s="319" t="inlineStr">
        <is>
          <t>-</t>
        </is>
      </c>
      <c r="Z65" s="319" t="inlineStr">
        <is>
          <t>-</t>
        </is>
      </c>
      <c r="AA65" s="319" t="inlineStr">
        <is>
          <t>-</t>
        </is>
      </c>
      <c r="AB65" s="319" t="inlineStr">
        <is>
          <t>-</t>
        </is>
      </c>
      <c r="AC65" s="319" t="inlineStr">
        <is>
          <t>-</t>
        </is>
      </c>
      <c r="AD65" s="307" t="n"/>
      <c r="AE65" s="307" t="n"/>
      <c r="AF65" s="307" t="n"/>
      <c r="AG65" s="307" t="n"/>
      <c r="AH65" s="307" t="n"/>
      <c r="AI65" s="307" t="n"/>
      <c r="AJ65" s="307" t="n"/>
      <c r="AK65" s="307" t="n"/>
      <c r="AL65" s="307" t="n"/>
      <c r="AM65" s="307" t="n"/>
      <c r="AN65" s="307" t="n"/>
      <c r="AO65" s="307" t="n"/>
      <c r="AP65" s="307" t="n"/>
      <c r="AQ65" s="307" t="n"/>
      <c r="AR65" s="307" t="n"/>
      <c r="AS65" s="307" t="n"/>
      <c r="AT65" s="307" t="n"/>
      <c r="AU65" s="307" t="n"/>
      <c r="AV65" s="307" t="n"/>
      <c r="AW65" s="307" t="n"/>
      <c r="AX65" s="307" t="n"/>
      <c r="AY65" s="307" t="n"/>
      <c r="AZ65" s="307" t="n"/>
      <c r="BA65" s="307" t="n"/>
      <c r="BB65" s="307" t="n"/>
      <c r="BC65" s="307" t="n"/>
      <c r="BD65" s="307" t="n"/>
      <c r="BE65" s="307" t="n"/>
      <c r="BF65" s="307" t="n"/>
      <c r="BG65" s="307" t="n"/>
      <c r="BH65" s="307" t="n"/>
      <c r="BI65" s="307" t="n"/>
      <c r="BJ65" s="307" t="n"/>
      <c r="BK65" s="307" t="n"/>
      <c r="BL65" s="307" t="n"/>
      <c r="BM65" s="307" t="n"/>
      <c r="BN65" s="307" t="n"/>
      <c r="BO65" s="307" t="n"/>
      <c r="BP65" s="307" t="n"/>
      <c r="BQ65" s="307" t="n"/>
      <c r="BR65" s="307" t="n"/>
      <c r="BS65" s="307" t="n"/>
      <c r="BT65" s="307" t="n"/>
      <c r="BU65" s="307" t="n"/>
      <c r="BV65" s="307" t="n"/>
      <c r="BW65" s="307" t="n"/>
      <c r="BX65" s="307" t="n"/>
      <c r="BY65" s="307" t="n"/>
      <c r="BZ65" s="307" t="n"/>
      <c r="CA65" s="307" t="n"/>
      <c r="CB65" s="307" t="n"/>
      <c r="CC65" s="302" t="n"/>
      <c r="CD65" s="302" t="n"/>
      <c r="CE65" s="302" t="n"/>
      <c r="CF65" s="302" t="n"/>
      <c r="CG65" s="302" t="n"/>
      <c r="CH65" s="302" t="n"/>
      <c r="CI65" s="302" t="n"/>
      <c r="CJ65" s="302" t="n"/>
      <c r="CK65" s="302" t="n"/>
      <c r="CL65" s="302" t="n"/>
      <c r="CM65" s="302" t="n"/>
      <c r="CN65" s="302" t="n"/>
      <c r="CO65" s="302" t="n"/>
      <c r="CP65" s="302" t="n"/>
      <c r="CQ65" s="302" t="n"/>
      <c r="CR65" s="302" t="n"/>
      <c r="CS65" s="302" t="n"/>
      <c r="CT65" s="302" t="n"/>
      <c r="CU65" s="302" t="n"/>
      <c r="CV65" s="302" t="n"/>
    </row>
    <row r="66" hidden="1" outlineLevel="1" ht="10.5" customHeight="1" s="412">
      <c r="A66" s="302" t="inlineStr">
        <is>
          <t xml:space="preserve">    Acctg. Standard</t>
        </is>
      </c>
      <c r="B66" s="319" t="inlineStr">
        <is>
          <t>-</t>
        </is>
      </c>
      <c r="C66" s="319" t="inlineStr">
        <is>
          <t>US GAAP</t>
        </is>
      </c>
      <c r="D66" s="319" t="inlineStr">
        <is>
          <t>US GAAP</t>
        </is>
      </c>
      <c r="E66" s="319" t="inlineStr">
        <is>
          <t>US GAAP</t>
        </is>
      </c>
      <c r="F66" s="319" t="inlineStr">
        <is>
          <t>US GAAP</t>
        </is>
      </c>
      <c r="G66" s="319" t="inlineStr">
        <is>
          <t>US GAAP</t>
        </is>
      </c>
      <c r="H66" s="319" t="inlineStr">
        <is>
          <t>US GAAP</t>
        </is>
      </c>
      <c r="I66" s="319" t="inlineStr">
        <is>
          <t>US GAAP</t>
        </is>
      </c>
      <c r="J66" s="319" t="inlineStr">
        <is>
          <t>-</t>
        </is>
      </c>
      <c r="K66" s="319" t="inlineStr">
        <is>
          <t>-</t>
        </is>
      </c>
      <c r="L66" s="319" t="inlineStr">
        <is>
          <t>-</t>
        </is>
      </c>
      <c r="M66" s="319" t="inlineStr">
        <is>
          <t>-</t>
        </is>
      </c>
      <c r="N66" s="319" t="inlineStr">
        <is>
          <t>-</t>
        </is>
      </c>
      <c r="O66" s="319" t="inlineStr">
        <is>
          <t>-</t>
        </is>
      </c>
      <c r="P66" s="319" t="inlineStr">
        <is>
          <t>-</t>
        </is>
      </c>
      <c r="Q66" s="319" t="inlineStr">
        <is>
          <t>-</t>
        </is>
      </c>
      <c r="R66" s="319" t="inlineStr">
        <is>
          <t>-</t>
        </is>
      </c>
      <c r="S66" s="319" t="inlineStr">
        <is>
          <t>-</t>
        </is>
      </c>
      <c r="T66" s="319" t="inlineStr">
        <is>
          <t>-</t>
        </is>
      </c>
      <c r="U66" s="319" t="inlineStr">
        <is>
          <t>-</t>
        </is>
      </c>
      <c r="V66" s="319" t="inlineStr">
        <is>
          <t>-</t>
        </is>
      </c>
      <c r="W66" s="319" t="inlineStr">
        <is>
          <t>-</t>
        </is>
      </c>
      <c r="X66" s="319" t="inlineStr">
        <is>
          <t>-</t>
        </is>
      </c>
      <c r="Y66" s="319" t="inlineStr">
        <is>
          <t>-</t>
        </is>
      </c>
      <c r="Z66" s="319" t="inlineStr">
        <is>
          <t>-</t>
        </is>
      </c>
      <c r="AA66" s="319" t="inlineStr">
        <is>
          <t>-</t>
        </is>
      </c>
      <c r="AB66" s="319" t="inlineStr">
        <is>
          <t>-</t>
        </is>
      </c>
      <c r="AC66" s="319" t="inlineStr">
        <is>
          <t>-</t>
        </is>
      </c>
      <c r="AD66" s="307" t="n"/>
      <c r="AE66" s="307" t="n"/>
      <c r="AF66" s="307" t="n"/>
      <c r="AG66" s="307" t="n"/>
      <c r="AH66" s="307" t="n"/>
      <c r="AI66" s="307" t="n"/>
      <c r="AJ66" s="307" t="n"/>
      <c r="AK66" s="307" t="n"/>
      <c r="AL66" s="307" t="n"/>
      <c r="AM66" s="307" t="n"/>
      <c r="AN66" s="307" t="n"/>
      <c r="AO66" s="307" t="n"/>
      <c r="AP66" s="307" t="n"/>
      <c r="AQ66" s="307" t="n"/>
      <c r="AR66" s="307" t="n"/>
      <c r="AS66" s="307" t="n"/>
      <c r="AT66" s="307" t="n"/>
      <c r="AU66" s="307" t="n"/>
      <c r="AV66" s="307" t="n"/>
      <c r="AW66" s="307" t="n"/>
      <c r="AX66" s="307" t="n"/>
      <c r="AY66" s="307" t="n"/>
      <c r="AZ66" s="307" t="n"/>
      <c r="BA66" s="307" t="n"/>
      <c r="BB66" s="307" t="n"/>
      <c r="BC66" s="307" t="n"/>
      <c r="BD66" s="307" t="n"/>
      <c r="BE66" s="307" t="n"/>
      <c r="BF66" s="307" t="n"/>
      <c r="BG66" s="307" t="n"/>
      <c r="BH66" s="307" t="n"/>
      <c r="BI66" s="307" t="n"/>
      <c r="BJ66" s="307" t="n"/>
      <c r="BK66" s="307" t="n"/>
      <c r="BL66" s="307" t="n"/>
      <c r="BM66" s="307" t="n"/>
      <c r="BN66" s="307" t="n"/>
      <c r="BO66" s="307" t="n"/>
      <c r="BP66" s="307" t="n"/>
      <c r="BQ66" s="307" t="n"/>
      <c r="BR66" s="307" t="n"/>
      <c r="BS66" s="307" t="n"/>
      <c r="BT66" s="307" t="n"/>
      <c r="BU66" s="307" t="n"/>
      <c r="BV66" s="307" t="n"/>
      <c r="BW66" s="307" t="n"/>
      <c r="BX66" s="307" t="n"/>
      <c r="BY66" s="307" t="n"/>
      <c r="BZ66" s="307" t="n"/>
      <c r="CA66" s="307" t="n"/>
      <c r="CB66" s="307" t="n"/>
      <c r="CC66" s="302" t="n"/>
      <c r="CD66" s="302" t="n"/>
      <c r="CE66" s="302" t="n"/>
      <c r="CF66" s="302" t="n"/>
      <c r="CG66" s="302" t="n"/>
      <c r="CH66" s="302" t="n"/>
      <c r="CI66" s="302" t="n"/>
      <c r="CJ66" s="302" t="n"/>
      <c r="CK66" s="302" t="n"/>
      <c r="CL66" s="302" t="n"/>
      <c r="CM66" s="302" t="n"/>
      <c r="CN66" s="302" t="n"/>
      <c r="CO66" s="302" t="n"/>
      <c r="CP66" s="302" t="n"/>
      <c r="CQ66" s="302" t="n"/>
      <c r="CR66" s="302" t="n"/>
      <c r="CS66" s="302" t="n"/>
      <c r="CT66" s="302" t="n"/>
      <c r="CU66" s="302" t="n"/>
      <c r="CV66" s="302" t="n"/>
    </row>
    <row r="67" hidden="1" outlineLevel="1" ht="10.5" customHeight="1" s="412">
      <c r="A67" s="318" t="inlineStr">
        <is>
          <t>Cash Earnings / Share</t>
        </is>
      </c>
      <c r="B67" s="319" t="inlineStr">
        <is>
          <t>-</t>
        </is>
      </c>
      <c r="C67" s="319" t="inlineStr">
        <is>
          <t>-</t>
        </is>
      </c>
      <c r="D67" s="319" t="inlineStr">
        <is>
          <t>-</t>
        </is>
      </c>
      <c r="E67" s="319" t="inlineStr">
        <is>
          <t>-</t>
        </is>
      </c>
      <c r="F67" s="319" t="inlineStr">
        <is>
          <t>-</t>
        </is>
      </c>
      <c r="G67" s="319" t="inlineStr">
        <is>
          <t>-</t>
        </is>
      </c>
      <c r="H67" s="461" t="n">
        <v>2.0805</v>
      </c>
      <c r="I67" s="319" t="inlineStr">
        <is>
          <t>-</t>
        </is>
      </c>
      <c r="J67" s="319" t="inlineStr">
        <is>
          <t>-</t>
        </is>
      </c>
      <c r="K67" s="319" t="inlineStr">
        <is>
          <t>-</t>
        </is>
      </c>
      <c r="L67" s="319" t="inlineStr">
        <is>
          <t>-</t>
        </is>
      </c>
      <c r="M67" s="319" t="inlineStr">
        <is>
          <t>-</t>
        </is>
      </c>
      <c r="N67" s="319" t="inlineStr">
        <is>
          <t>-</t>
        </is>
      </c>
      <c r="O67" s="319" t="inlineStr">
        <is>
          <t>-</t>
        </is>
      </c>
      <c r="P67" s="319" t="inlineStr">
        <is>
          <t>-</t>
        </is>
      </c>
      <c r="Q67" s="319" t="inlineStr">
        <is>
          <t>-</t>
        </is>
      </c>
      <c r="R67" s="319" t="inlineStr">
        <is>
          <t>-</t>
        </is>
      </c>
      <c r="S67" s="319" t="inlineStr">
        <is>
          <t>-</t>
        </is>
      </c>
      <c r="T67" s="319" t="inlineStr">
        <is>
          <t>-</t>
        </is>
      </c>
      <c r="U67" s="319" t="inlineStr">
        <is>
          <t>-</t>
        </is>
      </c>
      <c r="V67" s="319" t="inlineStr">
        <is>
          <t>-</t>
        </is>
      </c>
      <c r="W67" s="319" t="inlineStr">
        <is>
          <t>-</t>
        </is>
      </c>
      <c r="X67" s="319" t="inlineStr">
        <is>
          <t>-</t>
        </is>
      </c>
      <c r="Y67" s="319" t="inlineStr">
        <is>
          <t>-</t>
        </is>
      </c>
      <c r="Z67" s="319" t="inlineStr">
        <is>
          <t>-</t>
        </is>
      </c>
      <c r="AA67" s="319" t="inlineStr">
        <is>
          <t>-</t>
        </is>
      </c>
      <c r="AB67" s="319" t="inlineStr">
        <is>
          <t>-</t>
        </is>
      </c>
      <c r="AC67" s="319" t="inlineStr">
        <is>
          <t>-</t>
        </is>
      </c>
      <c r="AD67" s="307" t="n"/>
      <c r="AE67" s="307" t="n"/>
      <c r="AF67" s="307" t="n"/>
      <c r="AG67" s="307" t="n"/>
      <c r="AH67" s="307" t="n"/>
      <c r="AI67" s="307" t="n"/>
      <c r="AJ67" s="307" t="n"/>
      <c r="AK67" s="307" t="n"/>
      <c r="AL67" s="307" t="n"/>
      <c r="AM67" s="307" t="n"/>
      <c r="AN67" s="307" t="n"/>
      <c r="AO67" s="307" t="n"/>
      <c r="AP67" s="307" t="n"/>
      <c r="AQ67" s="307" t="n"/>
      <c r="AR67" s="307" t="n"/>
      <c r="AS67" s="307" t="n"/>
      <c r="AT67" s="307" t="n"/>
      <c r="AU67" s="307" t="n"/>
      <c r="AV67" s="307" t="n"/>
      <c r="AW67" s="307" t="n"/>
      <c r="AX67" s="307" t="n"/>
      <c r="AY67" s="307" t="n"/>
      <c r="AZ67" s="307" t="n"/>
      <c r="BA67" s="307" t="n"/>
      <c r="BB67" s="307" t="n"/>
      <c r="BC67" s="307" t="n"/>
      <c r="BD67" s="307" t="n"/>
      <c r="BE67" s="307" t="n"/>
      <c r="BF67" s="307" t="n"/>
      <c r="BG67" s="307" t="n"/>
      <c r="BH67" s="307" t="n"/>
      <c r="BI67" s="307" t="n"/>
      <c r="BJ67" s="307" t="n"/>
      <c r="BK67" s="307" t="n"/>
      <c r="BL67" s="307" t="n"/>
      <c r="BM67" s="307" t="n"/>
      <c r="BN67" s="307" t="n"/>
      <c r="BO67" s="307" t="n"/>
      <c r="BP67" s="307" t="n"/>
      <c r="BQ67" s="307" t="n"/>
      <c r="BR67" s="307" t="n"/>
      <c r="BS67" s="307" t="n"/>
      <c r="BT67" s="307" t="n"/>
      <c r="BU67" s="307" t="n"/>
      <c r="BV67" s="307" t="n"/>
      <c r="BW67" s="307" t="n"/>
      <c r="BX67" s="307" t="n"/>
      <c r="BY67" s="307" t="n"/>
      <c r="BZ67" s="307" t="n"/>
      <c r="CA67" s="307" t="n"/>
      <c r="CB67" s="307" t="n"/>
      <c r="CC67" s="302" t="n"/>
      <c r="CD67" s="302" t="n"/>
      <c r="CE67" s="302" t="n"/>
      <c r="CF67" s="302" t="n"/>
      <c r="CG67" s="302" t="n"/>
      <c r="CH67" s="302" t="n"/>
      <c r="CI67" s="302" t="n"/>
      <c r="CJ67" s="302" t="n"/>
      <c r="CK67" s="302" t="n"/>
      <c r="CL67" s="302" t="n"/>
      <c r="CM67" s="302" t="n"/>
      <c r="CN67" s="302" t="n"/>
      <c r="CO67" s="302" t="n"/>
      <c r="CP67" s="302" t="n"/>
      <c r="CQ67" s="302" t="n"/>
      <c r="CR67" s="302" t="n"/>
      <c r="CS67" s="302" t="n"/>
      <c r="CT67" s="302" t="n"/>
      <c r="CU67" s="302" t="n"/>
      <c r="CV67" s="302" t="n"/>
    </row>
    <row r="68" hidden="1" outlineLevel="1" ht="10.5" customHeight="1" s="412">
      <c r="A68" s="302" t="inlineStr">
        <is>
          <t xml:space="preserve">    Final Est.</t>
        </is>
      </c>
      <c r="B68" s="319" t="inlineStr">
        <is>
          <t>-</t>
        </is>
      </c>
      <c r="C68" s="319" t="inlineStr">
        <is>
          <t>-</t>
        </is>
      </c>
      <c r="D68" s="319" t="inlineStr">
        <is>
          <t>-</t>
        </is>
      </c>
      <c r="E68" s="319" t="inlineStr">
        <is>
          <t>-</t>
        </is>
      </c>
      <c r="F68" s="319" t="inlineStr">
        <is>
          <t>-</t>
        </is>
      </c>
      <c r="G68" s="319" t="inlineStr">
        <is>
          <t>-</t>
        </is>
      </c>
      <c r="H68" s="462" t="n">
        <v>2.09141</v>
      </c>
      <c r="I68" s="319" t="inlineStr">
        <is>
          <t>-</t>
        </is>
      </c>
      <c r="J68" s="319" t="inlineStr">
        <is>
          <t>-</t>
        </is>
      </c>
      <c r="K68" s="319" t="inlineStr">
        <is>
          <t>-</t>
        </is>
      </c>
      <c r="L68" s="319" t="inlineStr">
        <is>
          <t>-</t>
        </is>
      </c>
      <c r="M68" s="319" t="inlineStr">
        <is>
          <t>-</t>
        </is>
      </c>
      <c r="N68" s="319" t="inlineStr">
        <is>
          <t>-</t>
        </is>
      </c>
      <c r="O68" s="319" t="inlineStr">
        <is>
          <t>-</t>
        </is>
      </c>
      <c r="P68" s="319" t="inlineStr">
        <is>
          <t>-</t>
        </is>
      </c>
      <c r="Q68" s="319" t="inlineStr">
        <is>
          <t>-</t>
        </is>
      </c>
      <c r="R68" s="319" t="inlineStr">
        <is>
          <t>-</t>
        </is>
      </c>
      <c r="S68" s="319" t="inlineStr">
        <is>
          <t>-</t>
        </is>
      </c>
      <c r="T68" s="319" t="inlineStr">
        <is>
          <t>-</t>
        </is>
      </c>
      <c r="U68" s="319" t="inlineStr">
        <is>
          <t>-</t>
        </is>
      </c>
      <c r="V68" s="319" t="inlineStr">
        <is>
          <t>-</t>
        </is>
      </c>
      <c r="W68" s="319" t="inlineStr">
        <is>
          <t>-</t>
        </is>
      </c>
      <c r="X68" s="319" t="inlineStr">
        <is>
          <t>-</t>
        </is>
      </c>
      <c r="Y68" s="319" t="inlineStr">
        <is>
          <t>-</t>
        </is>
      </c>
      <c r="Z68" s="319" t="inlineStr">
        <is>
          <t>-</t>
        </is>
      </c>
      <c r="AA68" s="319" t="inlineStr">
        <is>
          <t>-</t>
        </is>
      </c>
      <c r="AB68" s="319" t="inlineStr">
        <is>
          <t>-</t>
        </is>
      </c>
      <c r="AC68" s="319" t="inlineStr">
        <is>
          <t>-</t>
        </is>
      </c>
      <c r="AD68" s="307" t="n"/>
      <c r="AE68" s="307" t="n"/>
      <c r="AF68" s="307" t="n"/>
      <c r="AG68" s="307" t="n"/>
      <c r="AH68" s="307" t="n"/>
      <c r="AI68" s="307" t="n"/>
      <c r="AJ68" s="307" t="n"/>
      <c r="AK68" s="307" t="n"/>
      <c r="AL68" s="307" t="n"/>
      <c r="AM68" s="307" t="n"/>
      <c r="AN68" s="307" t="n"/>
      <c r="AO68" s="307" t="n"/>
      <c r="AP68" s="307" t="n"/>
      <c r="AQ68" s="307" t="n"/>
      <c r="AR68" s="307" t="n"/>
      <c r="AS68" s="307" t="n"/>
      <c r="AT68" s="307" t="n"/>
      <c r="AU68" s="307" t="n"/>
      <c r="AV68" s="307" t="n"/>
      <c r="AW68" s="307" t="n"/>
      <c r="AX68" s="307" t="n"/>
      <c r="AY68" s="307" t="n"/>
      <c r="AZ68" s="307" t="n"/>
      <c r="BA68" s="307" t="n"/>
      <c r="BB68" s="307" t="n"/>
      <c r="BC68" s="307" t="n"/>
      <c r="BD68" s="307" t="n"/>
      <c r="BE68" s="307" t="n"/>
      <c r="BF68" s="307" t="n"/>
      <c r="BG68" s="307" t="n"/>
      <c r="BH68" s="307" t="n"/>
      <c r="BI68" s="307" t="n"/>
      <c r="BJ68" s="307" t="n"/>
      <c r="BK68" s="307" t="n"/>
      <c r="BL68" s="307" t="n"/>
      <c r="BM68" s="307" t="n"/>
      <c r="BN68" s="307" t="n"/>
      <c r="BO68" s="307" t="n"/>
      <c r="BP68" s="307" t="n"/>
      <c r="BQ68" s="307" t="n"/>
      <c r="BR68" s="307" t="n"/>
      <c r="BS68" s="307" t="n"/>
      <c r="BT68" s="307" t="n"/>
      <c r="BU68" s="307" t="n"/>
      <c r="BV68" s="307" t="n"/>
      <c r="BW68" s="307" t="n"/>
      <c r="BX68" s="307" t="n"/>
      <c r="BY68" s="307" t="n"/>
      <c r="BZ68" s="307" t="n"/>
      <c r="CA68" s="307" t="n"/>
      <c r="CB68" s="307" t="n"/>
      <c r="CC68" s="302" t="n"/>
      <c r="CD68" s="302" t="n"/>
      <c r="CE68" s="302" t="n"/>
      <c r="CF68" s="302" t="n"/>
      <c r="CG68" s="302" t="n"/>
      <c r="CH68" s="302" t="n"/>
      <c r="CI68" s="302" t="n"/>
      <c r="CJ68" s="302" t="n"/>
      <c r="CK68" s="302" t="n"/>
      <c r="CL68" s="302" t="n"/>
      <c r="CM68" s="302" t="n"/>
      <c r="CN68" s="302" t="n"/>
      <c r="CO68" s="302" t="n"/>
      <c r="CP68" s="302" t="n"/>
      <c r="CQ68" s="302" t="n"/>
      <c r="CR68" s="302" t="n"/>
      <c r="CS68" s="302" t="n"/>
      <c r="CT68" s="302" t="n"/>
      <c r="CU68" s="302" t="n"/>
      <c r="CV68" s="302" t="n"/>
    </row>
    <row r="69" hidden="1" outlineLevel="1" ht="10.5" customHeight="1" s="412">
      <c r="A69" s="302" t="inlineStr">
        <is>
          <t xml:space="preserve">    Median</t>
        </is>
      </c>
      <c r="B69" s="319" t="inlineStr">
        <is>
          <t>-</t>
        </is>
      </c>
      <c r="C69" s="319" t="inlineStr">
        <is>
          <t>-</t>
        </is>
      </c>
      <c r="D69" s="319" t="inlineStr">
        <is>
          <t>-</t>
        </is>
      </c>
      <c r="E69" s="319" t="inlineStr">
        <is>
          <t>-</t>
        </is>
      </c>
      <c r="F69" s="319" t="inlineStr">
        <is>
          <t>-</t>
        </is>
      </c>
      <c r="G69" s="319" t="inlineStr">
        <is>
          <t>-</t>
        </is>
      </c>
      <c r="H69" s="462" t="n">
        <v>2.09141</v>
      </c>
      <c r="I69" s="319" t="inlineStr">
        <is>
          <t>-</t>
        </is>
      </c>
      <c r="J69" s="319" t="inlineStr">
        <is>
          <t>-</t>
        </is>
      </c>
      <c r="K69" s="319" t="inlineStr">
        <is>
          <t>-</t>
        </is>
      </c>
      <c r="L69" s="319" t="inlineStr">
        <is>
          <t>-</t>
        </is>
      </c>
      <c r="M69" s="319" t="inlineStr">
        <is>
          <t>-</t>
        </is>
      </c>
      <c r="N69" s="319" t="inlineStr">
        <is>
          <t>-</t>
        </is>
      </c>
      <c r="O69" s="319" t="inlineStr">
        <is>
          <t>-</t>
        </is>
      </c>
      <c r="P69" s="319" t="inlineStr">
        <is>
          <t>-</t>
        </is>
      </c>
      <c r="Q69" s="319" t="inlineStr">
        <is>
          <t>-</t>
        </is>
      </c>
      <c r="R69" s="319" t="inlineStr">
        <is>
          <t>-</t>
        </is>
      </c>
      <c r="S69" s="319" t="inlineStr">
        <is>
          <t>-</t>
        </is>
      </c>
      <c r="T69" s="319" t="inlineStr">
        <is>
          <t>-</t>
        </is>
      </c>
      <c r="U69" s="319" t="inlineStr">
        <is>
          <t>-</t>
        </is>
      </c>
      <c r="V69" s="319" t="inlineStr">
        <is>
          <t>-</t>
        </is>
      </c>
      <c r="W69" s="319" t="inlineStr">
        <is>
          <t>-</t>
        </is>
      </c>
      <c r="X69" s="319" t="inlineStr">
        <is>
          <t>-</t>
        </is>
      </c>
      <c r="Y69" s="319" t="inlineStr">
        <is>
          <t>-</t>
        </is>
      </c>
      <c r="Z69" s="319" t="inlineStr">
        <is>
          <t>-</t>
        </is>
      </c>
      <c r="AA69" s="319" t="inlineStr">
        <is>
          <t>-</t>
        </is>
      </c>
      <c r="AB69" s="319" t="inlineStr">
        <is>
          <t>-</t>
        </is>
      </c>
      <c r="AC69" s="319" t="inlineStr">
        <is>
          <t>-</t>
        </is>
      </c>
      <c r="AD69" s="307" t="n"/>
      <c r="AE69" s="307" t="n"/>
      <c r="AF69" s="307" t="n"/>
      <c r="AG69" s="307" t="n"/>
      <c r="AH69" s="307" t="n"/>
      <c r="AI69" s="307" t="n"/>
      <c r="AJ69" s="307" t="n"/>
      <c r="AK69" s="307" t="n"/>
      <c r="AL69" s="307" t="n"/>
      <c r="AM69" s="307" t="n"/>
      <c r="AN69" s="307" t="n"/>
      <c r="AO69" s="307" t="n"/>
      <c r="AP69" s="307" t="n"/>
      <c r="AQ69" s="307" t="n"/>
      <c r="AR69" s="307" t="n"/>
      <c r="AS69" s="307" t="n"/>
      <c r="AT69" s="307" t="n"/>
      <c r="AU69" s="307" t="n"/>
      <c r="AV69" s="307" t="n"/>
      <c r="AW69" s="307" t="n"/>
      <c r="AX69" s="307" t="n"/>
      <c r="AY69" s="307" t="n"/>
      <c r="AZ69" s="307" t="n"/>
      <c r="BA69" s="307" t="n"/>
      <c r="BB69" s="307" t="n"/>
      <c r="BC69" s="307" t="n"/>
      <c r="BD69" s="307" t="n"/>
      <c r="BE69" s="307" t="n"/>
      <c r="BF69" s="307" t="n"/>
      <c r="BG69" s="307" t="n"/>
      <c r="BH69" s="307" t="n"/>
      <c r="BI69" s="307" t="n"/>
      <c r="BJ69" s="307" t="n"/>
      <c r="BK69" s="307" t="n"/>
      <c r="BL69" s="307" t="n"/>
      <c r="BM69" s="307" t="n"/>
      <c r="BN69" s="307" t="n"/>
      <c r="BO69" s="307" t="n"/>
      <c r="BP69" s="307" t="n"/>
      <c r="BQ69" s="307" t="n"/>
      <c r="BR69" s="307" t="n"/>
      <c r="BS69" s="307" t="n"/>
      <c r="BT69" s="307" t="n"/>
      <c r="BU69" s="307" t="n"/>
      <c r="BV69" s="307" t="n"/>
      <c r="BW69" s="307" t="n"/>
      <c r="BX69" s="307" t="n"/>
      <c r="BY69" s="307" t="n"/>
      <c r="BZ69" s="307" t="n"/>
      <c r="CA69" s="307" t="n"/>
      <c r="CB69" s="307" t="n"/>
      <c r="CC69" s="302" t="n"/>
      <c r="CD69" s="302" t="n"/>
      <c r="CE69" s="302" t="n"/>
      <c r="CF69" s="302" t="n"/>
      <c r="CG69" s="302" t="n"/>
      <c r="CH69" s="302" t="n"/>
      <c r="CI69" s="302" t="n"/>
      <c r="CJ69" s="302" t="n"/>
      <c r="CK69" s="302" t="n"/>
      <c r="CL69" s="302" t="n"/>
      <c r="CM69" s="302" t="n"/>
      <c r="CN69" s="302" t="n"/>
      <c r="CO69" s="302" t="n"/>
      <c r="CP69" s="302" t="n"/>
      <c r="CQ69" s="302" t="n"/>
      <c r="CR69" s="302" t="n"/>
      <c r="CS69" s="302" t="n"/>
      <c r="CT69" s="302" t="n"/>
      <c r="CU69" s="302" t="n"/>
      <c r="CV69" s="302" t="n"/>
    </row>
    <row r="70" hidden="1" outlineLevel="1" ht="10.5" customHeight="1" s="412">
      <c r="A70" s="302" t="inlineStr">
        <is>
          <t xml:space="preserve">    High</t>
        </is>
      </c>
      <c r="B70" s="319" t="inlineStr">
        <is>
          <t>-</t>
        </is>
      </c>
      <c r="C70" s="319" t="inlineStr">
        <is>
          <t>-</t>
        </is>
      </c>
      <c r="D70" s="319" t="inlineStr">
        <is>
          <t>-</t>
        </is>
      </c>
      <c r="E70" s="319" t="inlineStr">
        <is>
          <t>-</t>
        </is>
      </c>
      <c r="F70" s="319" t="inlineStr">
        <is>
          <t>-</t>
        </is>
      </c>
      <c r="G70" s="319" t="inlineStr">
        <is>
          <t>-</t>
        </is>
      </c>
      <c r="H70" s="462" t="n">
        <v>2.09141</v>
      </c>
      <c r="I70" s="319" t="inlineStr">
        <is>
          <t>-</t>
        </is>
      </c>
      <c r="J70" s="319" t="inlineStr">
        <is>
          <t>-</t>
        </is>
      </c>
      <c r="K70" s="319" t="inlineStr">
        <is>
          <t>-</t>
        </is>
      </c>
      <c r="L70" s="319" t="inlineStr">
        <is>
          <t>-</t>
        </is>
      </c>
      <c r="M70" s="319" t="inlineStr">
        <is>
          <t>-</t>
        </is>
      </c>
      <c r="N70" s="319" t="inlineStr">
        <is>
          <t>-</t>
        </is>
      </c>
      <c r="O70" s="319" t="inlineStr">
        <is>
          <t>-</t>
        </is>
      </c>
      <c r="P70" s="319" t="inlineStr">
        <is>
          <t>-</t>
        </is>
      </c>
      <c r="Q70" s="319" t="inlineStr">
        <is>
          <t>-</t>
        </is>
      </c>
      <c r="R70" s="319" t="inlineStr">
        <is>
          <t>-</t>
        </is>
      </c>
      <c r="S70" s="319" t="inlineStr">
        <is>
          <t>-</t>
        </is>
      </c>
      <c r="T70" s="319" t="inlineStr">
        <is>
          <t>-</t>
        </is>
      </c>
      <c r="U70" s="319" t="inlineStr">
        <is>
          <t>-</t>
        </is>
      </c>
      <c r="V70" s="319" t="inlineStr">
        <is>
          <t>-</t>
        </is>
      </c>
      <c r="W70" s="319" t="inlineStr">
        <is>
          <t>-</t>
        </is>
      </c>
      <c r="X70" s="319" t="inlineStr">
        <is>
          <t>-</t>
        </is>
      </c>
      <c r="Y70" s="319" t="inlineStr">
        <is>
          <t>-</t>
        </is>
      </c>
      <c r="Z70" s="319" t="inlineStr">
        <is>
          <t>-</t>
        </is>
      </c>
      <c r="AA70" s="319" t="inlineStr">
        <is>
          <t>-</t>
        </is>
      </c>
      <c r="AB70" s="319" t="inlineStr">
        <is>
          <t>-</t>
        </is>
      </c>
      <c r="AC70" s="319" t="inlineStr">
        <is>
          <t>-</t>
        </is>
      </c>
      <c r="AD70" s="307" t="n"/>
      <c r="AE70" s="307" t="n"/>
      <c r="AF70" s="307" t="n"/>
      <c r="AG70" s="307" t="n"/>
      <c r="AH70" s="307" t="n"/>
      <c r="AI70" s="307" t="n"/>
      <c r="AJ70" s="307" t="n"/>
      <c r="AK70" s="307" t="n"/>
      <c r="AL70" s="307" t="n"/>
      <c r="AM70" s="307" t="n"/>
      <c r="AN70" s="307" t="n"/>
      <c r="AO70" s="307" t="n"/>
      <c r="AP70" s="307" t="n"/>
      <c r="AQ70" s="307" t="n"/>
      <c r="AR70" s="307" t="n"/>
      <c r="AS70" s="307" t="n"/>
      <c r="AT70" s="307" t="n"/>
      <c r="AU70" s="307" t="n"/>
      <c r="AV70" s="307" t="n"/>
      <c r="AW70" s="307" t="n"/>
      <c r="AX70" s="307" t="n"/>
      <c r="AY70" s="307" t="n"/>
      <c r="AZ70" s="307" t="n"/>
      <c r="BA70" s="307" t="n"/>
      <c r="BB70" s="307" t="n"/>
      <c r="BC70" s="307" t="n"/>
      <c r="BD70" s="307" t="n"/>
      <c r="BE70" s="307" t="n"/>
      <c r="BF70" s="307" t="n"/>
      <c r="BG70" s="307" t="n"/>
      <c r="BH70" s="307" t="n"/>
      <c r="BI70" s="307" t="n"/>
      <c r="BJ70" s="307" t="n"/>
      <c r="BK70" s="307" t="n"/>
      <c r="BL70" s="307" t="n"/>
      <c r="BM70" s="307" t="n"/>
      <c r="BN70" s="307" t="n"/>
      <c r="BO70" s="307" t="n"/>
      <c r="BP70" s="307" t="n"/>
      <c r="BQ70" s="307" t="n"/>
      <c r="BR70" s="307" t="n"/>
      <c r="BS70" s="307" t="n"/>
      <c r="BT70" s="307" t="n"/>
      <c r="BU70" s="307" t="n"/>
      <c r="BV70" s="307" t="n"/>
      <c r="BW70" s="307" t="n"/>
      <c r="BX70" s="307" t="n"/>
      <c r="BY70" s="307" t="n"/>
      <c r="BZ70" s="307" t="n"/>
      <c r="CA70" s="307" t="n"/>
      <c r="CB70" s="307" t="n"/>
      <c r="CC70" s="302" t="n"/>
      <c r="CD70" s="302" t="n"/>
      <c r="CE70" s="302" t="n"/>
      <c r="CF70" s="302" t="n"/>
      <c r="CG70" s="302" t="n"/>
      <c r="CH70" s="302" t="n"/>
      <c r="CI70" s="302" t="n"/>
      <c r="CJ70" s="302" t="n"/>
      <c r="CK70" s="302" t="n"/>
      <c r="CL70" s="302" t="n"/>
      <c r="CM70" s="302" t="n"/>
      <c r="CN70" s="302" t="n"/>
      <c r="CO70" s="302" t="n"/>
      <c r="CP70" s="302" t="n"/>
      <c r="CQ70" s="302" t="n"/>
      <c r="CR70" s="302" t="n"/>
      <c r="CS70" s="302" t="n"/>
      <c r="CT70" s="302" t="n"/>
      <c r="CU70" s="302" t="n"/>
      <c r="CV70" s="302" t="n"/>
    </row>
    <row r="71" hidden="1" outlineLevel="1" ht="10.5" customHeight="1" s="412">
      <c r="A71" s="302" t="inlineStr">
        <is>
          <t xml:space="preserve">    Low</t>
        </is>
      </c>
      <c r="B71" s="319" t="inlineStr">
        <is>
          <t>-</t>
        </is>
      </c>
      <c r="C71" s="319" t="inlineStr">
        <is>
          <t>-</t>
        </is>
      </c>
      <c r="D71" s="319" t="inlineStr">
        <is>
          <t>-</t>
        </is>
      </c>
      <c r="E71" s="319" t="inlineStr">
        <is>
          <t>-</t>
        </is>
      </c>
      <c r="F71" s="319" t="inlineStr">
        <is>
          <t>-</t>
        </is>
      </c>
      <c r="G71" s="319" t="inlineStr">
        <is>
          <t>-</t>
        </is>
      </c>
      <c r="H71" s="462" t="n">
        <v>2.09141</v>
      </c>
      <c r="I71" s="319" t="inlineStr">
        <is>
          <t>-</t>
        </is>
      </c>
      <c r="J71" s="319" t="inlineStr">
        <is>
          <t>-</t>
        </is>
      </c>
      <c r="K71" s="319" t="inlineStr">
        <is>
          <t>-</t>
        </is>
      </c>
      <c r="L71" s="319" t="inlineStr">
        <is>
          <t>-</t>
        </is>
      </c>
      <c r="M71" s="319" t="inlineStr">
        <is>
          <t>-</t>
        </is>
      </c>
      <c r="N71" s="319" t="inlineStr">
        <is>
          <t>-</t>
        </is>
      </c>
      <c r="O71" s="319" t="inlineStr">
        <is>
          <t>-</t>
        </is>
      </c>
      <c r="P71" s="319" t="inlineStr">
        <is>
          <t>-</t>
        </is>
      </c>
      <c r="Q71" s="319" t="inlineStr">
        <is>
          <t>-</t>
        </is>
      </c>
      <c r="R71" s="319" t="inlineStr">
        <is>
          <t>-</t>
        </is>
      </c>
      <c r="S71" s="319" t="inlineStr">
        <is>
          <t>-</t>
        </is>
      </c>
      <c r="T71" s="319" t="inlineStr">
        <is>
          <t>-</t>
        </is>
      </c>
      <c r="U71" s="319" t="inlineStr">
        <is>
          <t>-</t>
        </is>
      </c>
      <c r="V71" s="319" t="inlineStr">
        <is>
          <t>-</t>
        </is>
      </c>
      <c r="W71" s="319" t="inlineStr">
        <is>
          <t>-</t>
        </is>
      </c>
      <c r="X71" s="319" t="inlineStr">
        <is>
          <t>-</t>
        </is>
      </c>
      <c r="Y71" s="319" t="inlineStr">
        <is>
          <t>-</t>
        </is>
      </c>
      <c r="Z71" s="319" t="inlineStr">
        <is>
          <t>-</t>
        </is>
      </c>
      <c r="AA71" s="319" t="inlineStr">
        <is>
          <t>-</t>
        </is>
      </c>
      <c r="AB71" s="319" t="inlineStr">
        <is>
          <t>-</t>
        </is>
      </c>
      <c r="AC71" s="319" t="inlineStr">
        <is>
          <t>-</t>
        </is>
      </c>
      <c r="AD71" s="307" t="n"/>
      <c r="AE71" s="307" t="n"/>
      <c r="AF71" s="307" t="n"/>
      <c r="AG71" s="307" t="n"/>
      <c r="AH71" s="307" t="n"/>
      <c r="AI71" s="307" t="n"/>
      <c r="AJ71" s="307" t="n"/>
      <c r="AK71" s="307" t="n"/>
      <c r="AL71" s="307" t="n"/>
      <c r="AM71" s="307" t="n"/>
      <c r="AN71" s="307" t="n"/>
      <c r="AO71" s="307" t="n"/>
      <c r="AP71" s="307" t="n"/>
      <c r="AQ71" s="307" t="n"/>
      <c r="AR71" s="307" t="n"/>
      <c r="AS71" s="307" t="n"/>
      <c r="AT71" s="307" t="n"/>
      <c r="AU71" s="307" t="n"/>
      <c r="AV71" s="307" t="n"/>
      <c r="AW71" s="307" t="n"/>
      <c r="AX71" s="307" t="n"/>
      <c r="AY71" s="307" t="n"/>
      <c r="AZ71" s="307" t="n"/>
      <c r="BA71" s="307" t="n"/>
      <c r="BB71" s="307" t="n"/>
      <c r="BC71" s="307" t="n"/>
      <c r="BD71" s="307" t="n"/>
      <c r="BE71" s="307" t="n"/>
      <c r="BF71" s="307" t="n"/>
      <c r="BG71" s="307" t="n"/>
      <c r="BH71" s="307" t="n"/>
      <c r="BI71" s="307" t="n"/>
      <c r="BJ71" s="307" t="n"/>
      <c r="BK71" s="307" t="n"/>
      <c r="BL71" s="307" t="n"/>
      <c r="BM71" s="307" t="n"/>
      <c r="BN71" s="307" t="n"/>
      <c r="BO71" s="307" t="n"/>
      <c r="BP71" s="307" t="n"/>
      <c r="BQ71" s="307" t="n"/>
      <c r="BR71" s="307" t="n"/>
      <c r="BS71" s="307" t="n"/>
      <c r="BT71" s="307" t="n"/>
      <c r="BU71" s="307" t="n"/>
      <c r="BV71" s="307" t="n"/>
      <c r="BW71" s="307" t="n"/>
      <c r="BX71" s="307" t="n"/>
      <c r="BY71" s="307" t="n"/>
      <c r="BZ71" s="307" t="n"/>
      <c r="CA71" s="307" t="n"/>
      <c r="CB71" s="307" t="n"/>
      <c r="CC71" s="302" t="n"/>
      <c r="CD71" s="302" t="n"/>
      <c r="CE71" s="302" t="n"/>
      <c r="CF71" s="302" t="n"/>
      <c r="CG71" s="302" t="n"/>
      <c r="CH71" s="302" t="n"/>
      <c r="CI71" s="302" t="n"/>
      <c r="CJ71" s="302" t="n"/>
      <c r="CK71" s="302" t="n"/>
      <c r="CL71" s="302" t="n"/>
      <c r="CM71" s="302" t="n"/>
      <c r="CN71" s="302" t="n"/>
      <c r="CO71" s="302" t="n"/>
      <c r="CP71" s="302" t="n"/>
      <c r="CQ71" s="302" t="n"/>
      <c r="CR71" s="302" t="n"/>
      <c r="CS71" s="302" t="n"/>
      <c r="CT71" s="302" t="n"/>
      <c r="CU71" s="302" t="n"/>
      <c r="CV71" s="302" t="n"/>
    </row>
    <row r="72" hidden="1" outlineLevel="1" ht="10.5" customHeight="1" s="412">
      <c r="A72" s="302" t="inlineStr">
        <is>
          <t xml:space="preserve">    Std. Dev.</t>
        </is>
      </c>
      <c r="B72" s="319" t="inlineStr">
        <is>
          <t>-</t>
        </is>
      </c>
      <c r="C72" s="319" t="inlineStr">
        <is>
          <t>-</t>
        </is>
      </c>
      <c r="D72" s="319" t="inlineStr">
        <is>
          <t>-</t>
        </is>
      </c>
      <c r="E72" s="319" t="inlineStr">
        <is>
          <t>-</t>
        </is>
      </c>
      <c r="F72" s="319" t="inlineStr">
        <is>
          <t>-</t>
        </is>
      </c>
      <c r="G72" s="319" t="inlineStr">
        <is>
          <t>-</t>
        </is>
      </c>
      <c r="H72" s="460" t="n">
        <v>0</v>
      </c>
      <c r="I72" s="319" t="inlineStr">
        <is>
          <t>-</t>
        </is>
      </c>
      <c r="J72" s="319" t="inlineStr">
        <is>
          <t>-</t>
        </is>
      </c>
      <c r="K72" s="319" t="inlineStr">
        <is>
          <t>-</t>
        </is>
      </c>
      <c r="L72" s="319" t="inlineStr">
        <is>
          <t>-</t>
        </is>
      </c>
      <c r="M72" s="319" t="inlineStr">
        <is>
          <t>-</t>
        </is>
      </c>
      <c r="N72" s="319" t="inlineStr">
        <is>
          <t>-</t>
        </is>
      </c>
      <c r="O72" s="319" t="inlineStr">
        <is>
          <t>-</t>
        </is>
      </c>
      <c r="P72" s="319" t="inlineStr">
        <is>
          <t>-</t>
        </is>
      </c>
      <c r="Q72" s="319" t="inlineStr">
        <is>
          <t>-</t>
        </is>
      </c>
      <c r="R72" s="319" t="inlineStr">
        <is>
          <t>-</t>
        </is>
      </c>
      <c r="S72" s="319" t="inlineStr">
        <is>
          <t>-</t>
        </is>
      </c>
      <c r="T72" s="319" t="inlineStr">
        <is>
          <t>-</t>
        </is>
      </c>
      <c r="U72" s="319" t="inlineStr">
        <is>
          <t>-</t>
        </is>
      </c>
      <c r="V72" s="319" t="inlineStr">
        <is>
          <t>-</t>
        </is>
      </c>
      <c r="W72" s="319" t="inlineStr">
        <is>
          <t>-</t>
        </is>
      </c>
      <c r="X72" s="319" t="inlineStr">
        <is>
          <t>-</t>
        </is>
      </c>
      <c r="Y72" s="319" t="inlineStr">
        <is>
          <t>-</t>
        </is>
      </c>
      <c r="Z72" s="319" t="inlineStr">
        <is>
          <t>-</t>
        </is>
      </c>
      <c r="AA72" s="319" t="inlineStr">
        <is>
          <t>-</t>
        </is>
      </c>
      <c r="AB72" s="319" t="inlineStr">
        <is>
          <t>-</t>
        </is>
      </c>
      <c r="AC72" s="319" t="inlineStr">
        <is>
          <t>-</t>
        </is>
      </c>
      <c r="AD72" s="307" t="n"/>
      <c r="AE72" s="307" t="n"/>
      <c r="AF72" s="307" t="n"/>
      <c r="AG72" s="307" t="n"/>
      <c r="AH72" s="307" t="n"/>
      <c r="AI72" s="307" t="n"/>
      <c r="AJ72" s="307" t="n"/>
      <c r="AK72" s="307" t="n"/>
      <c r="AL72" s="307" t="n"/>
      <c r="AM72" s="307" t="n"/>
      <c r="AN72" s="307" t="n"/>
      <c r="AO72" s="307" t="n"/>
      <c r="AP72" s="307" t="n"/>
      <c r="AQ72" s="307" t="n"/>
      <c r="AR72" s="307" t="n"/>
      <c r="AS72" s="307" t="n"/>
      <c r="AT72" s="307" t="n"/>
      <c r="AU72" s="307" t="n"/>
      <c r="AV72" s="307" t="n"/>
      <c r="AW72" s="307" t="n"/>
      <c r="AX72" s="307" t="n"/>
      <c r="AY72" s="307" t="n"/>
      <c r="AZ72" s="307" t="n"/>
      <c r="BA72" s="307" t="n"/>
      <c r="BB72" s="307" t="n"/>
      <c r="BC72" s="307" t="n"/>
      <c r="BD72" s="307" t="n"/>
      <c r="BE72" s="307" t="n"/>
      <c r="BF72" s="307" t="n"/>
      <c r="BG72" s="307" t="n"/>
      <c r="BH72" s="307" t="n"/>
      <c r="BI72" s="307" t="n"/>
      <c r="BJ72" s="307" t="n"/>
      <c r="BK72" s="307" t="n"/>
      <c r="BL72" s="307" t="n"/>
      <c r="BM72" s="307" t="n"/>
      <c r="BN72" s="307" t="n"/>
      <c r="BO72" s="307" t="n"/>
      <c r="BP72" s="307" t="n"/>
      <c r="BQ72" s="307" t="n"/>
      <c r="BR72" s="307" t="n"/>
      <c r="BS72" s="307" t="n"/>
      <c r="BT72" s="307" t="n"/>
      <c r="BU72" s="307" t="n"/>
      <c r="BV72" s="307" t="n"/>
      <c r="BW72" s="307" t="n"/>
      <c r="BX72" s="307" t="n"/>
      <c r="BY72" s="307" t="n"/>
      <c r="BZ72" s="307" t="n"/>
      <c r="CA72" s="307" t="n"/>
      <c r="CB72" s="307" t="n"/>
      <c r="CC72" s="302" t="n"/>
      <c r="CD72" s="302" t="n"/>
      <c r="CE72" s="302" t="n"/>
      <c r="CF72" s="302" t="n"/>
      <c r="CG72" s="302" t="n"/>
      <c r="CH72" s="302" t="n"/>
      <c r="CI72" s="302" t="n"/>
      <c r="CJ72" s="302" t="n"/>
      <c r="CK72" s="302" t="n"/>
      <c r="CL72" s="302" t="n"/>
      <c r="CM72" s="302" t="n"/>
      <c r="CN72" s="302" t="n"/>
      <c r="CO72" s="302" t="n"/>
      <c r="CP72" s="302" t="n"/>
      <c r="CQ72" s="302" t="n"/>
      <c r="CR72" s="302" t="n"/>
      <c r="CS72" s="302" t="n"/>
      <c r="CT72" s="302" t="n"/>
      <c r="CU72" s="302" t="n"/>
      <c r="CV72" s="302" t="n"/>
    </row>
    <row r="73" hidden="1" outlineLevel="1" ht="10.5" customHeight="1" s="412">
      <c r="A73" s="302" t="inlineStr">
        <is>
          <t xml:space="preserve">    No. of Estimates</t>
        </is>
      </c>
      <c r="B73" s="319" t="inlineStr">
        <is>
          <t>-</t>
        </is>
      </c>
      <c r="C73" s="319" t="inlineStr">
        <is>
          <t>-</t>
        </is>
      </c>
      <c r="D73" s="319" t="inlineStr">
        <is>
          <t>-</t>
        </is>
      </c>
      <c r="E73" s="319" t="inlineStr">
        <is>
          <t>-</t>
        </is>
      </c>
      <c r="F73" s="319" t="inlineStr">
        <is>
          <t>-</t>
        </is>
      </c>
      <c r="G73" s="319" t="inlineStr">
        <is>
          <t>-</t>
        </is>
      </c>
      <c r="H73" s="319" t="inlineStr">
        <is>
          <t>1/1</t>
        </is>
      </c>
      <c r="I73" s="319" t="inlineStr">
        <is>
          <t>-</t>
        </is>
      </c>
      <c r="J73" s="319" t="inlineStr">
        <is>
          <t>-</t>
        </is>
      </c>
      <c r="K73" s="319" t="inlineStr">
        <is>
          <t>-</t>
        </is>
      </c>
      <c r="L73" s="319" t="inlineStr">
        <is>
          <t>-</t>
        </is>
      </c>
      <c r="M73" s="319" t="inlineStr">
        <is>
          <t>-</t>
        </is>
      </c>
      <c r="N73" s="319" t="inlineStr">
        <is>
          <t>-</t>
        </is>
      </c>
      <c r="O73" s="319" t="inlineStr">
        <is>
          <t>-</t>
        </is>
      </c>
      <c r="P73" s="319" t="inlineStr">
        <is>
          <t>-</t>
        </is>
      </c>
      <c r="Q73" s="319" t="inlineStr">
        <is>
          <t>-</t>
        </is>
      </c>
      <c r="R73" s="319" t="inlineStr">
        <is>
          <t>-</t>
        </is>
      </c>
      <c r="S73" s="319" t="inlineStr">
        <is>
          <t>-</t>
        </is>
      </c>
      <c r="T73" s="319" t="inlineStr">
        <is>
          <t>-</t>
        </is>
      </c>
      <c r="U73" s="319" t="inlineStr">
        <is>
          <t>-</t>
        </is>
      </c>
      <c r="V73" s="319" t="inlineStr">
        <is>
          <t>-</t>
        </is>
      </c>
      <c r="W73" s="319" t="inlineStr">
        <is>
          <t>-</t>
        </is>
      </c>
      <c r="X73" s="319" t="inlineStr">
        <is>
          <t>-</t>
        </is>
      </c>
      <c r="Y73" s="319" t="inlineStr">
        <is>
          <t>-</t>
        </is>
      </c>
      <c r="Z73" s="319" t="inlineStr">
        <is>
          <t>-</t>
        </is>
      </c>
      <c r="AA73" s="319" t="inlineStr">
        <is>
          <t>-</t>
        </is>
      </c>
      <c r="AB73" s="319" t="inlineStr">
        <is>
          <t>-</t>
        </is>
      </c>
      <c r="AC73" s="319" t="inlineStr">
        <is>
          <t>-</t>
        </is>
      </c>
      <c r="AD73" s="307" t="n"/>
      <c r="AE73" s="307" t="n"/>
      <c r="AF73" s="307" t="n"/>
      <c r="AG73" s="307" t="n"/>
      <c r="AH73" s="307" t="n"/>
      <c r="AI73" s="307" t="n"/>
      <c r="AJ73" s="307" t="n"/>
      <c r="AK73" s="307" t="n"/>
      <c r="AL73" s="307" t="n"/>
      <c r="AM73" s="307" t="n"/>
      <c r="AN73" s="307" t="n"/>
      <c r="AO73" s="307" t="n"/>
      <c r="AP73" s="307" t="n"/>
      <c r="AQ73" s="307" t="n"/>
      <c r="AR73" s="307" t="n"/>
      <c r="AS73" s="307" t="n"/>
      <c r="AT73" s="307" t="n"/>
      <c r="AU73" s="307" t="n"/>
      <c r="AV73" s="307" t="n"/>
      <c r="AW73" s="307" t="n"/>
      <c r="AX73" s="307" t="n"/>
      <c r="AY73" s="307" t="n"/>
      <c r="AZ73" s="307" t="n"/>
      <c r="BA73" s="307" t="n"/>
      <c r="BB73" s="307" t="n"/>
      <c r="BC73" s="307" t="n"/>
      <c r="BD73" s="307" t="n"/>
      <c r="BE73" s="307" t="n"/>
      <c r="BF73" s="307" t="n"/>
      <c r="BG73" s="307" t="n"/>
      <c r="BH73" s="307" t="n"/>
      <c r="BI73" s="307" t="n"/>
      <c r="BJ73" s="307" t="n"/>
      <c r="BK73" s="307" t="n"/>
      <c r="BL73" s="307" t="n"/>
      <c r="BM73" s="307" t="n"/>
      <c r="BN73" s="307" t="n"/>
      <c r="BO73" s="307" t="n"/>
      <c r="BP73" s="307" t="n"/>
      <c r="BQ73" s="307" t="n"/>
      <c r="BR73" s="307" t="n"/>
      <c r="BS73" s="307" t="n"/>
      <c r="BT73" s="307" t="n"/>
      <c r="BU73" s="307" t="n"/>
      <c r="BV73" s="307" t="n"/>
      <c r="BW73" s="307" t="n"/>
      <c r="BX73" s="307" t="n"/>
      <c r="BY73" s="307" t="n"/>
      <c r="BZ73" s="307" t="n"/>
      <c r="CA73" s="307" t="n"/>
      <c r="CB73" s="307" t="n"/>
      <c r="CC73" s="302" t="n"/>
      <c r="CD73" s="302" t="n"/>
      <c r="CE73" s="302" t="n"/>
      <c r="CF73" s="302" t="n"/>
      <c r="CG73" s="302" t="n"/>
      <c r="CH73" s="302" t="n"/>
      <c r="CI73" s="302" t="n"/>
      <c r="CJ73" s="302" t="n"/>
      <c r="CK73" s="302" t="n"/>
      <c r="CL73" s="302" t="n"/>
      <c r="CM73" s="302" t="n"/>
      <c r="CN73" s="302" t="n"/>
      <c r="CO73" s="302" t="n"/>
      <c r="CP73" s="302" t="n"/>
      <c r="CQ73" s="302" t="n"/>
      <c r="CR73" s="302" t="n"/>
      <c r="CS73" s="302" t="n"/>
      <c r="CT73" s="302" t="n"/>
      <c r="CU73" s="302" t="n"/>
      <c r="CV73" s="302" t="n"/>
    </row>
    <row r="74" hidden="1" outlineLevel="1" ht="10.5" customHeight="1" s="412">
      <c r="A74" s="302" t="inlineStr">
        <is>
          <t xml:space="preserve">    Acctg. Standard</t>
        </is>
      </c>
      <c r="B74" s="319" t="inlineStr">
        <is>
          <t>-</t>
        </is>
      </c>
      <c r="C74" s="319" t="inlineStr">
        <is>
          <t>-</t>
        </is>
      </c>
      <c r="D74" s="319" t="inlineStr">
        <is>
          <t>-</t>
        </is>
      </c>
      <c r="E74" s="319" t="inlineStr">
        <is>
          <t>-</t>
        </is>
      </c>
      <c r="F74" s="319" t="inlineStr">
        <is>
          <t>-</t>
        </is>
      </c>
      <c r="G74" s="319" t="inlineStr">
        <is>
          <t>-</t>
        </is>
      </c>
      <c r="H74" s="319" t="inlineStr">
        <is>
          <t>US GAAP</t>
        </is>
      </c>
      <c r="I74" s="319" t="inlineStr">
        <is>
          <t>-</t>
        </is>
      </c>
      <c r="J74" s="319" t="inlineStr">
        <is>
          <t>-</t>
        </is>
      </c>
      <c r="K74" s="319" t="inlineStr">
        <is>
          <t>-</t>
        </is>
      </c>
      <c r="L74" s="319" t="inlineStr">
        <is>
          <t>-</t>
        </is>
      </c>
      <c r="M74" s="319" t="inlineStr">
        <is>
          <t>-</t>
        </is>
      </c>
      <c r="N74" s="319" t="inlineStr">
        <is>
          <t>-</t>
        </is>
      </c>
      <c r="O74" s="319" t="inlineStr">
        <is>
          <t>-</t>
        </is>
      </c>
      <c r="P74" s="319" t="inlineStr">
        <is>
          <t>-</t>
        </is>
      </c>
      <c r="Q74" s="319" t="inlineStr">
        <is>
          <t>-</t>
        </is>
      </c>
      <c r="R74" s="319" t="inlineStr">
        <is>
          <t>-</t>
        </is>
      </c>
      <c r="S74" s="319" t="inlineStr">
        <is>
          <t>-</t>
        </is>
      </c>
      <c r="T74" s="319" t="inlineStr">
        <is>
          <t>-</t>
        </is>
      </c>
      <c r="U74" s="319" t="inlineStr">
        <is>
          <t>-</t>
        </is>
      </c>
      <c r="V74" s="319" t="inlineStr">
        <is>
          <t>-</t>
        </is>
      </c>
      <c r="W74" s="319" t="inlineStr">
        <is>
          <t>-</t>
        </is>
      </c>
      <c r="X74" s="319" t="inlineStr">
        <is>
          <t>-</t>
        </is>
      </c>
      <c r="Y74" s="319" t="inlineStr">
        <is>
          <t>-</t>
        </is>
      </c>
      <c r="Z74" s="319" t="inlineStr">
        <is>
          <t>-</t>
        </is>
      </c>
      <c r="AA74" s="319" t="inlineStr">
        <is>
          <t>-</t>
        </is>
      </c>
      <c r="AB74" s="319" t="inlineStr">
        <is>
          <t>-</t>
        </is>
      </c>
      <c r="AC74" s="319" t="inlineStr">
        <is>
          <t>-</t>
        </is>
      </c>
      <c r="AD74" s="307" t="n"/>
      <c r="AE74" s="307" t="n"/>
      <c r="AF74" s="307" t="n"/>
      <c r="AG74" s="307" t="n"/>
      <c r="AH74" s="307" t="n"/>
      <c r="AI74" s="307" t="n"/>
      <c r="AJ74" s="307" t="n"/>
      <c r="AK74" s="307" t="n"/>
      <c r="AL74" s="307" t="n"/>
      <c r="AM74" s="307" t="n"/>
      <c r="AN74" s="307" t="n"/>
      <c r="AO74" s="307" t="n"/>
      <c r="AP74" s="307" t="n"/>
      <c r="AQ74" s="307" t="n"/>
      <c r="AR74" s="307" t="n"/>
      <c r="AS74" s="307" t="n"/>
      <c r="AT74" s="307" t="n"/>
      <c r="AU74" s="307" t="n"/>
      <c r="AV74" s="307" t="n"/>
      <c r="AW74" s="307" t="n"/>
      <c r="AX74" s="307" t="n"/>
      <c r="AY74" s="307" t="n"/>
      <c r="AZ74" s="307" t="n"/>
      <c r="BA74" s="307" t="n"/>
      <c r="BB74" s="307" t="n"/>
      <c r="BC74" s="307" t="n"/>
      <c r="BD74" s="307" t="n"/>
      <c r="BE74" s="307" t="n"/>
      <c r="BF74" s="307" t="n"/>
      <c r="BG74" s="307" t="n"/>
      <c r="BH74" s="307" t="n"/>
      <c r="BI74" s="307" t="n"/>
      <c r="BJ74" s="307" t="n"/>
      <c r="BK74" s="307" t="n"/>
      <c r="BL74" s="307" t="n"/>
      <c r="BM74" s="307" t="n"/>
      <c r="BN74" s="307" t="n"/>
      <c r="BO74" s="307" t="n"/>
      <c r="BP74" s="307" t="n"/>
      <c r="BQ74" s="307" t="n"/>
      <c r="BR74" s="307" t="n"/>
      <c r="BS74" s="307" t="n"/>
      <c r="BT74" s="307" t="n"/>
      <c r="BU74" s="307" t="n"/>
      <c r="BV74" s="307" t="n"/>
      <c r="BW74" s="307" t="n"/>
      <c r="BX74" s="307" t="n"/>
      <c r="BY74" s="307" t="n"/>
      <c r="BZ74" s="307" t="n"/>
      <c r="CA74" s="307" t="n"/>
      <c r="CB74" s="307" t="n"/>
      <c r="CC74" s="302" t="n"/>
      <c r="CD74" s="302" t="n"/>
      <c r="CE74" s="302" t="n"/>
      <c r="CF74" s="302" t="n"/>
      <c r="CG74" s="302" t="n"/>
      <c r="CH74" s="302" t="n"/>
      <c r="CI74" s="302" t="n"/>
      <c r="CJ74" s="302" t="n"/>
      <c r="CK74" s="302" t="n"/>
      <c r="CL74" s="302" t="n"/>
      <c r="CM74" s="302" t="n"/>
      <c r="CN74" s="302" t="n"/>
      <c r="CO74" s="302" t="n"/>
      <c r="CP74" s="302" t="n"/>
      <c r="CQ74" s="302" t="n"/>
      <c r="CR74" s="302" t="n"/>
      <c r="CS74" s="302" t="n"/>
      <c r="CT74" s="302" t="n"/>
      <c r="CU74" s="302" t="n"/>
      <c r="CV74" s="302" t="n"/>
    </row>
    <row r="75" hidden="1" outlineLevel="1" ht="10.5" customHeight="1" s="412">
      <c r="A75" s="318" t="inlineStr">
        <is>
          <t>DPS</t>
        </is>
      </c>
      <c r="B75" s="319" t="inlineStr">
        <is>
          <t>-</t>
        </is>
      </c>
      <c r="C75" s="319" t="inlineStr">
        <is>
          <t>-</t>
        </is>
      </c>
      <c r="D75" s="461" t="n">
        <v>0</v>
      </c>
      <c r="E75" s="461" t="n">
        <v>0</v>
      </c>
      <c r="F75" s="461" t="n">
        <v>0</v>
      </c>
      <c r="G75" s="461" t="n">
        <v>0</v>
      </c>
      <c r="H75" s="461" t="n">
        <v>0</v>
      </c>
      <c r="I75" s="319" t="inlineStr">
        <is>
          <t>-</t>
        </is>
      </c>
      <c r="J75" s="319" t="inlineStr">
        <is>
          <t>-</t>
        </is>
      </c>
      <c r="K75" s="319" t="inlineStr">
        <is>
          <t>-</t>
        </is>
      </c>
      <c r="L75" s="319" t="inlineStr">
        <is>
          <t>-</t>
        </is>
      </c>
      <c r="M75" s="319" t="inlineStr">
        <is>
          <t>-</t>
        </is>
      </c>
      <c r="N75" s="319" t="inlineStr">
        <is>
          <t>-</t>
        </is>
      </c>
      <c r="O75" s="319" t="inlineStr">
        <is>
          <t>-</t>
        </is>
      </c>
      <c r="P75" s="319" t="inlineStr">
        <is>
          <t>-</t>
        </is>
      </c>
      <c r="Q75" s="319" t="inlineStr">
        <is>
          <t>-</t>
        </is>
      </c>
      <c r="R75" s="319" t="inlineStr">
        <is>
          <t>-</t>
        </is>
      </c>
      <c r="S75" s="319" t="inlineStr">
        <is>
          <t>-</t>
        </is>
      </c>
      <c r="T75" s="319" t="inlineStr">
        <is>
          <t>-</t>
        </is>
      </c>
      <c r="U75" s="319" t="inlineStr">
        <is>
          <t>-</t>
        </is>
      </c>
      <c r="V75" s="319" t="inlineStr">
        <is>
          <t>-</t>
        </is>
      </c>
      <c r="W75" s="319" t="inlineStr">
        <is>
          <t>-</t>
        </is>
      </c>
      <c r="X75" s="319" t="inlineStr">
        <is>
          <t>-</t>
        </is>
      </c>
      <c r="Y75" s="319" t="inlineStr">
        <is>
          <t>-</t>
        </is>
      </c>
      <c r="Z75" s="319" t="inlineStr">
        <is>
          <t>-</t>
        </is>
      </c>
      <c r="AA75" s="319" t="inlineStr">
        <is>
          <t>-</t>
        </is>
      </c>
      <c r="AB75" s="319" t="inlineStr">
        <is>
          <t>-</t>
        </is>
      </c>
      <c r="AC75" s="319" t="inlineStr">
        <is>
          <t>-</t>
        </is>
      </c>
      <c r="AD75" s="307" t="n"/>
      <c r="AE75" s="307" t="n"/>
      <c r="AF75" s="307" t="n"/>
      <c r="AG75" s="307" t="n"/>
      <c r="AH75" s="307" t="n"/>
      <c r="AI75" s="307" t="n"/>
      <c r="AJ75" s="307" t="n"/>
      <c r="AK75" s="307" t="n"/>
      <c r="AL75" s="307" t="n"/>
      <c r="AM75" s="307" t="n"/>
      <c r="AN75" s="307" t="n"/>
      <c r="AO75" s="307" t="n"/>
      <c r="AP75" s="307" t="n"/>
      <c r="AQ75" s="307" t="n"/>
      <c r="AR75" s="307" t="n"/>
      <c r="AS75" s="307" t="n"/>
      <c r="AT75" s="307" t="n"/>
      <c r="AU75" s="307" t="n"/>
      <c r="AV75" s="307" t="n"/>
      <c r="AW75" s="307" t="n"/>
      <c r="AX75" s="307" t="n"/>
      <c r="AY75" s="307" t="n"/>
      <c r="AZ75" s="307" t="n"/>
      <c r="BA75" s="307" t="n"/>
      <c r="BB75" s="307" t="n"/>
      <c r="BC75" s="307" t="n"/>
      <c r="BD75" s="307" t="n"/>
      <c r="BE75" s="307" t="n"/>
      <c r="BF75" s="307" t="n"/>
      <c r="BG75" s="307" t="n"/>
      <c r="BH75" s="307" t="n"/>
      <c r="BI75" s="307" t="n"/>
      <c r="BJ75" s="307" t="n"/>
      <c r="BK75" s="307" t="n"/>
      <c r="BL75" s="307" t="n"/>
      <c r="BM75" s="307" t="n"/>
      <c r="BN75" s="307" t="n"/>
      <c r="BO75" s="307" t="n"/>
      <c r="BP75" s="307" t="n"/>
      <c r="BQ75" s="307" t="n"/>
      <c r="BR75" s="307" t="n"/>
      <c r="BS75" s="307" t="n"/>
      <c r="BT75" s="307" t="n"/>
      <c r="BU75" s="307" t="n"/>
      <c r="BV75" s="307" t="n"/>
      <c r="BW75" s="307" t="n"/>
      <c r="BX75" s="307" t="n"/>
      <c r="BY75" s="307" t="n"/>
      <c r="BZ75" s="307" t="n"/>
      <c r="CA75" s="307" t="n"/>
      <c r="CB75" s="307" t="n"/>
      <c r="CC75" s="302" t="n"/>
      <c r="CD75" s="302" t="n"/>
      <c r="CE75" s="302" t="n"/>
      <c r="CF75" s="302" t="n"/>
      <c r="CG75" s="302" t="n"/>
      <c r="CH75" s="302" t="n"/>
      <c r="CI75" s="302" t="n"/>
      <c r="CJ75" s="302" t="n"/>
      <c r="CK75" s="302" t="n"/>
      <c r="CL75" s="302" t="n"/>
      <c r="CM75" s="302" t="n"/>
      <c r="CN75" s="302" t="n"/>
      <c r="CO75" s="302" t="n"/>
      <c r="CP75" s="302" t="n"/>
      <c r="CQ75" s="302" t="n"/>
      <c r="CR75" s="302" t="n"/>
      <c r="CS75" s="302" t="n"/>
      <c r="CT75" s="302" t="n"/>
      <c r="CU75" s="302" t="n"/>
      <c r="CV75" s="302" t="n"/>
    </row>
    <row r="76" hidden="1" outlineLevel="1" ht="10.5" customHeight="1" s="412">
      <c r="A76" s="302" t="inlineStr">
        <is>
          <t xml:space="preserve">    Final Est.</t>
        </is>
      </c>
      <c r="B76" s="319" t="inlineStr">
        <is>
          <t>-</t>
        </is>
      </c>
      <c r="C76" s="319" t="inlineStr">
        <is>
          <t>-</t>
        </is>
      </c>
      <c r="D76" s="462" t="n">
        <v>0</v>
      </c>
      <c r="E76" s="462" t="n">
        <v>0</v>
      </c>
      <c r="F76" s="462" t="n">
        <v>0</v>
      </c>
      <c r="G76" s="462" t="n">
        <v>0</v>
      </c>
      <c r="H76" s="462" t="n">
        <v>0</v>
      </c>
      <c r="I76" s="319" t="inlineStr">
        <is>
          <t>-</t>
        </is>
      </c>
      <c r="J76" s="319" t="inlineStr">
        <is>
          <t>-</t>
        </is>
      </c>
      <c r="K76" s="319" t="inlineStr">
        <is>
          <t>-</t>
        </is>
      </c>
      <c r="L76" s="319" t="inlineStr">
        <is>
          <t>-</t>
        </is>
      </c>
      <c r="M76" s="319" t="inlineStr">
        <is>
          <t>-</t>
        </is>
      </c>
      <c r="N76" s="319" t="inlineStr">
        <is>
          <t>-</t>
        </is>
      </c>
      <c r="O76" s="319" t="inlineStr">
        <is>
          <t>-</t>
        </is>
      </c>
      <c r="P76" s="319" t="inlineStr">
        <is>
          <t>-</t>
        </is>
      </c>
      <c r="Q76" s="319" t="inlineStr">
        <is>
          <t>-</t>
        </is>
      </c>
      <c r="R76" s="319" t="inlineStr">
        <is>
          <t>-</t>
        </is>
      </c>
      <c r="S76" s="319" t="inlineStr">
        <is>
          <t>-</t>
        </is>
      </c>
      <c r="T76" s="319" t="inlineStr">
        <is>
          <t>-</t>
        </is>
      </c>
      <c r="U76" s="319" t="inlineStr">
        <is>
          <t>-</t>
        </is>
      </c>
      <c r="V76" s="319" t="inlineStr">
        <is>
          <t>-</t>
        </is>
      </c>
      <c r="W76" s="319" t="inlineStr">
        <is>
          <t>-</t>
        </is>
      </c>
      <c r="X76" s="319" t="inlineStr">
        <is>
          <t>-</t>
        </is>
      </c>
      <c r="Y76" s="319" t="inlineStr">
        <is>
          <t>-</t>
        </is>
      </c>
      <c r="Z76" s="319" t="inlineStr">
        <is>
          <t>-</t>
        </is>
      </c>
      <c r="AA76" s="319" t="inlineStr">
        <is>
          <t>-</t>
        </is>
      </c>
      <c r="AB76" s="319" t="inlineStr">
        <is>
          <t>-</t>
        </is>
      </c>
      <c r="AC76" s="319" t="inlineStr">
        <is>
          <t>-</t>
        </is>
      </c>
      <c r="AD76" s="307" t="n"/>
      <c r="AE76" s="307" t="n"/>
      <c r="AF76" s="307" t="n"/>
      <c r="AG76" s="307" t="n"/>
      <c r="AH76" s="307" t="n"/>
      <c r="AI76" s="307" t="n"/>
      <c r="AJ76" s="307" t="n"/>
      <c r="AK76" s="307" t="n"/>
      <c r="AL76" s="307" t="n"/>
      <c r="AM76" s="307" t="n"/>
      <c r="AN76" s="307" t="n"/>
      <c r="AO76" s="307" t="n"/>
      <c r="AP76" s="307" t="n"/>
      <c r="AQ76" s="307" t="n"/>
      <c r="AR76" s="307" t="n"/>
      <c r="AS76" s="307" t="n"/>
      <c r="AT76" s="307" t="n"/>
      <c r="AU76" s="307" t="n"/>
      <c r="AV76" s="307" t="n"/>
      <c r="AW76" s="307" t="n"/>
      <c r="AX76" s="307" t="n"/>
      <c r="AY76" s="307" t="n"/>
      <c r="AZ76" s="307" t="n"/>
      <c r="BA76" s="307" t="n"/>
      <c r="BB76" s="307" t="n"/>
      <c r="BC76" s="307" t="n"/>
      <c r="BD76" s="307" t="n"/>
      <c r="BE76" s="307" t="n"/>
      <c r="BF76" s="307" t="n"/>
      <c r="BG76" s="307" t="n"/>
      <c r="BH76" s="307" t="n"/>
      <c r="BI76" s="307" t="n"/>
      <c r="BJ76" s="307" t="n"/>
      <c r="BK76" s="307" t="n"/>
      <c r="BL76" s="307" t="n"/>
      <c r="BM76" s="307" t="n"/>
      <c r="BN76" s="307" t="n"/>
      <c r="BO76" s="307" t="n"/>
      <c r="BP76" s="307" t="n"/>
      <c r="BQ76" s="307" t="n"/>
      <c r="BR76" s="307" t="n"/>
      <c r="BS76" s="307" t="n"/>
      <c r="BT76" s="307" t="n"/>
      <c r="BU76" s="307" t="n"/>
      <c r="BV76" s="307" t="n"/>
      <c r="BW76" s="307" t="n"/>
      <c r="BX76" s="307" t="n"/>
      <c r="BY76" s="307" t="n"/>
      <c r="BZ76" s="307" t="n"/>
      <c r="CA76" s="307" t="n"/>
      <c r="CB76" s="307" t="n"/>
      <c r="CC76" s="302" t="n"/>
      <c r="CD76" s="302" t="n"/>
      <c r="CE76" s="302" t="n"/>
      <c r="CF76" s="302" t="n"/>
      <c r="CG76" s="302" t="n"/>
      <c r="CH76" s="302" t="n"/>
      <c r="CI76" s="302" t="n"/>
      <c r="CJ76" s="302" t="n"/>
      <c r="CK76" s="302" t="n"/>
      <c r="CL76" s="302" t="n"/>
      <c r="CM76" s="302" t="n"/>
      <c r="CN76" s="302" t="n"/>
      <c r="CO76" s="302" t="n"/>
      <c r="CP76" s="302" t="n"/>
      <c r="CQ76" s="302" t="n"/>
      <c r="CR76" s="302" t="n"/>
      <c r="CS76" s="302" t="n"/>
      <c r="CT76" s="302" t="n"/>
      <c r="CU76" s="302" t="n"/>
      <c r="CV76" s="302" t="n"/>
    </row>
    <row r="77" hidden="1" outlineLevel="1" ht="10.5" customHeight="1" s="412">
      <c r="A77" s="302" t="inlineStr">
        <is>
          <t xml:space="preserve">    Median</t>
        </is>
      </c>
      <c r="B77" s="319" t="inlineStr">
        <is>
          <t>-</t>
        </is>
      </c>
      <c r="C77" s="319" t="inlineStr">
        <is>
          <t>-</t>
        </is>
      </c>
      <c r="D77" s="462" t="n">
        <v>0</v>
      </c>
      <c r="E77" s="462" t="n">
        <v>0</v>
      </c>
      <c r="F77" s="462" t="n">
        <v>0</v>
      </c>
      <c r="G77" s="462" t="n">
        <v>0</v>
      </c>
      <c r="H77" s="462" t="n">
        <v>0</v>
      </c>
      <c r="I77" s="319" t="inlineStr">
        <is>
          <t>-</t>
        </is>
      </c>
      <c r="J77" s="319" t="inlineStr">
        <is>
          <t>-</t>
        </is>
      </c>
      <c r="K77" s="319" t="inlineStr">
        <is>
          <t>-</t>
        </is>
      </c>
      <c r="L77" s="319" t="inlineStr">
        <is>
          <t>-</t>
        </is>
      </c>
      <c r="M77" s="319" t="inlineStr">
        <is>
          <t>-</t>
        </is>
      </c>
      <c r="N77" s="319" t="inlineStr">
        <is>
          <t>-</t>
        </is>
      </c>
      <c r="O77" s="319" t="inlineStr">
        <is>
          <t>-</t>
        </is>
      </c>
      <c r="P77" s="319" t="inlineStr">
        <is>
          <t>-</t>
        </is>
      </c>
      <c r="Q77" s="319" t="inlineStr">
        <is>
          <t>-</t>
        </is>
      </c>
      <c r="R77" s="319" t="inlineStr">
        <is>
          <t>-</t>
        </is>
      </c>
      <c r="S77" s="319" t="inlineStr">
        <is>
          <t>-</t>
        </is>
      </c>
      <c r="T77" s="319" t="inlineStr">
        <is>
          <t>-</t>
        </is>
      </c>
      <c r="U77" s="319" t="inlineStr">
        <is>
          <t>-</t>
        </is>
      </c>
      <c r="V77" s="319" t="inlineStr">
        <is>
          <t>-</t>
        </is>
      </c>
      <c r="W77" s="319" t="inlineStr">
        <is>
          <t>-</t>
        </is>
      </c>
      <c r="X77" s="319" t="inlineStr">
        <is>
          <t>-</t>
        </is>
      </c>
      <c r="Y77" s="319" t="inlineStr">
        <is>
          <t>-</t>
        </is>
      </c>
      <c r="Z77" s="319" t="inlineStr">
        <is>
          <t>-</t>
        </is>
      </c>
      <c r="AA77" s="319" t="inlineStr">
        <is>
          <t>-</t>
        </is>
      </c>
      <c r="AB77" s="319" t="inlineStr">
        <is>
          <t>-</t>
        </is>
      </c>
      <c r="AC77" s="319" t="inlineStr">
        <is>
          <t>-</t>
        </is>
      </c>
      <c r="AD77" s="307" t="n"/>
      <c r="AE77" s="307" t="n"/>
      <c r="AF77" s="307" t="n"/>
      <c r="AG77" s="307" t="n"/>
      <c r="AH77" s="307" t="n"/>
      <c r="AI77" s="307" t="n"/>
      <c r="AJ77" s="307" t="n"/>
      <c r="AK77" s="307" t="n"/>
      <c r="AL77" s="307" t="n"/>
      <c r="AM77" s="307" t="n"/>
      <c r="AN77" s="307" t="n"/>
      <c r="AO77" s="307" t="n"/>
      <c r="AP77" s="307" t="n"/>
      <c r="AQ77" s="307" t="n"/>
      <c r="AR77" s="307" t="n"/>
      <c r="AS77" s="307" t="n"/>
      <c r="AT77" s="307" t="n"/>
      <c r="AU77" s="307" t="n"/>
      <c r="AV77" s="307" t="n"/>
      <c r="AW77" s="307" t="n"/>
      <c r="AX77" s="307" t="n"/>
      <c r="AY77" s="307" t="n"/>
      <c r="AZ77" s="307" t="n"/>
      <c r="BA77" s="307" t="n"/>
      <c r="BB77" s="307" t="n"/>
      <c r="BC77" s="307" t="n"/>
      <c r="BD77" s="307" t="n"/>
      <c r="BE77" s="307" t="n"/>
      <c r="BF77" s="307" t="n"/>
      <c r="BG77" s="307" t="n"/>
      <c r="BH77" s="307" t="n"/>
      <c r="BI77" s="307" t="n"/>
      <c r="BJ77" s="307" t="n"/>
      <c r="BK77" s="307" t="n"/>
      <c r="BL77" s="307" t="n"/>
      <c r="BM77" s="307" t="n"/>
      <c r="BN77" s="307" t="n"/>
      <c r="BO77" s="307" t="n"/>
      <c r="BP77" s="307" t="n"/>
      <c r="BQ77" s="307" t="n"/>
      <c r="BR77" s="307" t="n"/>
      <c r="BS77" s="307" t="n"/>
      <c r="BT77" s="307" t="n"/>
      <c r="BU77" s="307" t="n"/>
      <c r="BV77" s="307" t="n"/>
      <c r="BW77" s="307" t="n"/>
      <c r="BX77" s="307" t="n"/>
      <c r="BY77" s="307" t="n"/>
      <c r="BZ77" s="307" t="n"/>
      <c r="CA77" s="307" t="n"/>
      <c r="CB77" s="307" t="n"/>
      <c r="CC77" s="302" t="n"/>
      <c r="CD77" s="302" t="n"/>
      <c r="CE77" s="302" t="n"/>
      <c r="CF77" s="302" t="n"/>
      <c r="CG77" s="302" t="n"/>
      <c r="CH77" s="302" t="n"/>
      <c r="CI77" s="302" t="n"/>
      <c r="CJ77" s="302" t="n"/>
      <c r="CK77" s="302" t="n"/>
      <c r="CL77" s="302" t="n"/>
      <c r="CM77" s="302" t="n"/>
      <c r="CN77" s="302" t="n"/>
      <c r="CO77" s="302" t="n"/>
      <c r="CP77" s="302" t="n"/>
      <c r="CQ77" s="302" t="n"/>
      <c r="CR77" s="302" t="n"/>
      <c r="CS77" s="302" t="n"/>
      <c r="CT77" s="302" t="n"/>
      <c r="CU77" s="302" t="n"/>
      <c r="CV77" s="302" t="n"/>
    </row>
    <row r="78" hidden="1" outlineLevel="1" ht="10.5" customHeight="1" s="412">
      <c r="A78" s="302" t="inlineStr">
        <is>
          <t xml:space="preserve">    High</t>
        </is>
      </c>
      <c r="B78" s="319" t="inlineStr">
        <is>
          <t>-</t>
        </is>
      </c>
      <c r="C78" s="319" t="inlineStr">
        <is>
          <t>-</t>
        </is>
      </c>
      <c r="D78" s="462" t="n">
        <v>0</v>
      </c>
      <c r="E78" s="462" t="n">
        <v>0</v>
      </c>
      <c r="F78" s="462" t="n">
        <v>0</v>
      </c>
      <c r="G78" s="462" t="n">
        <v>0</v>
      </c>
      <c r="H78" s="462" t="n">
        <v>0</v>
      </c>
      <c r="I78" s="319" t="inlineStr">
        <is>
          <t>-</t>
        </is>
      </c>
      <c r="J78" s="319" t="inlineStr">
        <is>
          <t>-</t>
        </is>
      </c>
      <c r="K78" s="319" t="inlineStr">
        <is>
          <t>-</t>
        </is>
      </c>
      <c r="L78" s="319" t="inlineStr">
        <is>
          <t>-</t>
        </is>
      </c>
      <c r="M78" s="319" t="inlineStr">
        <is>
          <t>-</t>
        </is>
      </c>
      <c r="N78" s="319" t="inlineStr">
        <is>
          <t>-</t>
        </is>
      </c>
      <c r="O78" s="319" t="inlineStr">
        <is>
          <t>-</t>
        </is>
      </c>
      <c r="P78" s="319" t="inlineStr">
        <is>
          <t>-</t>
        </is>
      </c>
      <c r="Q78" s="319" t="inlineStr">
        <is>
          <t>-</t>
        </is>
      </c>
      <c r="R78" s="319" t="inlineStr">
        <is>
          <t>-</t>
        </is>
      </c>
      <c r="S78" s="319" t="inlineStr">
        <is>
          <t>-</t>
        </is>
      </c>
      <c r="T78" s="319" t="inlineStr">
        <is>
          <t>-</t>
        </is>
      </c>
      <c r="U78" s="319" t="inlineStr">
        <is>
          <t>-</t>
        </is>
      </c>
      <c r="V78" s="319" t="inlineStr">
        <is>
          <t>-</t>
        </is>
      </c>
      <c r="W78" s="319" t="inlineStr">
        <is>
          <t>-</t>
        </is>
      </c>
      <c r="X78" s="319" t="inlineStr">
        <is>
          <t>-</t>
        </is>
      </c>
      <c r="Y78" s="319" t="inlineStr">
        <is>
          <t>-</t>
        </is>
      </c>
      <c r="Z78" s="319" t="inlineStr">
        <is>
          <t>-</t>
        </is>
      </c>
      <c r="AA78" s="319" t="inlineStr">
        <is>
          <t>-</t>
        </is>
      </c>
      <c r="AB78" s="319" t="inlineStr">
        <is>
          <t>-</t>
        </is>
      </c>
      <c r="AC78" s="319" t="inlineStr">
        <is>
          <t>-</t>
        </is>
      </c>
      <c r="AD78" s="307" t="n"/>
      <c r="AE78" s="307" t="n"/>
      <c r="AF78" s="307" t="n"/>
      <c r="AG78" s="307" t="n"/>
      <c r="AH78" s="307" t="n"/>
      <c r="AI78" s="307" t="n"/>
      <c r="AJ78" s="307" t="n"/>
      <c r="AK78" s="307" t="n"/>
      <c r="AL78" s="307" t="n"/>
      <c r="AM78" s="307" t="n"/>
      <c r="AN78" s="307" t="n"/>
      <c r="AO78" s="307" t="n"/>
      <c r="AP78" s="307" t="n"/>
      <c r="AQ78" s="307" t="n"/>
      <c r="AR78" s="307" t="n"/>
      <c r="AS78" s="307" t="n"/>
      <c r="AT78" s="307" t="n"/>
      <c r="AU78" s="307" t="n"/>
      <c r="AV78" s="307" t="n"/>
      <c r="AW78" s="307" t="n"/>
      <c r="AX78" s="307" t="n"/>
      <c r="AY78" s="307" t="n"/>
      <c r="AZ78" s="307" t="n"/>
      <c r="BA78" s="307" t="n"/>
      <c r="BB78" s="307" t="n"/>
      <c r="BC78" s="307" t="n"/>
      <c r="BD78" s="307" t="n"/>
      <c r="BE78" s="307" t="n"/>
      <c r="BF78" s="307" t="n"/>
      <c r="BG78" s="307" t="n"/>
      <c r="BH78" s="307" t="n"/>
      <c r="BI78" s="307" t="n"/>
      <c r="BJ78" s="307" t="n"/>
      <c r="BK78" s="307" t="n"/>
      <c r="BL78" s="307" t="n"/>
      <c r="BM78" s="307" t="n"/>
      <c r="BN78" s="307" t="n"/>
      <c r="BO78" s="307" t="n"/>
      <c r="BP78" s="307" t="n"/>
      <c r="BQ78" s="307" t="n"/>
      <c r="BR78" s="307" t="n"/>
      <c r="BS78" s="307" t="n"/>
      <c r="BT78" s="307" t="n"/>
      <c r="BU78" s="307" t="n"/>
      <c r="BV78" s="307" t="n"/>
      <c r="BW78" s="307" t="n"/>
      <c r="BX78" s="307" t="n"/>
      <c r="BY78" s="307" t="n"/>
      <c r="BZ78" s="307" t="n"/>
      <c r="CA78" s="307" t="n"/>
      <c r="CB78" s="307" t="n"/>
      <c r="CC78" s="302" t="n"/>
      <c r="CD78" s="302" t="n"/>
      <c r="CE78" s="302" t="n"/>
      <c r="CF78" s="302" t="n"/>
      <c r="CG78" s="302" t="n"/>
      <c r="CH78" s="302" t="n"/>
      <c r="CI78" s="302" t="n"/>
      <c r="CJ78" s="302" t="n"/>
      <c r="CK78" s="302" t="n"/>
      <c r="CL78" s="302" t="n"/>
      <c r="CM78" s="302" t="n"/>
      <c r="CN78" s="302" t="n"/>
      <c r="CO78" s="302" t="n"/>
      <c r="CP78" s="302" t="n"/>
      <c r="CQ78" s="302" t="n"/>
      <c r="CR78" s="302" t="n"/>
      <c r="CS78" s="302" t="n"/>
      <c r="CT78" s="302" t="n"/>
      <c r="CU78" s="302" t="n"/>
      <c r="CV78" s="302" t="n"/>
    </row>
    <row r="79" hidden="1" outlineLevel="1" ht="10.5" customHeight="1" s="412">
      <c r="A79" s="302" t="inlineStr">
        <is>
          <t xml:space="preserve">    Low</t>
        </is>
      </c>
      <c r="B79" s="319" t="inlineStr">
        <is>
          <t>-</t>
        </is>
      </c>
      <c r="C79" s="319" t="inlineStr">
        <is>
          <t>-</t>
        </is>
      </c>
      <c r="D79" s="462" t="n">
        <v>0</v>
      </c>
      <c r="E79" s="462" t="n">
        <v>0</v>
      </c>
      <c r="F79" s="462" t="n">
        <v>0</v>
      </c>
      <c r="G79" s="462" t="n">
        <v>0</v>
      </c>
      <c r="H79" s="462" t="n">
        <v>0</v>
      </c>
      <c r="I79" s="319" t="inlineStr">
        <is>
          <t>-</t>
        </is>
      </c>
      <c r="J79" s="319" t="inlineStr">
        <is>
          <t>-</t>
        </is>
      </c>
      <c r="K79" s="319" t="inlineStr">
        <is>
          <t>-</t>
        </is>
      </c>
      <c r="L79" s="319" t="inlineStr">
        <is>
          <t>-</t>
        </is>
      </c>
      <c r="M79" s="319" t="inlineStr">
        <is>
          <t>-</t>
        </is>
      </c>
      <c r="N79" s="319" t="inlineStr">
        <is>
          <t>-</t>
        </is>
      </c>
      <c r="O79" s="319" t="inlineStr">
        <is>
          <t>-</t>
        </is>
      </c>
      <c r="P79" s="319" t="inlineStr">
        <is>
          <t>-</t>
        </is>
      </c>
      <c r="Q79" s="319" t="inlineStr">
        <is>
          <t>-</t>
        </is>
      </c>
      <c r="R79" s="319" t="inlineStr">
        <is>
          <t>-</t>
        </is>
      </c>
      <c r="S79" s="319" t="inlineStr">
        <is>
          <t>-</t>
        </is>
      </c>
      <c r="T79" s="319" t="inlineStr">
        <is>
          <t>-</t>
        </is>
      </c>
      <c r="U79" s="319" t="inlineStr">
        <is>
          <t>-</t>
        </is>
      </c>
      <c r="V79" s="319" t="inlineStr">
        <is>
          <t>-</t>
        </is>
      </c>
      <c r="W79" s="319" t="inlineStr">
        <is>
          <t>-</t>
        </is>
      </c>
      <c r="X79" s="319" t="inlineStr">
        <is>
          <t>-</t>
        </is>
      </c>
      <c r="Y79" s="319" t="inlineStr">
        <is>
          <t>-</t>
        </is>
      </c>
      <c r="Z79" s="319" t="inlineStr">
        <is>
          <t>-</t>
        </is>
      </c>
      <c r="AA79" s="319" t="inlineStr">
        <is>
          <t>-</t>
        </is>
      </c>
      <c r="AB79" s="319" t="inlineStr">
        <is>
          <t>-</t>
        </is>
      </c>
      <c r="AC79" s="319" t="inlineStr">
        <is>
          <t>-</t>
        </is>
      </c>
      <c r="AD79" s="307" t="n"/>
      <c r="AE79" s="307" t="n"/>
      <c r="AF79" s="307" t="n"/>
      <c r="AG79" s="307" t="n"/>
      <c r="AH79" s="307" t="n"/>
      <c r="AI79" s="307" t="n"/>
      <c r="AJ79" s="307" t="n"/>
      <c r="AK79" s="307" t="n"/>
      <c r="AL79" s="307" t="n"/>
      <c r="AM79" s="307" t="n"/>
      <c r="AN79" s="307" t="n"/>
      <c r="AO79" s="307" t="n"/>
      <c r="AP79" s="307" t="n"/>
      <c r="AQ79" s="307" t="n"/>
      <c r="AR79" s="307" t="n"/>
      <c r="AS79" s="307" t="n"/>
      <c r="AT79" s="307" t="n"/>
      <c r="AU79" s="307" t="n"/>
      <c r="AV79" s="307" t="n"/>
      <c r="AW79" s="307" t="n"/>
      <c r="AX79" s="307" t="n"/>
      <c r="AY79" s="307" t="n"/>
      <c r="AZ79" s="307" t="n"/>
      <c r="BA79" s="307" t="n"/>
      <c r="BB79" s="307" t="n"/>
      <c r="BC79" s="307" t="n"/>
      <c r="BD79" s="307" t="n"/>
      <c r="BE79" s="307" t="n"/>
      <c r="BF79" s="307" t="n"/>
      <c r="BG79" s="307" t="n"/>
      <c r="BH79" s="307" t="n"/>
      <c r="BI79" s="307" t="n"/>
      <c r="BJ79" s="307" t="n"/>
      <c r="BK79" s="307" t="n"/>
      <c r="BL79" s="307" t="n"/>
      <c r="BM79" s="307" t="n"/>
      <c r="BN79" s="307" t="n"/>
      <c r="BO79" s="307" t="n"/>
      <c r="BP79" s="307" t="n"/>
      <c r="BQ79" s="307" t="n"/>
      <c r="BR79" s="307" t="n"/>
      <c r="BS79" s="307" t="n"/>
      <c r="BT79" s="307" t="n"/>
      <c r="BU79" s="307" t="n"/>
      <c r="BV79" s="307" t="n"/>
      <c r="BW79" s="307" t="n"/>
      <c r="BX79" s="307" t="n"/>
      <c r="BY79" s="307" t="n"/>
      <c r="BZ79" s="307" t="n"/>
      <c r="CA79" s="307" t="n"/>
      <c r="CB79" s="307" t="n"/>
      <c r="CC79" s="302" t="n"/>
      <c r="CD79" s="302" t="n"/>
      <c r="CE79" s="302" t="n"/>
      <c r="CF79" s="302" t="n"/>
      <c r="CG79" s="302" t="n"/>
      <c r="CH79" s="302" t="n"/>
      <c r="CI79" s="302" t="n"/>
      <c r="CJ79" s="302" t="n"/>
      <c r="CK79" s="302" t="n"/>
      <c r="CL79" s="302" t="n"/>
      <c r="CM79" s="302" t="n"/>
      <c r="CN79" s="302" t="n"/>
      <c r="CO79" s="302" t="n"/>
      <c r="CP79" s="302" t="n"/>
      <c r="CQ79" s="302" t="n"/>
      <c r="CR79" s="302" t="n"/>
      <c r="CS79" s="302" t="n"/>
      <c r="CT79" s="302" t="n"/>
      <c r="CU79" s="302" t="n"/>
      <c r="CV79" s="302" t="n"/>
    </row>
    <row r="80" hidden="1" outlineLevel="1" ht="10.5" customHeight="1" s="412">
      <c r="A80" s="302" t="inlineStr">
        <is>
          <t xml:space="preserve">    Std. Dev.</t>
        </is>
      </c>
      <c r="B80" s="319" t="inlineStr">
        <is>
          <t>-</t>
        </is>
      </c>
      <c r="C80" s="319" t="inlineStr">
        <is>
          <t>-</t>
        </is>
      </c>
      <c r="D80" s="460" t="n">
        <v>0</v>
      </c>
      <c r="E80" s="460" t="n">
        <v>0</v>
      </c>
      <c r="F80" s="460" t="n">
        <v>0</v>
      </c>
      <c r="G80" s="460" t="n">
        <v>0</v>
      </c>
      <c r="H80" s="460" t="n">
        <v>0</v>
      </c>
      <c r="I80" s="319" t="inlineStr">
        <is>
          <t>-</t>
        </is>
      </c>
      <c r="J80" s="319" t="inlineStr">
        <is>
          <t>-</t>
        </is>
      </c>
      <c r="K80" s="319" t="inlineStr">
        <is>
          <t>-</t>
        </is>
      </c>
      <c r="L80" s="319" t="inlineStr">
        <is>
          <t>-</t>
        </is>
      </c>
      <c r="M80" s="319" t="inlineStr">
        <is>
          <t>-</t>
        </is>
      </c>
      <c r="N80" s="319" t="inlineStr">
        <is>
          <t>-</t>
        </is>
      </c>
      <c r="O80" s="319" t="inlineStr">
        <is>
          <t>-</t>
        </is>
      </c>
      <c r="P80" s="319" t="inlineStr">
        <is>
          <t>-</t>
        </is>
      </c>
      <c r="Q80" s="319" t="inlineStr">
        <is>
          <t>-</t>
        </is>
      </c>
      <c r="R80" s="319" t="inlineStr">
        <is>
          <t>-</t>
        </is>
      </c>
      <c r="S80" s="319" t="inlineStr">
        <is>
          <t>-</t>
        </is>
      </c>
      <c r="T80" s="319" t="inlineStr">
        <is>
          <t>-</t>
        </is>
      </c>
      <c r="U80" s="319" t="inlineStr">
        <is>
          <t>-</t>
        </is>
      </c>
      <c r="V80" s="319" t="inlineStr">
        <is>
          <t>-</t>
        </is>
      </c>
      <c r="W80" s="319" t="inlineStr">
        <is>
          <t>-</t>
        </is>
      </c>
      <c r="X80" s="319" t="inlineStr">
        <is>
          <t>-</t>
        </is>
      </c>
      <c r="Y80" s="319" t="inlineStr">
        <is>
          <t>-</t>
        </is>
      </c>
      <c r="Z80" s="319" t="inlineStr">
        <is>
          <t>-</t>
        </is>
      </c>
      <c r="AA80" s="319" t="inlineStr">
        <is>
          <t>-</t>
        </is>
      </c>
      <c r="AB80" s="319" t="inlineStr">
        <is>
          <t>-</t>
        </is>
      </c>
      <c r="AC80" s="319" t="inlineStr">
        <is>
          <t>-</t>
        </is>
      </c>
      <c r="AD80" s="307" t="n"/>
      <c r="AE80" s="307" t="n"/>
      <c r="AF80" s="307" t="n"/>
      <c r="AG80" s="307" t="n"/>
      <c r="AH80" s="307" t="n"/>
      <c r="AI80" s="307" t="n"/>
      <c r="AJ80" s="307" t="n"/>
      <c r="AK80" s="307" t="n"/>
      <c r="AL80" s="307" t="n"/>
      <c r="AM80" s="307" t="n"/>
      <c r="AN80" s="307" t="n"/>
      <c r="AO80" s="307" t="n"/>
      <c r="AP80" s="307" t="n"/>
      <c r="AQ80" s="307" t="n"/>
      <c r="AR80" s="307" t="n"/>
      <c r="AS80" s="307" t="n"/>
      <c r="AT80" s="307" t="n"/>
      <c r="AU80" s="307" t="n"/>
      <c r="AV80" s="307" t="n"/>
      <c r="AW80" s="307" t="n"/>
      <c r="AX80" s="307" t="n"/>
      <c r="AY80" s="307" t="n"/>
      <c r="AZ80" s="307" t="n"/>
      <c r="BA80" s="307" t="n"/>
      <c r="BB80" s="307" t="n"/>
      <c r="BC80" s="307" t="n"/>
      <c r="BD80" s="307" t="n"/>
      <c r="BE80" s="307" t="n"/>
      <c r="BF80" s="307" t="n"/>
      <c r="BG80" s="307" t="n"/>
      <c r="BH80" s="307" t="n"/>
      <c r="BI80" s="307" t="n"/>
      <c r="BJ80" s="307" t="n"/>
      <c r="BK80" s="307" t="n"/>
      <c r="BL80" s="307" t="n"/>
      <c r="BM80" s="307" t="n"/>
      <c r="BN80" s="307" t="n"/>
      <c r="BO80" s="307" t="n"/>
      <c r="BP80" s="307" t="n"/>
      <c r="BQ80" s="307" t="n"/>
      <c r="BR80" s="307" t="n"/>
      <c r="BS80" s="307" t="n"/>
      <c r="BT80" s="307" t="n"/>
      <c r="BU80" s="307" t="n"/>
      <c r="BV80" s="307" t="n"/>
      <c r="BW80" s="307" t="n"/>
      <c r="BX80" s="307" t="n"/>
      <c r="BY80" s="307" t="n"/>
      <c r="BZ80" s="307" t="n"/>
      <c r="CA80" s="307" t="n"/>
      <c r="CB80" s="307" t="n"/>
      <c r="CC80" s="302" t="n"/>
      <c r="CD80" s="302" t="n"/>
      <c r="CE80" s="302" t="n"/>
      <c r="CF80" s="302" t="n"/>
      <c r="CG80" s="302" t="n"/>
      <c r="CH80" s="302" t="n"/>
      <c r="CI80" s="302" t="n"/>
      <c r="CJ80" s="302" t="n"/>
      <c r="CK80" s="302" t="n"/>
      <c r="CL80" s="302" t="n"/>
      <c r="CM80" s="302" t="n"/>
      <c r="CN80" s="302" t="n"/>
      <c r="CO80" s="302" t="n"/>
      <c r="CP80" s="302" t="n"/>
      <c r="CQ80" s="302" t="n"/>
      <c r="CR80" s="302" t="n"/>
      <c r="CS80" s="302" t="n"/>
      <c r="CT80" s="302" t="n"/>
      <c r="CU80" s="302" t="n"/>
      <c r="CV80" s="302" t="n"/>
    </row>
    <row r="81" hidden="1" outlineLevel="1" ht="10.5" customHeight="1" s="412">
      <c r="A81" s="302" t="inlineStr">
        <is>
          <t xml:space="preserve">    No. of Estimates</t>
        </is>
      </c>
      <c r="B81" s="319" t="inlineStr">
        <is>
          <t>-</t>
        </is>
      </c>
      <c r="C81" s="319" t="inlineStr">
        <is>
          <t>-</t>
        </is>
      </c>
      <c r="D81" s="319" t="inlineStr">
        <is>
          <t>2/2</t>
        </is>
      </c>
      <c r="E81" s="319" t="inlineStr">
        <is>
          <t>2/2</t>
        </is>
      </c>
      <c r="F81" s="319" t="inlineStr">
        <is>
          <t>3/2</t>
        </is>
      </c>
      <c r="G81" s="319" t="inlineStr">
        <is>
          <t>2/5</t>
        </is>
      </c>
      <c r="H81" s="319" t="inlineStr">
        <is>
          <t>6/6</t>
        </is>
      </c>
      <c r="I81" s="319" t="inlineStr">
        <is>
          <t>-</t>
        </is>
      </c>
      <c r="J81" s="319" t="inlineStr">
        <is>
          <t>-</t>
        </is>
      </c>
      <c r="K81" s="319" t="inlineStr">
        <is>
          <t>-</t>
        </is>
      </c>
      <c r="L81" s="319" t="inlineStr">
        <is>
          <t>-</t>
        </is>
      </c>
      <c r="M81" s="319" t="inlineStr">
        <is>
          <t>-</t>
        </is>
      </c>
      <c r="N81" s="319" t="inlineStr">
        <is>
          <t>-</t>
        </is>
      </c>
      <c r="O81" s="319" t="inlineStr">
        <is>
          <t>-</t>
        </is>
      </c>
      <c r="P81" s="319" t="inlineStr">
        <is>
          <t>-</t>
        </is>
      </c>
      <c r="Q81" s="319" t="inlineStr">
        <is>
          <t>-</t>
        </is>
      </c>
      <c r="R81" s="319" t="inlineStr">
        <is>
          <t>-</t>
        </is>
      </c>
      <c r="S81" s="319" t="inlineStr">
        <is>
          <t>-</t>
        </is>
      </c>
      <c r="T81" s="319" t="inlineStr">
        <is>
          <t>-</t>
        </is>
      </c>
      <c r="U81" s="319" t="inlineStr">
        <is>
          <t>-</t>
        </is>
      </c>
      <c r="V81" s="319" t="inlineStr">
        <is>
          <t>-</t>
        </is>
      </c>
      <c r="W81" s="319" t="inlineStr">
        <is>
          <t>-</t>
        </is>
      </c>
      <c r="X81" s="319" t="inlineStr">
        <is>
          <t>-</t>
        </is>
      </c>
      <c r="Y81" s="319" t="inlineStr">
        <is>
          <t>-</t>
        </is>
      </c>
      <c r="Z81" s="319" t="inlineStr">
        <is>
          <t>-</t>
        </is>
      </c>
      <c r="AA81" s="319" t="inlineStr">
        <is>
          <t>-</t>
        </is>
      </c>
      <c r="AB81" s="319" t="inlineStr">
        <is>
          <t>-</t>
        </is>
      </c>
      <c r="AC81" s="319" t="inlineStr">
        <is>
          <t>-</t>
        </is>
      </c>
      <c r="AD81" s="307" t="n"/>
      <c r="AE81" s="307" t="n"/>
      <c r="AF81" s="307" t="n"/>
      <c r="AG81" s="307" t="n"/>
      <c r="AH81" s="307" t="n"/>
      <c r="AI81" s="307" t="n"/>
      <c r="AJ81" s="307" t="n"/>
      <c r="AK81" s="307" t="n"/>
      <c r="AL81" s="307" t="n"/>
      <c r="AM81" s="307" t="n"/>
      <c r="AN81" s="307" t="n"/>
      <c r="AO81" s="307" t="n"/>
      <c r="AP81" s="307" t="n"/>
      <c r="AQ81" s="307" t="n"/>
      <c r="AR81" s="307" t="n"/>
      <c r="AS81" s="307" t="n"/>
      <c r="AT81" s="307" t="n"/>
      <c r="AU81" s="307" t="n"/>
      <c r="AV81" s="307" t="n"/>
      <c r="AW81" s="307" t="n"/>
      <c r="AX81" s="307" t="n"/>
      <c r="AY81" s="307" t="n"/>
      <c r="AZ81" s="307" t="n"/>
      <c r="BA81" s="307" t="n"/>
      <c r="BB81" s="307" t="n"/>
      <c r="BC81" s="307" t="n"/>
      <c r="BD81" s="307" t="n"/>
      <c r="BE81" s="307" t="n"/>
      <c r="BF81" s="307" t="n"/>
      <c r="BG81" s="307" t="n"/>
      <c r="BH81" s="307" t="n"/>
      <c r="BI81" s="307" t="n"/>
      <c r="BJ81" s="307" t="n"/>
      <c r="BK81" s="307" t="n"/>
      <c r="BL81" s="307" t="n"/>
      <c r="BM81" s="307" t="n"/>
      <c r="BN81" s="307" t="n"/>
      <c r="BO81" s="307" t="n"/>
      <c r="BP81" s="307" t="n"/>
      <c r="BQ81" s="307" t="n"/>
      <c r="BR81" s="307" t="n"/>
      <c r="BS81" s="307" t="n"/>
      <c r="BT81" s="307" t="n"/>
      <c r="BU81" s="307" t="n"/>
      <c r="BV81" s="307" t="n"/>
      <c r="BW81" s="307" t="n"/>
      <c r="BX81" s="307" t="n"/>
      <c r="BY81" s="307" t="n"/>
      <c r="BZ81" s="307" t="n"/>
      <c r="CA81" s="307" t="n"/>
      <c r="CB81" s="307" t="n"/>
      <c r="CC81" s="302" t="n"/>
      <c r="CD81" s="302" t="n"/>
      <c r="CE81" s="302" t="n"/>
      <c r="CF81" s="302" t="n"/>
      <c r="CG81" s="302" t="n"/>
      <c r="CH81" s="302" t="n"/>
      <c r="CI81" s="302" t="n"/>
      <c r="CJ81" s="302" t="n"/>
      <c r="CK81" s="302" t="n"/>
      <c r="CL81" s="302" t="n"/>
      <c r="CM81" s="302" t="n"/>
      <c r="CN81" s="302" t="n"/>
      <c r="CO81" s="302" t="n"/>
      <c r="CP81" s="302" t="n"/>
      <c r="CQ81" s="302" t="n"/>
      <c r="CR81" s="302" t="n"/>
      <c r="CS81" s="302" t="n"/>
      <c r="CT81" s="302" t="n"/>
      <c r="CU81" s="302" t="n"/>
      <c r="CV81" s="302" t="n"/>
    </row>
    <row r="82" hidden="1" outlineLevel="1" ht="10.5" customHeight="1" s="412">
      <c r="A82" s="302" t="inlineStr">
        <is>
          <t xml:space="preserve">    Acctg. Standard</t>
        </is>
      </c>
      <c r="B82" s="319" t="inlineStr">
        <is>
          <t>-</t>
        </is>
      </c>
      <c r="C82" s="319" t="inlineStr">
        <is>
          <t>-</t>
        </is>
      </c>
      <c r="D82" s="319" t="inlineStr">
        <is>
          <t>US GAAP</t>
        </is>
      </c>
      <c r="E82" s="319" t="inlineStr">
        <is>
          <t>US GAAP</t>
        </is>
      </c>
      <c r="F82" s="319" t="inlineStr">
        <is>
          <t>US GAAP</t>
        </is>
      </c>
      <c r="G82" s="319" t="inlineStr">
        <is>
          <t>US GAAP</t>
        </is>
      </c>
      <c r="H82" s="319" t="inlineStr">
        <is>
          <t>US GAAP</t>
        </is>
      </c>
      <c r="I82" s="319" t="inlineStr">
        <is>
          <t>-</t>
        </is>
      </c>
      <c r="J82" s="319" t="inlineStr">
        <is>
          <t>-</t>
        </is>
      </c>
      <c r="K82" s="319" t="inlineStr">
        <is>
          <t>-</t>
        </is>
      </c>
      <c r="L82" s="319" t="inlineStr">
        <is>
          <t>-</t>
        </is>
      </c>
      <c r="M82" s="319" t="inlineStr">
        <is>
          <t>-</t>
        </is>
      </c>
      <c r="N82" s="319" t="inlineStr">
        <is>
          <t>-</t>
        </is>
      </c>
      <c r="O82" s="319" t="inlineStr">
        <is>
          <t>-</t>
        </is>
      </c>
      <c r="P82" s="319" t="inlineStr">
        <is>
          <t>-</t>
        </is>
      </c>
      <c r="Q82" s="319" t="inlineStr">
        <is>
          <t>-</t>
        </is>
      </c>
      <c r="R82" s="319" t="inlineStr">
        <is>
          <t>-</t>
        </is>
      </c>
      <c r="S82" s="319" t="inlineStr">
        <is>
          <t>-</t>
        </is>
      </c>
      <c r="T82" s="319" t="inlineStr">
        <is>
          <t>-</t>
        </is>
      </c>
      <c r="U82" s="319" t="inlineStr">
        <is>
          <t>-</t>
        </is>
      </c>
      <c r="V82" s="319" t="inlineStr">
        <is>
          <t>-</t>
        </is>
      </c>
      <c r="W82" s="319" t="inlineStr">
        <is>
          <t>-</t>
        </is>
      </c>
      <c r="X82" s="319" t="inlineStr">
        <is>
          <t>-</t>
        </is>
      </c>
      <c r="Y82" s="319" t="inlineStr">
        <is>
          <t>-</t>
        </is>
      </c>
      <c r="Z82" s="319" t="inlineStr">
        <is>
          <t>-</t>
        </is>
      </c>
      <c r="AA82" s="319" t="inlineStr">
        <is>
          <t>-</t>
        </is>
      </c>
      <c r="AB82" s="319" t="inlineStr">
        <is>
          <t>-</t>
        </is>
      </c>
      <c r="AC82" s="319" t="inlineStr">
        <is>
          <t>-</t>
        </is>
      </c>
      <c r="AD82" s="307" t="n"/>
      <c r="AE82" s="307" t="n"/>
      <c r="AF82" s="307" t="n"/>
      <c r="AG82" s="307" t="n"/>
      <c r="AH82" s="307" t="n"/>
      <c r="AI82" s="307" t="n"/>
      <c r="AJ82" s="307" t="n"/>
      <c r="AK82" s="307" t="n"/>
      <c r="AL82" s="307" t="n"/>
      <c r="AM82" s="307" t="n"/>
      <c r="AN82" s="307" t="n"/>
      <c r="AO82" s="307" t="n"/>
      <c r="AP82" s="307" t="n"/>
      <c r="AQ82" s="307" t="n"/>
      <c r="AR82" s="307" t="n"/>
      <c r="AS82" s="307" t="n"/>
      <c r="AT82" s="307" t="n"/>
      <c r="AU82" s="307" t="n"/>
      <c r="AV82" s="307" t="n"/>
      <c r="AW82" s="307" t="n"/>
      <c r="AX82" s="307" t="n"/>
      <c r="AY82" s="307" t="n"/>
      <c r="AZ82" s="307" t="n"/>
      <c r="BA82" s="307" t="n"/>
      <c r="BB82" s="307" t="n"/>
      <c r="BC82" s="307" t="n"/>
      <c r="BD82" s="307" t="n"/>
      <c r="BE82" s="307" t="n"/>
      <c r="BF82" s="307" t="n"/>
      <c r="BG82" s="307" t="n"/>
      <c r="BH82" s="307" t="n"/>
      <c r="BI82" s="307" t="n"/>
      <c r="BJ82" s="307" t="n"/>
      <c r="BK82" s="307" t="n"/>
      <c r="BL82" s="307" t="n"/>
      <c r="BM82" s="307" t="n"/>
      <c r="BN82" s="307" t="n"/>
      <c r="BO82" s="307" t="n"/>
      <c r="BP82" s="307" t="n"/>
      <c r="BQ82" s="307" t="n"/>
      <c r="BR82" s="307" t="n"/>
      <c r="BS82" s="307" t="n"/>
      <c r="BT82" s="307" t="n"/>
      <c r="BU82" s="307" t="n"/>
      <c r="BV82" s="307" t="n"/>
      <c r="BW82" s="307" t="n"/>
      <c r="BX82" s="307" t="n"/>
      <c r="BY82" s="307" t="n"/>
      <c r="BZ82" s="307" t="n"/>
      <c r="CA82" s="307" t="n"/>
      <c r="CB82" s="307" t="n"/>
      <c r="CC82" s="302" t="n"/>
      <c r="CD82" s="302" t="n"/>
      <c r="CE82" s="302" t="n"/>
      <c r="CF82" s="302" t="n"/>
      <c r="CG82" s="302" t="n"/>
      <c r="CH82" s="302" t="n"/>
      <c r="CI82" s="302" t="n"/>
      <c r="CJ82" s="302" t="n"/>
      <c r="CK82" s="302" t="n"/>
      <c r="CL82" s="302" t="n"/>
      <c r="CM82" s="302" t="n"/>
      <c r="CN82" s="302" t="n"/>
      <c r="CO82" s="302" t="n"/>
      <c r="CP82" s="302" t="n"/>
      <c r="CQ82" s="302" t="n"/>
      <c r="CR82" s="302" t="n"/>
      <c r="CS82" s="302" t="n"/>
      <c r="CT82" s="302" t="n"/>
      <c r="CU82" s="302" t="n"/>
      <c r="CV82" s="302" t="n"/>
    </row>
    <row r="83" hidden="1" outlineLevel="1" ht="10.5" customHeight="1" s="412">
      <c r="A83" s="318" t="inlineStr">
        <is>
          <t>Book Value / Share</t>
        </is>
      </c>
      <c r="B83" s="319" t="inlineStr">
        <is>
          <t>-</t>
        </is>
      </c>
      <c r="C83" s="319" t="inlineStr">
        <is>
          <t>-</t>
        </is>
      </c>
      <c r="D83" s="461" t="n">
        <v>1.535</v>
      </c>
      <c r="E83" s="461" t="n">
        <v>1.643</v>
      </c>
      <c r="F83" s="461" t="n">
        <v>2.741</v>
      </c>
      <c r="G83" s="461" t="n">
        <v>5.4604</v>
      </c>
      <c r="H83" s="461" t="n">
        <v>6.1432</v>
      </c>
      <c r="I83" s="319" t="inlineStr">
        <is>
          <t>-</t>
        </is>
      </c>
      <c r="J83" s="319" t="inlineStr">
        <is>
          <t>-</t>
        </is>
      </c>
      <c r="K83" s="319" t="inlineStr">
        <is>
          <t>-</t>
        </is>
      </c>
      <c r="L83" s="319" t="inlineStr">
        <is>
          <t>-</t>
        </is>
      </c>
      <c r="M83" s="319" t="inlineStr">
        <is>
          <t>-</t>
        </is>
      </c>
      <c r="N83" s="319" t="inlineStr">
        <is>
          <t>-</t>
        </is>
      </c>
      <c r="O83" s="319" t="inlineStr">
        <is>
          <t>-</t>
        </is>
      </c>
      <c r="P83" s="319" t="inlineStr">
        <is>
          <t>-</t>
        </is>
      </c>
      <c r="Q83" s="319" t="inlineStr">
        <is>
          <t>-</t>
        </is>
      </c>
      <c r="R83" s="319" t="inlineStr">
        <is>
          <t>-</t>
        </is>
      </c>
      <c r="S83" s="319" t="inlineStr">
        <is>
          <t>-</t>
        </is>
      </c>
      <c r="T83" s="319" t="inlineStr">
        <is>
          <t>-</t>
        </is>
      </c>
      <c r="U83" s="319" t="inlineStr">
        <is>
          <t>-</t>
        </is>
      </c>
      <c r="V83" s="319" t="inlineStr">
        <is>
          <t>-</t>
        </is>
      </c>
      <c r="W83" s="319" t="inlineStr">
        <is>
          <t>-</t>
        </is>
      </c>
      <c r="X83" s="319" t="inlineStr">
        <is>
          <t>-</t>
        </is>
      </c>
      <c r="Y83" s="319" t="inlineStr">
        <is>
          <t>-</t>
        </is>
      </c>
      <c r="Z83" s="319" t="inlineStr">
        <is>
          <t>-</t>
        </is>
      </c>
      <c r="AA83" s="319" t="inlineStr">
        <is>
          <t>-</t>
        </is>
      </c>
      <c r="AB83" s="319" t="inlineStr">
        <is>
          <t>-</t>
        </is>
      </c>
      <c r="AC83" s="319" t="inlineStr">
        <is>
          <t>-</t>
        </is>
      </c>
      <c r="AD83" s="307" t="n"/>
      <c r="AE83" s="307" t="n"/>
      <c r="AF83" s="307" t="n"/>
      <c r="AG83" s="307" t="n"/>
      <c r="AH83" s="307" t="n"/>
      <c r="AI83" s="307" t="n"/>
      <c r="AJ83" s="307" t="n"/>
      <c r="AK83" s="307" t="n"/>
      <c r="AL83" s="307" t="n"/>
      <c r="AM83" s="307" t="n"/>
      <c r="AN83" s="307" t="n"/>
      <c r="AO83" s="307" t="n"/>
      <c r="AP83" s="307" t="n"/>
      <c r="AQ83" s="307" t="n"/>
      <c r="AR83" s="307" t="n"/>
      <c r="AS83" s="307" t="n"/>
      <c r="AT83" s="307" t="n"/>
      <c r="AU83" s="307" t="n"/>
      <c r="AV83" s="307" t="n"/>
      <c r="AW83" s="307" t="n"/>
      <c r="AX83" s="307" t="n"/>
      <c r="AY83" s="307" t="n"/>
      <c r="AZ83" s="307" t="n"/>
      <c r="BA83" s="307" t="n"/>
      <c r="BB83" s="307" t="n"/>
      <c r="BC83" s="307" t="n"/>
      <c r="BD83" s="307" t="n"/>
      <c r="BE83" s="307" t="n"/>
      <c r="BF83" s="307" t="n"/>
      <c r="BG83" s="307" t="n"/>
      <c r="BH83" s="307" t="n"/>
      <c r="BI83" s="307" t="n"/>
      <c r="BJ83" s="307" t="n"/>
      <c r="BK83" s="307" t="n"/>
      <c r="BL83" s="307" t="n"/>
      <c r="BM83" s="307" t="n"/>
      <c r="BN83" s="307" t="n"/>
      <c r="BO83" s="307" t="n"/>
      <c r="BP83" s="307" t="n"/>
      <c r="BQ83" s="307" t="n"/>
      <c r="BR83" s="307" t="n"/>
      <c r="BS83" s="307" t="n"/>
      <c r="BT83" s="307" t="n"/>
      <c r="BU83" s="307" t="n"/>
      <c r="BV83" s="307" t="n"/>
      <c r="BW83" s="307" t="n"/>
      <c r="BX83" s="307" t="n"/>
      <c r="BY83" s="307" t="n"/>
      <c r="BZ83" s="307" t="n"/>
      <c r="CA83" s="307" t="n"/>
      <c r="CB83" s="307" t="n"/>
      <c r="CC83" s="302" t="n"/>
      <c r="CD83" s="302" t="n"/>
      <c r="CE83" s="302" t="n"/>
      <c r="CF83" s="302" t="n"/>
      <c r="CG83" s="302" t="n"/>
      <c r="CH83" s="302" t="n"/>
      <c r="CI83" s="302" t="n"/>
      <c r="CJ83" s="302" t="n"/>
      <c r="CK83" s="302" t="n"/>
      <c r="CL83" s="302" t="n"/>
      <c r="CM83" s="302" t="n"/>
      <c r="CN83" s="302" t="n"/>
      <c r="CO83" s="302" t="n"/>
      <c r="CP83" s="302" t="n"/>
      <c r="CQ83" s="302" t="n"/>
      <c r="CR83" s="302" t="n"/>
      <c r="CS83" s="302" t="n"/>
      <c r="CT83" s="302" t="n"/>
      <c r="CU83" s="302" t="n"/>
      <c r="CV83" s="302" t="n"/>
    </row>
    <row r="84" hidden="1" outlineLevel="1" ht="10.5" customHeight="1" s="412">
      <c r="A84" s="302" t="inlineStr">
        <is>
          <t xml:space="preserve">    Final Est.</t>
        </is>
      </c>
      <c r="B84" s="319" t="inlineStr">
        <is>
          <t>-</t>
        </is>
      </c>
      <c r="C84" s="319" t="inlineStr">
        <is>
          <t>-</t>
        </is>
      </c>
      <c r="D84" s="462" t="n">
        <v>1.1175</v>
      </c>
      <c r="E84" s="462" t="n">
        <v>1.525</v>
      </c>
      <c r="F84" s="462" t="n">
        <v>2.66833</v>
      </c>
      <c r="G84" s="462" t="n">
        <v>4.02813</v>
      </c>
      <c r="H84" s="462" t="n">
        <v>5.97643</v>
      </c>
      <c r="I84" s="319" t="inlineStr">
        <is>
          <t>-</t>
        </is>
      </c>
      <c r="J84" s="319" t="inlineStr">
        <is>
          <t>-</t>
        </is>
      </c>
      <c r="K84" s="319" t="inlineStr">
        <is>
          <t>-</t>
        </is>
      </c>
      <c r="L84" s="319" t="inlineStr">
        <is>
          <t>-</t>
        </is>
      </c>
      <c r="M84" s="319" t="inlineStr">
        <is>
          <t>-</t>
        </is>
      </c>
      <c r="N84" s="319" t="inlineStr">
        <is>
          <t>-</t>
        </is>
      </c>
      <c r="O84" s="319" t="inlineStr">
        <is>
          <t>-</t>
        </is>
      </c>
      <c r="P84" s="319" t="inlineStr">
        <is>
          <t>-</t>
        </is>
      </c>
      <c r="Q84" s="319" t="inlineStr">
        <is>
          <t>-</t>
        </is>
      </c>
      <c r="R84" s="319" t="inlineStr">
        <is>
          <t>-</t>
        </is>
      </c>
      <c r="S84" s="319" t="inlineStr">
        <is>
          <t>-</t>
        </is>
      </c>
      <c r="T84" s="319" t="inlineStr">
        <is>
          <t>-</t>
        </is>
      </c>
      <c r="U84" s="319" t="inlineStr">
        <is>
          <t>-</t>
        </is>
      </c>
      <c r="V84" s="319" t="inlineStr">
        <is>
          <t>-</t>
        </is>
      </c>
      <c r="W84" s="319" t="inlineStr">
        <is>
          <t>-</t>
        </is>
      </c>
      <c r="X84" s="319" t="inlineStr">
        <is>
          <t>-</t>
        </is>
      </c>
      <c r="Y84" s="319" t="inlineStr">
        <is>
          <t>-</t>
        </is>
      </c>
      <c r="Z84" s="319" t="inlineStr">
        <is>
          <t>-</t>
        </is>
      </c>
      <c r="AA84" s="319" t="inlineStr">
        <is>
          <t>-</t>
        </is>
      </c>
      <c r="AB84" s="319" t="inlineStr">
        <is>
          <t>-</t>
        </is>
      </c>
      <c r="AC84" s="319" t="inlineStr">
        <is>
          <t>-</t>
        </is>
      </c>
      <c r="AD84" s="307" t="n"/>
      <c r="AE84" s="307" t="n"/>
      <c r="AF84" s="307" t="n"/>
      <c r="AG84" s="307" t="n"/>
      <c r="AH84" s="307" t="n"/>
      <c r="AI84" s="307" t="n"/>
      <c r="AJ84" s="307" t="n"/>
      <c r="AK84" s="307" t="n"/>
      <c r="AL84" s="307" t="n"/>
      <c r="AM84" s="307" t="n"/>
      <c r="AN84" s="307" t="n"/>
      <c r="AO84" s="307" t="n"/>
      <c r="AP84" s="307" t="n"/>
      <c r="AQ84" s="307" t="n"/>
      <c r="AR84" s="307" t="n"/>
      <c r="AS84" s="307" t="n"/>
      <c r="AT84" s="307" t="n"/>
      <c r="AU84" s="307" t="n"/>
      <c r="AV84" s="307" t="n"/>
      <c r="AW84" s="307" t="n"/>
      <c r="AX84" s="307" t="n"/>
      <c r="AY84" s="307" t="n"/>
      <c r="AZ84" s="307" t="n"/>
      <c r="BA84" s="307" t="n"/>
      <c r="BB84" s="307" t="n"/>
      <c r="BC84" s="307" t="n"/>
      <c r="BD84" s="307" t="n"/>
      <c r="BE84" s="307" t="n"/>
      <c r="BF84" s="307" t="n"/>
      <c r="BG84" s="307" t="n"/>
      <c r="BH84" s="307" t="n"/>
      <c r="BI84" s="307" t="n"/>
      <c r="BJ84" s="307" t="n"/>
      <c r="BK84" s="307" t="n"/>
      <c r="BL84" s="307" t="n"/>
      <c r="BM84" s="307" t="n"/>
      <c r="BN84" s="307" t="n"/>
      <c r="BO84" s="307" t="n"/>
      <c r="BP84" s="307" t="n"/>
      <c r="BQ84" s="307" t="n"/>
      <c r="BR84" s="307" t="n"/>
      <c r="BS84" s="307" t="n"/>
      <c r="BT84" s="307" t="n"/>
      <c r="BU84" s="307" t="n"/>
      <c r="BV84" s="307" t="n"/>
      <c r="BW84" s="307" t="n"/>
      <c r="BX84" s="307" t="n"/>
      <c r="BY84" s="307" t="n"/>
      <c r="BZ84" s="307" t="n"/>
      <c r="CA84" s="307" t="n"/>
      <c r="CB84" s="307" t="n"/>
      <c r="CC84" s="302" t="n"/>
      <c r="CD84" s="302" t="n"/>
      <c r="CE84" s="302" t="n"/>
      <c r="CF84" s="302" t="n"/>
      <c r="CG84" s="302" t="n"/>
      <c r="CH84" s="302" t="n"/>
      <c r="CI84" s="302" t="n"/>
      <c r="CJ84" s="302" t="n"/>
      <c r="CK84" s="302" t="n"/>
      <c r="CL84" s="302" t="n"/>
      <c r="CM84" s="302" t="n"/>
      <c r="CN84" s="302" t="n"/>
      <c r="CO84" s="302" t="n"/>
      <c r="CP84" s="302" t="n"/>
      <c r="CQ84" s="302" t="n"/>
      <c r="CR84" s="302" t="n"/>
      <c r="CS84" s="302" t="n"/>
      <c r="CT84" s="302" t="n"/>
      <c r="CU84" s="302" t="n"/>
      <c r="CV84" s="302" t="n"/>
    </row>
    <row r="85" hidden="1" outlineLevel="1" ht="10.5" customHeight="1" s="412">
      <c r="A85" s="302" t="inlineStr">
        <is>
          <t xml:space="preserve">    Median</t>
        </is>
      </c>
      <c r="B85" s="319" t="inlineStr">
        <is>
          <t>-</t>
        </is>
      </c>
      <c r="C85" s="319" t="inlineStr">
        <is>
          <t>-</t>
        </is>
      </c>
      <c r="D85" s="462" t="n">
        <v>1.1175</v>
      </c>
      <c r="E85" s="462" t="n">
        <v>1.525</v>
      </c>
      <c r="F85" s="462" t="n">
        <v>2.625</v>
      </c>
      <c r="G85" s="462" t="n">
        <v>4.02</v>
      </c>
      <c r="H85" s="462" t="n">
        <v>5.993</v>
      </c>
      <c r="I85" s="319" t="inlineStr">
        <is>
          <t>-</t>
        </is>
      </c>
      <c r="J85" s="319" t="inlineStr">
        <is>
          <t>-</t>
        </is>
      </c>
      <c r="K85" s="319" t="inlineStr">
        <is>
          <t>-</t>
        </is>
      </c>
      <c r="L85" s="319" t="inlineStr">
        <is>
          <t>-</t>
        </is>
      </c>
      <c r="M85" s="319" t="inlineStr">
        <is>
          <t>-</t>
        </is>
      </c>
      <c r="N85" s="319" t="inlineStr">
        <is>
          <t>-</t>
        </is>
      </c>
      <c r="O85" s="319" t="inlineStr">
        <is>
          <t>-</t>
        </is>
      </c>
      <c r="P85" s="319" t="inlineStr">
        <is>
          <t>-</t>
        </is>
      </c>
      <c r="Q85" s="319" t="inlineStr">
        <is>
          <t>-</t>
        </is>
      </c>
      <c r="R85" s="319" t="inlineStr">
        <is>
          <t>-</t>
        </is>
      </c>
      <c r="S85" s="319" t="inlineStr">
        <is>
          <t>-</t>
        </is>
      </c>
      <c r="T85" s="319" t="inlineStr">
        <is>
          <t>-</t>
        </is>
      </c>
      <c r="U85" s="319" t="inlineStr">
        <is>
          <t>-</t>
        </is>
      </c>
      <c r="V85" s="319" t="inlineStr">
        <is>
          <t>-</t>
        </is>
      </c>
      <c r="W85" s="319" t="inlineStr">
        <is>
          <t>-</t>
        </is>
      </c>
      <c r="X85" s="319" t="inlineStr">
        <is>
          <t>-</t>
        </is>
      </c>
      <c r="Y85" s="319" t="inlineStr">
        <is>
          <t>-</t>
        </is>
      </c>
      <c r="Z85" s="319" t="inlineStr">
        <is>
          <t>-</t>
        </is>
      </c>
      <c r="AA85" s="319" t="inlineStr">
        <is>
          <t>-</t>
        </is>
      </c>
      <c r="AB85" s="319" t="inlineStr">
        <is>
          <t>-</t>
        </is>
      </c>
      <c r="AC85" s="319" t="inlineStr">
        <is>
          <t>-</t>
        </is>
      </c>
      <c r="AD85" s="307" t="n"/>
      <c r="AE85" s="307" t="n"/>
      <c r="AF85" s="307" t="n"/>
      <c r="AG85" s="307" t="n"/>
      <c r="AH85" s="307" t="n"/>
      <c r="AI85" s="307" t="n"/>
      <c r="AJ85" s="307" t="n"/>
      <c r="AK85" s="307" t="n"/>
      <c r="AL85" s="307" t="n"/>
      <c r="AM85" s="307" t="n"/>
      <c r="AN85" s="307" t="n"/>
      <c r="AO85" s="307" t="n"/>
      <c r="AP85" s="307" t="n"/>
      <c r="AQ85" s="307" t="n"/>
      <c r="AR85" s="307" t="n"/>
      <c r="AS85" s="307" t="n"/>
      <c r="AT85" s="307" t="n"/>
      <c r="AU85" s="307" t="n"/>
      <c r="AV85" s="307" t="n"/>
      <c r="AW85" s="307" t="n"/>
      <c r="AX85" s="307" t="n"/>
      <c r="AY85" s="307" t="n"/>
      <c r="AZ85" s="307" t="n"/>
      <c r="BA85" s="307" t="n"/>
      <c r="BB85" s="307" t="n"/>
      <c r="BC85" s="307" t="n"/>
      <c r="BD85" s="307" t="n"/>
      <c r="BE85" s="307" t="n"/>
      <c r="BF85" s="307" t="n"/>
      <c r="BG85" s="307" t="n"/>
      <c r="BH85" s="307" t="n"/>
      <c r="BI85" s="307" t="n"/>
      <c r="BJ85" s="307" t="n"/>
      <c r="BK85" s="307" t="n"/>
      <c r="BL85" s="307" t="n"/>
      <c r="BM85" s="307" t="n"/>
      <c r="BN85" s="307" t="n"/>
      <c r="BO85" s="307" t="n"/>
      <c r="BP85" s="307" t="n"/>
      <c r="BQ85" s="307" t="n"/>
      <c r="BR85" s="307" t="n"/>
      <c r="BS85" s="307" t="n"/>
      <c r="BT85" s="307" t="n"/>
      <c r="BU85" s="307" t="n"/>
      <c r="BV85" s="307" t="n"/>
      <c r="BW85" s="307" t="n"/>
      <c r="BX85" s="307" t="n"/>
      <c r="BY85" s="307" t="n"/>
      <c r="BZ85" s="307" t="n"/>
      <c r="CA85" s="307" t="n"/>
      <c r="CB85" s="307" t="n"/>
      <c r="CC85" s="302" t="n"/>
      <c r="CD85" s="302" t="n"/>
      <c r="CE85" s="302" t="n"/>
      <c r="CF85" s="302" t="n"/>
      <c r="CG85" s="302" t="n"/>
      <c r="CH85" s="302" t="n"/>
      <c r="CI85" s="302" t="n"/>
      <c r="CJ85" s="302" t="n"/>
      <c r="CK85" s="302" t="n"/>
      <c r="CL85" s="302" t="n"/>
      <c r="CM85" s="302" t="n"/>
      <c r="CN85" s="302" t="n"/>
      <c r="CO85" s="302" t="n"/>
      <c r="CP85" s="302" t="n"/>
      <c r="CQ85" s="302" t="n"/>
      <c r="CR85" s="302" t="n"/>
      <c r="CS85" s="302" t="n"/>
      <c r="CT85" s="302" t="n"/>
      <c r="CU85" s="302" t="n"/>
      <c r="CV85" s="302" t="n"/>
    </row>
    <row r="86" hidden="1" outlineLevel="1" ht="10.5" customHeight="1" s="412">
      <c r="A86" s="302" t="inlineStr">
        <is>
          <t xml:space="preserve">    High</t>
        </is>
      </c>
      <c r="B86" s="319" t="inlineStr">
        <is>
          <t>-</t>
        </is>
      </c>
      <c r="C86" s="319" t="inlineStr">
        <is>
          <t>-</t>
        </is>
      </c>
      <c r="D86" s="462" t="n">
        <v>1.17</v>
      </c>
      <c r="E86" s="462" t="n">
        <v>1.525</v>
      </c>
      <c r="F86" s="462" t="n">
        <v>2.815</v>
      </c>
      <c r="G86" s="462" t="n">
        <v>4.21</v>
      </c>
      <c r="H86" s="462" t="n">
        <v>6.07298</v>
      </c>
      <c r="I86" s="319" t="inlineStr">
        <is>
          <t>-</t>
        </is>
      </c>
      <c r="J86" s="319" t="inlineStr">
        <is>
          <t>-</t>
        </is>
      </c>
      <c r="K86" s="319" t="inlineStr">
        <is>
          <t>-</t>
        </is>
      </c>
      <c r="L86" s="319" t="inlineStr">
        <is>
          <t>-</t>
        </is>
      </c>
      <c r="M86" s="319" t="inlineStr">
        <is>
          <t>-</t>
        </is>
      </c>
      <c r="N86" s="319" t="inlineStr">
        <is>
          <t>-</t>
        </is>
      </c>
      <c r="O86" s="319" t="inlineStr">
        <is>
          <t>-</t>
        </is>
      </c>
      <c r="P86" s="319" t="inlineStr">
        <is>
          <t>-</t>
        </is>
      </c>
      <c r="Q86" s="319" t="inlineStr">
        <is>
          <t>-</t>
        </is>
      </c>
      <c r="R86" s="319" t="inlineStr">
        <is>
          <t>-</t>
        </is>
      </c>
      <c r="S86" s="319" t="inlineStr">
        <is>
          <t>-</t>
        </is>
      </c>
      <c r="T86" s="319" t="inlineStr">
        <is>
          <t>-</t>
        </is>
      </c>
      <c r="U86" s="319" t="inlineStr">
        <is>
          <t>-</t>
        </is>
      </c>
      <c r="V86" s="319" t="inlineStr">
        <is>
          <t>-</t>
        </is>
      </c>
      <c r="W86" s="319" t="inlineStr">
        <is>
          <t>-</t>
        </is>
      </c>
      <c r="X86" s="319" t="inlineStr">
        <is>
          <t>-</t>
        </is>
      </c>
      <c r="Y86" s="319" t="inlineStr">
        <is>
          <t>-</t>
        </is>
      </c>
      <c r="Z86" s="319" t="inlineStr">
        <is>
          <t>-</t>
        </is>
      </c>
      <c r="AA86" s="319" t="inlineStr">
        <is>
          <t>-</t>
        </is>
      </c>
      <c r="AB86" s="319" t="inlineStr">
        <is>
          <t>-</t>
        </is>
      </c>
      <c r="AC86" s="319" t="inlineStr">
        <is>
          <t>-</t>
        </is>
      </c>
      <c r="AD86" s="307" t="n"/>
      <c r="AE86" s="307" t="n"/>
      <c r="AF86" s="307" t="n"/>
      <c r="AG86" s="307" t="n"/>
      <c r="AH86" s="307" t="n"/>
      <c r="AI86" s="307" t="n"/>
      <c r="AJ86" s="307" t="n"/>
      <c r="AK86" s="307" t="n"/>
      <c r="AL86" s="307" t="n"/>
      <c r="AM86" s="307" t="n"/>
      <c r="AN86" s="307" t="n"/>
      <c r="AO86" s="307" t="n"/>
      <c r="AP86" s="307" t="n"/>
      <c r="AQ86" s="307" t="n"/>
      <c r="AR86" s="307" t="n"/>
      <c r="AS86" s="307" t="n"/>
      <c r="AT86" s="307" t="n"/>
      <c r="AU86" s="307" t="n"/>
      <c r="AV86" s="307" t="n"/>
      <c r="AW86" s="307" t="n"/>
      <c r="AX86" s="307" t="n"/>
      <c r="AY86" s="307" t="n"/>
      <c r="AZ86" s="307" t="n"/>
      <c r="BA86" s="307" t="n"/>
      <c r="BB86" s="307" t="n"/>
      <c r="BC86" s="307" t="n"/>
      <c r="BD86" s="307" t="n"/>
      <c r="BE86" s="307" t="n"/>
      <c r="BF86" s="307" t="n"/>
      <c r="BG86" s="307" t="n"/>
      <c r="BH86" s="307" t="n"/>
      <c r="BI86" s="307" t="n"/>
      <c r="BJ86" s="307" t="n"/>
      <c r="BK86" s="307" t="n"/>
      <c r="BL86" s="307" t="n"/>
      <c r="BM86" s="307" t="n"/>
      <c r="BN86" s="307" t="n"/>
      <c r="BO86" s="307" t="n"/>
      <c r="BP86" s="307" t="n"/>
      <c r="BQ86" s="307" t="n"/>
      <c r="BR86" s="307" t="n"/>
      <c r="BS86" s="307" t="n"/>
      <c r="BT86" s="307" t="n"/>
      <c r="BU86" s="307" t="n"/>
      <c r="BV86" s="307" t="n"/>
      <c r="BW86" s="307" t="n"/>
      <c r="BX86" s="307" t="n"/>
      <c r="BY86" s="307" t="n"/>
      <c r="BZ86" s="307" t="n"/>
      <c r="CA86" s="307" t="n"/>
      <c r="CB86" s="307" t="n"/>
      <c r="CC86" s="302" t="n"/>
      <c r="CD86" s="302" t="n"/>
      <c r="CE86" s="302" t="n"/>
      <c r="CF86" s="302" t="n"/>
      <c r="CG86" s="302" t="n"/>
      <c r="CH86" s="302" t="n"/>
      <c r="CI86" s="302" t="n"/>
      <c r="CJ86" s="302" t="n"/>
      <c r="CK86" s="302" t="n"/>
      <c r="CL86" s="302" t="n"/>
      <c r="CM86" s="302" t="n"/>
      <c r="CN86" s="302" t="n"/>
      <c r="CO86" s="302" t="n"/>
      <c r="CP86" s="302" t="n"/>
      <c r="CQ86" s="302" t="n"/>
      <c r="CR86" s="302" t="n"/>
      <c r="CS86" s="302" t="n"/>
      <c r="CT86" s="302" t="n"/>
      <c r="CU86" s="302" t="n"/>
      <c r="CV86" s="302" t="n"/>
    </row>
    <row r="87" hidden="1" outlineLevel="1" ht="10.5" customHeight="1" s="412">
      <c r="A87" s="302" t="inlineStr">
        <is>
          <t xml:space="preserve">    Low</t>
        </is>
      </c>
      <c r="B87" s="319" t="inlineStr">
        <is>
          <t>-</t>
        </is>
      </c>
      <c r="C87" s="319" t="inlineStr">
        <is>
          <t>-</t>
        </is>
      </c>
      <c r="D87" s="462" t="n">
        <v>1.065</v>
      </c>
      <c r="E87" s="462" t="n">
        <v>1.525</v>
      </c>
      <c r="F87" s="462" t="n">
        <v>2.565</v>
      </c>
      <c r="G87" s="462" t="n">
        <v>3.84</v>
      </c>
      <c r="H87" s="462" t="n">
        <v>5.82</v>
      </c>
      <c r="I87" s="319" t="inlineStr">
        <is>
          <t>-</t>
        </is>
      </c>
      <c r="J87" s="319" t="inlineStr">
        <is>
          <t>-</t>
        </is>
      </c>
      <c r="K87" s="319" t="inlineStr">
        <is>
          <t>-</t>
        </is>
      </c>
      <c r="L87" s="319" t="inlineStr">
        <is>
          <t>-</t>
        </is>
      </c>
      <c r="M87" s="319" t="inlineStr">
        <is>
          <t>-</t>
        </is>
      </c>
      <c r="N87" s="319" t="inlineStr">
        <is>
          <t>-</t>
        </is>
      </c>
      <c r="O87" s="319" t="inlineStr">
        <is>
          <t>-</t>
        </is>
      </c>
      <c r="P87" s="319" t="inlineStr">
        <is>
          <t>-</t>
        </is>
      </c>
      <c r="Q87" s="319" t="inlineStr">
        <is>
          <t>-</t>
        </is>
      </c>
      <c r="R87" s="319" t="inlineStr">
        <is>
          <t>-</t>
        </is>
      </c>
      <c r="S87" s="319" t="inlineStr">
        <is>
          <t>-</t>
        </is>
      </c>
      <c r="T87" s="319" t="inlineStr">
        <is>
          <t>-</t>
        </is>
      </c>
      <c r="U87" s="319" t="inlineStr">
        <is>
          <t>-</t>
        </is>
      </c>
      <c r="V87" s="319" t="inlineStr">
        <is>
          <t>-</t>
        </is>
      </c>
      <c r="W87" s="319" t="inlineStr">
        <is>
          <t>-</t>
        </is>
      </c>
      <c r="X87" s="319" t="inlineStr">
        <is>
          <t>-</t>
        </is>
      </c>
      <c r="Y87" s="319" t="inlineStr">
        <is>
          <t>-</t>
        </is>
      </c>
      <c r="Z87" s="319" t="inlineStr">
        <is>
          <t>-</t>
        </is>
      </c>
      <c r="AA87" s="319" t="inlineStr">
        <is>
          <t>-</t>
        </is>
      </c>
      <c r="AB87" s="319" t="inlineStr">
        <is>
          <t>-</t>
        </is>
      </c>
      <c r="AC87" s="319" t="inlineStr">
        <is>
          <t>-</t>
        </is>
      </c>
      <c r="AD87" s="307" t="n"/>
      <c r="AE87" s="307" t="n"/>
      <c r="AF87" s="307" t="n"/>
      <c r="AG87" s="307" t="n"/>
      <c r="AH87" s="307" t="n"/>
      <c r="AI87" s="307" t="n"/>
      <c r="AJ87" s="307" t="n"/>
      <c r="AK87" s="307" t="n"/>
      <c r="AL87" s="307" t="n"/>
      <c r="AM87" s="307" t="n"/>
      <c r="AN87" s="307" t="n"/>
      <c r="AO87" s="307" t="n"/>
      <c r="AP87" s="307" t="n"/>
      <c r="AQ87" s="307" t="n"/>
      <c r="AR87" s="307" t="n"/>
      <c r="AS87" s="307" t="n"/>
      <c r="AT87" s="307" t="n"/>
      <c r="AU87" s="307" t="n"/>
      <c r="AV87" s="307" t="n"/>
      <c r="AW87" s="307" t="n"/>
      <c r="AX87" s="307" t="n"/>
      <c r="AY87" s="307" t="n"/>
      <c r="AZ87" s="307" t="n"/>
      <c r="BA87" s="307" t="n"/>
      <c r="BB87" s="307" t="n"/>
      <c r="BC87" s="307" t="n"/>
      <c r="BD87" s="307" t="n"/>
      <c r="BE87" s="307" t="n"/>
      <c r="BF87" s="307" t="n"/>
      <c r="BG87" s="307" t="n"/>
      <c r="BH87" s="307" t="n"/>
      <c r="BI87" s="307" t="n"/>
      <c r="BJ87" s="307" t="n"/>
      <c r="BK87" s="307" t="n"/>
      <c r="BL87" s="307" t="n"/>
      <c r="BM87" s="307" t="n"/>
      <c r="BN87" s="307" t="n"/>
      <c r="BO87" s="307" t="n"/>
      <c r="BP87" s="307" t="n"/>
      <c r="BQ87" s="307" t="n"/>
      <c r="BR87" s="307" t="n"/>
      <c r="BS87" s="307" t="n"/>
      <c r="BT87" s="307" t="n"/>
      <c r="BU87" s="307" t="n"/>
      <c r="BV87" s="307" t="n"/>
      <c r="BW87" s="307" t="n"/>
      <c r="BX87" s="307" t="n"/>
      <c r="BY87" s="307" t="n"/>
      <c r="BZ87" s="307" t="n"/>
      <c r="CA87" s="307" t="n"/>
      <c r="CB87" s="307" t="n"/>
      <c r="CC87" s="302" t="n"/>
      <c r="CD87" s="302" t="n"/>
      <c r="CE87" s="302" t="n"/>
      <c r="CF87" s="302" t="n"/>
      <c r="CG87" s="302" t="n"/>
      <c r="CH87" s="302" t="n"/>
      <c r="CI87" s="302" t="n"/>
      <c r="CJ87" s="302" t="n"/>
      <c r="CK87" s="302" t="n"/>
      <c r="CL87" s="302" t="n"/>
      <c r="CM87" s="302" t="n"/>
      <c r="CN87" s="302" t="n"/>
      <c r="CO87" s="302" t="n"/>
      <c r="CP87" s="302" t="n"/>
      <c r="CQ87" s="302" t="n"/>
      <c r="CR87" s="302" t="n"/>
      <c r="CS87" s="302" t="n"/>
      <c r="CT87" s="302" t="n"/>
      <c r="CU87" s="302" t="n"/>
      <c r="CV87" s="302" t="n"/>
    </row>
    <row r="88" hidden="1" outlineLevel="1" ht="10.5" customHeight="1" s="412">
      <c r="A88" s="302" t="inlineStr">
        <is>
          <t xml:space="preserve">    Std. Dev.</t>
        </is>
      </c>
      <c r="B88" s="319" t="inlineStr">
        <is>
          <t>-</t>
        </is>
      </c>
      <c r="C88" s="319" t="inlineStr">
        <is>
          <t>-</t>
        </is>
      </c>
      <c r="D88" s="460" t="n">
        <v>0.0525</v>
      </c>
      <c r="E88" s="460" t="n">
        <v>0</v>
      </c>
      <c r="F88" s="460" t="n">
        <v>0.10656</v>
      </c>
      <c r="G88" s="460" t="n">
        <v>0.10642</v>
      </c>
      <c r="H88" s="460" t="n">
        <v>0.07403999999999999</v>
      </c>
      <c r="I88" s="319" t="inlineStr">
        <is>
          <t>-</t>
        </is>
      </c>
      <c r="J88" s="319" t="inlineStr">
        <is>
          <t>-</t>
        </is>
      </c>
      <c r="K88" s="319" t="inlineStr">
        <is>
          <t>-</t>
        </is>
      </c>
      <c r="L88" s="319" t="inlineStr">
        <is>
          <t>-</t>
        </is>
      </c>
      <c r="M88" s="319" t="inlineStr">
        <is>
          <t>-</t>
        </is>
      </c>
      <c r="N88" s="319" t="inlineStr">
        <is>
          <t>-</t>
        </is>
      </c>
      <c r="O88" s="319" t="inlineStr">
        <is>
          <t>-</t>
        </is>
      </c>
      <c r="P88" s="319" t="inlineStr">
        <is>
          <t>-</t>
        </is>
      </c>
      <c r="Q88" s="319" t="inlineStr">
        <is>
          <t>-</t>
        </is>
      </c>
      <c r="R88" s="319" t="inlineStr">
        <is>
          <t>-</t>
        </is>
      </c>
      <c r="S88" s="319" t="inlineStr">
        <is>
          <t>-</t>
        </is>
      </c>
      <c r="T88" s="319" t="inlineStr">
        <is>
          <t>-</t>
        </is>
      </c>
      <c r="U88" s="319" t="inlineStr">
        <is>
          <t>-</t>
        </is>
      </c>
      <c r="V88" s="319" t="inlineStr">
        <is>
          <t>-</t>
        </is>
      </c>
      <c r="W88" s="319" t="inlineStr">
        <is>
          <t>-</t>
        </is>
      </c>
      <c r="X88" s="319" t="inlineStr">
        <is>
          <t>-</t>
        </is>
      </c>
      <c r="Y88" s="319" t="inlineStr">
        <is>
          <t>-</t>
        </is>
      </c>
      <c r="Z88" s="319" t="inlineStr">
        <is>
          <t>-</t>
        </is>
      </c>
      <c r="AA88" s="319" t="inlineStr">
        <is>
          <t>-</t>
        </is>
      </c>
      <c r="AB88" s="319" t="inlineStr">
        <is>
          <t>-</t>
        </is>
      </c>
      <c r="AC88" s="319" t="inlineStr">
        <is>
          <t>-</t>
        </is>
      </c>
      <c r="AD88" s="307" t="n"/>
      <c r="AE88" s="307" t="n"/>
      <c r="AF88" s="307" t="n"/>
      <c r="AG88" s="307" t="n"/>
      <c r="AH88" s="307" t="n"/>
      <c r="AI88" s="307" t="n"/>
      <c r="AJ88" s="307" t="n"/>
      <c r="AK88" s="307" t="n"/>
      <c r="AL88" s="307" t="n"/>
      <c r="AM88" s="307" t="n"/>
      <c r="AN88" s="307" t="n"/>
      <c r="AO88" s="307" t="n"/>
      <c r="AP88" s="307" t="n"/>
      <c r="AQ88" s="307" t="n"/>
      <c r="AR88" s="307" t="n"/>
      <c r="AS88" s="307" t="n"/>
      <c r="AT88" s="307" t="n"/>
      <c r="AU88" s="307" t="n"/>
      <c r="AV88" s="307" t="n"/>
      <c r="AW88" s="307" t="n"/>
      <c r="AX88" s="307" t="n"/>
      <c r="AY88" s="307" t="n"/>
      <c r="AZ88" s="307" t="n"/>
      <c r="BA88" s="307" t="n"/>
      <c r="BB88" s="307" t="n"/>
      <c r="BC88" s="307" t="n"/>
      <c r="BD88" s="307" t="n"/>
      <c r="BE88" s="307" t="n"/>
      <c r="BF88" s="307" t="n"/>
      <c r="BG88" s="307" t="n"/>
      <c r="BH88" s="307" t="n"/>
      <c r="BI88" s="307" t="n"/>
      <c r="BJ88" s="307" t="n"/>
      <c r="BK88" s="307" t="n"/>
      <c r="BL88" s="307" t="n"/>
      <c r="BM88" s="307" t="n"/>
      <c r="BN88" s="307" t="n"/>
      <c r="BO88" s="307" t="n"/>
      <c r="BP88" s="307" t="n"/>
      <c r="BQ88" s="307" t="n"/>
      <c r="BR88" s="307" t="n"/>
      <c r="BS88" s="307" t="n"/>
      <c r="BT88" s="307" t="n"/>
      <c r="BU88" s="307" t="n"/>
      <c r="BV88" s="307" t="n"/>
      <c r="BW88" s="307" t="n"/>
      <c r="BX88" s="307" t="n"/>
      <c r="BY88" s="307" t="n"/>
      <c r="BZ88" s="307" t="n"/>
      <c r="CA88" s="307" t="n"/>
      <c r="CB88" s="307" t="n"/>
      <c r="CC88" s="302" t="n"/>
      <c r="CD88" s="302" t="n"/>
      <c r="CE88" s="302" t="n"/>
      <c r="CF88" s="302" t="n"/>
      <c r="CG88" s="302" t="n"/>
      <c r="CH88" s="302" t="n"/>
      <c r="CI88" s="302" t="n"/>
      <c r="CJ88" s="302" t="n"/>
      <c r="CK88" s="302" t="n"/>
      <c r="CL88" s="302" t="n"/>
      <c r="CM88" s="302" t="n"/>
      <c r="CN88" s="302" t="n"/>
      <c r="CO88" s="302" t="n"/>
      <c r="CP88" s="302" t="n"/>
      <c r="CQ88" s="302" t="n"/>
      <c r="CR88" s="302" t="n"/>
      <c r="CS88" s="302" t="n"/>
      <c r="CT88" s="302" t="n"/>
      <c r="CU88" s="302" t="n"/>
      <c r="CV88" s="302" t="n"/>
    </row>
    <row r="89" hidden="1" outlineLevel="1" ht="10.5" customHeight="1" s="412">
      <c r="A89" s="302" t="inlineStr">
        <is>
          <t xml:space="preserve">    No. of Estimates</t>
        </is>
      </c>
      <c r="B89" s="319" t="inlineStr">
        <is>
          <t>-</t>
        </is>
      </c>
      <c r="C89" s="319" t="inlineStr">
        <is>
          <t>-</t>
        </is>
      </c>
      <c r="D89" s="319" t="inlineStr">
        <is>
          <t>2/1</t>
        </is>
      </c>
      <c r="E89" s="319" t="inlineStr">
        <is>
          <t>1/1</t>
        </is>
      </c>
      <c r="F89" s="319" t="inlineStr">
        <is>
          <t>3/3</t>
        </is>
      </c>
      <c r="G89" s="319" t="inlineStr">
        <is>
          <t>8/8</t>
        </is>
      </c>
      <c r="H89" s="319" t="inlineStr">
        <is>
          <t>9/9</t>
        </is>
      </c>
      <c r="I89" s="319" t="inlineStr">
        <is>
          <t>-</t>
        </is>
      </c>
      <c r="J89" s="319" t="inlineStr">
        <is>
          <t>-</t>
        </is>
      </c>
      <c r="K89" s="319" t="inlineStr">
        <is>
          <t>-</t>
        </is>
      </c>
      <c r="L89" s="319" t="inlineStr">
        <is>
          <t>-</t>
        </is>
      </c>
      <c r="M89" s="319" t="inlineStr">
        <is>
          <t>-</t>
        </is>
      </c>
      <c r="N89" s="319" t="inlineStr">
        <is>
          <t>-</t>
        </is>
      </c>
      <c r="O89" s="319" t="inlineStr">
        <is>
          <t>-</t>
        </is>
      </c>
      <c r="P89" s="319" t="inlineStr">
        <is>
          <t>-</t>
        </is>
      </c>
      <c r="Q89" s="319" t="inlineStr">
        <is>
          <t>-</t>
        </is>
      </c>
      <c r="R89" s="319" t="inlineStr">
        <is>
          <t>-</t>
        </is>
      </c>
      <c r="S89" s="319" t="inlineStr">
        <is>
          <t>-</t>
        </is>
      </c>
      <c r="T89" s="319" t="inlineStr">
        <is>
          <t>-</t>
        </is>
      </c>
      <c r="U89" s="319" t="inlineStr">
        <is>
          <t>-</t>
        </is>
      </c>
      <c r="V89" s="319" t="inlineStr">
        <is>
          <t>-</t>
        </is>
      </c>
      <c r="W89" s="319" t="inlineStr">
        <is>
          <t>-</t>
        </is>
      </c>
      <c r="X89" s="319" t="inlineStr">
        <is>
          <t>-</t>
        </is>
      </c>
      <c r="Y89" s="319" t="inlineStr">
        <is>
          <t>-</t>
        </is>
      </c>
      <c r="Z89" s="319" t="inlineStr">
        <is>
          <t>-</t>
        </is>
      </c>
      <c r="AA89" s="319" t="inlineStr">
        <is>
          <t>-</t>
        </is>
      </c>
      <c r="AB89" s="319" t="inlineStr">
        <is>
          <t>-</t>
        </is>
      </c>
      <c r="AC89" s="319" t="inlineStr">
        <is>
          <t>-</t>
        </is>
      </c>
      <c r="AD89" s="307" t="n"/>
      <c r="AE89" s="307" t="n"/>
      <c r="AF89" s="307" t="n"/>
      <c r="AG89" s="307" t="n"/>
      <c r="AH89" s="307" t="n"/>
      <c r="AI89" s="307" t="n"/>
      <c r="AJ89" s="307" t="n"/>
      <c r="AK89" s="307" t="n"/>
      <c r="AL89" s="307" t="n"/>
      <c r="AM89" s="307" t="n"/>
      <c r="AN89" s="307" t="n"/>
      <c r="AO89" s="307" t="n"/>
      <c r="AP89" s="307" t="n"/>
      <c r="AQ89" s="307" t="n"/>
      <c r="AR89" s="307" t="n"/>
      <c r="AS89" s="307" t="n"/>
      <c r="AT89" s="307" t="n"/>
      <c r="AU89" s="307" t="n"/>
      <c r="AV89" s="307" t="n"/>
      <c r="AW89" s="307" t="n"/>
      <c r="AX89" s="307" t="n"/>
      <c r="AY89" s="307" t="n"/>
      <c r="AZ89" s="307" t="n"/>
      <c r="BA89" s="307" t="n"/>
      <c r="BB89" s="307" t="n"/>
      <c r="BC89" s="307" t="n"/>
      <c r="BD89" s="307" t="n"/>
      <c r="BE89" s="307" t="n"/>
      <c r="BF89" s="307" t="n"/>
      <c r="BG89" s="307" t="n"/>
      <c r="BH89" s="307" t="n"/>
      <c r="BI89" s="307" t="n"/>
      <c r="BJ89" s="307" t="n"/>
      <c r="BK89" s="307" t="n"/>
      <c r="BL89" s="307" t="n"/>
      <c r="BM89" s="307" t="n"/>
      <c r="BN89" s="307" t="n"/>
      <c r="BO89" s="307" t="n"/>
      <c r="BP89" s="307" t="n"/>
      <c r="BQ89" s="307" t="n"/>
      <c r="BR89" s="307" t="n"/>
      <c r="BS89" s="307" t="n"/>
      <c r="BT89" s="307" t="n"/>
      <c r="BU89" s="307" t="n"/>
      <c r="BV89" s="307" t="n"/>
      <c r="BW89" s="307" t="n"/>
      <c r="BX89" s="307" t="n"/>
      <c r="BY89" s="307" t="n"/>
      <c r="BZ89" s="307" t="n"/>
      <c r="CA89" s="307" t="n"/>
      <c r="CB89" s="307" t="n"/>
      <c r="CC89" s="302" t="n"/>
      <c r="CD89" s="302" t="n"/>
      <c r="CE89" s="302" t="n"/>
      <c r="CF89" s="302" t="n"/>
      <c r="CG89" s="302" t="n"/>
      <c r="CH89" s="302" t="n"/>
      <c r="CI89" s="302" t="n"/>
      <c r="CJ89" s="302" t="n"/>
      <c r="CK89" s="302" t="n"/>
      <c r="CL89" s="302" t="n"/>
      <c r="CM89" s="302" t="n"/>
      <c r="CN89" s="302" t="n"/>
      <c r="CO89" s="302" t="n"/>
      <c r="CP89" s="302" t="n"/>
      <c r="CQ89" s="302" t="n"/>
      <c r="CR89" s="302" t="n"/>
      <c r="CS89" s="302" t="n"/>
      <c r="CT89" s="302" t="n"/>
      <c r="CU89" s="302" t="n"/>
      <c r="CV89" s="302" t="n"/>
    </row>
    <row r="90" hidden="1" outlineLevel="1" ht="10.5" customHeight="1" s="412">
      <c r="A90" s="302" t="inlineStr">
        <is>
          <t xml:space="preserve">    Acctg. Standard</t>
        </is>
      </c>
      <c r="B90" s="319" t="inlineStr">
        <is>
          <t>-</t>
        </is>
      </c>
      <c r="C90" s="319" t="inlineStr">
        <is>
          <t>-</t>
        </is>
      </c>
      <c r="D90" s="319" t="inlineStr">
        <is>
          <t>US GAAP</t>
        </is>
      </c>
      <c r="E90" s="319" t="inlineStr">
        <is>
          <t>US GAAP</t>
        </is>
      </c>
      <c r="F90" s="319" t="inlineStr">
        <is>
          <t>US GAAP</t>
        </is>
      </c>
      <c r="G90" s="319" t="inlineStr">
        <is>
          <t>US GAAP</t>
        </is>
      </c>
      <c r="H90" s="319" t="inlineStr">
        <is>
          <t>US GAAP</t>
        </is>
      </c>
      <c r="I90" s="319" t="inlineStr">
        <is>
          <t>-</t>
        </is>
      </c>
      <c r="J90" s="319" t="inlineStr">
        <is>
          <t>-</t>
        </is>
      </c>
      <c r="K90" s="319" t="inlineStr">
        <is>
          <t>-</t>
        </is>
      </c>
      <c r="L90" s="319" t="inlineStr">
        <is>
          <t>-</t>
        </is>
      </c>
      <c r="M90" s="319" t="inlineStr">
        <is>
          <t>-</t>
        </is>
      </c>
      <c r="N90" s="319" t="inlineStr">
        <is>
          <t>-</t>
        </is>
      </c>
      <c r="O90" s="319" t="inlineStr">
        <is>
          <t>-</t>
        </is>
      </c>
      <c r="P90" s="319" t="inlineStr">
        <is>
          <t>-</t>
        </is>
      </c>
      <c r="Q90" s="319" t="inlineStr">
        <is>
          <t>-</t>
        </is>
      </c>
      <c r="R90" s="319" t="inlineStr">
        <is>
          <t>-</t>
        </is>
      </c>
      <c r="S90" s="319" t="inlineStr">
        <is>
          <t>-</t>
        </is>
      </c>
      <c r="T90" s="319" t="inlineStr">
        <is>
          <t>-</t>
        </is>
      </c>
      <c r="U90" s="319" t="inlineStr">
        <is>
          <t>-</t>
        </is>
      </c>
      <c r="V90" s="319" t="inlineStr">
        <is>
          <t>-</t>
        </is>
      </c>
      <c r="W90" s="319" t="inlineStr">
        <is>
          <t>-</t>
        </is>
      </c>
      <c r="X90" s="319" t="inlineStr">
        <is>
          <t>-</t>
        </is>
      </c>
      <c r="Y90" s="319" t="inlineStr">
        <is>
          <t>-</t>
        </is>
      </c>
      <c r="Z90" s="319" t="inlineStr">
        <is>
          <t>-</t>
        </is>
      </c>
      <c r="AA90" s="319" t="inlineStr">
        <is>
          <t>-</t>
        </is>
      </c>
      <c r="AB90" s="319" t="inlineStr">
        <is>
          <t>-</t>
        </is>
      </c>
      <c r="AC90" s="319" t="inlineStr">
        <is>
          <t>-</t>
        </is>
      </c>
      <c r="AD90" s="307" t="n"/>
      <c r="AE90" s="307" t="n"/>
      <c r="AF90" s="307" t="n"/>
      <c r="AG90" s="307" t="n"/>
      <c r="AH90" s="307" t="n"/>
      <c r="AI90" s="307" t="n"/>
      <c r="AJ90" s="307" t="n"/>
      <c r="AK90" s="307" t="n"/>
      <c r="AL90" s="307" t="n"/>
      <c r="AM90" s="307" t="n"/>
      <c r="AN90" s="307" t="n"/>
      <c r="AO90" s="307" t="n"/>
      <c r="AP90" s="307" t="n"/>
      <c r="AQ90" s="307" t="n"/>
      <c r="AR90" s="307" t="n"/>
      <c r="AS90" s="307" t="n"/>
      <c r="AT90" s="307" t="n"/>
      <c r="AU90" s="307" t="n"/>
      <c r="AV90" s="307" t="n"/>
      <c r="AW90" s="307" t="n"/>
      <c r="AX90" s="307" t="n"/>
      <c r="AY90" s="307" t="n"/>
      <c r="AZ90" s="307" t="n"/>
      <c r="BA90" s="307" t="n"/>
      <c r="BB90" s="307" t="n"/>
      <c r="BC90" s="307" t="n"/>
      <c r="BD90" s="307" t="n"/>
      <c r="BE90" s="307" t="n"/>
      <c r="BF90" s="307" t="n"/>
      <c r="BG90" s="307" t="n"/>
      <c r="BH90" s="307" t="n"/>
      <c r="BI90" s="307" t="n"/>
      <c r="BJ90" s="307" t="n"/>
      <c r="BK90" s="307" t="n"/>
      <c r="BL90" s="307" t="n"/>
      <c r="BM90" s="307" t="n"/>
      <c r="BN90" s="307" t="n"/>
      <c r="BO90" s="307" t="n"/>
      <c r="BP90" s="307" t="n"/>
      <c r="BQ90" s="307" t="n"/>
      <c r="BR90" s="307" t="n"/>
      <c r="BS90" s="307" t="n"/>
      <c r="BT90" s="307" t="n"/>
      <c r="BU90" s="307" t="n"/>
      <c r="BV90" s="307" t="n"/>
      <c r="BW90" s="307" t="n"/>
      <c r="BX90" s="307" t="n"/>
      <c r="BY90" s="307" t="n"/>
      <c r="BZ90" s="307" t="n"/>
      <c r="CA90" s="307" t="n"/>
      <c r="CB90" s="307" t="n"/>
      <c r="CC90" s="302" t="n"/>
      <c r="CD90" s="302" t="n"/>
      <c r="CE90" s="302" t="n"/>
      <c r="CF90" s="302" t="n"/>
      <c r="CG90" s="302" t="n"/>
      <c r="CH90" s="302" t="n"/>
      <c r="CI90" s="302" t="n"/>
      <c r="CJ90" s="302" t="n"/>
      <c r="CK90" s="302" t="n"/>
      <c r="CL90" s="302" t="n"/>
      <c r="CM90" s="302" t="n"/>
      <c r="CN90" s="302" t="n"/>
      <c r="CO90" s="302" t="n"/>
      <c r="CP90" s="302" t="n"/>
      <c r="CQ90" s="302" t="n"/>
      <c r="CR90" s="302" t="n"/>
      <c r="CS90" s="302" t="n"/>
      <c r="CT90" s="302" t="n"/>
      <c r="CU90" s="302" t="n"/>
      <c r="CV90" s="302" t="n"/>
    </row>
    <row r="91" hidden="1" outlineLevel="1" ht="10.5" customHeight="1" s="412">
      <c r="A91" s="318" t="inlineStr">
        <is>
          <t>Net Asset Value Per Share</t>
        </is>
      </c>
      <c r="B91" s="319" t="inlineStr">
        <is>
          <t>-</t>
        </is>
      </c>
      <c r="C91" s="319" t="inlineStr">
        <is>
          <t>-</t>
        </is>
      </c>
      <c r="D91" s="461" t="n">
        <v>1.455</v>
      </c>
      <c r="E91" s="319" t="inlineStr">
        <is>
          <t>-</t>
        </is>
      </c>
      <c r="F91" s="461" t="n">
        <v>2.5525</v>
      </c>
      <c r="G91" s="461" t="n">
        <v>5.171</v>
      </c>
      <c r="H91" s="461" t="n">
        <v>5.9341</v>
      </c>
      <c r="I91" s="319" t="inlineStr">
        <is>
          <t>-</t>
        </is>
      </c>
      <c r="J91" s="319" t="inlineStr">
        <is>
          <t>-</t>
        </is>
      </c>
      <c r="K91" s="319" t="inlineStr">
        <is>
          <t>-</t>
        </is>
      </c>
      <c r="L91" s="319" t="inlineStr">
        <is>
          <t>-</t>
        </is>
      </c>
      <c r="M91" s="319" t="inlineStr">
        <is>
          <t>-</t>
        </is>
      </c>
      <c r="N91" s="319" t="inlineStr">
        <is>
          <t>-</t>
        </is>
      </c>
      <c r="O91" s="319" t="inlineStr">
        <is>
          <t>-</t>
        </is>
      </c>
      <c r="P91" s="319" t="inlineStr">
        <is>
          <t>-</t>
        </is>
      </c>
      <c r="Q91" s="319" t="inlineStr">
        <is>
          <t>-</t>
        </is>
      </c>
      <c r="R91" s="319" t="inlineStr">
        <is>
          <t>-</t>
        </is>
      </c>
      <c r="S91" s="319" t="inlineStr">
        <is>
          <t>-</t>
        </is>
      </c>
      <c r="T91" s="319" t="inlineStr">
        <is>
          <t>-</t>
        </is>
      </c>
      <c r="U91" s="319" t="inlineStr">
        <is>
          <t>-</t>
        </is>
      </c>
      <c r="V91" s="319" t="inlineStr">
        <is>
          <t>-</t>
        </is>
      </c>
      <c r="W91" s="319" t="inlineStr">
        <is>
          <t>-</t>
        </is>
      </c>
      <c r="X91" s="319" t="inlineStr">
        <is>
          <t>-</t>
        </is>
      </c>
      <c r="Y91" s="319" t="inlineStr">
        <is>
          <t>-</t>
        </is>
      </c>
      <c r="Z91" s="319" t="inlineStr">
        <is>
          <t>-</t>
        </is>
      </c>
      <c r="AA91" s="319" t="inlineStr">
        <is>
          <t>-</t>
        </is>
      </c>
      <c r="AB91" s="319" t="inlineStr">
        <is>
          <t>-</t>
        </is>
      </c>
      <c r="AC91" s="319" t="inlineStr">
        <is>
          <t>-</t>
        </is>
      </c>
      <c r="AD91" s="307" t="n"/>
      <c r="AE91" s="307" t="n"/>
      <c r="AF91" s="307" t="n"/>
      <c r="AG91" s="307" t="n"/>
      <c r="AH91" s="307" t="n"/>
      <c r="AI91" s="307" t="n"/>
      <c r="AJ91" s="307" t="n"/>
      <c r="AK91" s="307" t="n"/>
      <c r="AL91" s="307" t="n"/>
      <c r="AM91" s="307" t="n"/>
      <c r="AN91" s="307" t="n"/>
      <c r="AO91" s="307" t="n"/>
      <c r="AP91" s="307" t="n"/>
      <c r="AQ91" s="307" t="n"/>
      <c r="AR91" s="307" t="n"/>
      <c r="AS91" s="307" t="n"/>
      <c r="AT91" s="307" t="n"/>
      <c r="AU91" s="307" t="n"/>
      <c r="AV91" s="307" t="n"/>
      <c r="AW91" s="307" t="n"/>
      <c r="AX91" s="307" t="n"/>
      <c r="AY91" s="307" t="n"/>
      <c r="AZ91" s="307" t="n"/>
      <c r="BA91" s="307" t="n"/>
      <c r="BB91" s="307" t="n"/>
      <c r="BC91" s="307" t="n"/>
      <c r="BD91" s="307" t="n"/>
      <c r="BE91" s="307" t="n"/>
      <c r="BF91" s="307" t="n"/>
      <c r="BG91" s="307" t="n"/>
      <c r="BH91" s="307" t="n"/>
      <c r="BI91" s="307" t="n"/>
      <c r="BJ91" s="307" t="n"/>
      <c r="BK91" s="307" t="n"/>
      <c r="BL91" s="307" t="n"/>
      <c r="BM91" s="307" t="n"/>
      <c r="BN91" s="307" t="n"/>
      <c r="BO91" s="307" t="n"/>
      <c r="BP91" s="307" t="n"/>
      <c r="BQ91" s="307" t="n"/>
      <c r="BR91" s="307" t="n"/>
      <c r="BS91" s="307" t="n"/>
      <c r="BT91" s="307" t="n"/>
      <c r="BU91" s="307" t="n"/>
      <c r="BV91" s="307" t="n"/>
      <c r="BW91" s="307" t="n"/>
      <c r="BX91" s="307" t="n"/>
      <c r="BY91" s="307" t="n"/>
      <c r="BZ91" s="307" t="n"/>
      <c r="CA91" s="307" t="n"/>
      <c r="CB91" s="307" t="n"/>
      <c r="CC91" s="302" t="n"/>
      <c r="CD91" s="302" t="n"/>
      <c r="CE91" s="302" t="n"/>
      <c r="CF91" s="302" t="n"/>
      <c r="CG91" s="302" t="n"/>
      <c r="CH91" s="302" t="n"/>
      <c r="CI91" s="302" t="n"/>
      <c r="CJ91" s="302" t="n"/>
      <c r="CK91" s="302" t="n"/>
      <c r="CL91" s="302" t="n"/>
      <c r="CM91" s="302" t="n"/>
      <c r="CN91" s="302" t="n"/>
      <c r="CO91" s="302" t="n"/>
      <c r="CP91" s="302" t="n"/>
      <c r="CQ91" s="302" t="n"/>
      <c r="CR91" s="302" t="n"/>
      <c r="CS91" s="302" t="n"/>
      <c r="CT91" s="302" t="n"/>
      <c r="CU91" s="302" t="n"/>
      <c r="CV91" s="302" t="n"/>
    </row>
    <row r="92" hidden="1" outlineLevel="1" ht="10.5" customHeight="1" s="412">
      <c r="A92" s="302" t="inlineStr">
        <is>
          <t xml:space="preserve">    Final Est.</t>
        </is>
      </c>
      <c r="B92" s="319" t="inlineStr">
        <is>
          <t>-</t>
        </is>
      </c>
      <c r="C92" s="319" t="inlineStr">
        <is>
          <t>-</t>
        </is>
      </c>
      <c r="D92" s="319" t="inlineStr">
        <is>
          <t>-</t>
        </is>
      </c>
      <c r="E92" s="319" t="inlineStr">
        <is>
          <t>-</t>
        </is>
      </c>
      <c r="F92" s="462" t="n">
        <v>2.44</v>
      </c>
      <c r="G92" s="462" t="n">
        <v>3.9275</v>
      </c>
      <c r="H92" s="462" t="n">
        <v>5.79258</v>
      </c>
      <c r="I92" s="319" t="inlineStr">
        <is>
          <t>-</t>
        </is>
      </c>
      <c r="J92" s="319" t="inlineStr">
        <is>
          <t>-</t>
        </is>
      </c>
      <c r="K92" s="319" t="inlineStr">
        <is>
          <t>-</t>
        </is>
      </c>
      <c r="L92" s="319" t="inlineStr">
        <is>
          <t>-</t>
        </is>
      </c>
      <c r="M92" s="319" t="inlineStr">
        <is>
          <t>-</t>
        </is>
      </c>
      <c r="N92" s="319" t="inlineStr">
        <is>
          <t>-</t>
        </is>
      </c>
      <c r="O92" s="319" t="inlineStr">
        <is>
          <t>-</t>
        </is>
      </c>
      <c r="P92" s="319" t="inlineStr">
        <is>
          <t>-</t>
        </is>
      </c>
      <c r="Q92" s="319" t="inlineStr">
        <is>
          <t>-</t>
        </is>
      </c>
      <c r="R92" s="319" t="inlineStr">
        <is>
          <t>-</t>
        </is>
      </c>
      <c r="S92" s="319" t="inlineStr">
        <is>
          <t>-</t>
        </is>
      </c>
      <c r="T92" s="319" t="inlineStr">
        <is>
          <t>-</t>
        </is>
      </c>
      <c r="U92" s="319" t="inlineStr">
        <is>
          <t>-</t>
        </is>
      </c>
      <c r="V92" s="319" t="inlineStr">
        <is>
          <t>-</t>
        </is>
      </c>
      <c r="W92" s="319" t="inlineStr">
        <is>
          <t>-</t>
        </is>
      </c>
      <c r="X92" s="319" t="inlineStr">
        <is>
          <t>-</t>
        </is>
      </c>
      <c r="Y92" s="319" t="inlineStr">
        <is>
          <t>-</t>
        </is>
      </c>
      <c r="Z92" s="319" t="inlineStr">
        <is>
          <t>-</t>
        </is>
      </c>
      <c r="AA92" s="319" t="inlineStr">
        <is>
          <t>-</t>
        </is>
      </c>
      <c r="AB92" s="319" t="inlineStr">
        <is>
          <t>-</t>
        </is>
      </c>
      <c r="AC92" s="319" t="inlineStr">
        <is>
          <t>-</t>
        </is>
      </c>
      <c r="AD92" s="307" t="n"/>
      <c r="AE92" s="307" t="n"/>
      <c r="AF92" s="307" t="n"/>
      <c r="AG92" s="307" t="n"/>
      <c r="AH92" s="307" t="n"/>
      <c r="AI92" s="307" t="n"/>
      <c r="AJ92" s="307" t="n"/>
      <c r="AK92" s="307" t="n"/>
      <c r="AL92" s="307" t="n"/>
      <c r="AM92" s="307" t="n"/>
      <c r="AN92" s="307" t="n"/>
      <c r="AO92" s="307" t="n"/>
      <c r="AP92" s="307" t="n"/>
      <c r="AQ92" s="307" t="n"/>
      <c r="AR92" s="307" t="n"/>
      <c r="AS92" s="307" t="n"/>
      <c r="AT92" s="307" t="n"/>
      <c r="AU92" s="307" t="n"/>
      <c r="AV92" s="307" t="n"/>
      <c r="AW92" s="307" t="n"/>
      <c r="AX92" s="307" t="n"/>
      <c r="AY92" s="307" t="n"/>
      <c r="AZ92" s="307" t="n"/>
      <c r="BA92" s="307" t="n"/>
      <c r="BB92" s="307" t="n"/>
      <c r="BC92" s="307" t="n"/>
      <c r="BD92" s="307" t="n"/>
      <c r="BE92" s="307" t="n"/>
      <c r="BF92" s="307" t="n"/>
      <c r="BG92" s="307" t="n"/>
      <c r="BH92" s="307" t="n"/>
      <c r="BI92" s="307" t="n"/>
      <c r="BJ92" s="307" t="n"/>
      <c r="BK92" s="307" t="n"/>
      <c r="BL92" s="307" t="n"/>
      <c r="BM92" s="307" t="n"/>
      <c r="BN92" s="307" t="n"/>
      <c r="BO92" s="307" t="n"/>
      <c r="BP92" s="307" t="n"/>
      <c r="BQ92" s="307" t="n"/>
      <c r="BR92" s="307" t="n"/>
      <c r="BS92" s="307" t="n"/>
      <c r="BT92" s="307" t="n"/>
      <c r="BU92" s="307" t="n"/>
      <c r="BV92" s="307" t="n"/>
      <c r="BW92" s="307" t="n"/>
      <c r="BX92" s="307" t="n"/>
      <c r="BY92" s="307" t="n"/>
      <c r="BZ92" s="307" t="n"/>
      <c r="CA92" s="307" t="n"/>
      <c r="CB92" s="307" t="n"/>
      <c r="CC92" s="302" t="n"/>
      <c r="CD92" s="302" t="n"/>
      <c r="CE92" s="302" t="n"/>
      <c r="CF92" s="302" t="n"/>
      <c r="CG92" s="302" t="n"/>
      <c r="CH92" s="302" t="n"/>
      <c r="CI92" s="302" t="n"/>
      <c r="CJ92" s="302" t="n"/>
      <c r="CK92" s="302" t="n"/>
      <c r="CL92" s="302" t="n"/>
      <c r="CM92" s="302" t="n"/>
      <c r="CN92" s="302" t="n"/>
      <c r="CO92" s="302" t="n"/>
      <c r="CP92" s="302" t="n"/>
      <c r="CQ92" s="302" t="n"/>
      <c r="CR92" s="302" t="n"/>
      <c r="CS92" s="302" t="n"/>
      <c r="CT92" s="302" t="n"/>
      <c r="CU92" s="302" t="n"/>
      <c r="CV92" s="302" t="n"/>
    </row>
    <row r="93" hidden="1" outlineLevel="1" ht="10.5" customHeight="1" s="412">
      <c r="A93" s="302" t="inlineStr">
        <is>
          <t xml:space="preserve">    Median</t>
        </is>
      </c>
      <c r="B93" s="319" t="inlineStr">
        <is>
          <t>-</t>
        </is>
      </c>
      <c r="C93" s="319" t="inlineStr">
        <is>
          <t>-</t>
        </is>
      </c>
      <c r="D93" s="319" t="inlineStr">
        <is>
          <t>-</t>
        </is>
      </c>
      <c r="E93" s="319" t="inlineStr">
        <is>
          <t>-</t>
        </is>
      </c>
      <c r="F93" s="462" t="n">
        <v>2.44</v>
      </c>
      <c r="G93" s="462" t="n">
        <v>3.955</v>
      </c>
      <c r="H93" s="462" t="n">
        <v>5.78291</v>
      </c>
      <c r="I93" s="319" t="inlineStr">
        <is>
          <t>-</t>
        </is>
      </c>
      <c r="J93" s="319" t="inlineStr">
        <is>
          <t>-</t>
        </is>
      </c>
      <c r="K93" s="319" t="inlineStr">
        <is>
          <t>-</t>
        </is>
      </c>
      <c r="L93" s="319" t="inlineStr">
        <is>
          <t>-</t>
        </is>
      </c>
      <c r="M93" s="319" t="inlineStr">
        <is>
          <t>-</t>
        </is>
      </c>
      <c r="N93" s="319" t="inlineStr">
        <is>
          <t>-</t>
        </is>
      </c>
      <c r="O93" s="319" t="inlineStr">
        <is>
          <t>-</t>
        </is>
      </c>
      <c r="P93" s="319" t="inlineStr">
        <is>
          <t>-</t>
        </is>
      </c>
      <c r="Q93" s="319" t="inlineStr">
        <is>
          <t>-</t>
        </is>
      </c>
      <c r="R93" s="319" t="inlineStr">
        <is>
          <t>-</t>
        </is>
      </c>
      <c r="S93" s="319" t="inlineStr">
        <is>
          <t>-</t>
        </is>
      </c>
      <c r="T93" s="319" t="inlineStr">
        <is>
          <t>-</t>
        </is>
      </c>
      <c r="U93" s="319" t="inlineStr">
        <is>
          <t>-</t>
        </is>
      </c>
      <c r="V93" s="319" t="inlineStr">
        <is>
          <t>-</t>
        </is>
      </c>
      <c r="W93" s="319" t="inlineStr">
        <is>
          <t>-</t>
        </is>
      </c>
      <c r="X93" s="319" t="inlineStr">
        <is>
          <t>-</t>
        </is>
      </c>
      <c r="Y93" s="319" t="inlineStr">
        <is>
          <t>-</t>
        </is>
      </c>
      <c r="Z93" s="319" t="inlineStr">
        <is>
          <t>-</t>
        </is>
      </c>
      <c r="AA93" s="319" t="inlineStr">
        <is>
          <t>-</t>
        </is>
      </c>
      <c r="AB93" s="319" t="inlineStr">
        <is>
          <t>-</t>
        </is>
      </c>
      <c r="AC93" s="319" t="inlineStr">
        <is>
          <t>-</t>
        </is>
      </c>
      <c r="AD93" s="307" t="n"/>
      <c r="AE93" s="307" t="n"/>
      <c r="AF93" s="307" t="n"/>
      <c r="AG93" s="307" t="n"/>
      <c r="AH93" s="307" t="n"/>
      <c r="AI93" s="307" t="n"/>
      <c r="AJ93" s="307" t="n"/>
      <c r="AK93" s="307" t="n"/>
      <c r="AL93" s="307" t="n"/>
      <c r="AM93" s="307" t="n"/>
      <c r="AN93" s="307" t="n"/>
      <c r="AO93" s="307" t="n"/>
      <c r="AP93" s="307" t="n"/>
      <c r="AQ93" s="307" t="n"/>
      <c r="AR93" s="307" t="n"/>
      <c r="AS93" s="307" t="n"/>
      <c r="AT93" s="307" t="n"/>
      <c r="AU93" s="307" t="n"/>
      <c r="AV93" s="307" t="n"/>
      <c r="AW93" s="307" t="n"/>
      <c r="AX93" s="307" t="n"/>
      <c r="AY93" s="307" t="n"/>
      <c r="AZ93" s="307" t="n"/>
      <c r="BA93" s="307" t="n"/>
      <c r="BB93" s="307" t="n"/>
      <c r="BC93" s="307" t="n"/>
      <c r="BD93" s="307" t="n"/>
      <c r="BE93" s="307" t="n"/>
      <c r="BF93" s="307" t="n"/>
      <c r="BG93" s="307" t="n"/>
      <c r="BH93" s="307" t="n"/>
      <c r="BI93" s="307" t="n"/>
      <c r="BJ93" s="307" t="n"/>
      <c r="BK93" s="307" t="n"/>
      <c r="BL93" s="307" t="n"/>
      <c r="BM93" s="307" t="n"/>
      <c r="BN93" s="307" t="n"/>
      <c r="BO93" s="307" t="n"/>
      <c r="BP93" s="307" t="n"/>
      <c r="BQ93" s="307" t="n"/>
      <c r="BR93" s="307" t="n"/>
      <c r="BS93" s="307" t="n"/>
      <c r="BT93" s="307" t="n"/>
      <c r="BU93" s="307" t="n"/>
      <c r="BV93" s="307" t="n"/>
      <c r="BW93" s="307" t="n"/>
      <c r="BX93" s="307" t="n"/>
      <c r="BY93" s="307" t="n"/>
      <c r="BZ93" s="307" t="n"/>
      <c r="CA93" s="307" t="n"/>
      <c r="CB93" s="307" t="n"/>
      <c r="CC93" s="302" t="n"/>
      <c r="CD93" s="302" t="n"/>
      <c r="CE93" s="302" t="n"/>
      <c r="CF93" s="302" t="n"/>
      <c r="CG93" s="302" t="n"/>
      <c r="CH93" s="302" t="n"/>
      <c r="CI93" s="302" t="n"/>
      <c r="CJ93" s="302" t="n"/>
      <c r="CK93" s="302" t="n"/>
      <c r="CL93" s="302" t="n"/>
      <c r="CM93" s="302" t="n"/>
      <c r="CN93" s="302" t="n"/>
      <c r="CO93" s="302" t="n"/>
      <c r="CP93" s="302" t="n"/>
      <c r="CQ93" s="302" t="n"/>
      <c r="CR93" s="302" t="n"/>
      <c r="CS93" s="302" t="n"/>
      <c r="CT93" s="302" t="n"/>
      <c r="CU93" s="302" t="n"/>
      <c r="CV93" s="302" t="n"/>
    </row>
    <row r="94" hidden="1" outlineLevel="1" ht="10.5" customHeight="1" s="412">
      <c r="A94" s="302" t="inlineStr">
        <is>
          <t xml:space="preserve">    High</t>
        </is>
      </c>
      <c r="B94" s="319" t="inlineStr">
        <is>
          <t>-</t>
        </is>
      </c>
      <c r="C94" s="319" t="inlineStr">
        <is>
          <t>-</t>
        </is>
      </c>
      <c r="D94" s="319" t="inlineStr">
        <is>
          <t>-</t>
        </is>
      </c>
      <c r="E94" s="319" t="inlineStr">
        <is>
          <t>-</t>
        </is>
      </c>
      <c r="F94" s="462" t="n">
        <v>2.44</v>
      </c>
      <c r="G94" s="462" t="n">
        <v>4.01</v>
      </c>
      <c r="H94" s="462" t="n">
        <v>5.94</v>
      </c>
      <c r="I94" s="319" t="inlineStr">
        <is>
          <t>-</t>
        </is>
      </c>
      <c r="J94" s="319" t="inlineStr">
        <is>
          <t>-</t>
        </is>
      </c>
      <c r="K94" s="319" t="inlineStr">
        <is>
          <t>-</t>
        </is>
      </c>
      <c r="L94" s="319" t="inlineStr">
        <is>
          <t>-</t>
        </is>
      </c>
      <c r="M94" s="319" t="inlineStr">
        <is>
          <t>-</t>
        </is>
      </c>
      <c r="N94" s="319" t="inlineStr">
        <is>
          <t>-</t>
        </is>
      </c>
      <c r="O94" s="319" t="inlineStr">
        <is>
          <t>-</t>
        </is>
      </c>
      <c r="P94" s="319" t="inlineStr">
        <is>
          <t>-</t>
        </is>
      </c>
      <c r="Q94" s="319" t="inlineStr">
        <is>
          <t>-</t>
        </is>
      </c>
      <c r="R94" s="319" t="inlineStr">
        <is>
          <t>-</t>
        </is>
      </c>
      <c r="S94" s="319" t="inlineStr">
        <is>
          <t>-</t>
        </is>
      </c>
      <c r="T94" s="319" t="inlineStr">
        <is>
          <t>-</t>
        </is>
      </c>
      <c r="U94" s="319" t="inlineStr">
        <is>
          <t>-</t>
        </is>
      </c>
      <c r="V94" s="319" t="inlineStr">
        <is>
          <t>-</t>
        </is>
      </c>
      <c r="W94" s="319" t="inlineStr">
        <is>
          <t>-</t>
        </is>
      </c>
      <c r="X94" s="319" t="inlineStr">
        <is>
          <t>-</t>
        </is>
      </c>
      <c r="Y94" s="319" t="inlineStr">
        <is>
          <t>-</t>
        </is>
      </c>
      <c r="Z94" s="319" t="inlineStr">
        <is>
          <t>-</t>
        </is>
      </c>
      <c r="AA94" s="319" t="inlineStr">
        <is>
          <t>-</t>
        </is>
      </c>
      <c r="AB94" s="319" t="inlineStr">
        <is>
          <t>-</t>
        </is>
      </c>
      <c r="AC94" s="319" t="inlineStr">
        <is>
          <t>-</t>
        </is>
      </c>
      <c r="AD94" s="307" t="n"/>
      <c r="AE94" s="307" t="n"/>
      <c r="AF94" s="307" t="n"/>
      <c r="AG94" s="307" t="n"/>
      <c r="AH94" s="307" t="n"/>
      <c r="AI94" s="307" t="n"/>
      <c r="AJ94" s="307" t="n"/>
      <c r="AK94" s="307" t="n"/>
      <c r="AL94" s="307" t="n"/>
      <c r="AM94" s="307" t="n"/>
      <c r="AN94" s="307" t="n"/>
      <c r="AO94" s="307" t="n"/>
      <c r="AP94" s="307" t="n"/>
      <c r="AQ94" s="307" t="n"/>
      <c r="AR94" s="307" t="n"/>
      <c r="AS94" s="307" t="n"/>
      <c r="AT94" s="307" t="n"/>
      <c r="AU94" s="307" t="n"/>
      <c r="AV94" s="307" t="n"/>
      <c r="AW94" s="307" t="n"/>
      <c r="AX94" s="307" t="n"/>
      <c r="AY94" s="307" t="n"/>
      <c r="AZ94" s="307" t="n"/>
      <c r="BA94" s="307" t="n"/>
      <c r="BB94" s="307" t="n"/>
      <c r="BC94" s="307" t="n"/>
      <c r="BD94" s="307" t="n"/>
      <c r="BE94" s="307" t="n"/>
      <c r="BF94" s="307" t="n"/>
      <c r="BG94" s="307" t="n"/>
      <c r="BH94" s="307" t="n"/>
      <c r="BI94" s="307" t="n"/>
      <c r="BJ94" s="307" t="n"/>
      <c r="BK94" s="307" t="n"/>
      <c r="BL94" s="307" t="n"/>
      <c r="BM94" s="307" t="n"/>
      <c r="BN94" s="307" t="n"/>
      <c r="BO94" s="307" t="n"/>
      <c r="BP94" s="307" t="n"/>
      <c r="BQ94" s="307" t="n"/>
      <c r="BR94" s="307" t="n"/>
      <c r="BS94" s="307" t="n"/>
      <c r="BT94" s="307" t="n"/>
      <c r="BU94" s="307" t="n"/>
      <c r="BV94" s="307" t="n"/>
      <c r="BW94" s="307" t="n"/>
      <c r="BX94" s="307" t="n"/>
      <c r="BY94" s="307" t="n"/>
      <c r="BZ94" s="307" t="n"/>
      <c r="CA94" s="307" t="n"/>
      <c r="CB94" s="307" t="n"/>
      <c r="CC94" s="302" t="n"/>
      <c r="CD94" s="302" t="n"/>
      <c r="CE94" s="302" t="n"/>
      <c r="CF94" s="302" t="n"/>
      <c r="CG94" s="302" t="n"/>
      <c r="CH94" s="302" t="n"/>
      <c r="CI94" s="302" t="n"/>
      <c r="CJ94" s="302" t="n"/>
      <c r="CK94" s="302" t="n"/>
      <c r="CL94" s="302" t="n"/>
      <c r="CM94" s="302" t="n"/>
      <c r="CN94" s="302" t="n"/>
      <c r="CO94" s="302" t="n"/>
      <c r="CP94" s="302" t="n"/>
      <c r="CQ94" s="302" t="n"/>
      <c r="CR94" s="302" t="n"/>
      <c r="CS94" s="302" t="n"/>
      <c r="CT94" s="302" t="n"/>
      <c r="CU94" s="302" t="n"/>
      <c r="CV94" s="302" t="n"/>
    </row>
    <row r="95" hidden="1" outlineLevel="1" ht="10.5" customHeight="1" s="412">
      <c r="A95" s="302" t="inlineStr">
        <is>
          <t xml:space="preserve">    Low</t>
        </is>
      </c>
      <c r="B95" s="319" t="inlineStr">
        <is>
          <t>-</t>
        </is>
      </c>
      <c r="C95" s="319" t="inlineStr">
        <is>
          <t>-</t>
        </is>
      </c>
      <c r="D95" s="319" t="inlineStr">
        <is>
          <t>-</t>
        </is>
      </c>
      <c r="E95" s="319" t="inlineStr">
        <is>
          <t>-</t>
        </is>
      </c>
      <c r="F95" s="462" t="n">
        <v>2.44</v>
      </c>
      <c r="G95" s="462" t="n">
        <v>3.79</v>
      </c>
      <c r="H95" s="462" t="n">
        <v>5.65</v>
      </c>
      <c r="I95" s="319" t="inlineStr">
        <is>
          <t>-</t>
        </is>
      </c>
      <c r="J95" s="319" t="inlineStr">
        <is>
          <t>-</t>
        </is>
      </c>
      <c r="K95" s="319" t="inlineStr">
        <is>
          <t>-</t>
        </is>
      </c>
      <c r="L95" s="319" t="inlineStr">
        <is>
          <t>-</t>
        </is>
      </c>
      <c r="M95" s="319" t="inlineStr">
        <is>
          <t>-</t>
        </is>
      </c>
      <c r="N95" s="319" t="inlineStr">
        <is>
          <t>-</t>
        </is>
      </c>
      <c r="O95" s="319" t="inlineStr">
        <is>
          <t>-</t>
        </is>
      </c>
      <c r="P95" s="319" t="inlineStr">
        <is>
          <t>-</t>
        </is>
      </c>
      <c r="Q95" s="319" t="inlineStr">
        <is>
          <t>-</t>
        </is>
      </c>
      <c r="R95" s="319" t="inlineStr">
        <is>
          <t>-</t>
        </is>
      </c>
      <c r="S95" s="319" t="inlineStr">
        <is>
          <t>-</t>
        </is>
      </c>
      <c r="T95" s="319" t="inlineStr">
        <is>
          <t>-</t>
        </is>
      </c>
      <c r="U95" s="319" t="inlineStr">
        <is>
          <t>-</t>
        </is>
      </c>
      <c r="V95" s="319" t="inlineStr">
        <is>
          <t>-</t>
        </is>
      </c>
      <c r="W95" s="319" t="inlineStr">
        <is>
          <t>-</t>
        </is>
      </c>
      <c r="X95" s="319" t="inlineStr">
        <is>
          <t>-</t>
        </is>
      </c>
      <c r="Y95" s="319" t="inlineStr">
        <is>
          <t>-</t>
        </is>
      </c>
      <c r="Z95" s="319" t="inlineStr">
        <is>
          <t>-</t>
        </is>
      </c>
      <c r="AA95" s="319" t="inlineStr">
        <is>
          <t>-</t>
        </is>
      </c>
      <c r="AB95" s="319" t="inlineStr">
        <is>
          <t>-</t>
        </is>
      </c>
      <c r="AC95" s="319" t="inlineStr">
        <is>
          <t>-</t>
        </is>
      </c>
      <c r="AD95" s="307" t="n"/>
      <c r="AE95" s="307" t="n"/>
      <c r="AF95" s="307" t="n"/>
      <c r="AG95" s="307" t="n"/>
      <c r="AH95" s="307" t="n"/>
      <c r="AI95" s="307" t="n"/>
      <c r="AJ95" s="307" t="n"/>
      <c r="AK95" s="307" t="n"/>
      <c r="AL95" s="307" t="n"/>
      <c r="AM95" s="307" t="n"/>
      <c r="AN95" s="307" t="n"/>
      <c r="AO95" s="307" t="n"/>
      <c r="AP95" s="307" t="n"/>
      <c r="AQ95" s="307" t="n"/>
      <c r="AR95" s="307" t="n"/>
      <c r="AS95" s="307" t="n"/>
      <c r="AT95" s="307" t="n"/>
      <c r="AU95" s="307" t="n"/>
      <c r="AV95" s="307" t="n"/>
      <c r="AW95" s="307" t="n"/>
      <c r="AX95" s="307" t="n"/>
      <c r="AY95" s="307" t="n"/>
      <c r="AZ95" s="307" t="n"/>
      <c r="BA95" s="307" t="n"/>
      <c r="BB95" s="307" t="n"/>
      <c r="BC95" s="307" t="n"/>
      <c r="BD95" s="307" t="n"/>
      <c r="BE95" s="307" t="n"/>
      <c r="BF95" s="307" t="n"/>
      <c r="BG95" s="307" t="n"/>
      <c r="BH95" s="307" t="n"/>
      <c r="BI95" s="307" t="n"/>
      <c r="BJ95" s="307" t="n"/>
      <c r="BK95" s="307" t="n"/>
      <c r="BL95" s="307" t="n"/>
      <c r="BM95" s="307" t="n"/>
      <c r="BN95" s="307" t="n"/>
      <c r="BO95" s="307" t="n"/>
      <c r="BP95" s="307" t="n"/>
      <c r="BQ95" s="307" t="n"/>
      <c r="BR95" s="307" t="n"/>
      <c r="BS95" s="307" t="n"/>
      <c r="BT95" s="307" t="n"/>
      <c r="BU95" s="307" t="n"/>
      <c r="BV95" s="307" t="n"/>
      <c r="BW95" s="307" t="n"/>
      <c r="BX95" s="307" t="n"/>
      <c r="BY95" s="307" t="n"/>
      <c r="BZ95" s="307" t="n"/>
      <c r="CA95" s="307" t="n"/>
      <c r="CB95" s="307" t="n"/>
      <c r="CC95" s="302" t="n"/>
      <c r="CD95" s="302" t="n"/>
      <c r="CE95" s="302" t="n"/>
      <c r="CF95" s="302" t="n"/>
      <c r="CG95" s="302" t="n"/>
      <c r="CH95" s="302" t="n"/>
      <c r="CI95" s="302" t="n"/>
      <c r="CJ95" s="302" t="n"/>
      <c r="CK95" s="302" t="n"/>
      <c r="CL95" s="302" t="n"/>
      <c r="CM95" s="302" t="n"/>
      <c r="CN95" s="302" t="n"/>
      <c r="CO95" s="302" t="n"/>
      <c r="CP95" s="302" t="n"/>
      <c r="CQ95" s="302" t="n"/>
      <c r="CR95" s="302" t="n"/>
      <c r="CS95" s="302" t="n"/>
      <c r="CT95" s="302" t="n"/>
      <c r="CU95" s="302" t="n"/>
      <c r="CV95" s="302" t="n"/>
    </row>
    <row r="96" hidden="1" outlineLevel="1" ht="10.5" customHeight="1" s="412">
      <c r="A96" s="302" t="inlineStr">
        <is>
          <t xml:space="preserve">    Std. Dev.</t>
        </is>
      </c>
      <c r="B96" s="319" t="inlineStr">
        <is>
          <t>-</t>
        </is>
      </c>
      <c r="C96" s="319" t="inlineStr">
        <is>
          <t>-</t>
        </is>
      </c>
      <c r="D96" s="319" t="inlineStr">
        <is>
          <t>-</t>
        </is>
      </c>
      <c r="E96" s="319" t="inlineStr">
        <is>
          <t>-</t>
        </is>
      </c>
      <c r="F96" s="460" t="n">
        <v>0</v>
      </c>
      <c r="G96" s="460" t="n">
        <v>0.08613</v>
      </c>
      <c r="H96" s="460" t="n">
        <v>0.09232</v>
      </c>
      <c r="I96" s="319" t="inlineStr">
        <is>
          <t>-</t>
        </is>
      </c>
      <c r="J96" s="319" t="inlineStr">
        <is>
          <t>-</t>
        </is>
      </c>
      <c r="K96" s="319" t="inlineStr">
        <is>
          <t>-</t>
        </is>
      </c>
      <c r="L96" s="319" t="inlineStr">
        <is>
          <t>-</t>
        </is>
      </c>
      <c r="M96" s="319" t="inlineStr">
        <is>
          <t>-</t>
        </is>
      </c>
      <c r="N96" s="319" t="inlineStr">
        <is>
          <t>-</t>
        </is>
      </c>
      <c r="O96" s="319" t="inlineStr">
        <is>
          <t>-</t>
        </is>
      </c>
      <c r="P96" s="319" t="inlineStr">
        <is>
          <t>-</t>
        </is>
      </c>
      <c r="Q96" s="319" t="inlineStr">
        <is>
          <t>-</t>
        </is>
      </c>
      <c r="R96" s="319" t="inlineStr">
        <is>
          <t>-</t>
        </is>
      </c>
      <c r="S96" s="319" t="inlineStr">
        <is>
          <t>-</t>
        </is>
      </c>
      <c r="T96" s="319" t="inlineStr">
        <is>
          <t>-</t>
        </is>
      </c>
      <c r="U96" s="319" t="inlineStr">
        <is>
          <t>-</t>
        </is>
      </c>
      <c r="V96" s="319" t="inlineStr">
        <is>
          <t>-</t>
        </is>
      </c>
      <c r="W96" s="319" t="inlineStr">
        <is>
          <t>-</t>
        </is>
      </c>
      <c r="X96" s="319" t="inlineStr">
        <is>
          <t>-</t>
        </is>
      </c>
      <c r="Y96" s="319" t="inlineStr">
        <is>
          <t>-</t>
        </is>
      </c>
      <c r="Z96" s="319" t="inlineStr">
        <is>
          <t>-</t>
        </is>
      </c>
      <c r="AA96" s="319" t="inlineStr">
        <is>
          <t>-</t>
        </is>
      </c>
      <c r="AB96" s="319" t="inlineStr">
        <is>
          <t>-</t>
        </is>
      </c>
      <c r="AC96" s="319" t="inlineStr">
        <is>
          <t>-</t>
        </is>
      </c>
      <c r="AD96" s="307" t="n"/>
      <c r="AE96" s="307" t="n"/>
      <c r="AF96" s="307" t="n"/>
      <c r="AG96" s="307" t="n"/>
      <c r="AH96" s="307" t="n"/>
      <c r="AI96" s="307" t="n"/>
      <c r="AJ96" s="307" t="n"/>
      <c r="AK96" s="307" t="n"/>
      <c r="AL96" s="307" t="n"/>
      <c r="AM96" s="307" t="n"/>
      <c r="AN96" s="307" t="n"/>
      <c r="AO96" s="307" t="n"/>
      <c r="AP96" s="307" t="n"/>
      <c r="AQ96" s="307" t="n"/>
      <c r="AR96" s="307" t="n"/>
      <c r="AS96" s="307" t="n"/>
      <c r="AT96" s="307" t="n"/>
      <c r="AU96" s="307" t="n"/>
      <c r="AV96" s="307" t="n"/>
      <c r="AW96" s="307" t="n"/>
      <c r="AX96" s="307" t="n"/>
      <c r="AY96" s="307" t="n"/>
      <c r="AZ96" s="307" t="n"/>
      <c r="BA96" s="307" t="n"/>
      <c r="BB96" s="307" t="n"/>
      <c r="BC96" s="307" t="n"/>
      <c r="BD96" s="307" t="n"/>
      <c r="BE96" s="307" t="n"/>
      <c r="BF96" s="307" t="n"/>
      <c r="BG96" s="307" t="n"/>
      <c r="BH96" s="307" t="n"/>
      <c r="BI96" s="307" t="n"/>
      <c r="BJ96" s="307" t="n"/>
      <c r="BK96" s="307" t="n"/>
      <c r="BL96" s="307" t="n"/>
      <c r="BM96" s="307" t="n"/>
      <c r="BN96" s="307" t="n"/>
      <c r="BO96" s="307" t="n"/>
      <c r="BP96" s="307" t="n"/>
      <c r="BQ96" s="307" t="n"/>
      <c r="BR96" s="307" t="n"/>
      <c r="BS96" s="307" t="n"/>
      <c r="BT96" s="307" t="n"/>
      <c r="BU96" s="307" t="n"/>
      <c r="BV96" s="307" t="n"/>
      <c r="BW96" s="307" t="n"/>
      <c r="BX96" s="307" t="n"/>
      <c r="BY96" s="307" t="n"/>
      <c r="BZ96" s="307" t="n"/>
      <c r="CA96" s="307" t="n"/>
      <c r="CB96" s="307" t="n"/>
      <c r="CC96" s="302" t="n"/>
      <c r="CD96" s="302" t="n"/>
      <c r="CE96" s="302" t="n"/>
      <c r="CF96" s="302" t="n"/>
      <c r="CG96" s="302" t="n"/>
      <c r="CH96" s="302" t="n"/>
      <c r="CI96" s="302" t="n"/>
      <c r="CJ96" s="302" t="n"/>
      <c r="CK96" s="302" t="n"/>
      <c r="CL96" s="302" t="n"/>
      <c r="CM96" s="302" t="n"/>
      <c r="CN96" s="302" t="n"/>
      <c r="CO96" s="302" t="n"/>
      <c r="CP96" s="302" t="n"/>
      <c r="CQ96" s="302" t="n"/>
      <c r="CR96" s="302" t="n"/>
      <c r="CS96" s="302" t="n"/>
      <c r="CT96" s="302" t="n"/>
      <c r="CU96" s="302" t="n"/>
      <c r="CV96" s="302" t="n"/>
    </row>
    <row r="97" hidden="1" outlineLevel="1" ht="10.5" customHeight="1" s="412">
      <c r="A97" s="302" t="inlineStr">
        <is>
          <t xml:space="preserve">    No. of Estimates</t>
        </is>
      </c>
      <c r="B97" s="319" t="inlineStr">
        <is>
          <t>-</t>
        </is>
      </c>
      <c r="C97" s="319" t="inlineStr">
        <is>
          <t>-</t>
        </is>
      </c>
      <c r="D97" s="319" t="inlineStr">
        <is>
          <t>-</t>
        </is>
      </c>
      <c r="E97" s="319" t="inlineStr">
        <is>
          <t>-</t>
        </is>
      </c>
      <c r="F97" s="319" t="inlineStr">
        <is>
          <t>1/1</t>
        </is>
      </c>
      <c r="G97" s="319" t="inlineStr">
        <is>
          <t>4/4</t>
        </is>
      </c>
      <c r="H97" s="319" t="inlineStr">
        <is>
          <t>5/5</t>
        </is>
      </c>
      <c r="I97" s="319" t="inlineStr">
        <is>
          <t>-</t>
        </is>
      </c>
      <c r="J97" s="319" t="inlineStr">
        <is>
          <t>-</t>
        </is>
      </c>
      <c r="K97" s="319" t="inlineStr">
        <is>
          <t>-</t>
        </is>
      </c>
      <c r="L97" s="319" t="inlineStr">
        <is>
          <t>-</t>
        </is>
      </c>
      <c r="M97" s="319" t="inlineStr">
        <is>
          <t>-</t>
        </is>
      </c>
      <c r="N97" s="319" t="inlineStr">
        <is>
          <t>-</t>
        </is>
      </c>
      <c r="O97" s="319" t="inlineStr">
        <is>
          <t>-</t>
        </is>
      </c>
      <c r="P97" s="319" t="inlineStr">
        <is>
          <t>-</t>
        </is>
      </c>
      <c r="Q97" s="319" t="inlineStr">
        <is>
          <t>-</t>
        </is>
      </c>
      <c r="R97" s="319" t="inlineStr">
        <is>
          <t>-</t>
        </is>
      </c>
      <c r="S97" s="319" t="inlineStr">
        <is>
          <t>-</t>
        </is>
      </c>
      <c r="T97" s="319" t="inlineStr">
        <is>
          <t>-</t>
        </is>
      </c>
      <c r="U97" s="319" t="inlineStr">
        <is>
          <t>-</t>
        </is>
      </c>
      <c r="V97" s="319" t="inlineStr">
        <is>
          <t>-</t>
        </is>
      </c>
      <c r="W97" s="319" t="inlineStr">
        <is>
          <t>-</t>
        </is>
      </c>
      <c r="X97" s="319" t="inlineStr">
        <is>
          <t>-</t>
        </is>
      </c>
      <c r="Y97" s="319" t="inlineStr">
        <is>
          <t>-</t>
        </is>
      </c>
      <c r="Z97" s="319" t="inlineStr">
        <is>
          <t>-</t>
        </is>
      </c>
      <c r="AA97" s="319" t="inlineStr">
        <is>
          <t>-</t>
        </is>
      </c>
      <c r="AB97" s="319" t="inlineStr">
        <is>
          <t>-</t>
        </is>
      </c>
      <c r="AC97" s="319" t="inlineStr">
        <is>
          <t>-</t>
        </is>
      </c>
      <c r="AD97" s="307" t="n"/>
      <c r="AE97" s="307" t="n"/>
      <c r="AF97" s="307" t="n"/>
      <c r="AG97" s="307" t="n"/>
      <c r="AH97" s="307" t="n"/>
      <c r="AI97" s="307" t="n"/>
      <c r="AJ97" s="307" t="n"/>
      <c r="AK97" s="307" t="n"/>
      <c r="AL97" s="307" t="n"/>
      <c r="AM97" s="307" t="n"/>
      <c r="AN97" s="307" t="n"/>
      <c r="AO97" s="307" t="n"/>
      <c r="AP97" s="307" t="n"/>
      <c r="AQ97" s="307" t="n"/>
      <c r="AR97" s="307" t="n"/>
      <c r="AS97" s="307" t="n"/>
      <c r="AT97" s="307" t="n"/>
      <c r="AU97" s="307" t="n"/>
      <c r="AV97" s="307" t="n"/>
      <c r="AW97" s="307" t="n"/>
      <c r="AX97" s="307" t="n"/>
      <c r="AY97" s="307" t="n"/>
      <c r="AZ97" s="307" t="n"/>
      <c r="BA97" s="307" t="n"/>
      <c r="BB97" s="307" t="n"/>
      <c r="BC97" s="307" t="n"/>
      <c r="BD97" s="307" t="n"/>
      <c r="BE97" s="307" t="n"/>
      <c r="BF97" s="307" t="n"/>
      <c r="BG97" s="307" t="n"/>
      <c r="BH97" s="307" t="n"/>
      <c r="BI97" s="307" t="n"/>
      <c r="BJ97" s="307" t="n"/>
      <c r="BK97" s="307" t="n"/>
      <c r="BL97" s="307" t="n"/>
      <c r="BM97" s="307" t="n"/>
      <c r="BN97" s="307" t="n"/>
      <c r="BO97" s="307" t="n"/>
      <c r="BP97" s="307" t="n"/>
      <c r="BQ97" s="307" t="n"/>
      <c r="BR97" s="307" t="n"/>
      <c r="BS97" s="307" t="n"/>
      <c r="BT97" s="307" t="n"/>
      <c r="BU97" s="307" t="n"/>
      <c r="BV97" s="307" t="n"/>
      <c r="BW97" s="307" t="n"/>
      <c r="BX97" s="307" t="n"/>
      <c r="BY97" s="307" t="n"/>
      <c r="BZ97" s="307" t="n"/>
      <c r="CA97" s="307" t="n"/>
      <c r="CB97" s="307" t="n"/>
      <c r="CC97" s="302" t="n"/>
      <c r="CD97" s="302" t="n"/>
      <c r="CE97" s="302" t="n"/>
      <c r="CF97" s="302" t="n"/>
      <c r="CG97" s="302" t="n"/>
      <c r="CH97" s="302" t="n"/>
      <c r="CI97" s="302" t="n"/>
      <c r="CJ97" s="302" t="n"/>
      <c r="CK97" s="302" t="n"/>
      <c r="CL97" s="302" t="n"/>
      <c r="CM97" s="302" t="n"/>
      <c r="CN97" s="302" t="n"/>
      <c r="CO97" s="302" t="n"/>
      <c r="CP97" s="302" t="n"/>
      <c r="CQ97" s="302" t="n"/>
      <c r="CR97" s="302" t="n"/>
      <c r="CS97" s="302" t="n"/>
      <c r="CT97" s="302" t="n"/>
      <c r="CU97" s="302" t="n"/>
      <c r="CV97" s="302" t="n"/>
    </row>
    <row r="98" hidden="1" outlineLevel="1" ht="10.5" customHeight="1" s="412">
      <c r="A98" s="302" t="inlineStr">
        <is>
          <t xml:space="preserve">    Acctg. Standard</t>
        </is>
      </c>
      <c r="B98" s="319" t="inlineStr">
        <is>
          <t>-</t>
        </is>
      </c>
      <c r="C98" s="319" t="inlineStr">
        <is>
          <t>-</t>
        </is>
      </c>
      <c r="D98" s="319" t="inlineStr">
        <is>
          <t>US GAAP</t>
        </is>
      </c>
      <c r="E98" s="319" t="inlineStr">
        <is>
          <t>-</t>
        </is>
      </c>
      <c r="F98" s="319" t="inlineStr">
        <is>
          <t>US GAAP</t>
        </is>
      </c>
      <c r="G98" s="319" t="inlineStr">
        <is>
          <t>US GAAP</t>
        </is>
      </c>
      <c r="H98" s="319" t="inlineStr">
        <is>
          <t>US GAAP</t>
        </is>
      </c>
      <c r="I98" s="319" t="inlineStr">
        <is>
          <t>-</t>
        </is>
      </c>
      <c r="J98" s="319" t="inlineStr">
        <is>
          <t>-</t>
        </is>
      </c>
      <c r="K98" s="319" t="inlineStr">
        <is>
          <t>-</t>
        </is>
      </c>
      <c r="L98" s="319" t="inlineStr">
        <is>
          <t>-</t>
        </is>
      </c>
      <c r="M98" s="319" t="inlineStr">
        <is>
          <t>-</t>
        </is>
      </c>
      <c r="N98" s="319" t="inlineStr">
        <is>
          <t>-</t>
        </is>
      </c>
      <c r="O98" s="319" t="inlineStr">
        <is>
          <t>-</t>
        </is>
      </c>
      <c r="P98" s="319" t="inlineStr">
        <is>
          <t>-</t>
        </is>
      </c>
      <c r="Q98" s="319" t="inlineStr">
        <is>
          <t>-</t>
        </is>
      </c>
      <c r="R98" s="319" t="inlineStr">
        <is>
          <t>-</t>
        </is>
      </c>
      <c r="S98" s="319" t="inlineStr">
        <is>
          <t>-</t>
        </is>
      </c>
      <c r="T98" s="319" t="inlineStr">
        <is>
          <t>-</t>
        </is>
      </c>
      <c r="U98" s="319" t="inlineStr">
        <is>
          <t>-</t>
        </is>
      </c>
      <c r="V98" s="319" t="inlineStr">
        <is>
          <t>-</t>
        </is>
      </c>
      <c r="W98" s="319" t="inlineStr">
        <is>
          <t>-</t>
        </is>
      </c>
      <c r="X98" s="319" t="inlineStr">
        <is>
          <t>-</t>
        </is>
      </c>
      <c r="Y98" s="319" t="inlineStr">
        <is>
          <t>-</t>
        </is>
      </c>
      <c r="Z98" s="319" t="inlineStr">
        <is>
          <t>-</t>
        </is>
      </c>
      <c r="AA98" s="319" t="inlineStr">
        <is>
          <t>-</t>
        </is>
      </c>
      <c r="AB98" s="319" t="inlineStr">
        <is>
          <t>-</t>
        </is>
      </c>
      <c r="AC98" s="319" t="inlineStr">
        <is>
          <t>-</t>
        </is>
      </c>
      <c r="AD98" s="307" t="n"/>
      <c r="AE98" s="307" t="n"/>
      <c r="AF98" s="307" t="n"/>
      <c r="AG98" s="307" t="n"/>
      <c r="AH98" s="307" t="n"/>
      <c r="AI98" s="307" t="n"/>
      <c r="AJ98" s="307" t="n"/>
      <c r="AK98" s="307" t="n"/>
      <c r="AL98" s="307" t="n"/>
      <c r="AM98" s="307" t="n"/>
      <c r="AN98" s="307" t="n"/>
      <c r="AO98" s="307" t="n"/>
      <c r="AP98" s="307" t="n"/>
      <c r="AQ98" s="307" t="n"/>
      <c r="AR98" s="307" t="n"/>
      <c r="AS98" s="307" t="n"/>
      <c r="AT98" s="307" t="n"/>
      <c r="AU98" s="307" t="n"/>
      <c r="AV98" s="307" t="n"/>
      <c r="AW98" s="307" t="n"/>
      <c r="AX98" s="307" t="n"/>
      <c r="AY98" s="307" t="n"/>
      <c r="AZ98" s="307" t="n"/>
      <c r="BA98" s="307" t="n"/>
      <c r="BB98" s="307" t="n"/>
      <c r="BC98" s="307" t="n"/>
      <c r="BD98" s="307" t="n"/>
      <c r="BE98" s="307" t="n"/>
      <c r="BF98" s="307" t="n"/>
      <c r="BG98" s="307" t="n"/>
      <c r="BH98" s="307" t="n"/>
      <c r="BI98" s="307" t="n"/>
      <c r="BJ98" s="307" t="n"/>
      <c r="BK98" s="307" t="n"/>
      <c r="BL98" s="307" t="n"/>
      <c r="BM98" s="307" t="n"/>
      <c r="BN98" s="307" t="n"/>
      <c r="BO98" s="307" t="n"/>
      <c r="BP98" s="307" t="n"/>
      <c r="BQ98" s="307" t="n"/>
      <c r="BR98" s="307" t="n"/>
      <c r="BS98" s="307" t="n"/>
      <c r="BT98" s="307" t="n"/>
      <c r="BU98" s="307" t="n"/>
      <c r="BV98" s="307" t="n"/>
      <c r="BW98" s="307" t="n"/>
      <c r="BX98" s="307" t="n"/>
      <c r="BY98" s="307" t="n"/>
      <c r="BZ98" s="307" t="n"/>
      <c r="CA98" s="307" t="n"/>
      <c r="CB98" s="307" t="n"/>
      <c r="CC98" s="302" t="n"/>
      <c r="CD98" s="302" t="n"/>
      <c r="CE98" s="302" t="n"/>
      <c r="CF98" s="302" t="n"/>
      <c r="CG98" s="302" t="n"/>
      <c r="CH98" s="302" t="n"/>
      <c r="CI98" s="302" t="n"/>
      <c r="CJ98" s="302" t="n"/>
      <c r="CK98" s="302" t="n"/>
      <c r="CL98" s="302" t="n"/>
      <c r="CM98" s="302" t="n"/>
      <c r="CN98" s="302" t="n"/>
      <c r="CO98" s="302" t="n"/>
      <c r="CP98" s="302" t="n"/>
      <c r="CQ98" s="302" t="n"/>
      <c r="CR98" s="302" t="n"/>
      <c r="CS98" s="302" t="n"/>
      <c r="CT98" s="302" t="n"/>
      <c r="CU98" s="302" t="n"/>
      <c r="CV98" s="302" t="n"/>
    </row>
    <row r="99" hidden="1" outlineLevel="1" ht="10.5" customHeight="1" s="412">
      <c r="A99" s="318" t="inlineStr">
        <is>
          <t>CFPS</t>
        </is>
      </c>
      <c r="B99" s="319" t="inlineStr">
        <is>
          <t>-</t>
        </is>
      </c>
      <c r="C99" s="319" t="inlineStr">
        <is>
          <t>-</t>
        </is>
      </c>
      <c r="D99" s="461" t="n">
        <v>0.415</v>
      </c>
      <c r="E99" s="461" t="n">
        <v>0.8315</v>
      </c>
      <c r="F99" s="461" t="n">
        <v>1.25</v>
      </c>
      <c r="G99" s="461" t="n">
        <v>1.4016</v>
      </c>
      <c r="H99" s="461" t="n">
        <v>1.921</v>
      </c>
      <c r="I99" s="319" t="inlineStr">
        <is>
          <t>-</t>
        </is>
      </c>
      <c r="J99" s="319" t="inlineStr">
        <is>
          <t>-</t>
        </is>
      </c>
      <c r="K99" s="319" t="inlineStr">
        <is>
          <t>-</t>
        </is>
      </c>
      <c r="L99" s="319" t="inlineStr">
        <is>
          <t>-</t>
        </is>
      </c>
      <c r="M99" s="319" t="inlineStr">
        <is>
          <t>-</t>
        </is>
      </c>
      <c r="N99" s="319" t="inlineStr">
        <is>
          <t>-</t>
        </is>
      </c>
      <c r="O99" s="319" t="inlineStr">
        <is>
          <t>-</t>
        </is>
      </c>
      <c r="P99" s="319" t="inlineStr">
        <is>
          <t>-</t>
        </is>
      </c>
      <c r="Q99" s="319" t="inlineStr">
        <is>
          <t>-</t>
        </is>
      </c>
      <c r="R99" s="319" t="inlineStr">
        <is>
          <t>-</t>
        </is>
      </c>
      <c r="S99" s="319" t="inlineStr">
        <is>
          <t>-</t>
        </is>
      </c>
      <c r="T99" s="319" t="inlineStr">
        <is>
          <t>-</t>
        </is>
      </c>
      <c r="U99" s="319" t="inlineStr">
        <is>
          <t>-</t>
        </is>
      </c>
      <c r="V99" s="319" t="inlineStr">
        <is>
          <t>-</t>
        </is>
      </c>
      <c r="W99" s="319" t="inlineStr">
        <is>
          <t>-</t>
        </is>
      </c>
      <c r="X99" s="319" t="inlineStr">
        <is>
          <t>-</t>
        </is>
      </c>
      <c r="Y99" s="319" t="inlineStr">
        <is>
          <t>-</t>
        </is>
      </c>
      <c r="Z99" s="319" t="inlineStr">
        <is>
          <t>-</t>
        </is>
      </c>
      <c r="AA99" s="319" t="inlineStr">
        <is>
          <t>-</t>
        </is>
      </c>
      <c r="AB99" s="319" t="inlineStr">
        <is>
          <t>-</t>
        </is>
      </c>
      <c r="AC99" s="319" t="inlineStr">
        <is>
          <t>-</t>
        </is>
      </c>
      <c r="AD99" s="307" t="n"/>
      <c r="AE99" s="307" t="n"/>
      <c r="AF99" s="307" t="n"/>
      <c r="AG99" s="307" t="n"/>
      <c r="AH99" s="307" t="n"/>
      <c r="AI99" s="307" t="n"/>
      <c r="AJ99" s="307" t="n"/>
      <c r="AK99" s="307" t="n"/>
      <c r="AL99" s="307" t="n"/>
      <c r="AM99" s="307" t="n"/>
      <c r="AN99" s="307" t="n"/>
      <c r="AO99" s="307" t="n"/>
      <c r="AP99" s="307" t="n"/>
      <c r="AQ99" s="307" t="n"/>
      <c r="AR99" s="307" t="n"/>
      <c r="AS99" s="307" t="n"/>
      <c r="AT99" s="307" t="n"/>
      <c r="AU99" s="307" t="n"/>
      <c r="AV99" s="307" t="n"/>
      <c r="AW99" s="307" t="n"/>
      <c r="AX99" s="307" t="n"/>
      <c r="AY99" s="307" t="n"/>
      <c r="AZ99" s="307" t="n"/>
      <c r="BA99" s="307" t="n"/>
      <c r="BB99" s="307" t="n"/>
      <c r="BC99" s="307" t="n"/>
      <c r="BD99" s="307" t="n"/>
      <c r="BE99" s="307" t="n"/>
      <c r="BF99" s="307" t="n"/>
      <c r="BG99" s="307" t="n"/>
      <c r="BH99" s="307" t="n"/>
      <c r="BI99" s="307" t="n"/>
      <c r="BJ99" s="307" t="n"/>
      <c r="BK99" s="307" t="n"/>
      <c r="BL99" s="307" t="n"/>
      <c r="BM99" s="307" t="n"/>
      <c r="BN99" s="307" t="n"/>
      <c r="BO99" s="307" t="n"/>
      <c r="BP99" s="307" t="n"/>
      <c r="BQ99" s="307" t="n"/>
      <c r="BR99" s="307" t="n"/>
      <c r="BS99" s="307" t="n"/>
      <c r="BT99" s="307" t="n"/>
      <c r="BU99" s="307" t="n"/>
      <c r="BV99" s="307" t="n"/>
      <c r="BW99" s="307" t="n"/>
      <c r="BX99" s="307" t="n"/>
      <c r="BY99" s="307" t="n"/>
      <c r="BZ99" s="307" t="n"/>
      <c r="CA99" s="307" t="n"/>
      <c r="CB99" s="307" t="n"/>
      <c r="CC99" s="302" t="n"/>
      <c r="CD99" s="302" t="n"/>
      <c r="CE99" s="302" t="n"/>
      <c r="CF99" s="302" t="n"/>
      <c r="CG99" s="302" t="n"/>
      <c r="CH99" s="302" t="n"/>
      <c r="CI99" s="302" t="n"/>
      <c r="CJ99" s="302" t="n"/>
      <c r="CK99" s="302" t="n"/>
      <c r="CL99" s="302" t="n"/>
      <c r="CM99" s="302" t="n"/>
      <c r="CN99" s="302" t="n"/>
      <c r="CO99" s="302" t="n"/>
      <c r="CP99" s="302" t="n"/>
      <c r="CQ99" s="302" t="n"/>
      <c r="CR99" s="302" t="n"/>
      <c r="CS99" s="302" t="n"/>
      <c r="CT99" s="302" t="n"/>
      <c r="CU99" s="302" t="n"/>
      <c r="CV99" s="302" t="n"/>
    </row>
    <row r="100" hidden="1" outlineLevel="1" ht="10.5" customHeight="1" s="412">
      <c r="A100" s="302" t="inlineStr">
        <is>
          <t xml:space="preserve">    Final Est.</t>
        </is>
      </c>
      <c r="B100" s="319" t="inlineStr">
        <is>
          <t>-</t>
        </is>
      </c>
      <c r="C100" s="319" t="inlineStr">
        <is>
          <t>-</t>
        </is>
      </c>
      <c r="D100" s="462" t="n">
        <v>0.3735</v>
      </c>
      <c r="E100" s="462" t="n">
        <v>0.607</v>
      </c>
      <c r="F100" s="462" t="n">
        <v>1.05023</v>
      </c>
      <c r="G100" s="462" t="n">
        <v>1.30775</v>
      </c>
      <c r="H100" s="462" t="n">
        <v>2.03439</v>
      </c>
      <c r="I100" s="319" t="inlineStr">
        <is>
          <t>-</t>
        </is>
      </c>
      <c r="J100" s="319" t="inlineStr">
        <is>
          <t>-</t>
        </is>
      </c>
      <c r="K100" s="319" t="inlineStr">
        <is>
          <t>-</t>
        </is>
      </c>
      <c r="L100" s="319" t="inlineStr">
        <is>
          <t>-</t>
        </is>
      </c>
      <c r="M100" s="319" t="inlineStr">
        <is>
          <t>-</t>
        </is>
      </c>
      <c r="N100" s="319" t="inlineStr">
        <is>
          <t>-</t>
        </is>
      </c>
      <c r="O100" s="319" t="inlineStr">
        <is>
          <t>-</t>
        </is>
      </c>
      <c r="P100" s="319" t="inlineStr">
        <is>
          <t>-</t>
        </is>
      </c>
      <c r="Q100" s="319" t="inlineStr">
        <is>
          <t>-</t>
        </is>
      </c>
      <c r="R100" s="319" t="inlineStr">
        <is>
          <t>-</t>
        </is>
      </c>
      <c r="S100" s="319" t="inlineStr">
        <is>
          <t>-</t>
        </is>
      </c>
      <c r="T100" s="319" t="inlineStr">
        <is>
          <t>-</t>
        </is>
      </c>
      <c r="U100" s="319" t="inlineStr">
        <is>
          <t>-</t>
        </is>
      </c>
      <c r="V100" s="319" t="inlineStr">
        <is>
          <t>-</t>
        </is>
      </c>
      <c r="W100" s="319" t="inlineStr">
        <is>
          <t>-</t>
        </is>
      </c>
      <c r="X100" s="319" t="inlineStr">
        <is>
          <t>-</t>
        </is>
      </c>
      <c r="Y100" s="319" t="inlineStr">
        <is>
          <t>-</t>
        </is>
      </c>
      <c r="Z100" s="319" t="inlineStr">
        <is>
          <t>-</t>
        </is>
      </c>
      <c r="AA100" s="319" t="inlineStr">
        <is>
          <t>-</t>
        </is>
      </c>
      <c r="AB100" s="319" t="inlineStr">
        <is>
          <t>-</t>
        </is>
      </c>
      <c r="AC100" s="319" t="inlineStr">
        <is>
          <t>-</t>
        </is>
      </c>
      <c r="AD100" s="307" t="n"/>
      <c r="AE100" s="307" t="n"/>
      <c r="AF100" s="307" t="n"/>
      <c r="AG100" s="307" t="n"/>
      <c r="AH100" s="307" t="n"/>
      <c r="AI100" s="307" t="n"/>
      <c r="AJ100" s="307" t="n"/>
      <c r="AK100" s="307" t="n"/>
      <c r="AL100" s="307" t="n"/>
      <c r="AM100" s="307" t="n"/>
      <c r="AN100" s="307" t="n"/>
      <c r="AO100" s="307" t="n"/>
      <c r="AP100" s="307" t="n"/>
      <c r="AQ100" s="307" t="n"/>
      <c r="AR100" s="307" t="n"/>
      <c r="AS100" s="307" t="n"/>
      <c r="AT100" s="307" t="n"/>
      <c r="AU100" s="307" t="n"/>
      <c r="AV100" s="307" t="n"/>
      <c r="AW100" s="307" t="n"/>
      <c r="AX100" s="307" t="n"/>
      <c r="AY100" s="307" t="n"/>
      <c r="AZ100" s="307" t="n"/>
      <c r="BA100" s="307" t="n"/>
      <c r="BB100" s="307" t="n"/>
      <c r="BC100" s="307" t="n"/>
      <c r="BD100" s="307" t="n"/>
      <c r="BE100" s="307" t="n"/>
      <c r="BF100" s="307" t="n"/>
      <c r="BG100" s="307" t="n"/>
      <c r="BH100" s="307" t="n"/>
      <c r="BI100" s="307" t="n"/>
      <c r="BJ100" s="307" t="n"/>
      <c r="BK100" s="307" t="n"/>
      <c r="BL100" s="307" t="n"/>
      <c r="BM100" s="307" t="n"/>
      <c r="BN100" s="307" t="n"/>
      <c r="BO100" s="307" t="n"/>
      <c r="BP100" s="307" t="n"/>
      <c r="BQ100" s="307" t="n"/>
      <c r="BR100" s="307" t="n"/>
      <c r="BS100" s="307" t="n"/>
      <c r="BT100" s="307" t="n"/>
      <c r="BU100" s="307" t="n"/>
      <c r="BV100" s="307" t="n"/>
      <c r="BW100" s="307" t="n"/>
      <c r="BX100" s="307" t="n"/>
      <c r="BY100" s="307" t="n"/>
      <c r="BZ100" s="307" t="n"/>
      <c r="CA100" s="307" t="n"/>
      <c r="CB100" s="307" t="n"/>
      <c r="CC100" s="302" t="n"/>
      <c r="CD100" s="302" t="n"/>
      <c r="CE100" s="302" t="n"/>
      <c r="CF100" s="302" t="n"/>
      <c r="CG100" s="302" t="n"/>
      <c r="CH100" s="302" t="n"/>
      <c r="CI100" s="302" t="n"/>
      <c r="CJ100" s="302" t="n"/>
      <c r="CK100" s="302" t="n"/>
      <c r="CL100" s="302" t="n"/>
      <c r="CM100" s="302" t="n"/>
      <c r="CN100" s="302" t="n"/>
      <c r="CO100" s="302" t="n"/>
      <c r="CP100" s="302" t="n"/>
      <c r="CQ100" s="302" t="n"/>
      <c r="CR100" s="302" t="n"/>
      <c r="CS100" s="302" t="n"/>
      <c r="CT100" s="302" t="n"/>
      <c r="CU100" s="302" t="n"/>
      <c r="CV100" s="302" t="n"/>
    </row>
    <row r="101" hidden="1" outlineLevel="1" ht="10.5" customHeight="1" s="412">
      <c r="A101" s="302" t="inlineStr">
        <is>
          <t xml:space="preserve">    Median</t>
        </is>
      </c>
      <c r="B101" s="319" t="inlineStr">
        <is>
          <t>-</t>
        </is>
      </c>
      <c r="C101" s="319" t="inlineStr">
        <is>
          <t>-</t>
        </is>
      </c>
      <c r="D101" s="462" t="n">
        <v>0.3735</v>
      </c>
      <c r="E101" s="462" t="n">
        <v>0.607</v>
      </c>
      <c r="F101" s="462" t="n">
        <v>1.11</v>
      </c>
      <c r="G101" s="462" t="n">
        <v>1.35</v>
      </c>
      <c r="H101" s="462" t="n">
        <v>2.03317</v>
      </c>
      <c r="I101" s="319" t="inlineStr">
        <is>
          <t>-</t>
        </is>
      </c>
      <c r="J101" s="319" t="inlineStr">
        <is>
          <t>-</t>
        </is>
      </c>
      <c r="K101" s="319" t="inlineStr">
        <is>
          <t>-</t>
        </is>
      </c>
      <c r="L101" s="319" t="inlineStr">
        <is>
          <t>-</t>
        </is>
      </c>
      <c r="M101" s="319" t="inlineStr">
        <is>
          <t>-</t>
        </is>
      </c>
      <c r="N101" s="319" t="inlineStr">
        <is>
          <t>-</t>
        </is>
      </c>
      <c r="O101" s="319" t="inlineStr">
        <is>
          <t>-</t>
        </is>
      </c>
      <c r="P101" s="319" t="inlineStr">
        <is>
          <t>-</t>
        </is>
      </c>
      <c r="Q101" s="319" t="inlineStr">
        <is>
          <t>-</t>
        </is>
      </c>
      <c r="R101" s="319" t="inlineStr">
        <is>
          <t>-</t>
        </is>
      </c>
      <c r="S101" s="319" t="inlineStr">
        <is>
          <t>-</t>
        </is>
      </c>
      <c r="T101" s="319" t="inlineStr">
        <is>
          <t>-</t>
        </is>
      </c>
      <c r="U101" s="319" t="inlineStr">
        <is>
          <t>-</t>
        </is>
      </c>
      <c r="V101" s="319" t="inlineStr">
        <is>
          <t>-</t>
        </is>
      </c>
      <c r="W101" s="319" t="inlineStr">
        <is>
          <t>-</t>
        </is>
      </c>
      <c r="X101" s="319" t="inlineStr">
        <is>
          <t>-</t>
        </is>
      </c>
      <c r="Y101" s="319" t="inlineStr">
        <is>
          <t>-</t>
        </is>
      </c>
      <c r="Z101" s="319" t="inlineStr">
        <is>
          <t>-</t>
        </is>
      </c>
      <c r="AA101" s="319" t="inlineStr">
        <is>
          <t>-</t>
        </is>
      </c>
      <c r="AB101" s="319" t="inlineStr">
        <is>
          <t>-</t>
        </is>
      </c>
      <c r="AC101" s="319" t="inlineStr">
        <is>
          <t>-</t>
        </is>
      </c>
      <c r="AD101" s="307" t="n"/>
      <c r="AE101" s="307" t="n"/>
      <c r="AF101" s="307" t="n"/>
      <c r="AG101" s="307" t="n"/>
      <c r="AH101" s="307" t="n"/>
      <c r="AI101" s="307" t="n"/>
      <c r="AJ101" s="307" t="n"/>
      <c r="AK101" s="307" t="n"/>
      <c r="AL101" s="307" t="n"/>
      <c r="AM101" s="307" t="n"/>
      <c r="AN101" s="307" t="n"/>
      <c r="AO101" s="307" t="n"/>
      <c r="AP101" s="307" t="n"/>
      <c r="AQ101" s="307" t="n"/>
      <c r="AR101" s="307" t="n"/>
      <c r="AS101" s="307" t="n"/>
      <c r="AT101" s="307" t="n"/>
      <c r="AU101" s="307" t="n"/>
      <c r="AV101" s="307" t="n"/>
      <c r="AW101" s="307" t="n"/>
      <c r="AX101" s="307" t="n"/>
      <c r="AY101" s="307" t="n"/>
      <c r="AZ101" s="307" t="n"/>
      <c r="BA101" s="307" t="n"/>
      <c r="BB101" s="307" t="n"/>
      <c r="BC101" s="307" t="n"/>
      <c r="BD101" s="307" t="n"/>
      <c r="BE101" s="307" t="n"/>
      <c r="BF101" s="307" t="n"/>
      <c r="BG101" s="307" t="n"/>
      <c r="BH101" s="307" t="n"/>
      <c r="BI101" s="307" t="n"/>
      <c r="BJ101" s="307" t="n"/>
      <c r="BK101" s="307" t="n"/>
      <c r="BL101" s="307" t="n"/>
      <c r="BM101" s="307" t="n"/>
      <c r="BN101" s="307" t="n"/>
      <c r="BO101" s="307" t="n"/>
      <c r="BP101" s="307" t="n"/>
      <c r="BQ101" s="307" t="n"/>
      <c r="BR101" s="307" t="n"/>
      <c r="BS101" s="307" t="n"/>
      <c r="BT101" s="307" t="n"/>
      <c r="BU101" s="307" t="n"/>
      <c r="BV101" s="307" t="n"/>
      <c r="BW101" s="307" t="n"/>
      <c r="BX101" s="307" t="n"/>
      <c r="BY101" s="307" t="n"/>
      <c r="BZ101" s="307" t="n"/>
      <c r="CA101" s="307" t="n"/>
      <c r="CB101" s="307" t="n"/>
      <c r="CC101" s="302" t="n"/>
      <c r="CD101" s="302" t="n"/>
      <c r="CE101" s="302" t="n"/>
      <c r="CF101" s="302" t="n"/>
      <c r="CG101" s="302" t="n"/>
      <c r="CH101" s="302" t="n"/>
      <c r="CI101" s="302" t="n"/>
      <c r="CJ101" s="302" t="n"/>
      <c r="CK101" s="302" t="n"/>
      <c r="CL101" s="302" t="n"/>
      <c r="CM101" s="302" t="n"/>
      <c r="CN101" s="302" t="n"/>
      <c r="CO101" s="302" t="n"/>
      <c r="CP101" s="302" t="n"/>
      <c r="CQ101" s="302" t="n"/>
      <c r="CR101" s="302" t="n"/>
      <c r="CS101" s="302" t="n"/>
      <c r="CT101" s="302" t="n"/>
      <c r="CU101" s="302" t="n"/>
      <c r="CV101" s="302" t="n"/>
    </row>
    <row r="102" hidden="1" outlineLevel="1" ht="10.5" customHeight="1" s="412">
      <c r="A102" s="302" t="inlineStr">
        <is>
          <t xml:space="preserve">    High</t>
        </is>
      </c>
      <c r="B102" s="319" t="inlineStr">
        <is>
          <t>-</t>
        </is>
      </c>
      <c r="C102" s="319" t="inlineStr">
        <is>
          <t>-</t>
        </is>
      </c>
      <c r="D102" s="462" t="n">
        <v>0.43</v>
      </c>
      <c r="E102" s="462" t="n">
        <v>0.6835</v>
      </c>
      <c r="F102" s="462" t="n">
        <v>1.1707</v>
      </c>
      <c r="G102" s="462" t="n">
        <v>1.47336</v>
      </c>
      <c r="H102" s="462" t="n">
        <v>2.29</v>
      </c>
      <c r="I102" s="319" t="inlineStr">
        <is>
          <t>-</t>
        </is>
      </c>
      <c r="J102" s="319" t="inlineStr">
        <is>
          <t>-</t>
        </is>
      </c>
      <c r="K102" s="319" t="inlineStr">
        <is>
          <t>-</t>
        </is>
      </c>
      <c r="L102" s="319" t="inlineStr">
        <is>
          <t>-</t>
        </is>
      </c>
      <c r="M102" s="319" t="inlineStr">
        <is>
          <t>-</t>
        </is>
      </c>
      <c r="N102" s="319" t="inlineStr">
        <is>
          <t>-</t>
        </is>
      </c>
      <c r="O102" s="319" t="inlineStr">
        <is>
          <t>-</t>
        </is>
      </c>
      <c r="P102" s="319" t="inlineStr">
        <is>
          <t>-</t>
        </is>
      </c>
      <c r="Q102" s="319" t="inlineStr">
        <is>
          <t>-</t>
        </is>
      </c>
      <c r="R102" s="319" t="inlineStr">
        <is>
          <t>-</t>
        </is>
      </c>
      <c r="S102" s="319" t="inlineStr">
        <is>
          <t>-</t>
        </is>
      </c>
      <c r="T102" s="319" t="inlineStr">
        <is>
          <t>-</t>
        </is>
      </c>
      <c r="U102" s="319" t="inlineStr">
        <is>
          <t>-</t>
        </is>
      </c>
      <c r="V102" s="319" t="inlineStr">
        <is>
          <t>-</t>
        </is>
      </c>
      <c r="W102" s="319" t="inlineStr">
        <is>
          <t>-</t>
        </is>
      </c>
      <c r="X102" s="319" t="inlineStr">
        <is>
          <t>-</t>
        </is>
      </c>
      <c r="Y102" s="319" t="inlineStr">
        <is>
          <t>-</t>
        </is>
      </c>
      <c r="Z102" s="319" t="inlineStr">
        <is>
          <t>-</t>
        </is>
      </c>
      <c r="AA102" s="319" t="inlineStr">
        <is>
          <t>-</t>
        </is>
      </c>
      <c r="AB102" s="319" t="inlineStr">
        <is>
          <t>-</t>
        </is>
      </c>
      <c r="AC102" s="319" t="inlineStr">
        <is>
          <t>-</t>
        </is>
      </c>
      <c r="AD102" s="307" t="n"/>
      <c r="AE102" s="307" t="n"/>
      <c r="AF102" s="307" t="n"/>
      <c r="AG102" s="307" t="n"/>
      <c r="AH102" s="307" t="n"/>
      <c r="AI102" s="307" t="n"/>
      <c r="AJ102" s="307" t="n"/>
      <c r="AK102" s="307" t="n"/>
      <c r="AL102" s="307" t="n"/>
      <c r="AM102" s="307" t="n"/>
      <c r="AN102" s="307" t="n"/>
      <c r="AO102" s="307" t="n"/>
      <c r="AP102" s="307" t="n"/>
      <c r="AQ102" s="307" t="n"/>
      <c r="AR102" s="307" t="n"/>
      <c r="AS102" s="307" t="n"/>
      <c r="AT102" s="307" t="n"/>
      <c r="AU102" s="307" t="n"/>
      <c r="AV102" s="307" t="n"/>
      <c r="AW102" s="307" t="n"/>
      <c r="AX102" s="307" t="n"/>
      <c r="AY102" s="307" t="n"/>
      <c r="AZ102" s="307" t="n"/>
      <c r="BA102" s="307" t="n"/>
      <c r="BB102" s="307" t="n"/>
      <c r="BC102" s="307" t="n"/>
      <c r="BD102" s="307" t="n"/>
      <c r="BE102" s="307" t="n"/>
      <c r="BF102" s="307" t="n"/>
      <c r="BG102" s="307" t="n"/>
      <c r="BH102" s="307" t="n"/>
      <c r="BI102" s="307" t="n"/>
      <c r="BJ102" s="307" t="n"/>
      <c r="BK102" s="307" t="n"/>
      <c r="BL102" s="307" t="n"/>
      <c r="BM102" s="307" t="n"/>
      <c r="BN102" s="307" t="n"/>
      <c r="BO102" s="307" t="n"/>
      <c r="BP102" s="307" t="n"/>
      <c r="BQ102" s="307" t="n"/>
      <c r="BR102" s="307" t="n"/>
      <c r="BS102" s="307" t="n"/>
      <c r="BT102" s="307" t="n"/>
      <c r="BU102" s="307" t="n"/>
      <c r="BV102" s="307" t="n"/>
      <c r="BW102" s="307" t="n"/>
      <c r="BX102" s="307" t="n"/>
      <c r="BY102" s="307" t="n"/>
      <c r="BZ102" s="307" t="n"/>
      <c r="CA102" s="307" t="n"/>
      <c r="CB102" s="307" t="n"/>
      <c r="CC102" s="302" t="n"/>
      <c r="CD102" s="302" t="n"/>
      <c r="CE102" s="302" t="n"/>
      <c r="CF102" s="302" t="n"/>
      <c r="CG102" s="302" t="n"/>
      <c r="CH102" s="302" t="n"/>
      <c r="CI102" s="302" t="n"/>
      <c r="CJ102" s="302" t="n"/>
      <c r="CK102" s="302" t="n"/>
      <c r="CL102" s="302" t="n"/>
      <c r="CM102" s="302" t="n"/>
      <c r="CN102" s="302" t="n"/>
      <c r="CO102" s="302" t="n"/>
      <c r="CP102" s="302" t="n"/>
      <c r="CQ102" s="302" t="n"/>
      <c r="CR102" s="302" t="n"/>
      <c r="CS102" s="302" t="n"/>
      <c r="CT102" s="302" t="n"/>
      <c r="CU102" s="302" t="n"/>
      <c r="CV102" s="302" t="n"/>
    </row>
    <row r="103" hidden="1" outlineLevel="1" ht="10.5" customHeight="1" s="412">
      <c r="A103" s="302" t="inlineStr">
        <is>
          <t xml:space="preserve">    Low</t>
        </is>
      </c>
      <c r="B103" s="319" t="inlineStr">
        <is>
          <t>-</t>
        </is>
      </c>
      <c r="C103" s="319" t="inlineStr">
        <is>
          <t>-</t>
        </is>
      </c>
      <c r="D103" s="462" t="n">
        <v>0.317</v>
      </c>
      <c r="E103" s="462" t="n">
        <v>0.53</v>
      </c>
      <c r="F103" s="462" t="n">
        <v>0.87</v>
      </c>
      <c r="G103" s="462" t="n">
        <v>1.07</v>
      </c>
      <c r="H103" s="462" t="n">
        <v>1.8</v>
      </c>
      <c r="I103" s="319" t="inlineStr">
        <is>
          <t>-</t>
        </is>
      </c>
      <c r="J103" s="319" t="inlineStr">
        <is>
          <t>-</t>
        </is>
      </c>
      <c r="K103" s="319" t="inlineStr">
        <is>
          <t>-</t>
        </is>
      </c>
      <c r="L103" s="319" t="inlineStr">
        <is>
          <t>-</t>
        </is>
      </c>
      <c r="M103" s="319" t="inlineStr">
        <is>
          <t>-</t>
        </is>
      </c>
      <c r="N103" s="319" t="inlineStr">
        <is>
          <t>-</t>
        </is>
      </c>
      <c r="O103" s="319" t="inlineStr">
        <is>
          <t>-</t>
        </is>
      </c>
      <c r="P103" s="319" t="inlineStr">
        <is>
          <t>-</t>
        </is>
      </c>
      <c r="Q103" s="319" t="inlineStr">
        <is>
          <t>-</t>
        </is>
      </c>
      <c r="R103" s="319" t="inlineStr">
        <is>
          <t>-</t>
        </is>
      </c>
      <c r="S103" s="319" t="inlineStr">
        <is>
          <t>-</t>
        </is>
      </c>
      <c r="T103" s="319" t="inlineStr">
        <is>
          <t>-</t>
        </is>
      </c>
      <c r="U103" s="319" t="inlineStr">
        <is>
          <t>-</t>
        </is>
      </c>
      <c r="V103" s="319" t="inlineStr">
        <is>
          <t>-</t>
        </is>
      </c>
      <c r="W103" s="319" t="inlineStr">
        <is>
          <t>-</t>
        </is>
      </c>
      <c r="X103" s="319" t="inlineStr">
        <is>
          <t>-</t>
        </is>
      </c>
      <c r="Y103" s="319" t="inlineStr">
        <is>
          <t>-</t>
        </is>
      </c>
      <c r="Z103" s="319" t="inlineStr">
        <is>
          <t>-</t>
        </is>
      </c>
      <c r="AA103" s="319" t="inlineStr">
        <is>
          <t>-</t>
        </is>
      </c>
      <c r="AB103" s="319" t="inlineStr">
        <is>
          <t>-</t>
        </is>
      </c>
      <c r="AC103" s="319" t="inlineStr">
        <is>
          <t>-</t>
        </is>
      </c>
      <c r="AD103" s="307" t="n"/>
      <c r="AE103" s="307" t="n"/>
      <c r="AF103" s="307" t="n"/>
      <c r="AG103" s="307" t="n"/>
      <c r="AH103" s="307" t="n"/>
      <c r="AI103" s="307" t="n"/>
      <c r="AJ103" s="307" t="n"/>
      <c r="AK103" s="307" t="n"/>
      <c r="AL103" s="307" t="n"/>
      <c r="AM103" s="307" t="n"/>
      <c r="AN103" s="307" t="n"/>
      <c r="AO103" s="307" t="n"/>
      <c r="AP103" s="307" t="n"/>
      <c r="AQ103" s="307" t="n"/>
      <c r="AR103" s="307" t="n"/>
      <c r="AS103" s="307" t="n"/>
      <c r="AT103" s="307" t="n"/>
      <c r="AU103" s="307" t="n"/>
      <c r="AV103" s="307" t="n"/>
      <c r="AW103" s="307" t="n"/>
      <c r="AX103" s="307" t="n"/>
      <c r="AY103" s="307" t="n"/>
      <c r="AZ103" s="307" t="n"/>
      <c r="BA103" s="307" t="n"/>
      <c r="BB103" s="307" t="n"/>
      <c r="BC103" s="307" t="n"/>
      <c r="BD103" s="307" t="n"/>
      <c r="BE103" s="307" t="n"/>
      <c r="BF103" s="307" t="n"/>
      <c r="BG103" s="307" t="n"/>
      <c r="BH103" s="307" t="n"/>
      <c r="BI103" s="307" t="n"/>
      <c r="BJ103" s="307" t="n"/>
      <c r="BK103" s="307" t="n"/>
      <c r="BL103" s="307" t="n"/>
      <c r="BM103" s="307" t="n"/>
      <c r="BN103" s="307" t="n"/>
      <c r="BO103" s="307" t="n"/>
      <c r="BP103" s="307" t="n"/>
      <c r="BQ103" s="307" t="n"/>
      <c r="BR103" s="307" t="n"/>
      <c r="BS103" s="307" t="n"/>
      <c r="BT103" s="307" t="n"/>
      <c r="BU103" s="307" t="n"/>
      <c r="BV103" s="307" t="n"/>
      <c r="BW103" s="307" t="n"/>
      <c r="BX103" s="307" t="n"/>
      <c r="BY103" s="307" t="n"/>
      <c r="BZ103" s="307" t="n"/>
      <c r="CA103" s="307" t="n"/>
      <c r="CB103" s="307" t="n"/>
      <c r="CC103" s="302" t="n"/>
      <c r="CD103" s="302" t="n"/>
      <c r="CE103" s="302" t="n"/>
      <c r="CF103" s="302" t="n"/>
      <c r="CG103" s="302" t="n"/>
      <c r="CH103" s="302" t="n"/>
      <c r="CI103" s="302" t="n"/>
      <c r="CJ103" s="302" t="n"/>
      <c r="CK103" s="302" t="n"/>
      <c r="CL103" s="302" t="n"/>
      <c r="CM103" s="302" t="n"/>
      <c r="CN103" s="302" t="n"/>
      <c r="CO103" s="302" t="n"/>
      <c r="CP103" s="302" t="n"/>
      <c r="CQ103" s="302" t="n"/>
      <c r="CR103" s="302" t="n"/>
      <c r="CS103" s="302" t="n"/>
      <c r="CT103" s="302" t="n"/>
      <c r="CU103" s="302" t="n"/>
      <c r="CV103" s="302" t="n"/>
    </row>
    <row r="104" hidden="1" outlineLevel="1" ht="10.5" customHeight="1" s="412">
      <c r="A104" s="302" t="inlineStr">
        <is>
          <t xml:space="preserve">    Std. Dev.</t>
        </is>
      </c>
      <c r="B104" s="319" t="inlineStr">
        <is>
          <t>-</t>
        </is>
      </c>
      <c r="C104" s="319" t="inlineStr">
        <is>
          <t>-</t>
        </is>
      </c>
      <c r="D104" s="460" t="n">
        <v>0.0565</v>
      </c>
      <c r="E104" s="460" t="n">
        <v>0.077</v>
      </c>
      <c r="F104" s="460" t="n">
        <v>0.12983</v>
      </c>
      <c r="G104" s="460" t="n">
        <v>0.13193</v>
      </c>
      <c r="H104" s="460" t="n">
        <v>0.1426</v>
      </c>
      <c r="I104" s="319" t="inlineStr">
        <is>
          <t>-</t>
        </is>
      </c>
      <c r="J104" s="319" t="inlineStr">
        <is>
          <t>-</t>
        </is>
      </c>
      <c r="K104" s="319" t="inlineStr">
        <is>
          <t>-</t>
        </is>
      </c>
      <c r="L104" s="319" t="inlineStr">
        <is>
          <t>-</t>
        </is>
      </c>
      <c r="M104" s="319" t="inlineStr">
        <is>
          <t>-</t>
        </is>
      </c>
      <c r="N104" s="319" t="inlineStr">
        <is>
          <t>-</t>
        </is>
      </c>
      <c r="O104" s="319" t="inlineStr">
        <is>
          <t>-</t>
        </is>
      </c>
      <c r="P104" s="319" t="inlineStr">
        <is>
          <t>-</t>
        </is>
      </c>
      <c r="Q104" s="319" t="inlineStr">
        <is>
          <t>-</t>
        </is>
      </c>
      <c r="R104" s="319" t="inlineStr">
        <is>
          <t>-</t>
        </is>
      </c>
      <c r="S104" s="319" t="inlineStr">
        <is>
          <t>-</t>
        </is>
      </c>
      <c r="T104" s="319" t="inlineStr">
        <is>
          <t>-</t>
        </is>
      </c>
      <c r="U104" s="319" t="inlineStr">
        <is>
          <t>-</t>
        </is>
      </c>
      <c r="V104" s="319" t="inlineStr">
        <is>
          <t>-</t>
        </is>
      </c>
      <c r="W104" s="319" t="inlineStr">
        <is>
          <t>-</t>
        </is>
      </c>
      <c r="X104" s="319" t="inlineStr">
        <is>
          <t>-</t>
        </is>
      </c>
      <c r="Y104" s="319" t="inlineStr">
        <is>
          <t>-</t>
        </is>
      </c>
      <c r="Z104" s="319" t="inlineStr">
        <is>
          <t>-</t>
        </is>
      </c>
      <c r="AA104" s="319" t="inlineStr">
        <is>
          <t>-</t>
        </is>
      </c>
      <c r="AB104" s="319" t="inlineStr">
        <is>
          <t>-</t>
        </is>
      </c>
      <c r="AC104" s="319" t="inlineStr">
        <is>
          <t>-</t>
        </is>
      </c>
      <c r="AD104" s="307" t="n"/>
      <c r="AE104" s="307" t="n"/>
      <c r="AF104" s="307" t="n"/>
      <c r="AG104" s="307" t="n"/>
      <c r="AH104" s="307" t="n"/>
      <c r="AI104" s="307" t="n"/>
      <c r="AJ104" s="307" t="n"/>
      <c r="AK104" s="307" t="n"/>
      <c r="AL104" s="307" t="n"/>
      <c r="AM104" s="307" t="n"/>
      <c r="AN104" s="307" t="n"/>
      <c r="AO104" s="307" t="n"/>
      <c r="AP104" s="307" t="n"/>
      <c r="AQ104" s="307" t="n"/>
      <c r="AR104" s="307" t="n"/>
      <c r="AS104" s="307" t="n"/>
      <c r="AT104" s="307" t="n"/>
      <c r="AU104" s="307" t="n"/>
      <c r="AV104" s="307" t="n"/>
      <c r="AW104" s="307" t="n"/>
      <c r="AX104" s="307" t="n"/>
      <c r="AY104" s="307" t="n"/>
      <c r="AZ104" s="307" t="n"/>
      <c r="BA104" s="307" t="n"/>
      <c r="BB104" s="307" t="n"/>
      <c r="BC104" s="307" t="n"/>
      <c r="BD104" s="307" t="n"/>
      <c r="BE104" s="307" t="n"/>
      <c r="BF104" s="307" t="n"/>
      <c r="BG104" s="307" t="n"/>
      <c r="BH104" s="307" t="n"/>
      <c r="BI104" s="307" t="n"/>
      <c r="BJ104" s="307" t="n"/>
      <c r="BK104" s="307" t="n"/>
      <c r="BL104" s="307" t="n"/>
      <c r="BM104" s="307" t="n"/>
      <c r="BN104" s="307" t="n"/>
      <c r="BO104" s="307" t="n"/>
      <c r="BP104" s="307" t="n"/>
      <c r="BQ104" s="307" t="n"/>
      <c r="BR104" s="307" t="n"/>
      <c r="BS104" s="307" t="n"/>
      <c r="BT104" s="307" t="n"/>
      <c r="BU104" s="307" t="n"/>
      <c r="BV104" s="307" t="n"/>
      <c r="BW104" s="307" t="n"/>
      <c r="BX104" s="307" t="n"/>
      <c r="BY104" s="307" t="n"/>
      <c r="BZ104" s="307" t="n"/>
      <c r="CA104" s="307" t="n"/>
      <c r="CB104" s="307" t="n"/>
      <c r="CC104" s="302" t="n"/>
      <c r="CD104" s="302" t="n"/>
      <c r="CE104" s="302" t="n"/>
      <c r="CF104" s="302" t="n"/>
      <c r="CG104" s="302" t="n"/>
      <c r="CH104" s="302" t="n"/>
      <c r="CI104" s="302" t="n"/>
      <c r="CJ104" s="302" t="n"/>
      <c r="CK104" s="302" t="n"/>
      <c r="CL104" s="302" t="n"/>
      <c r="CM104" s="302" t="n"/>
      <c r="CN104" s="302" t="n"/>
      <c r="CO104" s="302" t="n"/>
      <c r="CP104" s="302" t="n"/>
      <c r="CQ104" s="302" t="n"/>
      <c r="CR104" s="302" t="n"/>
      <c r="CS104" s="302" t="n"/>
      <c r="CT104" s="302" t="n"/>
      <c r="CU104" s="302" t="n"/>
      <c r="CV104" s="302" t="n"/>
    </row>
    <row r="105" hidden="1" outlineLevel="1" ht="10.5" customHeight="1" s="412">
      <c r="A105" s="302" t="inlineStr">
        <is>
          <t xml:space="preserve">    No. of Estimates</t>
        </is>
      </c>
      <c r="B105" s="319" t="inlineStr">
        <is>
          <t>-</t>
        </is>
      </c>
      <c r="C105" s="319" t="inlineStr">
        <is>
          <t>-</t>
        </is>
      </c>
      <c r="D105" s="319" t="inlineStr">
        <is>
          <t>2/2</t>
        </is>
      </c>
      <c r="E105" s="319" t="inlineStr">
        <is>
          <t>2/2</t>
        </is>
      </c>
      <c r="F105" s="319" t="inlineStr">
        <is>
          <t>3/3</t>
        </is>
      </c>
      <c r="G105" s="319" t="inlineStr">
        <is>
          <t>7/7</t>
        </is>
      </c>
      <c r="H105" s="319" t="inlineStr">
        <is>
          <t>6/7</t>
        </is>
      </c>
      <c r="I105" s="319" t="inlineStr">
        <is>
          <t>-</t>
        </is>
      </c>
      <c r="J105" s="319" t="inlineStr">
        <is>
          <t>-</t>
        </is>
      </c>
      <c r="K105" s="319" t="inlineStr">
        <is>
          <t>-</t>
        </is>
      </c>
      <c r="L105" s="319" t="inlineStr">
        <is>
          <t>-</t>
        </is>
      </c>
      <c r="M105" s="319" t="inlineStr">
        <is>
          <t>-</t>
        </is>
      </c>
      <c r="N105" s="319" t="inlineStr">
        <is>
          <t>-</t>
        </is>
      </c>
      <c r="O105" s="319" t="inlineStr">
        <is>
          <t>-</t>
        </is>
      </c>
      <c r="P105" s="319" t="inlineStr">
        <is>
          <t>-</t>
        </is>
      </c>
      <c r="Q105" s="319" t="inlineStr">
        <is>
          <t>-</t>
        </is>
      </c>
      <c r="R105" s="319" t="inlineStr">
        <is>
          <t>-</t>
        </is>
      </c>
      <c r="S105" s="319" t="inlineStr">
        <is>
          <t>-</t>
        </is>
      </c>
      <c r="T105" s="319" t="inlineStr">
        <is>
          <t>-</t>
        </is>
      </c>
      <c r="U105" s="319" t="inlineStr">
        <is>
          <t>-</t>
        </is>
      </c>
      <c r="V105" s="319" t="inlineStr">
        <is>
          <t>-</t>
        </is>
      </c>
      <c r="W105" s="319" t="inlineStr">
        <is>
          <t>-</t>
        </is>
      </c>
      <c r="X105" s="319" t="inlineStr">
        <is>
          <t>-</t>
        </is>
      </c>
      <c r="Y105" s="319" t="inlineStr">
        <is>
          <t>-</t>
        </is>
      </c>
      <c r="Z105" s="319" t="inlineStr">
        <is>
          <t>-</t>
        </is>
      </c>
      <c r="AA105" s="319" t="inlineStr">
        <is>
          <t>-</t>
        </is>
      </c>
      <c r="AB105" s="319" t="inlineStr">
        <is>
          <t>-</t>
        </is>
      </c>
      <c r="AC105" s="319" t="inlineStr">
        <is>
          <t>-</t>
        </is>
      </c>
      <c r="AD105" s="307" t="n"/>
      <c r="AE105" s="307" t="n"/>
      <c r="AF105" s="307" t="n"/>
      <c r="AG105" s="307" t="n"/>
      <c r="AH105" s="307" t="n"/>
      <c r="AI105" s="307" t="n"/>
      <c r="AJ105" s="307" t="n"/>
      <c r="AK105" s="307" t="n"/>
      <c r="AL105" s="307" t="n"/>
      <c r="AM105" s="307" t="n"/>
      <c r="AN105" s="307" t="n"/>
      <c r="AO105" s="307" t="n"/>
      <c r="AP105" s="307" t="n"/>
      <c r="AQ105" s="307" t="n"/>
      <c r="AR105" s="307" t="n"/>
      <c r="AS105" s="307" t="n"/>
      <c r="AT105" s="307" t="n"/>
      <c r="AU105" s="307" t="n"/>
      <c r="AV105" s="307" t="n"/>
      <c r="AW105" s="307" t="n"/>
      <c r="AX105" s="307" t="n"/>
      <c r="AY105" s="307" t="n"/>
      <c r="AZ105" s="307" t="n"/>
      <c r="BA105" s="307" t="n"/>
      <c r="BB105" s="307" t="n"/>
      <c r="BC105" s="307" t="n"/>
      <c r="BD105" s="307" t="n"/>
      <c r="BE105" s="307" t="n"/>
      <c r="BF105" s="307" t="n"/>
      <c r="BG105" s="307" t="n"/>
      <c r="BH105" s="307" t="n"/>
      <c r="BI105" s="307" t="n"/>
      <c r="BJ105" s="307" t="n"/>
      <c r="BK105" s="307" t="n"/>
      <c r="BL105" s="307" t="n"/>
      <c r="BM105" s="307" t="n"/>
      <c r="BN105" s="307" t="n"/>
      <c r="BO105" s="307" t="n"/>
      <c r="BP105" s="307" t="n"/>
      <c r="BQ105" s="307" t="n"/>
      <c r="BR105" s="307" t="n"/>
      <c r="BS105" s="307" t="n"/>
      <c r="BT105" s="307" t="n"/>
      <c r="BU105" s="307" t="n"/>
      <c r="BV105" s="307" t="n"/>
      <c r="BW105" s="307" t="n"/>
      <c r="BX105" s="307" t="n"/>
      <c r="BY105" s="307" t="n"/>
      <c r="BZ105" s="307" t="n"/>
      <c r="CA105" s="307" t="n"/>
      <c r="CB105" s="307" t="n"/>
      <c r="CC105" s="302" t="n"/>
      <c r="CD105" s="302" t="n"/>
      <c r="CE105" s="302" t="n"/>
      <c r="CF105" s="302" t="n"/>
      <c r="CG105" s="302" t="n"/>
      <c r="CH105" s="302" t="n"/>
      <c r="CI105" s="302" t="n"/>
      <c r="CJ105" s="302" t="n"/>
      <c r="CK105" s="302" t="n"/>
      <c r="CL105" s="302" t="n"/>
      <c r="CM105" s="302" t="n"/>
      <c r="CN105" s="302" t="n"/>
      <c r="CO105" s="302" t="n"/>
      <c r="CP105" s="302" t="n"/>
      <c r="CQ105" s="302" t="n"/>
      <c r="CR105" s="302" t="n"/>
      <c r="CS105" s="302" t="n"/>
      <c r="CT105" s="302" t="n"/>
      <c r="CU105" s="302" t="n"/>
      <c r="CV105" s="302" t="n"/>
    </row>
    <row r="106" hidden="1" outlineLevel="1" ht="10.5" customHeight="1" s="412">
      <c r="A106" s="302" t="inlineStr">
        <is>
          <t xml:space="preserve">    Acctg. Standard</t>
        </is>
      </c>
      <c r="B106" s="319" t="inlineStr">
        <is>
          <t>-</t>
        </is>
      </c>
      <c r="C106" s="319" t="inlineStr">
        <is>
          <t>-</t>
        </is>
      </c>
      <c r="D106" s="319" t="inlineStr">
        <is>
          <t>US GAAP</t>
        </is>
      </c>
      <c r="E106" s="319" t="inlineStr">
        <is>
          <t>US GAAP</t>
        </is>
      </c>
      <c r="F106" s="319" t="inlineStr">
        <is>
          <t>US GAAP</t>
        </is>
      </c>
      <c r="G106" s="319" t="inlineStr">
        <is>
          <t>US GAAP</t>
        </is>
      </c>
      <c r="H106" s="319" t="inlineStr">
        <is>
          <t>US GAAP</t>
        </is>
      </c>
      <c r="I106" s="319" t="inlineStr">
        <is>
          <t>-</t>
        </is>
      </c>
      <c r="J106" s="319" t="inlineStr">
        <is>
          <t>-</t>
        </is>
      </c>
      <c r="K106" s="319" t="inlineStr">
        <is>
          <t>-</t>
        </is>
      </c>
      <c r="L106" s="319" t="inlineStr">
        <is>
          <t>-</t>
        </is>
      </c>
      <c r="M106" s="319" t="inlineStr">
        <is>
          <t>-</t>
        </is>
      </c>
      <c r="N106" s="319" t="inlineStr">
        <is>
          <t>-</t>
        </is>
      </c>
      <c r="O106" s="319" t="inlineStr">
        <is>
          <t>-</t>
        </is>
      </c>
      <c r="P106" s="319" t="inlineStr">
        <is>
          <t>-</t>
        </is>
      </c>
      <c r="Q106" s="319" t="inlineStr">
        <is>
          <t>-</t>
        </is>
      </c>
      <c r="R106" s="319" t="inlineStr">
        <is>
          <t>-</t>
        </is>
      </c>
      <c r="S106" s="319" t="inlineStr">
        <is>
          <t>-</t>
        </is>
      </c>
      <c r="T106" s="319" t="inlineStr">
        <is>
          <t>-</t>
        </is>
      </c>
      <c r="U106" s="319" t="inlineStr">
        <is>
          <t>-</t>
        </is>
      </c>
      <c r="V106" s="319" t="inlineStr">
        <is>
          <t>-</t>
        </is>
      </c>
      <c r="W106" s="319" t="inlineStr">
        <is>
          <t>-</t>
        </is>
      </c>
      <c r="X106" s="319" t="inlineStr">
        <is>
          <t>-</t>
        </is>
      </c>
      <c r="Y106" s="319" t="inlineStr">
        <is>
          <t>-</t>
        </is>
      </c>
      <c r="Z106" s="319" t="inlineStr">
        <is>
          <t>-</t>
        </is>
      </c>
      <c r="AA106" s="319" t="inlineStr">
        <is>
          <t>-</t>
        </is>
      </c>
      <c r="AB106" s="319" t="inlineStr">
        <is>
          <t>-</t>
        </is>
      </c>
      <c r="AC106" s="319" t="inlineStr">
        <is>
          <t>-</t>
        </is>
      </c>
      <c r="AD106" s="307" t="n"/>
      <c r="AE106" s="307" t="n"/>
      <c r="AF106" s="307" t="n"/>
      <c r="AG106" s="307" t="n"/>
      <c r="AH106" s="307" t="n"/>
      <c r="AI106" s="307" t="n"/>
      <c r="AJ106" s="307" t="n"/>
      <c r="AK106" s="307" t="n"/>
      <c r="AL106" s="307" t="n"/>
      <c r="AM106" s="307" t="n"/>
      <c r="AN106" s="307" t="n"/>
      <c r="AO106" s="307" t="n"/>
      <c r="AP106" s="307" t="n"/>
      <c r="AQ106" s="307" t="n"/>
      <c r="AR106" s="307" t="n"/>
      <c r="AS106" s="307" t="n"/>
      <c r="AT106" s="307" t="n"/>
      <c r="AU106" s="307" t="n"/>
      <c r="AV106" s="307" t="n"/>
      <c r="AW106" s="307" t="n"/>
      <c r="AX106" s="307" t="n"/>
      <c r="AY106" s="307" t="n"/>
      <c r="AZ106" s="307" t="n"/>
      <c r="BA106" s="307" t="n"/>
      <c r="BB106" s="307" t="n"/>
      <c r="BC106" s="307" t="n"/>
      <c r="BD106" s="307" t="n"/>
      <c r="BE106" s="307" t="n"/>
      <c r="BF106" s="307" t="n"/>
      <c r="BG106" s="307" t="n"/>
      <c r="BH106" s="307" t="n"/>
      <c r="BI106" s="307" t="n"/>
      <c r="BJ106" s="307" t="n"/>
      <c r="BK106" s="307" t="n"/>
      <c r="BL106" s="307" t="n"/>
      <c r="BM106" s="307" t="n"/>
      <c r="BN106" s="307" t="n"/>
      <c r="BO106" s="307" t="n"/>
      <c r="BP106" s="307" t="n"/>
      <c r="BQ106" s="307" t="n"/>
      <c r="BR106" s="307" t="n"/>
      <c r="BS106" s="307" t="n"/>
      <c r="BT106" s="307" t="n"/>
      <c r="BU106" s="307" t="n"/>
      <c r="BV106" s="307" t="n"/>
      <c r="BW106" s="307" t="n"/>
      <c r="BX106" s="307" t="n"/>
      <c r="BY106" s="307" t="n"/>
      <c r="BZ106" s="307" t="n"/>
      <c r="CA106" s="307" t="n"/>
      <c r="CB106" s="307" t="n"/>
      <c r="CC106" s="302" t="n"/>
      <c r="CD106" s="302" t="n"/>
      <c r="CE106" s="302" t="n"/>
      <c r="CF106" s="302" t="n"/>
      <c r="CG106" s="302" t="n"/>
      <c r="CH106" s="302" t="n"/>
      <c r="CI106" s="302" t="n"/>
      <c r="CJ106" s="302" t="n"/>
      <c r="CK106" s="302" t="n"/>
      <c r="CL106" s="302" t="n"/>
      <c r="CM106" s="302" t="n"/>
      <c r="CN106" s="302" t="n"/>
      <c r="CO106" s="302" t="n"/>
      <c r="CP106" s="302" t="n"/>
      <c r="CQ106" s="302" t="n"/>
      <c r="CR106" s="302" t="n"/>
      <c r="CS106" s="302" t="n"/>
      <c r="CT106" s="302" t="n"/>
      <c r="CU106" s="302" t="n"/>
      <c r="CV106" s="302" t="n"/>
    </row>
    <row r="107" hidden="1" outlineLevel="1" ht="10.5" customHeight="1" s="412">
      <c r="A107" s="302" t="n"/>
      <c r="B107" s="307" t="n"/>
      <c r="C107" s="307" t="n"/>
      <c r="D107" s="307" t="n"/>
      <c r="E107" s="307" t="n"/>
      <c r="F107" s="307" t="n"/>
      <c r="G107" s="307" t="n"/>
      <c r="H107" s="307" t="n"/>
      <c r="I107" s="307" t="n"/>
      <c r="J107" s="307" t="n"/>
      <c r="K107" s="307" t="n"/>
      <c r="L107" s="307" t="n"/>
      <c r="M107" s="307" t="n"/>
      <c r="N107" s="307" t="n"/>
      <c r="O107" s="307" t="n"/>
      <c r="P107" s="307" t="n"/>
      <c r="Q107" s="307" t="n"/>
      <c r="R107" s="307" t="n"/>
      <c r="S107" s="307" t="n"/>
      <c r="T107" s="307" t="n"/>
      <c r="U107" s="307" t="n"/>
      <c r="V107" s="307" t="n"/>
      <c r="W107" s="307" t="n"/>
      <c r="X107" s="307" t="n"/>
      <c r="Y107" s="307" t="n"/>
      <c r="Z107" s="307" t="n"/>
      <c r="AA107" s="307" t="n"/>
      <c r="AB107" s="307" t="n"/>
      <c r="AC107" s="307" t="n"/>
      <c r="AD107" s="307" t="n"/>
      <c r="AE107" s="307" t="n"/>
      <c r="AF107" s="307" t="n"/>
      <c r="AG107" s="307" t="n"/>
      <c r="AH107" s="307" t="n"/>
      <c r="AI107" s="307" t="n"/>
      <c r="AJ107" s="307" t="n"/>
      <c r="AK107" s="307" t="n"/>
      <c r="AL107" s="307" t="n"/>
      <c r="AM107" s="307" t="n"/>
      <c r="AN107" s="307" t="n"/>
      <c r="AO107" s="307" t="n"/>
      <c r="AP107" s="307" t="n"/>
      <c r="AQ107" s="307" t="n"/>
      <c r="AR107" s="307" t="n"/>
      <c r="AS107" s="307" t="n"/>
      <c r="AT107" s="307" t="n"/>
      <c r="AU107" s="307" t="n"/>
      <c r="AV107" s="307" t="n"/>
      <c r="AW107" s="307" t="n"/>
      <c r="AX107" s="307" t="n"/>
      <c r="AY107" s="307" t="n"/>
      <c r="AZ107" s="307" t="n"/>
      <c r="BA107" s="307" t="n"/>
      <c r="BB107" s="307" t="n"/>
      <c r="BC107" s="307" t="n"/>
      <c r="BD107" s="307" t="n"/>
      <c r="BE107" s="307" t="n"/>
      <c r="BF107" s="307" t="n"/>
      <c r="BG107" s="307" t="n"/>
      <c r="BH107" s="307" t="n"/>
      <c r="BI107" s="307" t="n"/>
      <c r="BJ107" s="307" t="n"/>
      <c r="BK107" s="307" t="n"/>
      <c r="BL107" s="307" t="n"/>
      <c r="BM107" s="307" t="n"/>
      <c r="BN107" s="307" t="n"/>
      <c r="BO107" s="307" t="n"/>
      <c r="BP107" s="307" t="n"/>
      <c r="BQ107" s="307" t="n"/>
      <c r="BR107" s="307" t="n"/>
      <c r="BS107" s="307" t="n"/>
      <c r="BT107" s="307" t="n"/>
      <c r="BU107" s="307" t="n"/>
      <c r="BV107" s="307" t="n"/>
      <c r="BW107" s="307" t="n"/>
      <c r="BX107" s="307" t="n"/>
      <c r="BY107" s="307" t="n"/>
      <c r="BZ107" s="307" t="n"/>
      <c r="CA107" s="307" t="n"/>
      <c r="CB107" s="307" t="n"/>
      <c r="CC107" s="302" t="n"/>
      <c r="CD107" s="302" t="n"/>
      <c r="CE107" s="302" t="n"/>
      <c r="CF107" s="302" t="n"/>
      <c r="CG107" s="302" t="n"/>
      <c r="CH107" s="302" t="n"/>
      <c r="CI107" s="302" t="n"/>
      <c r="CJ107" s="302" t="n"/>
      <c r="CK107" s="302" t="n"/>
      <c r="CL107" s="302" t="n"/>
      <c r="CM107" s="302" t="n"/>
      <c r="CN107" s="302" t="n"/>
      <c r="CO107" s="302" t="n"/>
      <c r="CP107" s="302" t="n"/>
      <c r="CQ107" s="302" t="n"/>
      <c r="CR107" s="302" t="n"/>
      <c r="CS107" s="302" t="n"/>
      <c r="CT107" s="302" t="n"/>
      <c r="CU107" s="302" t="n"/>
      <c r="CV107" s="302" t="n"/>
    </row>
    <row r="108" hidden="1" outlineLevel="1" ht="10.5" customHeight="1" s="412">
      <c r="A108" s="316" t="inlineStr">
        <is>
          <t>NasdaqGS:LULU (USD)</t>
        </is>
      </c>
      <c r="B108" s="317" t="n">
        <v>2007</v>
      </c>
      <c r="C108" s="317" t="n">
        <v>2008</v>
      </c>
      <c r="D108" s="317" t="n">
        <v>2009</v>
      </c>
      <c r="E108" s="317" t="n">
        <v>2010</v>
      </c>
      <c r="F108" s="317" t="n">
        <v>2011</v>
      </c>
      <c r="G108" s="317" t="n">
        <v>2012</v>
      </c>
      <c r="H108" s="317" t="n">
        <v>2013</v>
      </c>
      <c r="I108" s="317" t="n">
        <v>2014</v>
      </c>
      <c r="J108" s="317" t="n">
        <v>2015</v>
      </c>
      <c r="K108" s="317" t="n">
        <v>2016</v>
      </c>
      <c r="L108" s="317" t="n">
        <v>2017</v>
      </c>
      <c r="M108" s="317" t="n">
        <v>2018</v>
      </c>
      <c r="N108" s="317" t="n">
        <v>2019</v>
      </c>
      <c r="O108" s="317" t="n">
        <v>2020</v>
      </c>
      <c r="P108" s="317" t="n">
        <v>2021</v>
      </c>
      <c r="Q108" s="317" t="n">
        <v>2022</v>
      </c>
      <c r="R108" s="317" t="n">
        <v>2023</v>
      </c>
      <c r="S108" s="317" t="n">
        <v>2024</v>
      </c>
      <c r="T108" s="317" t="n">
        <v>2025</v>
      </c>
      <c r="U108" s="317" t="n">
        <v>2026</v>
      </c>
      <c r="V108" s="317" t="n">
        <v>2027</v>
      </c>
      <c r="W108" s="317" t="n">
        <v>2028</v>
      </c>
      <c r="X108" s="317" t="n">
        <v>2029</v>
      </c>
      <c r="Y108" s="317" t="n">
        <v>2030</v>
      </c>
      <c r="Z108" s="317" t="n">
        <v>2031</v>
      </c>
      <c r="AA108" s="317" t="n">
        <v>2032</v>
      </c>
      <c r="AB108" s="317" t="n">
        <v>2033</v>
      </c>
      <c r="AC108" s="317" t="n">
        <v>2034</v>
      </c>
      <c r="AD108" s="307" t="n"/>
      <c r="AE108" s="307" t="n"/>
      <c r="AF108" s="307" t="n"/>
      <c r="AG108" s="307" t="n"/>
      <c r="AH108" s="307" t="n"/>
      <c r="AI108" s="307" t="n"/>
      <c r="AJ108" s="307" t="n"/>
      <c r="AK108" s="307" t="n"/>
      <c r="AL108" s="307" t="n"/>
      <c r="AM108" s="307" t="n"/>
      <c r="AN108" s="307" t="n"/>
      <c r="AO108" s="307" t="n"/>
      <c r="AP108" s="307" t="n"/>
      <c r="AQ108" s="307" t="n"/>
      <c r="AR108" s="307" t="n"/>
      <c r="AS108" s="307" t="n"/>
      <c r="AT108" s="307" t="n"/>
      <c r="AU108" s="307" t="n"/>
      <c r="AV108" s="307" t="n"/>
      <c r="AW108" s="307" t="n"/>
      <c r="AX108" s="307" t="n"/>
      <c r="AY108" s="307" t="n"/>
      <c r="AZ108" s="307" t="n"/>
      <c r="BA108" s="307" t="n"/>
      <c r="BB108" s="307" t="n"/>
      <c r="BC108" s="307" t="n"/>
      <c r="BD108" s="307" t="n"/>
      <c r="BE108" s="307" t="n"/>
      <c r="BF108" s="307" t="n"/>
      <c r="BG108" s="307" t="n"/>
      <c r="BH108" s="307" t="n"/>
      <c r="BI108" s="307" t="n"/>
      <c r="BJ108" s="307" t="n"/>
      <c r="BK108" s="307" t="n"/>
      <c r="BL108" s="307" t="n"/>
      <c r="BM108" s="307" t="n"/>
      <c r="BN108" s="307" t="n"/>
      <c r="BO108" s="307" t="n"/>
      <c r="BP108" s="307" t="n"/>
      <c r="BQ108" s="307" t="n"/>
      <c r="BR108" s="307" t="n"/>
      <c r="BS108" s="307" t="n"/>
      <c r="BT108" s="307" t="n"/>
      <c r="BU108" s="307" t="n"/>
      <c r="BV108" s="307" t="n"/>
      <c r="BW108" s="307" t="n"/>
      <c r="BX108" s="307" t="n"/>
      <c r="BY108" s="307" t="n"/>
      <c r="BZ108" s="307" t="n"/>
      <c r="CA108" s="307" t="n"/>
      <c r="CB108" s="307" t="n"/>
      <c r="CC108" s="302" t="n"/>
      <c r="CD108" s="302" t="n"/>
      <c r="CE108" s="302" t="n"/>
      <c r="CF108" s="302" t="n"/>
      <c r="CG108" s="302" t="n"/>
      <c r="CH108" s="302" t="n"/>
      <c r="CI108" s="302" t="n"/>
      <c r="CJ108" s="302" t="n"/>
      <c r="CK108" s="302" t="n"/>
      <c r="CL108" s="302" t="n"/>
      <c r="CM108" s="302" t="n"/>
      <c r="CN108" s="302" t="n"/>
      <c r="CO108" s="302" t="n"/>
      <c r="CP108" s="302" t="n"/>
      <c r="CQ108" s="302" t="n"/>
      <c r="CR108" s="302" t="n"/>
      <c r="CS108" s="302" t="n"/>
      <c r="CT108" s="302" t="n"/>
      <c r="CU108" s="302" t="n"/>
      <c r="CV108" s="302" t="n"/>
    </row>
    <row r="109" hidden="1" outlineLevel="1" ht="10.5" customHeight="1" s="412">
      <c r="A109" s="318" t="inlineStr">
        <is>
          <t>EPS Normalized</t>
        </is>
      </c>
      <c r="B109" s="461" t="n">
        <v>0.06</v>
      </c>
      <c r="C109" s="461" t="n">
        <v>0.225</v>
      </c>
      <c r="D109" s="461" t="n">
        <v>0.305</v>
      </c>
      <c r="E109" s="461" t="n">
        <v>0.41</v>
      </c>
      <c r="F109" s="461" t="n">
        <v>0.855</v>
      </c>
      <c r="G109" s="461" t="n">
        <v>1.26</v>
      </c>
      <c r="H109" s="461" t="n">
        <v>1.8</v>
      </c>
      <c r="I109" s="461" t="n">
        <v>1.91</v>
      </c>
      <c r="J109" s="461" t="n">
        <v>1.89</v>
      </c>
      <c r="K109" s="461" t="n">
        <v>1.86</v>
      </c>
      <c r="L109" s="461" t="n">
        <v>2.14</v>
      </c>
      <c r="M109" s="461" t="n">
        <v>2.59</v>
      </c>
      <c r="N109" s="461" t="n">
        <v>3.84</v>
      </c>
      <c r="O109" s="461" t="n">
        <v>4.93</v>
      </c>
      <c r="P109" s="461" t="n">
        <v>4.7</v>
      </c>
      <c r="Q109" s="461" t="n">
        <v>7.79</v>
      </c>
      <c r="R109" s="461" t="n">
        <v>10.07</v>
      </c>
      <c r="S109" s="461" t="n">
        <v>12.77</v>
      </c>
      <c r="T109" s="462" t="n">
        <v>14.32699</v>
      </c>
      <c r="U109" s="462" t="n">
        <v>15.94728</v>
      </c>
      <c r="V109" s="462" t="n">
        <v>17.77979</v>
      </c>
      <c r="W109" s="462" t="n">
        <v>20.73</v>
      </c>
      <c r="X109" s="462" t="n">
        <v>24.195</v>
      </c>
      <c r="Y109" s="462" t="n">
        <v>28.06</v>
      </c>
      <c r="Z109" s="462" t="n">
        <v>32.35</v>
      </c>
      <c r="AA109" s="462" t="n">
        <v>37.66</v>
      </c>
      <c r="AB109" s="462" t="n">
        <v>44.24</v>
      </c>
      <c r="AC109" s="462" t="n">
        <v>51.88</v>
      </c>
      <c r="AD109" s="307" t="n"/>
      <c r="AE109" s="307" t="n"/>
      <c r="AF109" s="307" t="n"/>
      <c r="AG109" s="307" t="n"/>
      <c r="AH109" s="307" t="n"/>
      <c r="AI109" s="307" t="n"/>
      <c r="AJ109" s="307" t="n"/>
      <c r="AK109" s="307" t="n"/>
      <c r="AL109" s="307" t="n"/>
      <c r="AM109" s="307" t="n"/>
      <c r="AN109" s="307" t="n"/>
      <c r="AO109" s="307" t="n"/>
      <c r="AP109" s="307" t="n"/>
      <c r="AQ109" s="307" t="n"/>
      <c r="AR109" s="307" t="n"/>
      <c r="AS109" s="307" t="n"/>
      <c r="AT109" s="307" t="n"/>
      <c r="AU109" s="307" t="n"/>
      <c r="AV109" s="307" t="n"/>
      <c r="AW109" s="307" t="n"/>
      <c r="AX109" s="307" t="n"/>
      <c r="AY109" s="307" t="n"/>
      <c r="AZ109" s="307" t="n"/>
      <c r="BA109" s="307" t="n"/>
      <c r="BB109" s="307" t="n"/>
      <c r="BC109" s="307" t="n"/>
      <c r="BD109" s="307" t="n"/>
      <c r="BE109" s="307" t="n"/>
      <c r="BF109" s="307" t="n"/>
      <c r="BG109" s="307" t="n"/>
      <c r="BH109" s="307" t="n"/>
      <c r="BI109" s="307" t="n"/>
      <c r="BJ109" s="307" t="n"/>
      <c r="BK109" s="307" t="n"/>
      <c r="BL109" s="307" t="n"/>
      <c r="BM109" s="307" t="n"/>
      <c r="BN109" s="307" t="n"/>
      <c r="BO109" s="307" t="n"/>
      <c r="BP109" s="307" t="n"/>
      <c r="BQ109" s="307" t="n"/>
      <c r="BR109" s="307" t="n"/>
      <c r="BS109" s="307" t="n"/>
      <c r="BT109" s="307" t="n"/>
      <c r="BU109" s="307" t="n"/>
      <c r="BV109" s="307" t="n"/>
      <c r="BW109" s="307" t="n"/>
      <c r="BX109" s="307" t="n"/>
      <c r="BY109" s="307" t="n"/>
      <c r="BZ109" s="307" t="n"/>
      <c r="CA109" s="307" t="n"/>
      <c r="CB109" s="307" t="n"/>
      <c r="CC109" s="302" t="n"/>
      <c r="CD109" s="302" t="n"/>
      <c r="CE109" s="302" t="n"/>
      <c r="CF109" s="302" t="n"/>
      <c r="CG109" s="302" t="n"/>
      <c r="CH109" s="302" t="n"/>
      <c r="CI109" s="302" t="n"/>
      <c r="CJ109" s="302" t="n"/>
      <c r="CK109" s="302" t="n"/>
      <c r="CL109" s="302" t="n"/>
      <c r="CM109" s="302" t="n"/>
      <c r="CN109" s="302" t="n"/>
      <c r="CO109" s="302" t="n"/>
      <c r="CP109" s="302" t="n"/>
      <c r="CQ109" s="302" t="n"/>
      <c r="CR109" s="302" t="n"/>
      <c r="CS109" s="302" t="n"/>
      <c r="CT109" s="302" t="n"/>
      <c r="CU109" s="302" t="n"/>
      <c r="CV109" s="302" t="n"/>
    </row>
    <row r="110" hidden="1" outlineLevel="1" ht="10.5" customHeight="1" s="412">
      <c r="A110" s="302" t="inlineStr">
        <is>
          <t xml:space="preserve">    Final Est.</t>
        </is>
      </c>
      <c r="B110" s="319" t="inlineStr">
        <is>
          <t>-</t>
        </is>
      </c>
      <c r="C110" s="462" t="n">
        <v>0.21208</v>
      </c>
      <c r="D110" s="462" t="n">
        <v>0.2835</v>
      </c>
      <c r="E110" s="462" t="n">
        <v>0.36429</v>
      </c>
      <c r="F110" s="462" t="n">
        <v>0.75222</v>
      </c>
      <c r="G110" s="462" t="n">
        <v>1.2734</v>
      </c>
      <c r="H110" s="462" t="n">
        <v>1.81671</v>
      </c>
      <c r="I110" s="462" t="n">
        <v>1.88335</v>
      </c>
      <c r="J110" s="462" t="n">
        <v>1.82862</v>
      </c>
      <c r="K110" s="462" t="n">
        <v>1.81533</v>
      </c>
      <c r="L110" s="462" t="n">
        <v>2.15481</v>
      </c>
      <c r="M110" s="462" t="n">
        <v>2.52616</v>
      </c>
      <c r="N110" s="462" t="n">
        <v>3.75223</v>
      </c>
      <c r="O110" s="462" t="n">
        <v>4.81183</v>
      </c>
      <c r="P110" s="462" t="n">
        <v>4.68645</v>
      </c>
      <c r="Q110" s="462" t="n">
        <v>7.69285</v>
      </c>
      <c r="R110" s="462" t="n">
        <v>9.921659999999999</v>
      </c>
      <c r="S110" s="462" t="n">
        <v>12.4528</v>
      </c>
      <c r="T110" s="319" t="inlineStr">
        <is>
          <t>-</t>
        </is>
      </c>
      <c r="U110" s="319" t="inlineStr">
        <is>
          <t>-</t>
        </is>
      </c>
      <c r="V110" s="319" t="inlineStr">
        <is>
          <t>-</t>
        </is>
      </c>
      <c r="W110" s="319" t="inlineStr">
        <is>
          <t>-</t>
        </is>
      </c>
      <c r="X110" s="319" t="inlineStr">
        <is>
          <t>-</t>
        </is>
      </c>
      <c r="Y110" s="319" t="inlineStr">
        <is>
          <t>-</t>
        </is>
      </c>
      <c r="Z110" s="319" t="inlineStr">
        <is>
          <t>-</t>
        </is>
      </c>
      <c r="AA110" s="319" t="inlineStr">
        <is>
          <t>-</t>
        </is>
      </c>
      <c r="AB110" s="319" t="inlineStr">
        <is>
          <t>-</t>
        </is>
      </c>
      <c r="AC110" s="319" t="inlineStr">
        <is>
          <t>-</t>
        </is>
      </c>
      <c r="AD110" s="307" t="n"/>
      <c r="AE110" s="307" t="n"/>
      <c r="AF110" s="307" t="n"/>
      <c r="AG110" s="307" t="n"/>
      <c r="AH110" s="307" t="n"/>
      <c r="AI110" s="307" t="n"/>
      <c r="AJ110" s="307" t="n"/>
      <c r="AK110" s="307" t="n"/>
      <c r="AL110" s="307" t="n"/>
      <c r="AM110" s="307" t="n"/>
      <c r="AN110" s="307" t="n"/>
      <c r="AO110" s="307" t="n"/>
      <c r="AP110" s="307" t="n"/>
      <c r="AQ110" s="307" t="n"/>
      <c r="AR110" s="307" t="n"/>
      <c r="AS110" s="307" t="n"/>
      <c r="AT110" s="307" t="n"/>
      <c r="AU110" s="307" t="n"/>
      <c r="AV110" s="307" t="n"/>
      <c r="AW110" s="307" t="n"/>
      <c r="AX110" s="307" t="n"/>
      <c r="AY110" s="307" t="n"/>
      <c r="AZ110" s="307" t="n"/>
      <c r="BA110" s="307" t="n"/>
      <c r="BB110" s="307" t="n"/>
      <c r="BC110" s="307" t="n"/>
      <c r="BD110" s="307" t="n"/>
      <c r="BE110" s="307" t="n"/>
      <c r="BF110" s="307" t="n"/>
      <c r="BG110" s="307" t="n"/>
      <c r="BH110" s="307" t="n"/>
      <c r="BI110" s="307" t="n"/>
      <c r="BJ110" s="307" t="n"/>
      <c r="BK110" s="307" t="n"/>
      <c r="BL110" s="307" t="n"/>
      <c r="BM110" s="307" t="n"/>
      <c r="BN110" s="307" t="n"/>
      <c r="BO110" s="307" t="n"/>
      <c r="BP110" s="307" t="n"/>
      <c r="BQ110" s="307" t="n"/>
      <c r="BR110" s="307" t="n"/>
      <c r="BS110" s="307" t="n"/>
      <c r="BT110" s="307" t="n"/>
      <c r="BU110" s="307" t="n"/>
      <c r="BV110" s="307" t="n"/>
      <c r="BW110" s="307" t="n"/>
      <c r="BX110" s="307" t="n"/>
      <c r="BY110" s="307" t="n"/>
      <c r="BZ110" s="307" t="n"/>
      <c r="CA110" s="307" t="n"/>
      <c r="CB110" s="307" t="n"/>
      <c r="CC110" s="302" t="n"/>
      <c r="CD110" s="302" t="n"/>
      <c r="CE110" s="302" t="n"/>
      <c r="CF110" s="302" t="n"/>
      <c r="CG110" s="302" t="n"/>
      <c r="CH110" s="302" t="n"/>
      <c r="CI110" s="302" t="n"/>
      <c r="CJ110" s="302" t="n"/>
      <c r="CK110" s="302" t="n"/>
      <c r="CL110" s="302" t="n"/>
      <c r="CM110" s="302" t="n"/>
      <c r="CN110" s="302" t="n"/>
      <c r="CO110" s="302" t="n"/>
      <c r="CP110" s="302" t="n"/>
      <c r="CQ110" s="302" t="n"/>
      <c r="CR110" s="302" t="n"/>
      <c r="CS110" s="302" t="n"/>
      <c r="CT110" s="302" t="n"/>
      <c r="CU110" s="302" t="n"/>
      <c r="CV110" s="302" t="n"/>
    </row>
    <row r="111" hidden="1" outlineLevel="1" ht="10.5" customHeight="1" s="412">
      <c r="A111" s="302" t="inlineStr">
        <is>
          <t xml:space="preserve">    Median</t>
        </is>
      </c>
      <c r="B111" s="319" t="inlineStr">
        <is>
          <t>-</t>
        </is>
      </c>
      <c r="C111" s="462" t="n">
        <v>0.21</v>
      </c>
      <c r="D111" s="462" t="n">
        <v>0.285</v>
      </c>
      <c r="E111" s="462" t="n">
        <v>0.36</v>
      </c>
      <c r="F111" s="462" t="n">
        <v>0.75</v>
      </c>
      <c r="G111" s="462" t="n">
        <v>1.24</v>
      </c>
      <c r="H111" s="462" t="n">
        <v>1.81014</v>
      </c>
      <c r="I111" s="462" t="n">
        <v>1.88</v>
      </c>
      <c r="J111" s="462" t="n">
        <v>1.82</v>
      </c>
      <c r="K111" s="462" t="n">
        <v>1.82</v>
      </c>
      <c r="L111" s="462" t="n">
        <v>2.15744</v>
      </c>
      <c r="M111" s="462" t="n">
        <v>2.53</v>
      </c>
      <c r="N111" s="462" t="n">
        <v>3.75</v>
      </c>
      <c r="O111" s="462" t="n">
        <v>4.9</v>
      </c>
      <c r="P111" s="462" t="n">
        <v>4.61</v>
      </c>
      <c r="Q111" s="462" t="n">
        <v>7.69</v>
      </c>
      <c r="R111" s="462" t="n">
        <v>9.9255</v>
      </c>
      <c r="S111" s="462" t="n">
        <v>12.48</v>
      </c>
      <c r="T111" s="462" t="n">
        <v>14.425</v>
      </c>
      <c r="U111" s="462" t="n">
        <v>16.02</v>
      </c>
      <c r="V111" s="462" t="n">
        <v>17.82062</v>
      </c>
      <c r="W111" s="462" t="n">
        <v>21.14</v>
      </c>
      <c r="X111" s="462" t="n">
        <v>24.195</v>
      </c>
      <c r="Y111" s="462" t="n">
        <v>28.06</v>
      </c>
      <c r="Z111" s="462" t="n">
        <v>32.35</v>
      </c>
      <c r="AA111" s="462" t="n">
        <v>37.66</v>
      </c>
      <c r="AB111" s="462" t="n">
        <v>44.24</v>
      </c>
      <c r="AC111" s="462" t="n">
        <v>51.88</v>
      </c>
      <c r="AD111" s="307" t="n"/>
      <c r="AE111" s="307" t="n"/>
      <c r="AF111" s="307" t="n"/>
      <c r="AG111" s="307" t="n"/>
      <c r="AH111" s="307" t="n"/>
      <c r="AI111" s="307" t="n"/>
      <c r="AJ111" s="307" t="n"/>
      <c r="AK111" s="307" t="n"/>
      <c r="AL111" s="307" t="n"/>
      <c r="AM111" s="307" t="n"/>
      <c r="AN111" s="307" t="n"/>
      <c r="AO111" s="307" t="n"/>
      <c r="AP111" s="307" t="n"/>
      <c r="AQ111" s="307" t="n"/>
      <c r="AR111" s="307" t="n"/>
      <c r="AS111" s="307" t="n"/>
      <c r="AT111" s="307" t="n"/>
      <c r="AU111" s="307" t="n"/>
      <c r="AV111" s="307" t="n"/>
      <c r="AW111" s="307" t="n"/>
      <c r="AX111" s="307" t="n"/>
      <c r="AY111" s="307" t="n"/>
      <c r="AZ111" s="307" t="n"/>
      <c r="BA111" s="307" t="n"/>
      <c r="BB111" s="307" t="n"/>
      <c r="BC111" s="307" t="n"/>
      <c r="BD111" s="307" t="n"/>
      <c r="BE111" s="307" t="n"/>
      <c r="BF111" s="307" t="n"/>
      <c r="BG111" s="307" t="n"/>
      <c r="BH111" s="307" t="n"/>
      <c r="BI111" s="307" t="n"/>
      <c r="BJ111" s="307" t="n"/>
      <c r="BK111" s="307" t="n"/>
      <c r="BL111" s="307" t="n"/>
      <c r="BM111" s="307" t="n"/>
      <c r="BN111" s="307" t="n"/>
      <c r="BO111" s="307" t="n"/>
      <c r="BP111" s="307" t="n"/>
      <c r="BQ111" s="307" t="n"/>
      <c r="BR111" s="307" t="n"/>
      <c r="BS111" s="307" t="n"/>
      <c r="BT111" s="307" t="n"/>
      <c r="BU111" s="307" t="n"/>
      <c r="BV111" s="307" t="n"/>
      <c r="BW111" s="307" t="n"/>
      <c r="BX111" s="307" t="n"/>
      <c r="BY111" s="307" t="n"/>
      <c r="BZ111" s="307" t="n"/>
      <c r="CA111" s="307" t="n"/>
      <c r="CB111" s="307" t="n"/>
      <c r="CC111" s="302" t="n"/>
      <c r="CD111" s="302" t="n"/>
      <c r="CE111" s="302" t="n"/>
      <c r="CF111" s="302" t="n"/>
      <c r="CG111" s="302" t="n"/>
      <c r="CH111" s="302" t="n"/>
      <c r="CI111" s="302" t="n"/>
      <c r="CJ111" s="302" t="n"/>
      <c r="CK111" s="302" t="n"/>
      <c r="CL111" s="302" t="n"/>
      <c r="CM111" s="302" t="n"/>
      <c r="CN111" s="302" t="n"/>
      <c r="CO111" s="302" t="n"/>
      <c r="CP111" s="302" t="n"/>
      <c r="CQ111" s="302" t="n"/>
      <c r="CR111" s="302" t="n"/>
      <c r="CS111" s="302" t="n"/>
      <c r="CT111" s="302" t="n"/>
      <c r="CU111" s="302" t="n"/>
      <c r="CV111" s="302" t="n"/>
    </row>
    <row r="112" hidden="1" outlineLevel="1" ht="10.5" customHeight="1" s="412">
      <c r="A112" s="302" t="inlineStr">
        <is>
          <t xml:space="preserve">    High</t>
        </is>
      </c>
      <c r="B112" s="319" t="inlineStr">
        <is>
          <t>-</t>
        </is>
      </c>
      <c r="C112" s="462" t="n">
        <v>0.22</v>
      </c>
      <c r="D112" s="462" t="n">
        <v>0.29</v>
      </c>
      <c r="E112" s="462" t="n">
        <v>0.45</v>
      </c>
      <c r="F112" s="462" t="n">
        <v>0.76</v>
      </c>
      <c r="G112" s="462" t="n">
        <v>1.61</v>
      </c>
      <c r="H112" s="462" t="n">
        <v>1.87</v>
      </c>
      <c r="I112" s="462" t="n">
        <v>1.9</v>
      </c>
      <c r="J112" s="462" t="n">
        <v>2.11</v>
      </c>
      <c r="K112" s="462" t="n">
        <v>1.84</v>
      </c>
      <c r="L112" s="462" t="n">
        <v>2.17</v>
      </c>
      <c r="M112" s="462" t="n">
        <v>2.56</v>
      </c>
      <c r="N112" s="462" t="n">
        <v>3.95</v>
      </c>
      <c r="O112" s="462" t="n">
        <v>4.93096</v>
      </c>
      <c r="P112" s="462" t="n">
        <v>6.75</v>
      </c>
      <c r="Q112" s="462" t="n">
        <v>7.78</v>
      </c>
      <c r="R112" s="462" t="n">
        <v>9.970000000000001</v>
      </c>
      <c r="S112" s="462" t="n">
        <v>12.64713</v>
      </c>
      <c r="T112" s="462" t="n">
        <v>14.6</v>
      </c>
      <c r="U112" s="462" t="n">
        <v>17.2</v>
      </c>
      <c r="V112" s="462" t="n">
        <v>19.2</v>
      </c>
      <c r="W112" s="462" t="n">
        <v>21.14</v>
      </c>
      <c r="X112" s="462" t="n">
        <v>24.35</v>
      </c>
      <c r="Y112" s="462" t="n">
        <v>28.06</v>
      </c>
      <c r="Z112" s="462" t="n">
        <v>32.35</v>
      </c>
      <c r="AA112" s="462" t="n">
        <v>37.66</v>
      </c>
      <c r="AB112" s="462" t="n">
        <v>44.24</v>
      </c>
      <c r="AC112" s="462" t="n">
        <v>51.88</v>
      </c>
      <c r="AD112" s="307" t="n"/>
      <c r="AE112" s="307" t="n"/>
      <c r="AF112" s="307" t="n"/>
      <c r="AG112" s="307" t="n"/>
      <c r="AH112" s="307" t="n"/>
      <c r="AI112" s="307" t="n"/>
      <c r="AJ112" s="307" t="n"/>
      <c r="AK112" s="307" t="n"/>
      <c r="AL112" s="307" t="n"/>
      <c r="AM112" s="307" t="n"/>
      <c r="AN112" s="307" t="n"/>
      <c r="AO112" s="307" t="n"/>
      <c r="AP112" s="307" t="n"/>
      <c r="AQ112" s="307" t="n"/>
      <c r="AR112" s="307" t="n"/>
      <c r="AS112" s="307" t="n"/>
      <c r="AT112" s="307" t="n"/>
      <c r="AU112" s="307" t="n"/>
      <c r="AV112" s="307" t="n"/>
      <c r="AW112" s="307" t="n"/>
      <c r="AX112" s="307" t="n"/>
      <c r="AY112" s="307" t="n"/>
      <c r="AZ112" s="307" t="n"/>
      <c r="BA112" s="307" t="n"/>
      <c r="BB112" s="307" t="n"/>
      <c r="BC112" s="307" t="n"/>
      <c r="BD112" s="307" t="n"/>
      <c r="BE112" s="307" t="n"/>
      <c r="BF112" s="307" t="n"/>
      <c r="BG112" s="307" t="n"/>
      <c r="BH112" s="307" t="n"/>
      <c r="BI112" s="307" t="n"/>
      <c r="BJ112" s="307" t="n"/>
      <c r="BK112" s="307" t="n"/>
      <c r="BL112" s="307" t="n"/>
      <c r="BM112" s="307" t="n"/>
      <c r="BN112" s="307" t="n"/>
      <c r="BO112" s="307" t="n"/>
      <c r="BP112" s="307" t="n"/>
      <c r="BQ112" s="307" t="n"/>
      <c r="BR112" s="307" t="n"/>
      <c r="BS112" s="307" t="n"/>
      <c r="BT112" s="307" t="n"/>
      <c r="BU112" s="307" t="n"/>
      <c r="BV112" s="307" t="n"/>
      <c r="BW112" s="307" t="n"/>
      <c r="BX112" s="307" t="n"/>
      <c r="BY112" s="307" t="n"/>
      <c r="BZ112" s="307" t="n"/>
      <c r="CA112" s="307" t="n"/>
      <c r="CB112" s="307" t="n"/>
      <c r="CC112" s="302" t="n"/>
      <c r="CD112" s="302" t="n"/>
      <c r="CE112" s="302" t="n"/>
      <c r="CF112" s="302" t="n"/>
      <c r="CG112" s="302" t="n"/>
      <c r="CH112" s="302" t="n"/>
      <c r="CI112" s="302" t="n"/>
      <c r="CJ112" s="302" t="n"/>
      <c r="CK112" s="302" t="n"/>
      <c r="CL112" s="302" t="n"/>
      <c r="CM112" s="302" t="n"/>
      <c r="CN112" s="302" t="n"/>
      <c r="CO112" s="302" t="n"/>
      <c r="CP112" s="302" t="n"/>
      <c r="CQ112" s="302" t="n"/>
      <c r="CR112" s="302" t="n"/>
      <c r="CS112" s="302" t="n"/>
      <c r="CT112" s="302" t="n"/>
      <c r="CU112" s="302" t="n"/>
      <c r="CV112" s="302" t="n"/>
    </row>
    <row r="113" hidden="1" outlineLevel="1" ht="10.5" customHeight="1" s="412">
      <c r="A113" s="302" t="inlineStr">
        <is>
          <t xml:space="preserve">    Low</t>
        </is>
      </c>
      <c r="B113" s="319" t="inlineStr">
        <is>
          <t>-</t>
        </is>
      </c>
      <c r="C113" s="462" t="n">
        <v>0.205</v>
      </c>
      <c r="D113" s="462" t="n">
        <v>0.275</v>
      </c>
      <c r="E113" s="462" t="n">
        <v>0.345</v>
      </c>
      <c r="F113" s="462" t="n">
        <v>0.745</v>
      </c>
      <c r="G113" s="462" t="n">
        <v>1.23</v>
      </c>
      <c r="H113" s="462" t="n">
        <v>1.79</v>
      </c>
      <c r="I113" s="462" t="n">
        <v>1.86</v>
      </c>
      <c r="J113" s="462" t="n">
        <v>1.8</v>
      </c>
      <c r="K113" s="462" t="n">
        <v>1.78</v>
      </c>
      <c r="L113" s="462" t="n">
        <v>2.14</v>
      </c>
      <c r="M113" s="462" t="n">
        <v>2.46</v>
      </c>
      <c r="N113" s="462" t="n">
        <v>3.67</v>
      </c>
      <c r="O113" s="462" t="n">
        <v>3.34</v>
      </c>
      <c r="P113" s="462" t="n">
        <v>4.53</v>
      </c>
      <c r="Q113" s="462" t="n">
        <v>7.54</v>
      </c>
      <c r="R113" s="462" t="n">
        <v>9.84</v>
      </c>
      <c r="S113" s="462" t="n">
        <v>11.94</v>
      </c>
      <c r="T113" s="462" t="n">
        <v>12.9</v>
      </c>
      <c r="U113" s="462" t="n">
        <v>14.75</v>
      </c>
      <c r="V113" s="462" t="n">
        <v>16.25133</v>
      </c>
      <c r="W113" s="462" t="n">
        <v>19.91</v>
      </c>
      <c r="X113" s="462" t="n">
        <v>24.04</v>
      </c>
      <c r="Y113" s="462" t="n">
        <v>28.06</v>
      </c>
      <c r="Z113" s="462" t="n">
        <v>32.35</v>
      </c>
      <c r="AA113" s="462" t="n">
        <v>37.66</v>
      </c>
      <c r="AB113" s="462" t="n">
        <v>44.24</v>
      </c>
      <c r="AC113" s="462" t="n">
        <v>51.88</v>
      </c>
      <c r="AD113" s="307" t="n"/>
      <c r="AE113" s="307" t="n"/>
      <c r="AF113" s="307" t="n"/>
      <c r="AG113" s="307" t="n"/>
      <c r="AH113" s="307" t="n"/>
      <c r="AI113" s="307" t="n"/>
      <c r="AJ113" s="307" t="n"/>
      <c r="AK113" s="307" t="n"/>
      <c r="AL113" s="307" t="n"/>
      <c r="AM113" s="307" t="n"/>
      <c r="AN113" s="307" t="n"/>
      <c r="AO113" s="307" t="n"/>
      <c r="AP113" s="307" t="n"/>
      <c r="AQ113" s="307" t="n"/>
      <c r="AR113" s="307" t="n"/>
      <c r="AS113" s="307" t="n"/>
      <c r="AT113" s="307" t="n"/>
      <c r="AU113" s="307" t="n"/>
      <c r="AV113" s="307" t="n"/>
      <c r="AW113" s="307" t="n"/>
      <c r="AX113" s="307" t="n"/>
      <c r="AY113" s="307" t="n"/>
      <c r="AZ113" s="307" t="n"/>
      <c r="BA113" s="307" t="n"/>
      <c r="BB113" s="307" t="n"/>
      <c r="BC113" s="307" t="n"/>
      <c r="BD113" s="307" t="n"/>
      <c r="BE113" s="307" t="n"/>
      <c r="BF113" s="307" t="n"/>
      <c r="BG113" s="307" t="n"/>
      <c r="BH113" s="307" t="n"/>
      <c r="BI113" s="307" t="n"/>
      <c r="BJ113" s="307" t="n"/>
      <c r="BK113" s="307" t="n"/>
      <c r="BL113" s="307" t="n"/>
      <c r="BM113" s="307" t="n"/>
      <c r="BN113" s="307" t="n"/>
      <c r="BO113" s="307" t="n"/>
      <c r="BP113" s="307" t="n"/>
      <c r="BQ113" s="307" t="n"/>
      <c r="BR113" s="307" t="n"/>
      <c r="BS113" s="307" t="n"/>
      <c r="BT113" s="307" t="n"/>
      <c r="BU113" s="307" t="n"/>
      <c r="BV113" s="307" t="n"/>
      <c r="BW113" s="307" t="n"/>
      <c r="BX113" s="307" t="n"/>
      <c r="BY113" s="307" t="n"/>
      <c r="BZ113" s="307" t="n"/>
      <c r="CA113" s="307" t="n"/>
      <c r="CB113" s="307" t="n"/>
      <c r="CC113" s="302" t="n"/>
      <c r="CD113" s="302" t="n"/>
      <c r="CE113" s="302" t="n"/>
      <c r="CF113" s="302" t="n"/>
      <c r="CG113" s="302" t="n"/>
      <c r="CH113" s="302" t="n"/>
      <c r="CI113" s="302" t="n"/>
      <c r="CJ113" s="302" t="n"/>
      <c r="CK113" s="302" t="n"/>
      <c r="CL113" s="302" t="n"/>
      <c r="CM113" s="302" t="n"/>
      <c r="CN113" s="302" t="n"/>
      <c r="CO113" s="302" t="n"/>
      <c r="CP113" s="302" t="n"/>
      <c r="CQ113" s="302" t="n"/>
      <c r="CR113" s="302" t="n"/>
      <c r="CS113" s="302" t="n"/>
      <c r="CT113" s="302" t="n"/>
      <c r="CU113" s="302" t="n"/>
      <c r="CV113" s="302" t="n"/>
    </row>
    <row r="114" hidden="1" outlineLevel="1" ht="10.5" customHeight="1" s="412">
      <c r="A114" s="302" t="inlineStr">
        <is>
          <t xml:space="preserve">    Std. Dev.</t>
        </is>
      </c>
      <c r="B114" s="319" t="inlineStr">
        <is>
          <t>-</t>
        </is>
      </c>
      <c r="C114" s="460" t="n">
        <v>0.00477</v>
      </c>
      <c r="D114" s="460" t="n">
        <v>0.0055</v>
      </c>
      <c r="E114" s="460" t="n">
        <v>0.0247</v>
      </c>
      <c r="F114" s="460" t="n">
        <v>0.00342</v>
      </c>
      <c r="G114" s="460" t="n">
        <v>0.09329999999999999</v>
      </c>
      <c r="H114" s="460" t="n">
        <v>0.02497</v>
      </c>
      <c r="I114" s="460" t="n">
        <v>0.01072</v>
      </c>
      <c r="J114" s="460" t="n">
        <v>0.04837</v>
      </c>
      <c r="K114" s="460" t="n">
        <v>0.01081</v>
      </c>
      <c r="L114" s="460" t="n">
        <v>0.00749</v>
      </c>
      <c r="M114" s="460" t="n">
        <v>0.01762</v>
      </c>
      <c r="N114" s="460" t="n">
        <v>0.04017</v>
      </c>
      <c r="O114" s="460" t="n">
        <v>0.33929</v>
      </c>
      <c r="P114" s="460" t="n">
        <v>0.42367</v>
      </c>
      <c r="Q114" s="460" t="n">
        <v>0.03718</v>
      </c>
      <c r="R114" s="460" t="n">
        <v>0.03077</v>
      </c>
      <c r="S114" s="460" t="n">
        <v>0.13192</v>
      </c>
      <c r="T114" s="460" t="n">
        <v>0.3254</v>
      </c>
      <c r="U114" s="460" t="n">
        <v>0.51007</v>
      </c>
      <c r="V114" s="460" t="n">
        <v>0.84192</v>
      </c>
      <c r="W114" s="460" t="n">
        <v>0.57983</v>
      </c>
      <c r="X114" s="460" t="n">
        <v>0.155</v>
      </c>
      <c r="Y114" s="460" t="n">
        <v>0</v>
      </c>
      <c r="Z114" s="460" t="n">
        <v>0</v>
      </c>
      <c r="AA114" s="460" t="n">
        <v>0</v>
      </c>
      <c r="AB114" s="460" t="n">
        <v>0</v>
      </c>
      <c r="AC114" s="460" t="n">
        <v>0</v>
      </c>
      <c r="AD114" s="307" t="n"/>
      <c r="AE114" s="307" t="n"/>
      <c r="AF114" s="307" t="n"/>
      <c r="AG114" s="307" t="n"/>
      <c r="AH114" s="307" t="n"/>
      <c r="AI114" s="307" t="n"/>
      <c r="AJ114" s="307" t="n"/>
      <c r="AK114" s="307" t="n"/>
      <c r="AL114" s="307" t="n"/>
      <c r="AM114" s="307" t="n"/>
      <c r="AN114" s="307" t="n"/>
      <c r="AO114" s="307" t="n"/>
      <c r="AP114" s="307" t="n"/>
      <c r="AQ114" s="307" t="n"/>
      <c r="AR114" s="307" t="n"/>
      <c r="AS114" s="307" t="n"/>
      <c r="AT114" s="307" t="n"/>
      <c r="AU114" s="307" t="n"/>
      <c r="AV114" s="307" t="n"/>
      <c r="AW114" s="307" t="n"/>
      <c r="AX114" s="307" t="n"/>
      <c r="AY114" s="307" t="n"/>
      <c r="AZ114" s="307" t="n"/>
      <c r="BA114" s="307" t="n"/>
      <c r="BB114" s="307" t="n"/>
      <c r="BC114" s="307" t="n"/>
      <c r="BD114" s="307" t="n"/>
      <c r="BE114" s="307" t="n"/>
      <c r="BF114" s="307" t="n"/>
      <c r="BG114" s="307" t="n"/>
      <c r="BH114" s="307" t="n"/>
      <c r="BI114" s="307" t="n"/>
      <c r="BJ114" s="307" t="n"/>
      <c r="BK114" s="307" t="n"/>
      <c r="BL114" s="307" t="n"/>
      <c r="BM114" s="307" t="n"/>
      <c r="BN114" s="307" t="n"/>
      <c r="BO114" s="307" t="n"/>
      <c r="BP114" s="307" t="n"/>
      <c r="BQ114" s="307" t="n"/>
      <c r="BR114" s="307" t="n"/>
      <c r="BS114" s="307" t="n"/>
      <c r="BT114" s="307" t="n"/>
      <c r="BU114" s="307" t="n"/>
      <c r="BV114" s="307" t="n"/>
      <c r="BW114" s="307" t="n"/>
      <c r="BX114" s="307" t="n"/>
      <c r="BY114" s="307" t="n"/>
      <c r="BZ114" s="307" t="n"/>
      <c r="CA114" s="307" t="n"/>
      <c r="CB114" s="307" t="n"/>
      <c r="CC114" s="302" t="n"/>
      <c r="CD114" s="302" t="n"/>
      <c r="CE114" s="302" t="n"/>
      <c r="CF114" s="302" t="n"/>
      <c r="CG114" s="302" t="n"/>
      <c r="CH114" s="302" t="n"/>
      <c r="CI114" s="302" t="n"/>
      <c r="CJ114" s="302" t="n"/>
      <c r="CK114" s="302" t="n"/>
      <c r="CL114" s="302" t="n"/>
      <c r="CM114" s="302" t="n"/>
      <c r="CN114" s="302" t="n"/>
      <c r="CO114" s="302" t="n"/>
      <c r="CP114" s="302" t="n"/>
      <c r="CQ114" s="302" t="n"/>
      <c r="CR114" s="302" t="n"/>
      <c r="CS114" s="302" t="n"/>
      <c r="CT114" s="302" t="n"/>
      <c r="CU114" s="302" t="n"/>
      <c r="CV114" s="302" t="n"/>
    </row>
    <row r="115" hidden="1" outlineLevel="1" ht="10.5" customHeight="1" s="412">
      <c r="A115" s="302" t="inlineStr">
        <is>
          <t xml:space="preserve">    No. of Estimates</t>
        </is>
      </c>
      <c r="B115" s="319" t="inlineStr">
        <is>
          <t>-</t>
        </is>
      </c>
      <c r="C115" s="319" t="inlineStr">
        <is>
          <t>12/12</t>
        </is>
      </c>
      <c r="D115" s="319" t="inlineStr">
        <is>
          <t>9/10</t>
        </is>
      </c>
      <c r="E115" s="319" t="inlineStr">
        <is>
          <t>14/14</t>
        </is>
      </c>
      <c r="F115" s="319" t="inlineStr">
        <is>
          <t>18/18</t>
        </is>
      </c>
      <c r="G115" s="319" t="inlineStr">
        <is>
          <t>21/23</t>
        </is>
      </c>
      <c r="H115" s="319" t="inlineStr">
        <is>
          <t>14/24</t>
        </is>
      </c>
      <c r="I115" s="319" t="inlineStr">
        <is>
          <t>32/33</t>
        </is>
      </c>
      <c r="J115" s="319" t="inlineStr">
        <is>
          <t>36/36</t>
        </is>
      </c>
      <c r="K115" s="319" t="inlineStr">
        <is>
          <t>33/36</t>
        </is>
      </c>
      <c r="L115" s="319" t="inlineStr">
        <is>
          <t>18/35</t>
        </is>
      </c>
      <c r="M115" s="319" t="inlineStr">
        <is>
          <t>30/31</t>
        </is>
      </c>
      <c r="N115" s="319" t="inlineStr">
        <is>
          <t>31/35</t>
        </is>
      </c>
      <c r="O115" s="319" t="inlineStr">
        <is>
          <t>31/34</t>
        </is>
      </c>
      <c r="P115" s="319" t="inlineStr">
        <is>
          <t>25/32</t>
        </is>
      </c>
      <c r="Q115" s="319" t="inlineStr">
        <is>
          <t>29/29</t>
        </is>
      </c>
      <c r="R115" s="319" t="inlineStr">
        <is>
          <t>28/31</t>
        </is>
      </c>
      <c r="S115" s="319" t="inlineStr">
        <is>
          <t>34/34</t>
        </is>
      </c>
      <c r="T115" s="319" t="inlineStr">
        <is>
          <t>34/35</t>
        </is>
      </c>
      <c r="U115" s="319" t="inlineStr">
        <is>
          <t>34/35</t>
        </is>
      </c>
      <c r="V115" s="319" t="inlineStr">
        <is>
          <t>14/14</t>
        </is>
      </c>
      <c r="W115" s="319" t="inlineStr">
        <is>
          <t>3/3</t>
        </is>
      </c>
      <c r="X115" s="319" t="inlineStr">
        <is>
          <t>2/2</t>
        </is>
      </c>
      <c r="Y115" s="319" t="inlineStr">
        <is>
          <t>1/1</t>
        </is>
      </c>
      <c r="Z115" s="319" t="inlineStr">
        <is>
          <t>1/1</t>
        </is>
      </c>
      <c r="AA115" s="319" t="inlineStr">
        <is>
          <t>1/1</t>
        </is>
      </c>
      <c r="AB115" s="319" t="inlineStr">
        <is>
          <t>1/1</t>
        </is>
      </c>
      <c r="AC115" s="319" t="inlineStr">
        <is>
          <t>1/1</t>
        </is>
      </c>
      <c r="AD115" s="307" t="n"/>
      <c r="AE115" s="307" t="n"/>
      <c r="AF115" s="307" t="n"/>
      <c r="AG115" s="307" t="n"/>
      <c r="AH115" s="307" t="n"/>
      <c r="AI115" s="307" t="n"/>
      <c r="AJ115" s="307" t="n"/>
      <c r="AK115" s="307" t="n"/>
      <c r="AL115" s="307" t="n"/>
      <c r="AM115" s="307" t="n"/>
      <c r="AN115" s="307" t="n"/>
      <c r="AO115" s="307" t="n"/>
      <c r="AP115" s="307" t="n"/>
      <c r="AQ115" s="307" t="n"/>
      <c r="AR115" s="307" t="n"/>
      <c r="AS115" s="307" t="n"/>
      <c r="AT115" s="307" t="n"/>
      <c r="AU115" s="307" t="n"/>
      <c r="AV115" s="307" t="n"/>
      <c r="AW115" s="307" t="n"/>
      <c r="AX115" s="307" t="n"/>
      <c r="AY115" s="307" t="n"/>
      <c r="AZ115" s="307" t="n"/>
      <c r="BA115" s="307" t="n"/>
      <c r="BB115" s="307" t="n"/>
      <c r="BC115" s="307" t="n"/>
      <c r="BD115" s="307" t="n"/>
      <c r="BE115" s="307" t="n"/>
      <c r="BF115" s="307" t="n"/>
      <c r="BG115" s="307" t="n"/>
      <c r="BH115" s="307" t="n"/>
      <c r="BI115" s="307" t="n"/>
      <c r="BJ115" s="307" t="n"/>
      <c r="BK115" s="307" t="n"/>
      <c r="BL115" s="307" t="n"/>
      <c r="BM115" s="307" t="n"/>
      <c r="BN115" s="307" t="n"/>
      <c r="BO115" s="307" t="n"/>
      <c r="BP115" s="307" t="n"/>
      <c r="BQ115" s="307" t="n"/>
      <c r="BR115" s="307" t="n"/>
      <c r="BS115" s="307" t="n"/>
      <c r="BT115" s="307" t="n"/>
      <c r="BU115" s="307" t="n"/>
      <c r="BV115" s="307" t="n"/>
      <c r="BW115" s="307" t="n"/>
      <c r="BX115" s="307" t="n"/>
      <c r="BY115" s="307" t="n"/>
      <c r="BZ115" s="307" t="n"/>
      <c r="CA115" s="307" t="n"/>
      <c r="CB115" s="307" t="n"/>
      <c r="CC115" s="302" t="n"/>
      <c r="CD115" s="302" t="n"/>
      <c r="CE115" s="302" t="n"/>
      <c r="CF115" s="302" t="n"/>
      <c r="CG115" s="302" t="n"/>
      <c r="CH115" s="302" t="n"/>
      <c r="CI115" s="302" t="n"/>
      <c r="CJ115" s="302" t="n"/>
      <c r="CK115" s="302" t="n"/>
      <c r="CL115" s="302" t="n"/>
      <c r="CM115" s="302" t="n"/>
      <c r="CN115" s="302" t="n"/>
      <c r="CO115" s="302" t="n"/>
      <c r="CP115" s="302" t="n"/>
      <c r="CQ115" s="302" t="n"/>
      <c r="CR115" s="302" t="n"/>
      <c r="CS115" s="302" t="n"/>
      <c r="CT115" s="302" t="n"/>
      <c r="CU115" s="302" t="n"/>
      <c r="CV115" s="302" t="n"/>
    </row>
    <row r="116" hidden="1" outlineLevel="1" ht="10.5" customHeight="1" s="412">
      <c r="A116" s="302" t="inlineStr">
        <is>
          <t xml:space="preserve">    Guidance Low</t>
        </is>
      </c>
      <c r="B116" s="319" t="inlineStr">
        <is>
          <t>-</t>
        </is>
      </c>
      <c r="C116" s="319" t="inlineStr">
        <is>
          <t>-</t>
        </is>
      </c>
      <c r="D116" s="319" t="inlineStr">
        <is>
          <t>-</t>
        </is>
      </c>
      <c r="E116" s="463" t="n">
        <v>0.34</v>
      </c>
      <c r="F116" s="463" t="n">
        <v>0.695</v>
      </c>
      <c r="G116" s="319" t="inlineStr">
        <is>
          <t>-</t>
        </is>
      </c>
      <c r="H116" s="463" t="n">
        <v>1.55</v>
      </c>
      <c r="I116" s="463" t="n">
        <v>1.94</v>
      </c>
      <c r="J116" s="463" t="n">
        <v>1.74</v>
      </c>
      <c r="K116" s="463" t="n">
        <v>1.78</v>
      </c>
      <c r="L116" s="319" t="inlineStr">
        <is>
          <t>-</t>
        </is>
      </c>
      <c r="M116" s="319" t="inlineStr">
        <is>
          <t>-</t>
        </is>
      </c>
      <c r="N116" s="319" t="inlineStr">
        <is>
          <t>-</t>
        </is>
      </c>
      <c r="O116" s="319" t="inlineStr">
        <is>
          <t>-</t>
        </is>
      </c>
      <c r="P116" s="319" t="inlineStr">
        <is>
          <t>-</t>
        </is>
      </c>
      <c r="Q116" s="463" t="n">
        <v>7.69</v>
      </c>
      <c r="R116" s="319" t="inlineStr">
        <is>
          <t>-</t>
        </is>
      </c>
      <c r="S116" s="319" t="inlineStr">
        <is>
          <t>-</t>
        </is>
      </c>
      <c r="T116" s="463" t="n">
        <v>14.27</v>
      </c>
      <c r="U116" s="319" t="inlineStr">
        <is>
          <t>-</t>
        </is>
      </c>
      <c r="V116" s="319" t="inlineStr">
        <is>
          <t>-</t>
        </is>
      </c>
      <c r="W116" s="319" t="inlineStr">
        <is>
          <t>-</t>
        </is>
      </c>
      <c r="X116" s="319" t="inlineStr">
        <is>
          <t>-</t>
        </is>
      </c>
      <c r="Y116" s="319" t="inlineStr">
        <is>
          <t>-</t>
        </is>
      </c>
      <c r="Z116" s="319" t="inlineStr">
        <is>
          <t>-</t>
        </is>
      </c>
      <c r="AA116" s="319" t="inlineStr">
        <is>
          <t>-</t>
        </is>
      </c>
      <c r="AB116" s="319" t="inlineStr">
        <is>
          <t>-</t>
        </is>
      </c>
      <c r="AC116" s="319" t="inlineStr">
        <is>
          <t>-</t>
        </is>
      </c>
      <c r="AD116" s="307" t="n"/>
      <c r="AE116" s="307" t="n"/>
      <c r="AF116" s="307" t="n"/>
      <c r="AG116" s="307" t="n"/>
      <c r="AH116" s="307" t="n"/>
      <c r="AI116" s="307" t="n"/>
      <c r="AJ116" s="307" t="n"/>
      <c r="AK116" s="307" t="n"/>
      <c r="AL116" s="307" t="n"/>
      <c r="AM116" s="307" t="n"/>
      <c r="AN116" s="307" t="n"/>
      <c r="AO116" s="307" t="n"/>
      <c r="AP116" s="307" t="n"/>
      <c r="AQ116" s="307" t="n"/>
      <c r="AR116" s="307" t="n"/>
      <c r="AS116" s="307" t="n"/>
      <c r="AT116" s="307" t="n"/>
      <c r="AU116" s="307" t="n"/>
      <c r="AV116" s="307" t="n"/>
      <c r="AW116" s="307" t="n"/>
      <c r="AX116" s="307" t="n"/>
      <c r="AY116" s="307" t="n"/>
      <c r="AZ116" s="307" t="n"/>
      <c r="BA116" s="307" t="n"/>
      <c r="BB116" s="307" t="n"/>
      <c r="BC116" s="307" t="n"/>
      <c r="BD116" s="307" t="n"/>
      <c r="BE116" s="307" t="n"/>
      <c r="BF116" s="307" t="n"/>
      <c r="BG116" s="307" t="n"/>
      <c r="BH116" s="307" t="n"/>
      <c r="BI116" s="307" t="n"/>
      <c r="BJ116" s="307" t="n"/>
      <c r="BK116" s="307" t="n"/>
      <c r="BL116" s="307" t="n"/>
      <c r="BM116" s="307" t="n"/>
      <c r="BN116" s="307" t="n"/>
      <c r="BO116" s="307" t="n"/>
      <c r="BP116" s="307" t="n"/>
      <c r="BQ116" s="307" t="n"/>
      <c r="BR116" s="307" t="n"/>
      <c r="BS116" s="307" t="n"/>
      <c r="BT116" s="307" t="n"/>
      <c r="BU116" s="307" t="n"/>
      <c r="BV116" s="307" t="n"/>
      <c r="BW116" s="307" t="n"/>
      <c r="BX116" s="307" t="n"/>
      <c r="BY116" s="307" t="n"/>
      <c r="BZ116" s="307" t="n"/>
      <c r="CA116" s="307" t="n"/>
      <c r="CB116" s="307" t="n"/>
      <c r="CC116" s="302" t="n"/>
      <c r="CD116" s="302" t="n"/>
      <c r="CE116" s="302" t="n"/>
      <c r="CF116" s="302" t="n"/>
      <c r="CG116" s="302" t="n"/>
      <c r="CH116" s="302" t="n"/>
      <c r="CI116" s="302" t="n"/>
      <c r="CJ116" s="302" t="n"/>
      <c r="CK116" s="302" t="n"/>
      <c r="CL116" s="302" t="n"/>
      <c r="CM116" s="302" t="n"/>
      <c r="CN116" s="302" t="n"/>
      <c r="CO116" s="302" t="n"/>
      <c r="CP116" s="302" t="n"/>
      <c r="CQ116" s="302" t="n"/>
      <c r="CR116" s="302" t="n"/>
      <c r="CS116" s="302" t="n"/>
      <c r="CT116" s="302" t="n"/>
      <c r="CU116" s="302" t="n"/>
      <c r="CV116" s="302" t="n"/>
    </row>
    <row r="117" hidden="1" outlineLevel="1" ht="10.5" customHeight="1" s="412">
      <c r="A117" s="302" t="inlineStr">
        <is>
          <t xml:space="preserve">    Guidance High</t>
        </is>
      </c>
      <c r="B117" s="319" t="inlineStr">
        <is>
          <t>-</t>
        </is>
      </c>
      <c r="C117" s="319" t="inlineStr">
        <is>
          <t>-</t>
        </is>
      </c>
      <c r="D117" s="319" t="inlineStr">
        <is>
          <t>-</t>
        </is>
      </c>
      <c r="E117" s="464" t="n">
        <v>0.35</v>
      </c>
      <c r="F117" s="464" t="n">
        <v>0.705</v>
      </c>
      <c r="G117" s="319" t="inlineStr">
        <is>
          <t>-</t>
        </is>
      </c>
      <c r="H117" s="464" t="n">
        <v>1.6</v>
      </c>
      <c r="I117" s="464" t="n">
        <v>1.97</v>
      </c>
      <c r="J117" s="464" t="n">
        <v>1.78</v>
      </c>
      <c r="K117" s="464" t="n">
        <v>1.81</v>
      </c>
      <c r="L117" s="319" t="inlineStr">
        <is>
          <t>-</t>
        </is>
      </c>
      <c r="M117" s="319" t="inlineStr">
        <is>
          <t>-</t>
        </is>
      </c>
      <c r="N117" s="319" t="inlineStr">
        <is>
          <t>-</t>
        </is>
      </c>
      <c r="O117" s="319" t="inlineStr">
        <is>
          <t>-</t>
        </is>
      </c>
      <c r="P117" s="319" t="inlineStr">
        <is>
          <t>-</t>
        </is>
      </c>
      <c r="Q117" s="464" t="n">
        <v>7.76</v>
      </c>
      <c r="R117" s="319" t="inlineStr">
        <is>
          <t>-</t>
        </is>
      </c>
      <c r="S117" s="319" t="inlineStr">
        <is>
          <t>-</t>
        </is>
      </c>
      <c r="T117" s="464" t="n">
        <v>14.47</v>
      </c>
      <c r="U117" s="319" t="inlineStr">
        <is>
          <t>-</t>
        </is>
      </c>
      <c r="V117" s="319" t="inlineStr">
        <is>
          <t>-</t>
        </is>
      </c>
      <c r="W117" s="319" t="inlineStr">
        <is>
          <t>-</t>
        </is>
      </c>
      <c r="X117" s="319" t="inlineStr">
        <is>
          <t>-</t>
        </is>
      </c>
      <c r="Y117" s="319" t="inlineStr">
        <is>
          <t>-</t>
        </is>
      </c>
      <c r="Z117" s="319" t="inlineStr">
        <is>
          <t>-</t>
        </is>
      </c>
      <c r="AA117" s="319" t="inlineStr">
        <is>
          <t>-</t>
        </is>
      </c>
      <c r="AB117" s="319" t="inlineStr">
        <is>
          <t>-</t>
        </is>
      </c>
      <c r="AC117" s="319" t="inlineStr">
        <is>
          <t>-</t>
        </is>
      </c>
      <c r="AD117" s="307" t="n"/>
      <c r="AE117" s="307" t="n"/>
      <c r="AF117" s="307" t="n"/>
      <c r="AG117" s="307" t="n"/>
      <c r="AH117" s="307" t="n"/>
      <c r="AI117" s="307" t="n"/>
      <c r="AJ117" s="307" t="n"/>
      <c r="AK117" s="307" t="n"/>
      <c r="AL117" s="307" t="n"/>
      <c r="AM117" s="307" t="n"/>
      <c r="AN117" s="307" t="n"/>
      <c r="AO117" s="307" t="n"/>
      <c r="AP117" s="307" t="n"/>
      <c r="AQ117" s="307" t="n"/>
      <c r="AR117" s="307" t="n"/>
      <c r="AS117" s="307" t="n"/>
      <c r="AT117" s="307" t="n"/>
      <c r="AU117" s="307" t="n"/>
      <c r="AV117" s="307" t="n"/>
      <c r="AW117" s="307" t="n"/>
      <c r="AX117" s="307" t="n"/>
      <c r="AY117" s="307" t="n"/>
      <c r="AZ117" s="307" t="n"/>
      <c r="BA117" s="307" t="n"/>
      <c r="BB117" s="307" t="n"/>
      <c r="BC117" s="307" t="n"/>
      <c r="BD117" s="307" t="n"/>
      <c r="BE117" s="307" t="n"/>
      <c r="BF117" s="307" t="n"/>
      <c r="BG117" s="307" t="n"/>
      <c r="BH117" s="307" t="n"/>
      <c r="BI117" s="307" t="n"/>
      <c r="BJ117" s="307" t="n"/>
      <c r="BK117" s="307" t="n"/>
      <c r="BL117" s="307" t="n"/>
      <c r="BM117" s="307" t="n"/>
      <c r="BN117" s="307" t="n"/>
      <c r="BO117" s="307" t="n"/>
      <c r="BP117" s="307" t="n"/>
      <c r="BQ117" s="307" t="n"/>
      <c r="BR117" s="307" t="n"/>
      <c r="BS117" s="307" t="n"/>
      <c r="BT117" s="307" t="n"/>
      <c r="BU117" s="307" t="n"/>
      <c r="BV117" s="307" t="n"/>
      <c r="BW117" s="307" t="n"/>
      <c r="BX117" s="307" t="n"/>
      <c r="BY117" s="307" t="n"/>
      <c r="BZ117" s="307" t="n"/>
      <c r="CA117" s="307" t="n"/>
      <c r="CB117" s="307" t="n"/>
      <c r="CC117" s="302" t="n"/>
      <c r="CD117" s="302" t="n"/>
      <c r="CE117" s="302" t="n"/>
      <c r="CF117" s="302" t="n"/>
      <c r="CG117" s="302" t="n"/>
      <c r="CH117" s="302" t="n"/>
      <c r="CI117" s="302" t="n"/>
      <c r="CJ117" s="302" t="n"/>
      <c r="CK117" s="302" t="n"/>
      <c r="CL117" s="302" t="n"/>
      <c r="CM117" s="302" t="n"/>
      <c r="CN117" s="302" t="n"/>
      <c r="CO117" s="302" t="n"/>
      <c r="CP117" s="302" t="n"/>
      <c r="CQ117" s="302" t="n"/>
      <c r="CR117" s="302" t="n"/>
      <c r="CS117" s="302" t="n"/>
      <c r="CT117" s="302" t="n"/>
      <c r="CU117" s="302" t="n"/>
      <c r="CV117" s="302" t="n"/>
    </row>
    <row r="118" hidden="1" outlineLevel="1" ht="10.5" customHeight="1" s="412">
      <c r="A118" s="302" t="inlineStr">
        <is>
          <t xml:space="preserve">    Acctg. Standard</t>
        </is>
      </c>
      <c r="B118" s="319" t="inlineStr">
        <is>
          <t>US GAAP</t>
        </is>
      </c>
      <c r="C118" s="319" t="inlineStr">
        <is>
          <t>US GAAP</t>
        </is>
      </c>
      <c r="D118" s="319" t="inlineStr">
        <is>
          <t>US GAAP</t>
        </is>
      </c>
      <c r="E118" s="319" t="inlineStr">
        <is>
          <t>US GAAP</t>
        </is>
      </c>
      <c r="F118" s="319" t="inlineStr">
        <is>
          <t>US GAAP</t>
        </is>
      </c>
      <c r="G118" s="319" t="inlineStr">
        <is>
          <t>US GAAP</t>
        </is>
      </c>
      <c r="H118" s="319" t="inlineStr">
        <is>
          <t>US GAAP</t>
        </is>
      </c>
      <c r="I118" s="319" t="inlineStr">
        <is>
          <t>US GAAP</t>
        </is>
      </c>
      <c r="J118" s="319" t="inlineStr">
        <is>
          <t>US GAAP</t>
        </is>
      </c>
      <c r="K118" s="319" t="inlineStr">
        <is>
          <t>US GAAP</t>
        </is>
      </c>
      <c r="L118" s="319" t="inlineStr">
        <is>
          <t>US GAAP</t>
        </is>
      </c>
      <c r="M118" s="319" t="inlineStr">
        <is>
          <t>US GAAP</t>
        </is>
      </c>
      <c r="N118" s="319" t="inlineStr">
        <is>
          <t>US GAAP</t>
        </is>
      </c>
      <c r="O118" s="319" t="inlineStr">
        <is>
          <t>US GAAP</t>
        </is>
      </c>
      <c r="P118" s="319" t="inlineStr">
        <is>
          <t>US GAAP</t>
        </is>
      </c>
      <c r="Q118" s="319" t="inlineStr">
        <is>
          <t>US GAAP</t>
        </is>
      </c>
      <c r="R118" s="319" t="inlineStr">
        <is>
          <t>US GAAP</t>
        </is>
      </c>
      <c r="S118" s="319" t="inlineStr">
        <is>
          <t>US GAAP</t>
        </is>
      </c>
      <c r="T118" s="319" t="inlineStr">
        <is>
          <t>US GAAP</t>
        </is>
      </c>
      <c r="U118" s="319" t="inlineStr">
        <is>
          <t>US GAAP</t>
        </is>
      </c>
      <c r="V118" s="319" t="inlineStr">
        <is>
          <t>US GAAP</t>
        </is>
      </c>
      <c r="W118" s="319" t="inlineStr">
        <is>
          <t>US GAAP</t>
        </is>
      </c>
      <c r="X118" s="319" t="inlineStr">
        <is>
          <t>US GAAP</t>
        </is>
      </c>
      <c r="Y118" s="319" t="inlineStr">
        <is>
          <t>US GAAP</t>
        </is>
      </c>
      <c r="Z118" s="319" t="inlineStr">
        <is>
          <t>US GAAP</t>
        </is>
      </c>
      <c r="AA118" s="319" t="inlineStr">
        <is>
          <t>US GAAP</t>
        </is>
      </c>
      <c r="AB118" s="319" t="inlineStr">
        <is>
          <t>US GAAP</t>
        </is>
      </c>
      <c r="AC118" s="319" t="inlineStr">
        <is>
          <t>US GAAP</t>
        </is>
      </c>
      <c r="AD118" s="307" t="n"/>
      <c r="AE118" s="307" t="n"/>
      <c r="AF118" s="307" t="n"/>
      <c r="AG118" s="307" t="n"/>
      <c r="AH118" s="307" t="n"/>
      <c r="AI118" s="307" t="n"/>
      <c r="AJ118" s="307" t="n"/>
      <c r="AK118" s="307" t="n"/>
      <c r="AL118" s="307" t="n"/>
      <c r="AM118" s="307" t="n"/>
      <c r="AN118" s="307" t="n"/>
      <c r="AO118" s="307" t="n"/>
      <c r="AP118" s="307" t="n"/>
      <c r="AQ118" s="307" t="n"/>
      <c r="AR118" s="307" t="n"/>
      <c r="AS118" s="307" t="n"/>
      <c r="AT118" s="307" t="n"/>
      <c r="AU118" s="307" t="n"/>
      <c r="AV118" s="307" t="n"/>
      <c r="AW118" s="307" t="n"/>
      <c r="AX118" s="307" t="n"/>
      <c r="AY118" s="307" t="n"/>
      <c r="AZ118" s="307" t="n"/>
      <c r="BA118" s="307" t="n"/>
      <c r="BB118" s="307" t="n"/>
      <c r="BC118" s="307" t="n"/>
      <c r="BD118" s="307" t="n"/>
      <c r="BE118" s="307" t="n"/>
      <c r="BF118" s="307" t="n"/>
      <c r="BG118" s="307" t="n"/>
      <c r="BH118" s="307" t="n"/>
      <c r="BI118" s="307" t="n"/>
      <c r="BJ118" s="307" t="n"/>
      <c r="BK118" s="307" t="n"/>
      <c r="BL118" s="307" t="n"/>
      <c r="BM118" s="307" t="n"/>
      <c r="BN118" s="307" t="n"/>
      <c r="BO118" s="307" t="n"/>
      <c r="BP118" s="307" t="n"/>
      <c r="BQ118" s="307" t="n"/>
      <c r="BR118" s="307" t="n"/>
      <c r="BS118" s="307" t="n"/>
      <c r="BT118" s="307" t="n"/>
      <c r="BU118" s="307" t="n"/>
      <c r="BV118" s="307" t="n"/>
      <c r="BW118" s="307" t="n"/>
      <c r="BX118" s="307" t="n"/>
      <c r="BY118" s="307" t="n"/>
      <c r="BZ118" s="307" t="n"/>
      <c r="CA118" s="307" t="n"/>
      <c r="CB118" s="307" t="n"/>
      <c r="CC118" s="302" t="n"/>
      <c r="CD118" s="302" t="n"/>
      <c r="CE118" s="302" t="n"/>
      <c r="CF118" s="302" t="n"/>
      <c r="CG118" s="302" t="n"/>
      <c r="CH118" s="302" t="n"/>
      <c r="CI118" s="302" t="n"/>
      <c r="CJ118" s="302" t="n"/>
      <c r="CK118" s="302" t="n"/>
      <c r="CL118" s="302" t="n"/>
      <c r="CM118" s="302" t="n"/>
      <c r="CN118" s="302" t="n"/>
      <c r="CO118" s="302" t="n"/>
      <c r="CP118" s="302" t="n"/>
      <c r="CQ118" s="302" t="n"/>
      <c r="CR118" s="302" t="n"/>
      <c r="CS118" s="302" t="n"/>
      <c r="CT118" s="302" t="n"/>
      <c r="CU118" s="302" t="n"/>
      <c r="CV118" s="302" t="n"/>
    </row>
    <row r="119" hidden="1" outlineLevel="1" ht="10.5" customHeight="1" s="412">
      <c r="A119" s="318" t="inlineStr">
        <is>
          <t>EPS (GAAP)</t>
        </is>
      </c>
      <c r="B119" s="319" t="inlineStr">
        <is>
          <t>-</t>
        </is>
      </c>
      <c r="C119" s="461" t="n">
        <v>0.225</v>
      </c>
      <c r="D119" s="461" t="n">
        <v>0.275</v>
      </c>
      <c r="E119" s="461" t="n">
        <v>0.41</v>
      </c>
      <c r="F119" s="461" t="n">
        <v>0.845</v>
      </c>
      <c r="G119" s="461" t="n">
        <v>1.27</v>
      </c>
      <c r="H119" s="461" t="n">
        <v>1.85</v>
      </c>
      <c r="I119" s="461" t="n">
        <v>1.91</v>
      </c>
      <c r="J119" s="461" t="n">
        <v>1.89</v>
      </c>
      <c r="K119" s="461" t="n">
        <v>1.89</v>
      </c>
      <c r="L119" s="461" t="n">
        <v>2.21</v>
      </c>
      <c r="M119" s="461" t="n">
        <v>1.9</v>
      </c>
      <c r="N119" s="461" t="n">
        <v>3.61</v>
      </c>
      <c r="O119" s="461" t="n">
        <v>4.93</v>
      </c>
      <c r="P119" s="461" t="n">
        <v>4.5</v>
      </c>
      <c r="Q119" s="461" t="n">
        <v>7.49</v>
      </c>
      <c r="R119" s="461" t="n">
        <v>6.68</v>
      </c>
      <c r="S119" s="461" t="n">
        <v>12.2</v>
      </c>
      <c r="T119" s="462" t="n">
        <v>14.30135</v>
      </c>
      <c r="U119" s="462" t="n">
        <v>15.7222</v>
      </c>
      <c r="V119" s="462" t="n">
        <v>17.75521</v>
      </c>
      <c r="W119" s="462" t="n">
        <v>20.73</v>
      </c>
      <c r="X119" s="462" t="n">
        <v>24.195</v>
      </c>
      <c r="Y119" s="462" t="n">
        <v>28.06</v>
      </c>
      <c r="Z119" s="462" t="n">
        <v>32.35</v>
      </c>
      <c r="AA119" s="462" t="n">
        <v>37.66</v>
      </c>
      <c r="AB119" s="462" t="n">
        <v>44.24</v>
      </c>
      <c r="AC119" s="462" t="n">
        <v>51.88</v>
      </c>
      <c r="AD119" s="307" t="n"/>
      <c r="AE119" s="307" t="n"/>
      <c r="AF119" s="307" t="n"/>
      <c r="AG119" s="307" t="n"/>
      <c r="AH119" s="307" t="n"/>
      <c r="AI119" s="307" t="n"/>
      <c r="AJ119" s="307" t="n"/>
      <c r="AK119" s="307" t="n"/>
      <c r="AL119" s="307" t="n"/>
      <c r="AM119" s="307" t="n"/>
      <c r="AN119" s="307" t="n"/>
      <c r="AO119" s="307" t="n"/>
      <c r="AP119" s="307" t="n"/>
      <c r="AQ119" s="307" t="n"/>
      <c r="AR119" s="307" t="n"/>
      <c r="AS119" s="307" t="n"/>
      <c r="AT119" s="307" t="n"/>
      <c r="AU119" s="307" t="n"/>
      <c r="AV119" s="307" t="n"/>
      <c r="AW119" s="307" t="n"/>
      <c r="AX119" s="307" t="n"/>
      <c r="AY119" s="307" t="n"/>
      <c r="AZ119" s="307" t="n"/>
      <c r="BA119" s="307" t="n"/>
      <c r="BB119" s="307" t="n"/>
      <c r="BC119" s="307" t="n"/>
      <c r="BD119" s="307" t="n"/>
      <c r="BE119" s="307" t="n"/>
      <c r="BF119" s="307" t="n"/>
      <c r="BG119" s="307" t="n"/>
      <c r="BH119" s="307" t="n"/>
      <c r="BI119" s="307" t="n"/>
      <c r="BJ119" s="307" t="n"/>
      <c r="BK119" s="307" t="n"/>
      <c r="BL119" s="307" t="n"/>
      <c r="BM119" s="307" t="n"/>
      <c r="BN119" s="307" t="n"/>
      <c r="BO119" s="307" t="n"/>
      <c r="BP119" s="307" t="n"/>
      <c r="BQ119" s="307" t="n"/>
      <c r="BR119" s="307" t="n"/>
      <c r="BS119" s="307" t="n"/>
      <c r="BT119" s="307" t="n"/>
      <c r="BU119" s="307" t="n"/>
      <c r="BV119" s="307" t="n"/>
      <c r="BW119" s="307" t="n"/>
      <c r="BX119" s="307" t="n"/>
      <c r="BY119" s="307" t="n"/>
      <c r="BZ119" s="307" t="n"/>
      <c r="CA119" s="307" t="n"/>
      <c r="CB119" s="307" t="n"/>
      <c r="CC119" s="302" t="n"/>
      <c r="CD119" s="302" t="n"/>
      <c r="CE119" s="302" t="n"/>
      <c r="CF119" s="302" t="n"/>
      <c r="CG119" s="302" t="n"/>
      <c r="CH119" s="302" t="n"/>
      <c r="CI119" s="302" t="n"/>
      <c r="CJ119" s="302" t="n"/>
      <c r="CK119" s="302" t="n"/>
      <c r="CL119" s="302" t="n"/>
      <c r="CM119" s="302" t="n"/>
      <c r="CN119" s="302" t="n"/>
      <c r="CO119" s="302" t="n"/>
      <c r="CP119" s="302" t="n"/>
      <c r="CQ119" s="302" t="n"/>
      <c r="CR119" s="302" t="n"/>
      <c r="CS119" s="302" t="n"/>
      <c r="CT119" s="302" t="n"/>
      <c r="CU119" s="302" t="n"/>
      <c r="CV119" s="302" t="n"/>
    </row>
    <row r="120" hidden="1" outlineLevel="1" ht="10.5" customHeight="1" s="412">
      <c r="A120" s="302" t="inlineStr">
        <is>
          <t xml:space="preserve">    Final Est.</t>
        </is>
      </c>
      <c r="B120" s="319" t="inlineStr">
        <is>
          <t>-</t>
        </is>
      </c>
      <c r="C120" s="462" t="n">
        <v>0.21167</v>
      </c>
      <c r="D120" s="462" t="n">
        <v>0.2785</v>
      </c>
      <c r="E120" s="462" t="n">
        <v>0.356</v>
      </c>
      <c r="F120" s="462" t="n">
        <v>0.75071</v>
      </c>
      <c r="G120" s="462" t="n">
        <v>1.24692</v>
      </c>
      <c r="H120" s="462" t="n">
        <v>1.8443</v>
      </c>
      <c r="I120" s="462" t="n">
        <v>1.88435</v>
      </c>
      <c r="J120" s="462" t="n">
        <v>1.728</v>
      </c>
      <c r="K120" s="462" t="n">
        <v>1.8422</v>
      </c>
      <c r="L120" s="462" t="n">
        <v>2.22757</v>
      </c>
      <c r="M120" s="462" t="n">
        <v>2.274</v>
      </c>
      <c r="N120" s="462" t="n">
        <v>3.71383</v>
      </c>
      <c r="O120" s="462" t="n">
        <v>4.83094</v>
      </c>
      <c r="P120" s="462" t="n">
        <v>4.50989</v>
      </c>
      <c r="Q120" s="462" t="n">
        <v>7.3934</v>
      </c>
      <c r="R120" s="462" t="n">
        <v>9.93918</v>
      </c>
      <c r="S120" s="462" t="n">
        <v>12.06681</v>
      </c>
      <c r="T120" s="319" t="inlineStr">
        <is>
          <t>-</t>
        </is>
      </c>
      <c r="U120" s="319" t="inlineStr">
        <is>
          <t>-</t>
        </is>
      </c>
      <c r="V120" s="319" t="inlineStr">
        <is>
          <t>-</t>
        </is>
      </c>
      <c r="W120" s="319" t="inlineStr">
        <is>
          <t>-</t>
        </is>
      </c>
      <c r="X120" s="319" t="inlineStr">
        <is>
          <t>-</t>
        </is>
      </c>
      <c r="Y120" s="319" t="inlineStr">
        <is>
          <t>-</t>
        </is>
      </c>
      <c r="Z120" s="319" t="inlineStr">
        <is>
          <t>-</t>
        </is>
      </c>
      <c r="AA120" s="319" t="inlineStr">
        <is>
          <t>-</t>
        </is>
      </c>
      <c r="AB120" s="319" t="inlineStr">
        <is>
          <t>-</t>
        </is>
      </c>
      <c r="AC120" s="319" t="inlineStr">
        <is>
          <t>-</t>
        </is>
      </c>
      <c r="AD120" s="307" t="n"/>
      <c r="AE120" s="307" t="n"/>
      <c r="AF120" s="307" t="n"/>
      <c r="AG120" s="307" t="n"/>
      <c r="AH120" s="307" t="n"/>
      <c r="AI120" s="307" t="n"/>
      <c r="AJ120" s="307" t="n"/>
      <c r="AK120" s="307" t="n"/>
      <c r="AL120" s="307" t="n"/>
      <c r="AM120" s="307" t="n"/>
      <c r="AN120" s="307" t="n"/>
      <c r="AO120" s="307" t="n"/>
      <c r="AP120" s="307" t="n"/>
      <c r="AQ120" s="307" t="n"/>
      <c r="AR120" s="307" t="n"/>
      <c r="AS120" s="307" t="n"/>
      <c r="AT120" s="307" t="n"/>
      <c r="AU120" s="307" t="n"/>
      <c r="AV120" s="307" t="n"/>
      <c r="AW120" s="307" t="n"/>
      <c r="AX120" s="307" t="n"/>
      <c r="AY120" s="307" t="n"/>
      <c r="AZ120" s="307" t="n"/>
      <c r="BA120" s="307" t="n"/>
      <c r="BB120" s="307" t="n"/>
      <c r="BC120" s="307" t="n"/>
      <c r="BD120" s="307" t="n"/>
      <c r="BE120" s="307" t="n"/>
      <c r="BF120" s="307" t="n"/>
      <c r="BG120" s="307" t="n"/>
      <c r="BH120" s="307" t="n"/>
      <c r="BI120" s="307" t="n"/>
      <c r="BJ120" s="307" t="n"/>
      <c r="BK120" s="307" t="n"/>
      <c r="BL120" s="307" t="n"/>
      <c r="BM120" s="307" t="n"/>
      <c r="BN120" s="307" t="n"/>
      <c r="BO120" s="307" t="n"/>
      <c r="BP120" s="307" t="n"/>
      <c r="BQ120" s="307" t="n"/>
      <c r="BR120" s="307" t="n"/>
      <c r="BS120" s="307" t="n"/>
      <c r="BT120" s="307" t="n"/>
      <c r="BU120" s="307" t="n"/>
      <c r="BV120" s="307" t="n"/>
      <c r="BW120" s="307" t="n"/>
      <c r="BX120" s="307" t="n"/>
      <c r="BY120" s="307" t="n"/>
      <c r="BZ120" s="307" t="n"/>
      <c r="CA120" s="307" t="n"/>
      <c r="CB120" s="307" t="n"/>
      <c r="CC120" s="302" t="n"/>
      <c r="CD120" s="302" t="n"/>
      <c r="CE120" s="302" t="n"/>
      <c r="CF120" s="302" t="n"/>
      <c r="CG120" s="302" t="n"/>
      <c r="CH120" s="302" t="n"/>
      <c r="CI120" s="302" t="n"/>
      <c r="CJ120" s="302" t="n"/>
      <c r="CK120" s="302" t="n"/>
      <c r="CL120" s="302" t="n"/>
      <c r="CM120" s="302" t="n"/>
      <c r="CN120" s="302" t="n"/>
      <c r="CO120" s="302" t="n"/>
      <c r="CP120" s="302" t="n"/>
      <c r="CQ120" s="302" t="n"/>
      <c r="CR120" s="302" t="n"/>
      <c r="CS120" s="302" t="n"/>
      <c r="CT120" s="302" t="n"/>
      <c r="CU120" s="302" t="n"/>
      <c r="CV120" s="302" t="n"/>
    </row>
    <row r="121" hidden="1" outlineLevel="1" ht="10.5" customHeight="1" s="412">
      <c r="A121" s="302" t="inlineStr">
        <is>
          <t xml:space="preserve">    Median</t>
        </is>
      </c>
      <c r="B121" s="319" t="inlineStr">
        <is>
          <t>-</t>
        </is>
      </c>
      <c r="C121" s="462" t="n">
        <v>0.2125</v>
      </c>
      <c r="D121" s="462" t="n">
        <v>0.28</v>
      </c>
      <c r="E121" s="462" t="n">
        <v>0.355</v>
      </c>
      <c r="F121" s="462" t="n">
        <v>0.75</v>
      </c>
      <c r="G121" s="462" t="n">
        <v>1.25</v>
      </c>
      <c r="H121" s="462" t="n">
        <v>1.84</v>
      </c>
      <c r="I121" s="462" t="n">
        <v>1.8845</v>
      </c>
      <c r="J121" s="462" t="n">
        <v>1.81795</v>
      </c>
      <c r="K121" s="462" t="n">
        <v>1.841</v>
      </c>
      <c r="L121" s="462" t="n">
        <v>2.23</v>
      </c>
      <c r="M121" s="462" t="n">
        <v>2.28</v>
      </c>
      <c r="N121" s="462" t="n">
        <v>3.71266</v>
      </c>
      <c r="O121" s="462" t="n">
        <v>4.9</v>
      </c>
      <c r="P121" s="462" t="n">
        <v>4.49</v>
      </c>
      <c r="Q121" s="462" t="n">
        <v>7.39</v>
      </c>
      <c r="R121" s="462" t="n">
        <v>9.949999999999999</v>
      </c>
      <c r="S121" s="462" t="n">
        <v>11.93586</v>
      </c>
      <c r="T121" s="462" t="n">
        <v>14.44</v>
      </c>
      <c r="U121" s="462" t="n">
        <v>15.945</v>
      </c>
      <c r="V121" s="462" t="n">
        <v>17.81</v>
      </c>
      <c r="W121" s="462" t="n">
        <v>21.14</v>
      </c>
      <c r="X121" s="462" t="n">
        <v>24.195</v>
      </c>
      <c r="Y121" s="462" t="n">
        <v>28.06</v>
      </c>
      <c r="Z121" s="462" t="n">
        <v>32.35</v>
      </c>
      <c r="AA121" s="462" t="n">
        <v>37.66</v>
      </c>
      <c r="AB121" s="462" t="n">
        <v>44.24</v>
      </c>
      <c r="AC121" s="462" t="n">
        <v>51.88</v>
      </c>
      <c r="AD121" s="307" t="n"/>
      <c r="AE121" s="307" t="n"/>
      <c r="AF121" s="307" t="n"/>
      <c r="AG121" s="307" t="n"/>
      <c r="AH121" s="307" t="n"/>
      <c r="AI121" s="307" t="n"/>
      <c r="AJ121" s="307" t="n"/>
      <c r="AK121" s="307" t="n"/>
      <c r="AL121" s="307" t="n"/>
      <c r="AM121" s="307" t="n"/>
      <c r="AN121" s="307" t="n"/>
      <c r="AO121" s="307" t="n"/>
      <c r="AP121" s="307" t="n"/>
      <c r="AQ121" s="307" t="n"/>
      <c r="AR121" s="307" t="n"/>
      <c r="AS121" s="307" t="n"/>
      <c r="AT121" s="307" t="n"/>
      <c r="AU121" s="307" t="n"/>
      <c r="AV121" s="307" t="n"/>
      <c r="AW121" s="307" t="n"/>
      <c r="AX121" s="307" t="n"/>
      <c r="AY121" s="307" t="n"/>
      <c r="AZ121" s="307" t="n"/>
      <c r="BA121" s="307" t="n"/>
      <c r="BB121" s="307" t="n"/>
      <c r="BC121" s="307" t="n"/>
      <c r="BD121" s="307" t="n"/>
      <c r="BE121" s="307" t="n"/>
      <c r="BF121" s="307" t="n"/>
      <c r="BG121" s="307" t="n"/>
      <c r="BH121" s="307" t="n"/>
      <c r="BI121" s="307" t="n"/>
      <c r="BJ121" s="307" t="n"/>
      <c r="BK121" s="307" t="n"/>
      <c r="BL121" s="307" t="n"/>
      <c r="BM121" s="307" t="n"/>
      <c r="BN121" s="307" t="n"/>
      <c r="BO121" s="307" t="n"/>
      <c r="BP121" s="307" t="n"/>
      <c r="BQ121" s="307" t="n"/>
      <c r="BR121" s="307" t="n"/>
      <c r="BS121" s="307" t="n"/>
      <c r="BT121" s="307" t="n"/>
      <c r="BU121" s="307" t="n"/>
      <c r="BV121" s="307" t="n"/>
      <c r="BW121" s="307" t="n"/>
      <c r="BX121" s="307" t="n"/>
      <c r="BY121" s="307" t="n"/>
      <c r="BZ121" s="307" t="n"/>
      <c r="CA121" s="307" t="n"/>
      <c r="CB121" s="307" t="n"/>
      <c r="CC121" s="302" t="n"/>
      <c r="CD121" s="302" t="n"/>
      <c r="CE121" s="302" t="n"/>
      <c r="CF121" s="302" t="n"/>
      <c r="CG121" s="302" t="n"/>
      <c r="CH121" s="302" t="n"/>
      <c r="CI121" s="302" t="n"/>
      <c r="CJ121" s="302" t="n"/>
      <c r="CK121" s="302" t="n"/>
      <c r="CL121" s="302" t="n"/>
      <c r="CM121" s="302" t="n"/>
      <c r="CN121" s="302" t="n"/>
      <c r="CO121" s="302" t="n"/>
      <c r="CP121" s="302" t="n"/>
      <c r="CQ121" s="302" t="n"/>
      <c r="CR121" s="302" t="n"/>
      <c r="CS121" s="302" t="n"/>
      <c r="CT121" s="302" t="n"/>
      <c r="CU121" s="302" t="n"/>
      <c r="CV121" s="302" t="n"/>
    </row>
    <row r="122" hidden="1" outlineLevel="1" ht="10.5" customHeight="1" s="412">
      <c r="A122" s="302" t="inlineStr">
        <is>
          <t xml:space="preserve">    High</t>
        </is>
      </c>
      <c r="B122" s="319" t="inlineStr">
        <is>
          <t>-</t>
        </is>
      </c>
      <c r="C122" s="462" t="n">
        <v>0.22</v>
      </c>
      <c r="D122" s="462" t="n">
        <v>0.28</v>
      </c>
      <c r="E122" s="462" t="n">
        <v>0.37</v>
      </c>
      <c r="F122" s="462" t="n">
        <v>0.755</v>
      </c>
      <c r="G122" s="462" t="n">
        <v>1.26</v>
      </c>
      <c r="H122" s="462" t="n">
        <v>1.87</v>
      </c>
      <c r="I122" s="462" t="n">
        <v>1.9</v>
      </c>
      <c r="J122" s="462" t="n">
        <v>1.83665</v>
      </c>
      <c r="K122" s="462" t="n">
        <v>1.85</v>
      </c>
      <c r="L122" s="462" t="n">
        <v>2.23</v>
      </c>
      <c r="M122" s="462" t="n">
        <v>2.3</v>
      </c>
      <c r="N122" s="462" t="n">
        <v>3.72</v>
      </c>
      <c r="O122" s="462" t="n">
        <v>4.92</v>
      </c>
      <c r="P122" s="462" t="n">
        <v>4.61957</v>
      </c>
      <c r="Q122" s="462" t="n">
        <v>7.44382</v>
      </c>
      <c r="R122" s="462" t="n">
        <v>10.01093</v>
      </c>
      <c r="S122" s="462" t="n">
        <v>12.54</v>
      </c>
      <c r="T122" s="462" t="n">
        <v>14.6</v>
      </c>
      <c r="U122" s="462" t="n">
        <v>16.75</v>
      </c>
      <c r="V122" s="462" t="n">
        <v>19.2</v>
      </c>
      <c r="W122" s="462" t="n">
        <v>21.14</v>
      </c>
      <c r="X122" s="462" t="n">
        <v>24.35</v>
      </c>
      <c r="Y122" s="462" t="n">
        <v>28.06</v>
      </c>
      <c r="Z122" s="462" t="n">
        <v>32.35</v>
      </c>
      <c r="AA122" s="462" t="n">
        <v>37.66</v>
      </c>
      <c r="AB122" s="462" t="n">
        <v>44.24</v>
      </c>
      <c r="AC122" s="462" t="n">
        <v>51.88</v>
      </c>
      <c r="AD122" s="307" t="n"/>
      <c r="AE122" s="307" t="n"/>
      <c r="AF122" s="307" t="n"/>
      <c r="AG122" s="307" t="n"/>
      <c r="AH122" s="307" t="n"/>
      <c r="AI122" s="307" t="n"/>
      <c r="AJ122" s="307" t="n"/>
      <c r="AK122" s="307" t="n"/>
      <c r="AL122" s="307" t="n"/>
      <c r="AM122" s="307" t="n"/>
      <c r="AN122" s="307" t="n"/>
      <c r="AO122" s="307" t="n"/>
      <c r="AP122" s="307" t="n"/>
      <c r="AQ122" s="307" t="n"/>
      <c r="AR122" s="307" t="n"/>
      <c r="AS122" s="307" t="n"/>
      <c r="AT122" s="307" t="n"/>
      <c r="AU122" s="307" t="n"/>
      <c r="AV122" s="307" t="n"/>
      <c r="AW122" s="307" t="n"/>
      <c r="AX122" s="307" t="n"/>
      <c r="AY122" s="307" t="n"/>
      <c r="AZ122" s="307" t="n"/>
      <c r="BA122" s="307" t="n"/>
      <c r="BB122" s="307" t="n"/>
      <c r="BC122" s="307" t="n"/>
      <c r="BD122" s="307" t="n"/>
      <c r="BE122" s="307" t="n"/>
      <c r="BF122" s="307" t="n"/>
      <c r="BG122" s="307" t="n"/>
      <c r="BH122" s="307" t="n"/>
      <c r="BI122" s="307" t="n"/>
      <c r="BJ122" s="307" t="n"/>
      <c r="BK122" s="307" t="n"/>
      <c r="BL122" s="307" t="n"/>
      <c r="BM122" s="307" t="n"/>
      <c r="BN122" s="307" t="n"/>
      <c r="BO122" s="307" t="n"/>
      <c r="BP122" s="307" t="n"/>
      <c r="BQ122" s="307" t="n"/>
      <c r="BR122" s="307" t="n"/>
      <c r="BS122" s="307" t="n"/>
      <c r="BT122" s="307" t="n"/>
      <c r="BU122" s="307" t="n"/>
      <c r="BV122" s="307" t="n"/>
      <c r="BW122" s="307" t="n"/>
      <c r="BX122" s="307" t="n"/>
      <c r="BY122" s="307" t="n"/>
      <c r="BZ122" s="307" t="n"/>
      <c r="CA122" s="307" t="n"/>
      <c r="CB122" s="307" t="n"/>
      <c r="CC122" s="302" t="n"/>
      <c r="CD122" s="302" t="n"/>
      <c r="CE122" s="302" t="n"/>
      <c r="CF122" s="302" t="n"/>
      <c r="CG122" s="302" t="n"/>
      <c r="CH122" s="302" t="n"/>
      <c r="CI122" s="302" t="n"/>
      <c r="CJ122" s="302" t="n"/>
      <c r="CK122" s="302" t="n"/>
      <c r="CL122" s="302" t="n"/>
      <c r="CM122" s="302" t="n"/>
      <c r="CN122" s="302" t="n"/>
      <c r="CO122" s="302" t="n"/>
      <c r="CP122" s="302" t="n"/>
      <c r="CQ122" s="302" t="n"/>
      <c r="CR122" s="302" t="n"/>
      <c r="CS122" s="302" t="n"/>
      <c r="CT122" s="302" t="n"/>
      <c r="CU122" s="302" t="n"/>
      <c r="CV122" s="302" t="n"/>
    </row>
    <row r="123" hidden="1" outlineLevel="1" ht="10.5" customHeight="1" s="412">
      <c r="A123" s="302" t="inlineStr">
        <is>
          <t xml:space="preserve">    Low</t>
        </is>
      </c>
      <c r="B123" s="319" t="inlineStr">
        <is>
          <t>-</t>
        </is>
      </c>
      <c r="C123" s="462" t="n">
        <v>0.205</v>
      </c>
      <c r="D123" s="462" t="n">
        <v>0.275</v>
      </c>
      <c r="E123" s="462" t="n">
        <v>0.345</v>
      </c>
      <c r="F123" s="462" t="n">
        <v>0.745</v>
      </c>
      <c r="G123" s="462" t="n">
        <v>1.24</v>
      </c>
      <c r="H123" s="462" t="n">
        <v>1.82</v>
      </c>
      <c r="I123" s="462" t="n">
        <v>1.87</v>
      </c>
      <c r="J123" s="462" t="n">
        <v>1.6</v>
      </c>
      <c r="K123" s="462" t="n">
        <v>1.83</v>
      </c>
      <c r="L123" s="462" t="n">
        <v>2.22</v>
      </c>
      <c r="M123" s="462" t="n">
        <v>2.22</v>
      </c>
      <c r="N123" s="462" t="n">
        <v>3.71</v>
      </c>
      <c r="O123" s="462" t="n">
        <v>3.34</v>
      </c>
      <c r="P123" s="462" t="n">
        <v>4.44</v>
      </c>
      <c r="Q123" s="462" t="n">
        <v>7.33</v>
      </c>
      <c r="R123" s="462" t="n">
        <v>9.800000000000001</v>
      </c>
      <c r="S123" s="462" t="n">
        <v>11.8</v>
      </c>
      <c r="T123" s="462" t="n">
        <v>12.9</v>
      </c>
      <c r="U123" s="462" t="n">
        <v>12</v>
      </c>
      <c r="V123" s="462" t="n">
        <v>16.25133</v>
      </c>
      <c r="W123" s="462" t="n">
        <v>19.91</v>
      </c>
      <c r="X123" s="462" t="n">
        <v>24.04</v>
      </c>
      <c r="Y123" s="462" t="n">
        <v>28.06</v>
      </c>
      <c r="Z123" s="462" t="n">
        <v>32.35</v>
      </c>
      <c r="AA123" s="462" t="n">
        <v>37.66</v>
      </c>
      <c r="AB123" s="462" t="n">
        <v>44.24</v>
      </c>
      <c r="AC123" s="462" t="n">
        <v>51.88</v>
      </c>
      <c r="AD123" s="307" t="n"/>
      <c r="AE123" s="307" t="n"/>
      <c r="AF123" s="307" t="n"/>
      <c r="AG123" s="307" t="n"/>
      <c r="AH123" s="307" t="n"/>
      <c r="AI123" s="307" t="n"/>
      <c r="AJ123" s="307" t="n"/>
      <c r="AK123" s="307" t="n"/>
      <c r="AL123" s="307" t="n"/>
      <c r="AM123" s="307" t="n"/>
      <c r="AN123" s="307" t="n"/>
      <c r="AO123" s="307" t="n"/>
      <c r="AP123" s="307" t="n"/>
      <c r="AQ123" s="307" t="n"/>
      <c r="AR123" s="307" t="n"/>
      <c r="AS123" s="307" t="n"/>
      <c r="AT123" s="307" t="n"/>
      <c r="AU123" s="307" t="n"/>
      <c r="AV123" s="307" t="n"/>
      <c r="AW123" s="307" t="n"/>
      <c r="AX123" s="307" t="n"/>
      <c r="AY123" s="307" t="n"/>
      <c r="AZ123" s="307" t="n"/>
      <c r="BA123" s="307" t="n"/>
      <c r="BB123" s="307" t="n"/>
      <c r="BC123" s="307" t="n"/>
      <c r="BD123" s="307" t="n"/>
      <c r="BE123" s="307" t="n"/>
      <c r="BF123" s="307" t="n"/>
      <c r="BG123" s="307" t="n"/>
      <c r="BH123" s="307" t="n"/>
      <c r="BI123" s="307" t="n"/>
      <c r="BJ123" s="307" t="n"/>
      <c r="BK123" s="307" t="n"/>
      <c r="BL123" s="307" t="n"/>
      <c r="BM123" s="307" t="n"/>
      <c r="BN123" s="307" t="n"/>
      <c r="BO123" s="307" t="n"/>
      <c r="BP123" s="307" t="n"/>
      <c r="BQ123" s="307" t="n"/>
      <c r="BR123" s="307" t="n"/>
      <c r="BS123" s="307" t="n"/>
      <c r="BT123" s="307" t="n"/>
      <c r="BU123" s="307" t="n"/>
      <c r="BV123" s="307" t="n"/>
      <c r="BW123" s="307" t="n"/>
      <c r="BX123" s="307" t="n"/>
      <c r="BY123" s="307" t="n"/>
      <c r="BZ123" s="307" t="n"/>
      <c r="CA123" s="307" t="n"/>
      <c r="CB123" s="307" t="n"/>
      <c r="CC123" s="302" t="n"/>
      <c r="CD123" s="302" t="n"/>
      <c r="CE123" s="302" t="n"/>
      <c r="CF123" s="302" t="n"/>
      <c r="CG123" s="302" t="n"/>
      <c r="CH123" s="302" t="n"/>
      <c r="CI123" s="302" t="n"/>
      <c r="CJ123" s="302" t="n"/>
      <c r="CK123" s="302" t="n"/>
      <c r="CL123" s="302" t="n"/>
      <c r="CM123" s="302" t="n"/>
      <c r="CN123" s="302" t="n"/>
      <c r="CO123" s="302" t="n"/>
      <c r="CP123" s="302" t="n"/>
      <c r="CQ123" s="302" t="n"/>
      <c r="CR123" s="302" t="n"/>
      <c r="CS123" s="302" t="n"/>
      <c r="CT123" s="302" t="n"/>
      <c r="CU123" s="302" t="n"/>
      <c r="CV123" s="302" t="n"/>
    </row>
    <row r="124" hidden="1" outlineLevel="1" ht="10.5" customHeight="1" s="412">
      <c r="A124" s="302" t="inlineStr">
        <is>
          <t xml:space="preserve">    Std. Dev.</t>
        </is>
      </c>
      <c r="B124" s="319" t="inlineStr">
        <is>
          <t>-</t>
        </is>
      </c>
      <c r="C124" s="460" t="n">
        <v>0.00553</v>
      </c>
      <c r="D124" s="460" t="n">
        <v>0.0025</v>
      </c>
      <c r="E124" s="460" t="n">
        <v>0.0065</v>
      </c>
      <c r="F124" s="460" t="n">
        <v>0.00319</v>
      </c>
      <c r="G124" s="460" t="n">
        <v>0.00606</v>
      </c>
      <c r="H124" s="460" t="n">
        <v>0.009690000000000001</v>
      </c>
      <c r="I124" s="460" t="n">
        <v>0.009599999999999999</v>
      </c>
      <c r="J124" s="460" t="n">
        <v>0.10659</v>
      </c>
      <c r="K124" s="460" t="n">
        <v>0.00745</v>
      </c>
      <c r="L124" s="460" t="n">
        <v>0.00392</v>
      </c>
      <c r="M124" s="460" t="n">
        <v>0.02245</v>
      </c>
      <c r="N124" s="460" t="n">
        <v>0.00417</v>
      </c>
      <c r="O124" s="460" t="n">
        <v>0.32545</v>
      </c>
      <c r="P124" s="460" t="n">
        <v>0.06802</v>
      </c>
      <c r="Q124" s="460" t="n">
        <v>0.03949</v>
      </c>
      <c r="R124" s="460" t="n">
        <v>0.05754</v>
      </c>
      <c r="S124" s="460" t="n">
        <v>0.27169</v>
      </c>
      <c r="T124" s="460" t="n">
        <v>0.40911</v>
      </c>
      <c r="U124" s="460" t="n">
        <v>0.94945</v>
      </c>
      <c r="V124" s="460" t="n">
        <v>0.79504</v>
      </c>
      <c r="W124" s="460" t="n">
        <v>0.57983</v>
      </c>
      <c r="X124" s="460" t="n">
        <v>0.155</v>
      </c>
      <c r="Y124" s="460" t="n">
        <v>0</v>
      </c>
      <c r="Z124" s="460" t="n">
        <v>0</v>
      </c>
      <c r="AA124" s="460" t="n">
        <v>0</v>
      </c>
      <c r="AB124" s="460" t="n">
        <v>0</v>
      </c>
      <c r="AC124" s="460" t="n">
        <v>0</v>
      </c>
      <c r="AD124" s="307" t="n"/>
      <c r="AE124" s="307" t="n"/>
      <c r="AF124" s="307" t="n"/>
      <c r="AG124" s="307" t="n"/>
      <c r="AH124" s="307" t="n"/>
      <c r="AI124" s="307" t="n"/>
      <c r="AJ124" s="307" t="n"/>
      <c r="AK124" s="307" t="n"/>
      <c r="AL124" s="307" t="n"/>
      <c r="AM124" s="307" t="n"/>
      <c r="AN124" s="307" t="n"/>
      <c r="AO124" s="307" t="n"/>
      <c r="AP124" s="307" t="n"/>
      <c r="AQ124" s="307" t="n"/>
      <c r="AR124" s="307" t="n"/>
      <c r="AS124" s="307" t="n"/>
      <c r="AT124" s="307" t="n"/>
      <c r="AU124" s="307" t="n"/>
      <c r="AV124" s="307" t="n"/>
      <c r="AW124" s="307" t="n"/>
      <c r="AX124" s="307" t="n"/>
      <c r="AY124" s="307" t="n"/>
      <c r="AZ124" s="307" t="n"/>
      <c r="BA124" s="307" t="n"/>
      <c r="BB124" s="307" t="n"/>
      <c r="BC124" s="307" t="n"/>
      <c r="BD124" s="307" t="n"/>
      <c r="BE124" s="307" t="n"/>
      <c r="BF124" s="307" t="n"/>
      <c r="BG124" s="307" t="n"/>
      <c r="BH124" s="307" t="n"/>
      <c r="BI124" s="307" t="n"/>
      <c r="BJ124" s="307" t="n"/>
      <c r="BK124" s="307" t="n"/>
      <c r="BL124" s="307" t="n"/>
      <c r="BM124" s="307" t="n"/>
      <c r="BN124" s="307" t="n"/>
      <c r="BO124" s="307" t="n"/>
      <c r="BP124" s="307" t="n"/>
      <c r="BQ124" s="307" t="n"/>
      <c r="BR124" s="307" t="n"/>
      <c r="BS124" s="307" t="n"/>
      <c r="BT124" s="307" t="n"/>
      <c r="BU124" s="307" t="n"/>
      <c r="BV124" s="307" t="n"/>
      <c r="BW124" s="307" t="n"/>
      <c r="BX124" s="307" t="n"/>
      <c r="BY124" s="307" t="n"/>
      <c r="BZ124" s="307" t="n"/>
      <c r="CA124" s="307" t="n"/>
      <c r="CB124" s="307" t="n"/>
      <c r="CC124" s="302" t="n"/>
      <c r="CD124" s="302" t="n"/>
      <c r="CE124" s="302" t="n"/>
      <c r="CF124" s="302" t="n"/>
      <c r="CG124" s="302" t="n"/>
      <c r="CH124" s="302" t="n"/>
      <c r="CI124" s="302" t="n"/>
      <c r="CJ124" s="302" t="n"/>
      <c r="CK124" s="302" t="n"/>
      <c r="CL124" s="302" t="n"/>
      <c r="CM124" s="302" t="n"/>
      <c r="CN124" s="302" t="n"/>
      <c r="CO124" s="302" t="n"/>
      <c r="CP124" s="302" t="n"/>
      <c r="CQ124" s="302" t="n"/>
      <c r="CR124" s="302" t="n"/>
      <c r="CS124" s="302" t="n"/>
      <c r="CT124" s="302" t="n"/>
      <c r="CU124" s="302" t="n"/>
      <c r="CV124" s="302" t="n"/>
    </row>
    <row r="125" hidden="1" outlineLevel="1" ht="10.5" customHeight="1" s="412">
      <c r="A125" s="302" t="inlineStr">
        <is>
          <t xml:space="preserve">    No. of Estimates</t>
        </is>
      </c>
      <c r="B125" s="319" t="inlineStr">
        <is>
          <t>-</t>
        </is>
      </c>
      <c r="C125" s="319" t="inlineStr">
        <is>
          <t>6/6</t>
        </is>
      </c>
      <c r="D125" s="319" t="inlineStr">
        <is>
          <t>3/6</t>
        </is>
      </c>
      <c r="E125" s="319" t="inlineStr">
        <is>
          <t>10/10</t>
        </is>
      </c>
      <c r="F125" s="319" t="inlineStr">
        <is>
          <t>7/7</t>
        </is>
      </c>
      <c r="G125" s="319" t="inlineStr">
        <is>
          <t>13/13</t>
        </is>
      </c>
      <c r="H125" s="319" t="inlineStr">
        <is>
          <t>17/17</t>
        </is>
      </c>
      <c r="I125" s="319" t="inlineStr">
        <is>
          <t>16/17</t>
        </is>
      </c>
      <c r="J125" s="319" t="inlineStr">
        <is>
          <t>16/16</t>
        </is>
      </c>
      <c r="K125" s="319" t="inlineStr">
        <is>
          <t>10/16</t>
        </is>
      </c>
      <c r="L125" s="319" t="inlineStr">
        <is>
          <t>7/16</t>
        </is>
      </c>
      <c r="M125" s="319" t="inlineStr">
        <is>
          <t>10/15</t>
        </is>
      </c>
      <c r="N125" s="319" t="inlineStr">
        <is>
          <t>4/12</t>
        </is>
      </c>
      <c r="O125" s="319" t="inlineStr">
        <is>
          <t>22/24</t>
        </is>
      </c>
      <c r="P125" s="319" t="inlineStr">
        <is>
          <t>4/14</t>
        </is>
      </c>
      <c r="Q125" s="319" t="inlineStr">
        <is>
          <t>7/10</t>
        </is>
      </c>
      <c r="R125" s="319" t="inlineStr">
        <is>
          <t>11/13</t>
        </is>
      </c>
      <c r="S125" s="319" t="inlineStr">
        <is>
          <t>12/16</t>
        </is>
      </c>
      <c r="T125" s="319" t="inlineStr">
        <is>
          <t>17/20</t>
        </is>
      </c>
      <c r="U125" s="319" t="inlineStr">
        <is>
          <t>20/20</t>
        </is>
      </c>
      <c r="V125" s="319" t="inlineStr">
        <is>
          <t>11/11</t>
        </is>
      </c>
      <c r="W125" s="319" t="inlineStr">
        <is>
          <t>3/3</t>
        </is>
      </c>
      <c r="X125" s="319" t="inlineStr">
        <is>
          <t>2/2</t>
        </is>
      </c>
      <c r="Y125" s="319" t="inlineStr">
        <is>
          <t>1/1</t>
        </is>
      </c>
      <c r="Z125" s="319" t="inlineStr">
        <is>
          <t>1/1</t>
        </is>
      </c>
      <c r="AA125" s="319" t="inlineStr">
        <is>
          <t>1/1</t>
        </is>
      </c>
      <c r="AB125" s="319" t="inlineStr">
        <is>
          <t>1/1</t>
        </is>
      </c>
      <c r="AC125" s="319" t="inlineStr">
        <is>
          <t>1/1</t>
        </is>
      </c>
      <c r="AD125" s="307" t="n"/>
      <c r="AE125" s="307" t="n"/>
      <c r="AF125" s="307" t="n"/>
      <c r="AG125" s="307" t="n"/>
      <c r="AH125" s="307" t="n"/>
      <c r="AI125" s="307" t="n"/>
      <c r="AJ125" s="307" t="n"/>
      <c r="AK125" s="307" t="n"/>
      <c r="AL125" s="307" t="n"/>
      <c r="AM125" s="307" t="n"/>
      <c r="AN125" s="307" t="n"/>
      <c r="AO125" s="307" t="n"/>
      <c r="AP125" s="307" t="n"/>
      <c r="AQ125" s="307" t="n"/>
      <c r="AR125" s="307" t="n"/>
      <c r="AS125" s="307" t="n"/>
      <c r="AT125" s="307" t="n"/>
      <c r="AU125" s="307" t="n"/>
      <c r="AV125" s="307" t="n"/>
      <c r="AW125" s="307" t="n"/>
      <c r="AX125" s="307" t="n"/>
      <c r="AY125" s="307" t="n"/>
      <c r="AZ125" s="307" t="n"/>
      <c r="BA125" s="307" t="n"/>
      <c r="BB125" s="307" t="n"/>
      <c r="BC125" s="307" t="n"/>
      <c r="BD125" s="307" t="n"/>
      <c r="BE125" s="307" t="n"/>
      <c r="BF125" s="307" t="n"/>
      <c r="BG125" s="307" t="n"/>
      <c r="BH125" s="307" t="n"/>
      <c r="BI125" s="307" t="n"/>
      <c r="BJ125" s="307" t="n"/>
      <c r="BK125" s="307" t="n"/>
      <c r="BL125" s="307" t="n"/>
      <c r="BM125" s="307" t="n"/>
      <c r="BN125" s="307" t="n"/>
      <c r="BO125" s="307" t="n"/>
      <c r="BP125" s="307" t="n"/>
      <c r="BQ125" s="307" t="n"/>
      <c r="BR125" s="307" t="n"/>
      <c r="BS125" s="307" t="n"/>
      <c r="BT125" s="307" t="n"/>
      <c r="BU125" s="307" t="n"/>
      <c r="BV125" s="307" t="n"/>
      <c r="BW125" s="307" t="n"/>
      <c r="BX125" s="307" t="n"/>
      <c r="BY125" s="307" t="n"/>
      <c r="BZ125" s="307" t="n"/>
      <c r="CA125" s="307" t="n"/>
      <c r="CB125" s="307" t="n"/>
      <c r="CC125" s="302" t="n"/>
      <c r="CD125" s="302" t="n"/>
      <c r="CE125" s="302" t="n"/>
      <c r="CF125" s="302" t="n"/>
      <c r="CG125" s="302" t="n"/>
      <c r="CH125" s="302" t="n"/>
      <c r="CI125" s="302" t="n"/>
      <c r="CJ125" s="302" t="n"/>
      <c r="CK125" s="302" t="n"/>
      <c r="CL125" s="302" t="n"/>
      <c r="CM125" s="302" t="n"/>
      <c r="CN125" s="302" t="n"/>
      <c r="CO125" s="302" t="n"/>
      <c r="CP125" s="302" t="n"/>
      <c r="CQ125" s="302" t="n"/>
      <c r="CR125" s="302" t="n"/>
      <c r="CS125" s="302" t="n"/>
      <c r="CT125" s="302" t="n"/>
      <c r="CU125" s="302" t="n"/>
      <c r="CV125" s="302" t="n"/>
    </row>
    <row r="126" hidden="1" outlineLevel="1" ht="10.5" customHeight="1" s="412">
      <c r="A126" s="302" t="inlineStr">
        <is>
          <t xml:space="preserve">    Guidance Low</t>
        </is>
      </c>
      <c r="B126" s="319" t="inlineStr">
        <is>
          <t>-</t>
        </is>
      </c>
      <c r="C126" s="319" t="inlineStr">
        <is>
          <t>-</t>
        </is>
      </c>
      <c r="D126" s="463" t="n">
        <v>0.275</v>
      </c>
      <c r="E126" s="463" t="n">
        <v>0.34</v>
      </c>
      <c r="F126" s="463" t="n">
        <v>0.695</v>
      </c>
      <c r="G126" s="463" t="n">
        <v>1.16</v>
      </c>
      <c r="H126" s="463" t="n">
        <v>1.81</v>
      </c>
      <c r="I126" s="463" t="n">
        <v>1.94</v>
      </c>
      <c r="J126" s="463" t="n">
        <v>1.53</v>
      </c>
      <c r="K126" s="463" t="n">
        <v>1.81</v>
      </c>
      <c r="L126" s="319" t="inlineStr">
        <is>
          <t>-</t>
        </is>
      </c>
      <c r="M126" s="319" t="inlineStr">
        <is>
          <t>-</t>
        </is>
      </c>
      <c r="N126" s="319" t="inlineStr">
        <is>
          <t>-</t>
        </is>
      </c>
      <c r="O126" s="319" t="inlineStr">
        <is>
          <t>-</t>
        </is>
      </c>
      <c r="P126" s="319" t="inlineStr">
        <is>
          <t>-</t>
        </is>
      </c>
      <c r="Q126" s="463" t="n">
        <v>7.38</v>
      </c>
      <c r="R126" s="319" t="inlineStr">
        <is>
          <t>-</t>
        </is>
      </c>
      <c r="S126" s="319" t="inlineStr">
        <is>
          <t>-</t>
        </is>
      </c>
      <c r="T126" s="319" t="inlineStr">
        <is>
          <t>-</t>
        </is>
      </c>
      <c r="U126" s="319" t="inlineStr">
        <is>
          <t>-</t>
        </is>
      </c>
      <c r="V126" s="319" t="inlineStr">
        <is>
          <t>-</t>
        </is>
      </c>
      <c r="W126" s="319" t="inlineStr">
        <is>
          <t>-</t>
        </is>
      </c>
      <c r="X126" s="319" t="inlineStr">
        <is>
          <t>-</t>
        </is>
      </c>
      <c r="Y126" s="319" t="inlineStr">
        <is>
          <t>-</t>
        </is>
      </c>
      <c r="Z126" s="319" t="inlineStr">
        <is>
          <t>-</t>
        </is>
      </c>
      <c r="AA126" s="319" t="inlineStr">
        <is>
          <t>-</t>
        </is>
      </c>
      <c r="AB126" s="319" t="inlineStr">
        <is>
          <t>-</t>
        </is>
      </c>
      <c r="AC126" s="319" t="inlineStr">
        <is>
          <t>-</t>
        </is>
      </c>
      <c r="AD126" s="307" t="n"/>
      <c r="AE126" s="307" t="n"/>
      <c r="AF126" s="307" t="n"/>
      <c r="AG126" s="307" t="n"/>
      <c r="AH126" s="307" t="n"/>
      <c r="AI126" s="307" t="n"/>
      <c r="AJ126" s="307" t="n"/>
      <c r="AK126" s="307" t="n"/>
      <c r="AL126" s="307" t="n"/>
      <c r="AM126" s="307" t="n"/>
      <c r="AN126" s="307" t="n"/>
      <c r="AO126" s="307" t="n"/>
      <c r="AP126" s="307" t="n"/>
      <c r="AQ126" s="307" t="n"/>
      <c r="AR126" s="307" t="n"/>
      <c r="AS126" s="307" t="n"/>
      <c r="AT126" s="307" t="n"/>
      <c r="AU126" s="307" t="n"/>
      <c r="AV126" s="307" t="n"/>
      <c r="AW126" s="307" t="n"/>
      <c r="AX126" s="307" t="n"/>
      <c r="AY126" s="307" t="n"/>
      <c r="AZ126" s="307" t="n"/>
      <c r="BA126" s="307" t="n"/>
      <c r="BB126" s="307" t="n"/>
      <c r="BC126" s="307" t="n"/>
      <c r="BD126" s="307" t="n"/>
      <c r="BE126" s="307" t="n"/>
      <c r="BF126" s="307" t="n"/>
      <c r="BG126" s="307" t="n"/>
      <c r="BH126" s="307" t="n"/>
      <c r="BI126" s="307" t="n"/>
      <c r="BJ126" s="307" t="n"/>
      <c r="BK126" s="307" t="n"/>
      <c r="BL126" s="307" t="n"/>
      <c r="BM126" s="307" t="n"/>
      <c r="BN126" s="307" t="n"/>
      <c r="BO126" s="307" t="n"/>
      <c r="BP126" s="307" t="n"/>
      <c r="BQ126" s="307" t="n"/>
      <c r="BR126" s="307" t="n"/>
      <c r="BS126" s="307" t="n"/>
      <c r="BT126" s="307" t="n"/>
      <c r="BU126" s="307" t="n"/>
      <c r="BV126" s="307" t="n"/>
      <c r="BW126" s="307" t="n"/>
      <c r="BX126" s="307" t="n"/>
      <c r="BY126" s="307" t="n"/>
      <c r="BZ126" s="307" t="n"/>
      <c r="CA126" s="307" t="n"/>
      <c r="CB126" s="307" t="n"/>
      <c r="CC126" s="302" t="n"/>
      <c r="CD126" s="302" t="n"/>
      <c r="CE126" s="302" t="n"/>
      <c r="CF126" s="302" t="n"/>
      <c r="CG126" s="302" t="n"/>
      <c r="CH126" s="302" t="n"/>
      <c r="CI126" s="302" t="n"/>
      <c r="CJ126" s="302" t="n"/>
      <c r="CK126" s="302" t="n"/>
      <c r="CL126" s="302" t="n"/>
      <c r="CM126" s="302" t="n"/>
      <c r="CN126" s="302" t="n"/>
      <c r="CO126" s="302" t="n"/>
      <c r="CP126" s="302" t="n"/>
      <c r="CQ126" s="302" t="n"/>
      <c r="CR126" s="302" t="n"/>
      <c r="CS126" s="302" t="n"/>
      <c r="CT126" s="302" t="n"/>
      <c r="CU126" s="302" t="n"/>
      <c r="CV126" s="302" t="n"/>
    </row>
    <row r="127" hidden="1" outlineLevel="1" ht="10.5" customHeight="1" s="412">
      <c r="A127" s="302" t="inlineStr">
        <is>
          <t xml:space="preserve">    Guidance High</t>
        </is>
      </c>
      <c r="B127" s="319" t="inlineStr">
        <is>
          <t>-</t>
        </is>
      </c>
      <c r="C127" s="319" t="inlineStr">
        <is>
          <t>-</t>
        </is>
      </c>
      <c r="D127" s="464" t="n">
        <v>0.285</v>
      </c>
      <c r="E127" s="464" t="n">
        <v>0.35</v>
      </c>
      <c r="F127" s="464" t="n">
        <v>0.705</v>
      </c>
      <c r="G127" s="464" t="n">
        <v>1.18</v>
      </c>
      <c r="H127" s="464" t="n">
        <v>1.83</v>
      </c>
      <c r="I127" s="464" t="n">
        <v>1.96</v>
      </c>
      <c r="J127" s="464" t="n">
        <v>1.57</v>
      </c>
      <c r="K127" s="464" t="n">
        <v>1.84</v>
      </c>
      <c r="L127" s="319" t="inlineStr">
        <is>
          <t>-</t>
        </is>
      </c>
      <c r="M127" s="319" t="inlineStr">
        <is>
          <t>-</t>
        </is>
      </c>
      <c r="N127" s="319" t="inlineStr">
        <is>
          <t>-</t>
        </is>
      </c>
      <c r="O127" s="319" t="inlineStr">
        <is>
          <t>-</t>
        </is>
      </c>
      <c r="P127" s="319" t="inlineStr">
        <is>
          <t>-</t>
        </is>
      </c>
      <c r="Q127" s="464" t="n">
        <v>7.45</v>
      </c>
      <c r="R127" s="319" t="inlineStr">
        <is>
          <t>-</t>
        </is>
      </c>
      <c r="S127" s="319" t="inlineStr">
        <is>
          <t>-</t>
        </is>
      </c>
      <c r="T127" s="319" t="inlineStr">
        <is>
          <t>-</t>
        </is>
      </c>
      <c r="U127" s="319" t="inlineStr">
        <is>
          <t>-</t>
        </is>
      </c>
      <c r="V127" s="319" t="inlineStr">
        <is>
          <t>-</t>
        </is>
      </c>
      <c r="W127" s="319" t="inlineStr">
        <is>
          <t>-</t>
        </is>
      </c>
      <c r="X127" s="319" t="inlineStr">
        <is>
          <t>-</t>
        </is>
      </c>
      <c r="Y127" s="319" t="inlineStr">
        <is>
          <t>-</t>
        </is>
      </c>
      <c r="Z127" s="319" t="inlineStr">
        <is>
          <t>-</t>
        </is>
      </c>
      <c r="AA127" s="319" t="inlineStr">
        <is>
          <t>-</t>
        </is>
      </c>
      <c r="AB127" s="319" t="inlineStr">
        <is>
          <t>-</t>
        </is>
      </c>
      <c r="AC127" s="319" t="inlineStr">
        <is>
          <t>-</t>
        </is>
      </c>
      <c r="AD127" s="307" t="n"/>
      <c r="AE127" s="307" t="n"/>
      <c r="AF127" s="307" t="n"/>
      <c r="AG127" s="307" t="n"/>
      <c r="AH127" s="307" t="n"/>
      <c r="AI127" s="307" t="n"/>
      <c r="AJ127" s="307" t="n"/>
      <c r="AK127" s="307" t="n"/>
      <c r="AL127" s="307" t="n"/>
      <c r="AM127" s="307" t="n"/>
      <c r="AN127" s="307" t="n"/>
      <c r="AO127" s="307" t="n"/>
      <c r="AP127" s="307" t="n"/>
      <c r="AQ127" s="307" t="n"/>
      <c r="AR127" s="307" t="n"/>
      <c r="AS127" s="307" t="n"/>
      <c r="AT127" s="307" t="n"/>
      <c r="AU127" s="307" t="n"/>
      <c r="AV127" s="307" t="n"/>
      <c r="AW127" s="307" t="n"/>
      <c r="AX127" s="307" t="n"/>
      <c r="AY127" s="307" t="n"/>
      <c r="AZ127" s="307" t="n"/>
      <c r="BA127" s="307" t="n"/>
      <c r="BB127" s="307" t="n"/>
      <c r="BC127" s="307" t="n"/>
      <c r="BD127" s="307" t="n"/>
      <c r="BE127" s="307" t="n"/>
      <c r="BF127" s="307" t="n"/>
      <c r="BG127" s="307" t="n"/>
      <c r="BH127" s="307" t="n"/>
      <c r="BI127" s="307" t="n"/>
      <c r="BJ127" s="307" t="n"/>
      <c r="BK127" s="307" t="n"/>
      <c r="BL127" s="307" t="n"/>
      <c r="BM127" s="307" t="n"/>
      <c r="BN127" s="307" t="n"/>
      <c r="BO127" s="307" t="n"/>
      <c r="BP127" s="307" t="n"/>
      <c r="BQ127" s="307" t="n"/>
      <c r="BR127" s="307" t="n"/>
      <c r="BS127" s="307" t="n"/>
      <c r="BT127" s="307" t="n"/>
      <c r="BU127" s="307" t="n"/>
      <c r="BV127" s="307" t="n"/>
      <c r="BW127" s="307" t="n"/>
      <c r="BX127" s="307" t="n"/>
      <c r="BY127" s="307" t="n"/>
      <c r="BZ127" s="307" t="n"/>
      <c r="CA127" s="307" t="n"/>
      <c r="CB127" s="307" t="n"/>
      <c r="CC127" s="302" t="n"/>
      <c r="CD127" s="302" t="n"/>
      <c r="CE127" s="302" t="n"/>
      <c r="CF127" s="302" t="n"/>
      <c r="CG127" s="302" t="n"/>
      <c r="CH127" s="302" t="n"/>
      <c r="CI127" s="302" t="n"/>
      <c r="CJ127" s="302" t="n"/>
      <c r="CK127" s="302" t="n"/>
      <c r="CL127" s="302" t="n"/>
      <c r="CM127" s="302" t="n"/>
      <c r="CN127" s="302" t="n"/>
      <c r="CO127" s="302" t="n"/>
      <c r="CP127" s="302" t="n"/>
      <c r="CQ127" s="302" t="n"/>
      <c r="CR127" s="302" t="n"/>
      <c r="CS127" s="302" t="n"/>
      <c r="CT127" s="302" t="n"/>
      <c r="CU127" s="302" t="n"/>
      <c r="CV127" s="302" t="n"/>
    </row>
    <row r="128" hidden="1" outlineLevel="1" ht="10.5" customHeight="1" s="412">
      <c r="A128" s="302" t="inlineStr">
        <is>
          <t xml:space="preserve">    Acctg. Standard</t>
        </is>
      </c>
      <c r="B128" s="319" t="inlineStr">
        <is>
          <t>-</t>
        </is>
      </c>
      <c r="C128" s="319" t="inlineStr">
        <is>
          <t>US GAAP</t>
        </is>
      </c>
      <c r="D128" s="319" t="inlineStr">
        <is>
          <t>US GAAP</t>
        </is>
      </c>
      <c r="E128" s="319" t="inlineStr">
        <is>
          <t>US GAAP</t>
        </is>
      </c>
      <c r="F128" s="319" t="inlineStr">
        <is>
          <t>US GAAP</t>
        </is>
      </c>
      <c r="G128" s="319" t="inlineStr">
        <is>
          <t>US GAAP</t>
        </is>
      </c>
      <c r="H128" s="319" t="inlineStr">
        <is>
          <t>US GAAP</t>
        </is>
      </c>
      <c r="I128" s="319" t="inlineStr">
        <is>
          <t>US GAAP</t>
        </is>
      </c>
      <c r="J128" s="319" t="inlineStr">
        <is>
          <t>US GAAP</t>
        </is>
      </c>
      <c r="K128" s="319" t="inlineStr">
        <is>
          <t>US GAAP</t>
        </is>
      </c>
      <c r="L128" s="319" t="inlineStr">
        <is>
          <t>US GAAP</t>
        </is>
      </c>
      <c r="M128" s="319" t="inlineStr">
        <is>
          <t>US GAAP</t>
        </is>
      </c>
      <c r="N128" s="319" t="inlineStr">
        <is>
          <t>US GAAP</t>
        </is>
      </c>
      <c r="O128" s="319" t="inlineStr">
        <is>
          <t>US GAAP</t>
        </is>
      </c>
      <c r="P128" s="319" t="inlineStr">
        <is>
          <t>US GAAP</t>
        </is>
      </c>
      <c r="Q128" s="319" t="inlineStr">
        <is>
          <t>US GAAP</t>
        </is>
      </c>
      <c r="R128" s="319" t="inlineStr">
        <is>
          <t>US GAAP</t>
        </is>
      </c>
      <c r="S128" s="319" t="inlineStr">
        <is>
          <t>US GAAP</t>
        </is>
      </c>
      <c r="T128" s="319" t="inlineStr">
        <is>
          <t>US GAAP</t>
        </is>
      </c>
      <c r="U128" s="319" t="inlineStr">
        <is>
          <t>US GAAP</t>
        </is>
      </c>
      <c r="V128" s="319" t="inlineStr">
        <is>
          <t>US GAAP</t>
        </is>
      </c>
      <c r="W128" s="319" t="inlineStr">
        <is>
          <t>US GAAP</t>
        </is>
      </c>
      <c r="X128" s="319" t="inlineStr">
        <is>
          <t>US GAAP</t>
        </is>
      </c>
      <c r="Y128" s="319" t="inlineStr">
        <is>
          <t>US GAAP</t>
        </is>
      </c>
      <c r="Z128" s="319" t="inlineStr">
        <is>
          <t>US GAAP</t>
        </is>
      </c>
      <c r="AA128" s="319" t="inlineStr">
        <is>
          <t>US GAAP</t>
        </is>
      </c>
      <c r="AB128" s="319" t="inlineStr">
        <is>
          <t>US GAAP</t>
        </is>
      </c>
      <c r="AC128" s="319" t="inlineStr">
        <is>
          <t>US GAAP</t>
        </is>
      </c>
      <c r="AD128" s="307" t="n"/>
      <c r="AE128" s="307" t="n"/>
      <c r="AF128" s="307" t="n"/>
      <c r="AG128" s="307" t="n"/>
      <c r="AH128" s="307" t="n"/>
      <c r="AI128" s="307" t="n"/>
      <c r="AJ128" s="307" t="n"/>
      <c r="AK128" s="307" t="n"/>
      <c r="AL128" s="307" t="n"/>
      <c r="AM128" s="307" t="n"/>
      <c r="AN128" s="307" t="n"/>
      <c r="AO128" s="307" t="n"/>
      <c r="AP128" s="307" t="n"/>
      <c r="AQ128" s="307" t="n"/>
      <c r="AR128" s="307" t="n"/>
      <c r="AS128" s="307" t="n"/>
      <c r="AT128" s="307" t="n"/>
      <c r="AU128" s="307" t="n"/>
      <c r="AV128" s="307" t="n"/>
      <c r="AW128" s="307" t="n"/>
      <c r="AX128" s="307" t="n"/>
      <c r="AY128" s="307" t="n"/>
      <c r="AZ128" s="307" t="n"/>
      <c r="BA128" s="307" t="n"/>
      <c r="BB128" s="307" t="n"/>
      <c r="BC128" s="307" t="n"/>
      <c r="BD128" s="307" t="n"/>
      <c r="BE128" s="307" t="n"/>
      <c r="BF128" s="307" t="n"/>
      <c r="BG128" s="307" t="n"/>
      <c r="BH128" s="307" t="n"/>
      <c r="BI128" s="307" t="n"/>
      <c r="BJ128" s="307" t="n"/>
      <c r="BK128" s="307" t="n"/>
      <c r="BL128" s="307" t="n"/>
      <c r="BM128" s="307" t="n"/>
      <c r="BN128" s="307" t="n"/>
      <c r="BO128" s="307" t="n"/>
      <c r="BP128" s="307" t="n"/>
      <c r="BQ128" s="307" t="n"/>
      <c r="BR128" s="307" t="n"/>
      <c r="BS128" s="307" t="n"/>
      <c r="BT128" s="307" t="n"/>
      <c r="BU128" s="307" t="n"/>
      <c r="BV128" s="307" t="n"/>
      <c r="BW128" s="307" t="n"/>
      <c r="BX128" s="307" t="n"/>
      <c r="BY128" s="307" t="n"/>
      <c r="BZ128" s="307" t="n"/>
      <c r="CA128" s="307" t="n"/>
      <c r="CB128" s="307" t="n"/>
      <c r="CC128" s="302" t="n"/>
      <c r="CD128" s="302" t="n"/>
      <c r="CE128" s="302" t="n"/>
      <c r="CF128" s="302" t="n"/>
      <c r="CG128" s="302" t="n"/>
      <c r="CH128" s="302" t="n"/>
      <c r="CI128" s="302" t="n"/>
      <c r="CJ128" s="302" t="n"/>
      <c r="CK128" s="302" t="n"/>
      <c r="CL128" s="302" t="n"/>
      <c r="CM128" s="302" t="n"/>
      <c r="CN128" s="302" t="n"/>
      <c r="CO128" s="302" t="n"/>
      <c r="CP128" s="302" t="n"/>
      <c r="CQ128" s="302" t="n"/>
      <c r="CR128" s="302" t="n"/>
      <c r="CS128" s="302" t="n"/>
      <c r="CT128" s="302" t="n"/>
      <c r="CU128" s="302" t="n"/>
      <c r="CV128" s="302" t="n"/>
    </row>
    <row r="129" hidden="1" outlineLevel="1" ht="10.5" customHeight="1" s="412">
      <c r="A129" s="318" t="inlineStr">
        <is>
          <t>Cash Earnings / Share</t>
        </is>
      </c>
      <c r="B129" s="319" t="inlineStr">
        <is>
          <t>-</t>
        </is>
      </c>
      <c r="C129" s="319" t="inlineStr">
        <is>
          <t>-</t>
        </is>
      </c>
      <c r="D129" s="319" t="inlineStr">
        <is>
          <t>-</t>
        </is>
      </c>
      <c r="E129" s="319" t="inlineStr">
        <is>
          <t>-</t>
        </is>
      </c>
      <c r="F129" s="319" t="inlineStr">
        <is>
          <t>-</t>
        </is>
      </c>
      <c r="G129" s="319" t="inlineStr">
        <is>
          <t>-</t>
        </is>
      </c>
      <c r="H129" s="461" t="n">
        <v>2.0805</v>
      </c>
      <c r="I129" s="461" t="n">
        <v>2.25012</v>
      </c>
      <c r="J129" s="461" t="n">
        <v>2.061</v>
      </c>
      <c r="K129" s="461" t="n">
        <v>2.2334</v>
      </c>
      <c r="L129" s="461" t="n">
        <v>2.7787</v>
      </c>
      <c r="M129" s="319" t="inlineStr">
        <is>
          <t>-</t>
        </is>
      </c>
      <c r="N129" s="461" t="n">
        <v>4.7582</v>
      </c>
      <c r="O129" s="461" t="n">
        <v>6.16646</v>
      </c>
      <c r="P129" s="461" t="n">
        <v>5.90973</v>
      </c>
      <c r="Q129" s="461" t="n">
        <v>9.513070000000001</v>
      </c>
      <c r="R129" s="461" t="n">
        <v>12.3479</v>
      </c>
      <c r="S129" s="461" t="n">
        <v>15.754</v>
      </c>
      <c r="T129" s="462" t="n">
        <v>17.25726</v>
      </c>
      <c r="U129" s="462" t="n">
        <v>18.65493</v>
      </c>
      <c r="V129" s="462" t="n">
        <v>20.69911</v>
      </c>
      <c r="W129" s="319" t="inlineStr">
        <is>
          <t>-</t>
        </is>
      </c>
      <c r="X129" s="319" t="inlineStr">
        <is>
          <t>-</t>
        </is>
      </c>
      <c r="Y129" s="319" t="inlineStr">
        <is>
          <t>-</t>
        </is>
      </c>
      <c r="Z129" s="319" t="inlineStr">
        <is>
          <t>-</t>
        </is>
      </c>
      <c r="AA129" s="319" t="inlineStr">
        <is>
          <t>-</t>
        </is>
      </c>
      <c r="AB129" s="319" t="inlineStr">
        <is>
          <t>-</t>
        </is>
      </c>
      <c r="AC129" s="319" t="inlineStr">
        <is>
          <t>-</t>
        </is>
      </c>
      <c r="AD129" s="307" t="n"/>
      <c r="AE129" s="307" t="n"/>
      <c r="AF129" s="307" t="n"/>
      <c r="AG129" s="307" t="n"/>
      <c r="AH129" s="307" t="n"/>
      <c r="AI129" s="307" t="n"/>
      <c r="AJ129" s="307" t="n"/>
      <c r="AK129" s="307" t="n"/>
      <c r="AL129" s="307" t="n"/>
      <c r="AM129" s="307" t="n"/>
      <c r="AN129" s="307" t="n"/>
      <c r="AO129" s="307" t="n"/>
      <c r="AP129" s="307" t="n"/>
      <c r="AQ129" s="307" t="n"/>
      <c r="AR129" s="307" t="n"/>
      <c r="AS129" s="307" t="n"/>
      <c r="AT129" s="307" t="n"/>
      <c r="AU129" s="307" t="n"/>
      <c r="AV129" s="307" t="n"/>
      <c r="AW129" s="307" t="n"/>
      <c r="AX129" s="307" t="n"/>
      <c r="AY129" s="307" t="n"/>
      <c r="AZ129" s="307" t="n"/>
      <c r="BA129" s="307" t="n"/>
      <c r="BB129" s="307" t="n"/>
      <c r="BC129" s="307" t="n"/>
      <c r="BD129" s="307" t="n"/>
      <c r="BE129" s="307" t="n"/>
      <c r="BF129" s="307" t="n"/>
      <c r="BG129" s="307" t="n"/>
      <c r="BH129" s="307" t="n"/>
      <c r="BI129" s="307" t="n"/>
      <c r="BJ129" s="307" t="n"/>
      <c r="BK129" s="307" t="n"/>
      <c r="BL129" s="307" t="n"/>
      <c r="BM129" s="307" t="n"/>
      <c r="BN129" s="307" t="n"/>
      <c r="BO129" s="307" t="n"/>
      <c r="BP129" s="307" t="n"/>
      <c r="BQ129" s="307" t="n"/>
      <c r="BR129" s="307" t="n"/>
      <c r="BS129" s="307" t="n"/>
      <c r="BT129" s="307" t="n"/>
      <c r="BU129" s="307" t="n"/>
      <c r="BV129" s="307" t="n"/>
      <c r="BW129" s="307" t="n"/>
      <c r="BX129" s="307" t="n"/>
      <c r="BY129" s="307" t="n"/>
      <c r="BZ129" s="307" t="n"/>
      <c r="CA129" s="307" t="n"/>
      <c r="CB129" s="307" t="n"/>
      <c r="CC129" s="302" t="n"/>
      <c r="CD129" s="302" t="n"/>
      <c r="CE129" s="302" t="n"/>
      <c r="CF129" s="302" t="n"/>
      <c r="CG129" s="302" t="n"/>
      <c r="CH129" s="302" t="n"/>
      <c r="CI129" s="302" t="n"/>
      <c r="CJ129" s="302" t="n"/>
      <c r="CK129" s="302" t="n"/>
      <c r="CL129" s="302" t="n"/>
      <c r="CM129" s="302" t="n"/>
      <c r="CN129" s="302" t="n"/>
      <c r="CO129" s="302" t="n"/>
      <c r="CP129" s="302" t="n"/>
      <c r="CQ129" s="302" t="n"/>
      <c r="CR129" s="302" t="n"/>
      <c r="CS129" s="302" t="n"/>
      <c r="CT129" s="302" t="n"/>
      <c r="CU129" s="302" t="n"/>
      <c r="CV129" s="302" t="n"/>
    </row>
    <row r="130" hidden="1" outlineLevel="1" ht="10.5" customHeight="1" s="412">
      <c r="A130" s="302" t="inlineStr">
        <is>
          <t xml:space="preserve">    Final Est.</t>
        </is>
      </c>
      <c r="B130" s="319" t="inlineStr">
        <is>
          <t>-</t>
        </is>
      </c>
      <c r="C130" s="319" t="inlineStr">
        <is>
          <t>-</t>
        </is>
      </c>
      <c r="D130" s="319" t="inlineStr">
        <is>
          <t>-</t>
        </is>
      </c>
      <c r="E130" s="319" t="inlineStr">
        <is>
          <t>-</t>
        </is>
      </c>
      <c r="F130" s="319" t="inlineStr">
        <is>
          <t>-</t>
        </is>
      </c>
      <c r="G130" s="319" t="inlineStr">
        <is>
          <t>-</t>
        </is>
      </c>
      <c r="H130" s="462" t="n">
        <v>2.09141</v>
      </c>
      <c r="I130" s="462" t="n">
        <v>2.23494</v>
      </c>
      <c r="J130" s="462" t="n">
        <v>2.22262</v>
      </c>
      <c r="K130" s="462" t="n">
        <v>2.34</v>
      </c>
      <c r="L130" s="462" t="n">
        <v>2.82048</v>
      </c>
      <c r="M130" s="319" t="inlineStr">
        <is>
          <t>-</t>
        </is>
      </c>
      <c r="N130" s="462" t="n">
        <v>4.63435</v>
      </c>
      <c r="O130" s="462" t="n">
        <v>6.00692</v>
      </c>
      <c r="P130" s="462" t="n">
        <v>6.0083</v>
      </c>
      <c r="Q130" s="462" t="n">
        <v>9.146000000000001</v>
      </c>
      <c r="R130" s="462" t="n">
        <v>11.76129</v>
      </c>
      <c r="S130" s="462" t="n">
        <v>14.91879</v>
      </c>
      <c r="T130" s="319" t="inlineStr">
        <is>
          <t>-</t>
        </is>
      </c>
      <c r="U130" s="319" t="inlineStr">
        <is>
          <t>-</t>
        </is>
      </c>
      <c r="V130" s="319" t="inlineStr">
        <is>
          <t>-</t>
        </is>
      </c>
      <c r="W130" s="319" t="inlineStr">
        <is>
          <t>-</t>
        </is>
      </c>
      <c r="X130" s="319" t="inlineStr">
        <is>
          <t>-</t>
        </is>
      </c>
      <c r="Y130" s="319" t="inlineStr">
        <is>
          <t>-</t>
        </is>
      </c>
      <c r="Z130" s="319" t="inlineStr">
        <is>
          <t>-</t>
        </is>
      </c>
      <c r="AA130" s="319" t="inlineStr">
        <is>
          <t>-</t>
        </is>
      </c>
      <c r="AB130" s="319" t="inlineStr">
        <is>
          <t>-</t>
        </is>
      </c>
      <c r="AC130" s="319" t="inlineStr">
        <is>
          <t>-</t>
        </is>
      </c>
      <c r="AD130" s="307" t="n"/>
      <c r="AE130" s="307" t="n"/>
      <c r="AF130" s="307" t="n"/>
      <c r="AG130" s="307" t="n"/>
      <c r="AH130" s="307" t="n"/>
      <c r="AI130" s="307" t="n"/>
      <c r="AJ130" s="307" t="n"/>
      <c r="AK130" s="307" t="n"/>
      <c r="AL130" s="307" t="n"/>
      <c r="AM130" s="307" t="n"/>
      <c r="AN130" s="307" t="n"/>
      <c r="AO130" s="307" t="n"/>
      <c r="AP130" s="307" t="n"/>
      <c r="AQ130" s="307" t="n"/>
      <c r="AR130" s="307" t="n"/>
      <c r="AS130" s="307" t="n"/>
      <c r="AT130" s="307" t="n"/>
      <c r="AU130" s="307" t="n"/>
      <c r="AV130" s="307" t="n"/>
      <c r="AW130" s="307" t="n"/>
      <c r="AX130" s="307" t="n"/>
      <c r="AY130" s="307" t="n"/>
      <c r="AZ130" s="307" t="n"/>
      <c r="BA130" s="307" t="n"/>
      <c r="BB130" s="307" t="n"/>
      <c r="BC130" s="307" t="n"/>
      <c r="BD130" s="307" t="n"/>
      <c r="BE130" s="307" t="n"/>
      <c r="BF130" s="307" t="n"/>
      <c r="BG130" s="307" t="n"/>
      <c r="BH130" s="307" t="n"/>
      <c r="BI130" s="307" t="n"/>
      <c r="BJ130" s="307" t="n"/>
      <c r="BK130" s="307" t="n"/>
      <c r="BL130" s="307" t="n"/>
      <c r="BM130" s="307" t="n"/>
      <c r="BN130" s="307" t="n"/>
      <c r="BO130" s="307" t="n"/>
      <c r="BP130" s="307" t="n"/>
      <c r="BQ130" s="307" t="n"/>
      <c r="BR130" s="307" t="n"/>
      <c r="BS130" s="307" t="n"/>
      <c r="BT130" s="307" t="n"/>
      <c r="BU130" s="307" t="n"/>
      <c r="BV130" s="307" t="n"/>
      <c r="BW130" s="307" t="n"/>
      <c r="BX130" s="307" t="n"/>
      <c r="BY130" s="307" t="n"/>
      <c r="BZ130" s="307" t="n"/>
      <c r="CA130" s="307" t="n"/>
      <c r="CB130" s="307" t="n"/>
      <c r="CC130" s="302" t="n"/>
      <c r="CD130" s="302" t="n"/>
      <c r="CE130" s="302" t="n"/>
      <c r="CF130" s="302" t="n"/>
      <c r="CG130" s="302" t="n"/>
      <c r="CH130" s="302" t="n"/>
      <c r="CI130" s="302" t="n"/>
      <c r="CJ130" s="302" t="n"/>
      <c r="CK130" s="302" t="n"/>
      <c r="CL130" s="302" t="n"/>
      <c r="CM130" s="302" t="n"/>
      <c r="CN130" s="302" t="n"/>
      <c r="CO130" s="302" t="n"/>
      <c r="CP130" s="302" t="n"/>
      <c r="CQ130" s="302" t="n"/>
      <c r="CR130" s="302" t="n"/>
      <c r="CS130" s="302" t="n"/>
      <c r="CT130" s="302" t="n"/>
      <c r="CU130" s="302" t="n"/>
      <c r="CV130" s="302" t="n"/>
    </row>
    <row r="131" hidden="1" outlineLevel="1" ht="10.5" customHeight="1" s="412">
      <c r="A131" s="302" t="inlineStr">
        <is>
          <t xml:space="preserve">    Median</t>
        </is>
      </c>
      <c r="B131" s="319" t="inlineStr">
        <is>
          <t>-</t>
        </is>
      </c>
      <c r="C131" s="319" t="inlineStr">
        <is>
          <t>-</t>
        </is>
      </c>
      <c r="D131" s="319" t="inlineStr">
        <is>
          <t>-</t>
        </is>
      </c>
      <c r="E131" s="319" t="inlineStr">
        <is>
          <t>-</t>
        </is>
      </c>
      <c r="F131" s="319" t="inlineStr">
        <is>
          <t>-</t>
        </is>
      </c>
      <c r="G131" s="319" t="inlineStr">
        <is>
          <t>-</t>
        </is>
      </c>
      <c r="H131" s="462" t="n">
        <v>2.09141</v>
      </c>
      <c r="I131" s="462" t="n">
        <v>2.23494</v>
      </c>
      <c r="J131" s="462" t="n">
        <v>2.22262</v>
      </c>
      <c r="K131" s="462" t="n">
        <v>2.34</v>
      </c>
      <c r="L131" s="462" t="n">
        <v>2.82048</v>
      </c>
      <c r="M131" s="319" t="inlineStr">
        <is>
          <t>-</t>
        </is>
      </c>
      <c r="N131" s="462" t="n">
        <v>4.63435</v>
      </c>
      <c r="O131" s="462" t="n">
        <v>6.00692</v>
      </c>
      <c r="P131" s="462" t="n">
        <v>6.0083</v>
      </c>
      <c r="Q131" s="462" t="n">
        <v>9.146000000000001</v>
      </c>
      <c r="R131" s="462" t="n">
        <v>11.76129</v>
      </c>
      <c r="S131" s="462" t="n">
        <v>14.91879</v>
      </c>
      <c r="T131" s="462" t="n">
        <v>17.25726</v>
      </c>
      <c r="U131" s="462" t="n">
        <v>18.65493</v>
      </c>
      <c r="V131" s="462" t="n">
        <v>20.69911</v>
      </c>
      <c r="W131" s="319" t="inlineStr">
        <is>
          <t>-</t>
        </is>
      </c>
      <c r="X131" s="319" t="inlineStr">
        <is>
          <t>-</t>
        </is>
      </c>
      <c r="Y131" s="319" t="inlineStr">
        <is>
          <t>-</t>
        </is>
      </c>
      <c r="Z131" s="319" t="inlineStr">
        <is>
          <t>-</t>
        </is>
      </c>
      <c r="AA131" s="319" t="inlineStr">
        <is>
          <t>-</t>
        </is>
      </c>
      <c r="AB131" s="319" t="inlineStr">
        <is>
          <t>-</t>
        </is>
      </c>
      <c r="AC131" s="319" t="inlineStr">
        <is>
          <t>-</t>
        </is>
      </c>
      <c r="AD131" s="307" t="n"/>
      <c r="AE131" s="307" t="n"/>
      <c r="AF131" s="307" t="n"/>
      <c r="AG131" s="307" t="n"/>
      <c r="AH131" s="307" t="n"/>
      <c r="AI131" s="307" t="n"/>
      <c r="AJ131" s="307" t="n"/>
      <c r="AK131" s="307" t="n"/>
      <c r="AL131" s="307" t="n"/>
      <c r="AM131" s="307" t="n"/>
      <c r="AN131" s="307" t="n"/>
      <c r="AO131" s="307" t="n"/>
      <c r="AP131" s="307" t="n"/>
      <c r="AQ131" s="307" t="n"/>
      <c r="AR131" s="307" t="n"/>
      <c r="AS131" s="307" t="n"/>
      <c r="AT131" s="307" t="n"/>
      <c r="AU131" s="307" t="n"/>
      <c r="AV131" s="307" t="n"/>
      <c r="AW131" s="307" t="n"/>
      <c r="AX131" s="307" t="n"/>
      <c r="AY131" s="307" t="n"/>
      <c r="AZ131" s="307" t="n"/>
      <c r="BA131" s="307" t="n"/>
      <c r="BB131" s="307" t="n"/>
      <c r="BC131" s="307" t="n"/>
      <c r="BD131" s="307" t="n"/>
      <c r="BE131" s="307" t="n"/>
      <c r="BF131" s="307" t="n"/>
      <c r="BG131" s="307" t="n"/>
      <c r="BH131" s="307" t="n"/>
      <c r="BI131" s="307" t="n"/>
      <c r="BJ131" s="307" t="n"/>
      <c r="BK131" s="307" t="n"/>
      <c r="BL131" s="307" t="n"/>
      <c r="BM131" s="307" t="n"/>
      <c r="BN131" s="307" t="n"/>
      <c r="BO131" s="307" t="n"/>
      <c r="BP131" s="307" t="n"/>
      <c r="BQ131" s="307" t="n"/>
      <c r="BR131" s="307" t="n"/>
      <c r="BS131" s="307" t="n"/>
      <c r="BT131" s="307" t="n"/>
      <c r="BU131" s="307" t="n"/>
      <c r="BV131" s="307" t="n"/>
      <c r="BW131" s="307" t="n"/>
      <c r="BX131" s="307" t="n"/>
      <c r="BY131" s="307" t="n"/>
      <c r="BZ131" s="307" t="n"/>
      <c r="CA131" s="307" t="n"/>
      <c r="CB131" s="307" t="n"/>
      <c r="CC131" s="302" t="n"/>
      <c r="CD131" s="302" t="n"/>
      <c r="CE131" s="302" t="n"/>
      <c r="CF131" s="302" t="n"/>
      <c r="CG131" s="302" t="n"/>
      <c r="CH131" s="302" t="n"/>
      <c r="CI131" s="302" t="n"/>
      <c r="CJ131" s="302" t="n"/>
      <c r="CK131" s="302" t="n"/>
      <c r="CL131" s="302" t="n"/>
      <c r="CM131" s="302" t="n"/>
      <c r="CN131" s="302" t="n"/>
      <c r="CO131" s="302" t="n"/>
      <c r="CP131" s="302" t="n"/>
      <c r="CQ131" s="302" t="n"/>
      <c r="CR131" s="302" t="n"/>
      <c r="CS131" s="302" t="n"/>
      <c r="CT131" s="302" t="n"/>
      <c r="CU131" s="302" t="n"/>
      <c r="CV131" s="302" t="n"/>
    </row>
    <row r="132" hidden="1" outlineLevel="1" ht="10.5" customHeight="1" s="412">
      <c r="A132" s="302" t="inlineStr">
        <is>
          <t xml:space="preserve">    High</t>
        </is>
      </c>
      <c r="B132" s="319" t="inlineStr">
        <is>
          <t>-</t>
        </is>
      </c>
      <c r="C132" s="319" t="inlineStr">
        <is>
          <t>-</t>
        </is>
      </c>
      <c r="D132" s="319" t="inlineStr">
        <is>
          <t>-</t>
        </is>
      </c>
      <c r="E132" s="319" t="inlineStr">
        <is>
          <t>-</t>
        </is>
      </c>
      <c r="F132" s="319" t="inlineStr">
        <is>
          <t>-</t>
        </is>
      </c>
      <c r="G132" s="319" t="inlineStr">
        <is>
          <t>-</t>
        </is>
      </c>
      <c r="H132" s="462" t="n">
        <v>2.09141</v>
      </c>
      <c r="I132" s="462" t="n">
        <v>2.23494</v>
      </c>
      <c r="J132" s="462" t="n">
        <v>2.22262</v>
      </c>
      <c r="K132" s="462" t="n">
        <v>2.34</v>
      </c>
      <c r="L132" s="462" t="n">
        <v>2.82048</v>
      </c>
      <c r="M132" s="319" t="inlineStr">
        <is>
          <t>-</t>
        </is>
      </c>
      <c r="N132" s="462" t="n">
        <v>4.63435</v>
      </c>
      <c r="O132" s="462" t="n">
        <v>6.00692</v>
      </c>
      <c r="P132" s="462" t="n">
        <v>6.0083</v>
      </c>
      <c r="Q132" s="462" t="n">
        <v>9.146000000000001</v>
      </c>
      <c r="R132" s="462" t="n">
        <v>11.76129</v>
      </c>
      <c r="S132" s="462" t="n">
        <v>14.91879</v>
      </c>
      <c r="T132" s="462" t="n">
        <v>17.25726</v>
      </c>
      <c r="U132" s="462" t="n">
        <v>18.65493</v>
      </c>
      <c r="V132" s="462" t="n">
        <v>20.69911</v>
      </c>
      <c r="W132" s="319" t="inlineStr">
        <is>
          <t>-</t>
        </is>
      </c>
      <c r="X132" s="319" t="inlineStr">
        <is>
          <t>-</t>
        </is>
      </c>
      <c r="Y132" s="319" t="inlineStr">
        <is>
          <t>-</t>
        </is>
      </c>
      <c r="Z132" s="319" t="inlineStr">
        <is>
          <t>-</t>
        </is>
      </c>
      <c r="AA132" s="319" t="inlineStr">
        <is>
          <t>-</t>
        </is>
      </c>
      <c r="AB132" s="319" t="inlineStr">
        <is>
          <t>-</t>
        </is>
      </c>
      <c r="AC132" s="319" t="inlineStr">
        <is>
          <t>-</t>
        </is>
      </c>
      <c r="AD132" s="307" t="n"/>
      <c r="AE132" s="307" t="n"/>
      <c r="AF132" s="307" t="n"/>
      <c r="AG132" s="307" t="n"/>
      <c r="AH132" s="307" t="n"/>
      <c r="AI132" s="307" t="n"/>
      <c r="AJ132" s="307" t="n"/>
      <c r="AK132" s="307" t="n"/>
      <c r="AL132" s="307" t="n"/>
      <c r="AM132" s="307" t="n"/>
      <c r="AN132" s="307" t="n"/>
      <c r="AO132" s="307" t="n"/>
      <c r="AP132" s="307" t="n"/>
      <c r="AQ132" s="307" t="n"/>
      <c r="AR132" s="307" t="n"/>
      <c r="AS132" s="307" t="n"/>
      <c r="AT132" s="307" t="n"/>
      <c r="AU132" s="307" t="n"/>
      <c r="AV132" s="307" t="n"/>
      <c r="AW132" s="307" t="n"/>
      <c r="AX132" s="307" t="n"/>
      <c r="AY132" s="307" t="n"/>
      <c r="AZ132" s="307" t="n"/>
      <c r="BA132" s="307" t="n"/>
      <c r="BB132" s="307" t="n"/>
      <c r="BC132" s="307" t="n"/>
      <c r="BD132" s="307" t="n"/>
      <c r="BE132" s="307" t="n"/>
      <c r="BF132" s="307" t="n"/>
      <c r="BG132" s="307" t="n"/>
      <c r="BH132" s="307" t="n"/>
      <c r="BI132" s="307" t="n"/>
      <c r="BJ132" s="307" t="n"/>
      <c r="BK132" s="307" t="n"/>
      <c r="BL132" s="307" t="n"/>
      <c r="BM132" s="307" t="n"/>
      <c r="BN132" s="307" t="n"/>
      <c r="BO132" s="307" t="n"/>
      <c r="BP132" s="307" t="n"/>
      <c r="BQ132" s="307" t="n"/>
      <c r="BR132" s="307" t="n"/>
      <c r="BS132" s="307" t="n"/>
      <c r="BT132" s="307" t="n"/>
      <c r="BU132" s="307" t="n"/>
      <c r="BV132" s="307" t="n"/>
      <c r="BW132" s="307" t="n"/>
      <c r="BX132" s="307" t="n"/>
      <c r="BY132" s="307" t="n"/>
      <c r="BZ132" s="307" t="n"/>
      <c r="CA132" s="307" t="n"/>
      <c r="CB132" s="307" t="n"/>
      <c r="CC132" s="302" t="n"/>
      <c r="CD132" s="302" t="n"/>
      <c r="CE132" s="302" t="n"/>
      <c r="CF132" s="302" t="n"/>
      <c r="CG132" s="302" t="n"/>
      <c r="CH132" s="302" t="n"/>
      <c r="CI132" s="302" t="n"/>
      <c r="CJ132" s="302" t="n"/>
      <c r="CK132" s="302" t="n"/>
      <c r="CL132" s="302" t="n"/>
      <c r="CM132" s="302" t="n"/>
      <c r="CN132" s="302" t="n"/>
      <c r="CO132" s="302" t="n"/>
      <c r="CP132" s="302" t="n"/>
      <c r="CQ132" s="302" t="n"/>
      <c r="CR132" s="302" t="n"/>
      <c r="CS132" s="302" t="n"/>
      <c r="CT132" s="302" t="n"/>
      <c r="CU132" s="302" t="n"/>
      <c r="CV132" s="302" t="n"/>
    </row>
    <row r="133" hidden="1" outlineLevel="1" ht="10.5" customHeight="1" s="412">
      <c r="A133" s="302" t="inlineStr">
        <is>
          <t xml:space="preserve">    Low</t>
        </is>
      </c>
      <c r="B133" s="319" t="inlineStr">
        <is>
          <t>-</t>
        </is>
      </c>
      <c r="C133" s="319" t="inlineStr">
        <is>
          <t>-</t>
        </is>
      </c>
      <c r="D133" s="319" t="inlineStr">
        <is>
          <t>-</t>
        </is>
      </c>
      <c r="E133" s="319" t="inlineStr">
        <is>
          <t>-</t>
        </is>
      </c>
      <c r="F133" s="319" t="inlineStr">
        <is>
          <t>-</t>
        </is>
      </c>
      <c r="G133" s="319" t="inlineStr">
        <is>
          <t>-</t>
        </is>
      </c>
      <c r="H133" s="462" t="n">
        <v>2.09141</v>
      </c>
      <c r="I133" s="462" t="n">
        <v>2.23494</v>
      </c>
      <c r="J133" s="462" t="n">
        <v>2.22262</v>
      </c>
      <c r="K133" s="462" t="n">
        <v>2.34</v>
      </c>
      <c r="L133" s="462" t="n">
        <v>2.82048</v>
      </c>
      <c r="M133" s="319" t="inlineStr">
        <is>
          <t>-</t>
        </is>
      </c>
      <c r="N133" s="462" t="n">
        <v>4.63435</v>
      </c>
      <c r="O133" s="462" t="n">
        <v>6.00692</v>
      </c>
      <c r="P133" s="462" t="n">
        <v>6.0083</v>
      </c>
      <c r="Q133" s="462" t="n">
        <v>9.146000000000001</v>
      </c>
      <c r="R133" s="462" t="n">
        <v>11.76129</v>
      </c>
      <c r="S133" s="462" t="n">
        <v>14.91879</v>
      </c>
      <c r="T133" s="462" t="n">
        <v>17.25726</v>
      </c>
      <c r="U133" s="462" t="n">
        <v>18.65493</v>
      </c>
      <c r="V133" s="462" t="n">
        <v>20.69911</v>
      </c>
      <c r="W133" s="319" t="inlineStr">
        <is>
          <t>-</t>
        </is>
      </c>
      <c r="X133" s="319" t="inlineStr">
        <is>
          <t>-</t>
        </is>
      </c>
      <c r="Y133" s="319" t="inlineStr">
        <is>
          <t>-</t>
        </is>
      </c>
      <c r="Z133" s="319" t="inlineStr">
        <is>
          <t>-</t>
        </is>
      </c>
      <c r="AA133" s="319" t="inlineStr">
        <is>
          <t>-</t>
        </is>
      </c>
      <c r="AB133" s="319" t="inlineStr">
        <is>
          <t>-</t>
        </is>
      </c>
      <c r="AC133" s="319" t="inlineStr">
        <is>
          <t>-</t>
        </is>
      </c>
      <c r="AD133" s="307" t="n"/>
      <c r="AE133" s="307" t="n"/>
      <c r="AF133" s="307" t="n"/>
      <c r="AG133" s="307" t="n"/>
      <c r="AH133" s="307" t="n"/>
      <c r="AI133" s="307" t="n"/>
      <c r="AJ133" s="307" t="n"/>
      <c r="AK133" s="307" t="n"/>
      <c r="AL133" s="307" t="n"/>
      <c r="AM133" s="307" t="n"/>
      <c r="AN133" s="307" t="n"/>
      <c r="AO133" s="307" t="n"/>
      <c r="AP133" s="307" t="n"/>
      <c r="AQ133" s="307" t="n"/>
      <c r="AR133" s="307" t="n"/>
      <c r="AS133" s="307" t="n"/>
      <c r="AT133" s="307" t="n"/>
      <c r="AU133" s="307" t="n"/>
      <c r="AV133" s="307" t="n"/>
      <c r="AW133" s="307" t="n"/>
      <c r="AX133" s="307" t="n"/>
      <c r="AY133" s="307" t="n"/>
      <c r="AZ133" s="307" t="n"/>
      <c r="BA133" s="307" t="n"/>
      <c r="BB133" s="307" t="n"/>
      <c r="BC133" s="307" t="n"/>
      <c r="BD133" s="307" t="n"/>
      <c r="BE133" s="307" t="n"/>
      <c r="BF133" s="307" t="n"/>
      <c r="BG133" s="307" t="n"/>
      <c r="BH133" s="307" t="n"/>
      <c r="BI133" s="307" t="n"/>
      <c r="BJ133" s="307" t="n"/>
      <c r="BK133" s="307" t="n"/>
      <c r="BL133" s="307" t="n"/>
      <c r="BM133" s="307" t="n"/>
      <c r="BN133" s="307" t="n"/>
      <c r="BO133" s="307" t="n"/>
      <c r="BP133" s="307" t="n"/>
      <c r="BQ133" s="307" t="n"/>
      <c r="BR133" s="307" t="n"/>
      <c r="BS133" s="307" t="n"/>
      <c r="BT133" s="307" t="n"/>
      <c r="BU133" s="307" t="n"/>
      <c r="BV133" s="307" t="n"/>
      <c r="BW133" s="307" t="n"/>
      <c r="BX133" s="307" t="n"/>
      <c r="BY133" s="307" t="n"/>
      <c r="BZ133" s="307" t="n"/>
      <c r="CA133" s="307" t="n"/>
      <c r="CB133" s="307" t="n"/>
      <c r="CC133" s="302" t="n"/>
      <c r="CD133" s="302" t="n"/>
      <c r="CE133" s="302" t="n"/>
      <c r="CF133" s="302" t="n"/>
      <c r="CG133" s="302" t="n"/>
      <c r="CH133" s="302" t="n"/>
      <c r="CI133" s="302" t="n"/>
      <c r="CJ133" s="302" t="n"/>
      <c r="CK133" s="302" t="n"/>
      <c r="CL133" s="302" t="n"/>
      <c r="CM133" s="302" t="n"/>
      <c r="CN133" s="302" t="n"/>
      <c r="CO133" s="302" t="n"/>
      <c r="CP133" s="302" t="n"/>
      <c r="CQ133" s="302" t="n"/>
      <c r="CR133" s="302" t="n"/>
      <c r="CS133" s="302" t="n"/>
      <c r="CT133" s="302" t="n"/>
      <c r="CU133" s="302" t="n"/>
      <c r="CV133" s="302" t="n"/>
    </row>
    <row r="134" hidden="1" outlineLevel="1" ht="10.5" customHeight="1" s="412">
      <c r="A134" s="302" t="inlineStr">
        <is>
          <t xml:space="preserve">    Std. Dev.</t>
        </is>
      </c>
      <c r="B134" s="319" t="inlineStr">
        <is>
          <t>-</t>
        </is>
      </c>
      <c r="C134" s="319" t="inlineStr">
        <is>
          <t>-</t>
        </is>
      </c>
      <c r="D134" s="319" t="inlineStr">
        <is>
          <t>-</t>
        </is>
      </c>
      <c r="E134" s="319" t="inlineStr">
        <is>
          <t>-</t>
        </is>
      </c>
      <c r="F134" s="319" t="inlineStr">
        <is>
          <t>-</t>
        </is>
      </c>
      <c r="G134" s="319" t="inlineStr">
        <is>
          <t>-</t>
        </is>
      </c>
      <c r="H134" s="460" t="n">
        <v>0</v>
      </c>
      <c r="I134" s="460" t="n">
        <v>0</v>
      </c>
      <c r="J134" s="460" t="n">
        <v>0</v>
      </c>
      <c r="K134" s="460" t="n">
        <v>0</v>
      </c>
      <c r="L134" s="460" t="n">
        <v>0</v>
      </c>
      <c r="M134" s="319" t="inlineStr">
        <is>
          <t>-</t>
        </is>
      </c>
      <c r="N134" s="460" t="n">
        <v>0</v>
      </c>
      <c r="O134" s="460" t="n">
        <v>0</v>
      </c>
      <c r="P134" s="460" t="n">
        <v>0</v>
      </c>
      <c r="Q134" s="460" t="n">
        <v>0</v>
      </c>
      <c r="R134" s="460" t="n">
        <v>0</v>
      </c>
      <c r="S134" s="460" t="n">
        <v>0</v>
      </c>
      <c r="T134" s="460" t="n">
        <v>0</v>
      </c>
      <c r="U134" s="460" t="n">
        <v>0</v>
      </c>
      <c r="V134" s="460" t="n">
        <v>0</v>
      </c>
      <c r="W134" s="319" t="inlineStr">
        <is>
          <t>-</t>
        </is>
      </c>
      <c r="X134" s="319" t="inlineStr">
        <is>
          <t>-</t>
        </is>
      </c>
      <c r="Y134" s="319" t="inlineStr">
        <is>
          <t>-</t>
        </is>
      </c>
      <c r="Z134" s="319" t="inlineStr">
        <is>
          <t>-</t>
        </is>
      </c>
      <c r="AA134" s="319" t="inlineStr">
        <is>
          <t>-</t>
        </is>
      </c>
      <c r="AB134" s="319" t="inlineStr">
        <is>
          <t>-</t>
        </is>
      </c>
      <c r="AC134" s="319" t="inlineStr">
        <is>
          <t>-</t>
        </is>
      </c>
      <c r="AD134" s="307" t="n"/>
      <c r="AE134" s="307" t="n"/>
      <c r="AF134" s="307" t="n"/>
      <c r="AG134" s="307" t="n"/>
      <c r="AH134" s="307" t="n"/>
      <c r="AI134" s="307" t="n"/>
      <c r="AJ134" s="307" t="n"/>
      <c r="AK134" s="307" t="n"/>
      <c r="AL134" s="307" t="n"/>
      <c r="AM134" s="307" t="n"/>
      <c r="AN134" s="307" t="n"/>
      <c r="AO134" s="307" t="n"/>
      <c r="AP134" s="307" t="n"/>
      <c r="AQ134" s="307" t="n"/>
      <c r="AR134" s="307" t="n"/>
      <c r="AS134" s="307" t="n"/>
      <c r="AT134" s="307" t="n"/>
      <c r="AU134" s="307" t="n"/>
      <c r="AV134" s="307" t="n"/>
      <c r="AW134" s="307" t="n"/>
      <c r="AX134" s="307" t="n"/>
      <c r="AY134" s="307" t="n"/>
      <c r="AZ134" s="307" t="n"/>
      <c r="BA134" s="307" t="n"/>
      <c r="BB134" s="307" t="n"/>
      <c r="BC134" s="307" t="n"/>
      <c r="BD134" s="307" t="n"/>
      <c r="BE134" s="307" t="n"/>
      <c r="BF134" s="307" t="n"/>
      <c r="BG134" s="307" t="n"/>
      <c r="BH134" s="307" t="n"/>
      <c r="BI134" s="307" t="n"/>
      <c r="BJ134" s="307" t="n"/>
      <c r="BK134" s="307" t="n"/>
      <c r="BL134" s="307" t="n"/>
      <c r="BM134" s="307" t="n"/>
      <c r="BN134" s="307" t="n"/>
      <c r="BO134" s="307" t="n"/>
      <c r="BP134" s="307" t="n"/>
      <c r="BQ134" s="307" t="n"/>
      <c r="BR134" s="307" t="n"/>
      <c r="BS134" s="307" t="n"/>
      <c r="BT134" s="307" t="n"/>
      <c r="BU134" s="307" t="n"/>
      <c r="BV134" s="307" t="n"/>
      <c r="BW134" s="307" t="n"/>
      <c r="BX134" s="307" t="n"/>
      <c r="BY134" s="307" t="n"/>
      <c r="BZ134" s="307" t="n"/>
      <c r="CA134" s="307" t="n"/>
      <c r="CB134" s="307" t="n"/>
      <c r="CC134" s="302" t="n"/>
      <c r="CD134" s="302" t="n"/>
      <c r="CE134" s="302" t="n"/>
      <c r="CF134" s="302" t="n"/>
      <c r="CG134" s="302" t="n"/>
      <c r="CH134" s="302" t="n"/>
      <c r="CI134" s="302" t="n"/>
      <c r="CJ134" s="302" t="n"/>
      <c r="CK134" s="302" t="n"/>
      <c r="CL134" s="302" t="n"/>
      <c r="CM134" s="302" t="n"/>
      <c r="CN134" s="302" t="n"/>
      <c r="CO134" s="302" t="n"/>
      <c r="CP134" s="302" t="n"/>
      <c r="CQ134" s="302" t="n"/>
      <c r="CR134" s="302" t="n"/>
      <c r="CS134" s="302" t="n"/>
      <c r="CT134" s="302" t="n"/>
      <c r="CU134" s="302" t="n"/>
      <c r="CV134" s="302" t="n"/>
    </row>
    <row r="135" hidden="1" outlineLevel="1" ht="10.5" customHeight="1" s="412">
      <c r="A135" s="302" t="inlineStr">
        <is>
          <t xml:space="preserve">    No. of Estimates</t>
        </is>
      </c>
      <c r="B135" s="319" t="inlineStr">
        <is>
          <t>-</t>
        </is>
      </c>
      <c r="C135" s="319" t="inlineStr">
        <is>
          <t>-</t>
        </is>
      </c>
      <c r="D135" s="319" t="inlineStr">
        <is>
          <t>-</t>
        </is>
      </c>
      <c r="E135" s="319" t="inlineStr">
        <is>
          <t>-</t>
        </is>
      </c>
      <c r="F135" s="319" t="inlineStr">
        <is>
          <t>-</t>
        </is>
      </c>
      <c r="G135" s="319" t="inlineStr">
        <is>
          <t>-</t>
        </is>
      </c>
      <c r="H135" s="319" t="inlineStr">
        <is>
          <t>1/1</t>
        </is>
      </c>
      <c r="I135" s="319" t="inlineStr">
        <is>
          <t>1/1</t>
        </is>
      </c>
      <c r="J135" s="319" t="inlineStr">
        <is>
          <t>1/1</t>
        </is>
      </c>
      <c r="K135" s="319" t="inlineStr">
        <is>
          <t>1/1</t>
        </is>
      </c>
      <c r="L135" s="319" t="inlineStr">
        <is>
          <t>1/1</t>
        </is>
      </c>
      <c r="M135" s="319" t="inlineStr">
        <is>
          <t>-</t>
        </is>
      </c>
      <c r="N135" s="319" t="inlineStr">
        <is>
          <t>1/1</t>
        </is>
      </c>
      <c r="O135" s="319" t="inlineStr">
        <is>
          <t>1/1</t>
        </is>
      </c>
      <c r="P135" s="319" t="inlineStr">
        <is>
          <t>1/1</t>
        </is>
      </c>
      <c r="Q135" s="319" t="inlineStr">
        <is>
          <t>1/1</t>
        </is>
      </c>
      <c r="R135" s="319" t="inlineStr">
        <is>
          <t>1/1</t>
        </is>
      </c>
      <c r="S135" s="319" t="inlineStr">
        <is>
          <t>1/1</t>
        </is>
      </c>
      <c r="T135" s="319" t="inlineStr">
        <is>
          <t>1/1</t>
        </is>
      </c>
      <c r="U135" s="319" t="inlineStr">
        <is>
          <t>1/1</t>
        </is>
      </c>
      <c r="V135" s="319" t="inlineStr">
        <is>
          <t>1/1</t>
        </is>
      </c>
      <c r="W135" s="319" t="inlineStr">
        <is>
          <t>-</t>
        </is>
      </c>
      <c r="X135" s="319" t="inlineStr">
        <is>
          <t>-</t>
        </is>
      </c>
      <c r="Y135" s="319" t="inlineStr">
        <is>
          <t>-</t>
        </is>
      </c>
      <c r="Z135" s="319" t="inlineStr">
        <is>
          <t>-</t>
        </is>
      </c>
      <c r="AA135" s="319" t="inlineStr">
        <is>
          <t>-</t>
        </is>
      </c>
      <c r="AB135" s="319" t="inlineStr">
        <is>
          <t>-</t>
        </is>
      </c>
      <c r="AC135" s="319" t="inlineStr">
        <is>
          <t>-</t>
        </is>
      </c>
      <c r="AD135" s="307" t="n"/>
      <c r="AE135" s="307" t="n"/>
      <c r="AF135" s="307" t="n"/>
      <c r="AG135" s="307" t="n"/>
      <c r="AH135" s="307" t="n"/>
      <c r="AI135" s="307" t="n"/>
      <c r="AJ135" s="307" t="n"/>
      <c r="AK135" s="307" t="n"/>
      <c r="AL135" s="307" t="n"/>
      <c r="AM135" s="307" t="n"/>
      <c r="AN135" s="307" t="n"/>
      <c r="AO135" s="307" t="n"/>
      <c r="AP135" s="307" t="n"/>
      <c r="AQ135" s="307" t="n"/>
      <c r="AR135" s="307" t="n"/>
      <c r="AS135" s="307" t="n"/>
      <c r="AT135" s="307" t="n"/>
      <c r="AU135" s="307" t="n"/>
      <c r="AV135" s="307" t="n"/>
      <c r="AW135" s="307" t="n"/>
      <c r="AX135" s="307" t="n"/>
      <c r="AY135" s="307" t="n"/>
      <c r="AZ135" s="307" t="n"/>
      <c r="BA135" s="307" t="n"/>
      <c r="BB135" s="307" t="n"/>
      <c r="BC135" s="307" t="n"/>
      <c r="BD135" s="307" t="n"/>
      <c r="BE135" s="307" t="n"/>
      <c r="BF135" s="307" t="n"/>
      <c r="BG135" s="307" t="n"/>
      <c r="BH135" s="307" t="n"/>
      <c r="BI135" s="307" t="n"/>
      <c r="BJ135" s="307" t="n"/>
      <c r="BK135" s="307" t="n"/>
      <c r="BL135" s="307" t="n"/>
      <c r="BM135" s="307" t="n"/>
      <c r="BN135" s="307" t="n"/>
      <c r="BO135" s="307" t="n"/>
      <c r="BP135" s="307" t="n"/>
      <c r="BQ135" s="307" t="n"/>
      <c r="BR135" s="307" t="n"/>
      <c r="BS135" s="307" t="n"/>
      <c r="BT135" s="307" t="n"/>
      <c r="BU135" s="307" t="n"/>
      <c r="BV135" s="307" t="n"/>
      <c r="BW135" s="307" t="n"/>
      <c r="BX135" s="307" t="n"/>
      <c r="BY135" s="307" t="n"/>
      <c r="BZ135" s="307" t="n"/>
      <c r="CA135" s="307" t="n"/>
      <c r="CB135" s="307" t="n"/>
      <c r="CC135" s="302" t="n"/>
      <c r="CD135" s="302" t="n"/>
      <c r="CE135" s="302" t="n"/>
      <c r="CF135" s="302" t="n"/>
      <c r="CG135" s="302" t="n"/>
      <c r="CH135" s="302" t="n"/>
      <c r="CI135" s="302" t="n"/>
      <c r="CJ135" s="302" t="n"/>
      <c r="CK135" s="302" t="n"/>
      <c r="CL135" s="302" t="n"/>
      <c r="CM135" s="302" t="n"/>
      <c r="CN135" s="302" t="n"/>
      <c r="CO135" s="302" t="n"/>
      <c r="CP135" s="302" t="n"/>
      <c r="CQ135" s="302" t="n"/>
      <c r="CR135" s="302" t="n"/>
      <c r="CS135" s="302" t="n"/>
      <c r="CT135" s="302" t="n"/>
      <c r="CU135" s="302" t="n"/>
      <c r="CV135" s="302" t="n"/>
    </row>
    <row r="136" hidden="1" outlineLevel="1" ht="10.5" customHeight="1" s="412">
      <c r="A136" s="302" t="inlineStr">
        <is>
          <t xml:space="preserve">    Acctg. Standard</t>
        </is>
      </c>
      <c r="B136" s="319" t="inlineStr">
        <is>
          <t>-</t>
        </is>
      </c>
      <c r="C136" s="319" t="inlineStr">
        <is>
          <t>-</t>
        </is>
      </c>
      <c r="D136" s="319" t="inlineStr">
        <is>
          <t>-</t>
        </is>
      </c>
      <c r="E136" s="319" t="inlineStr">
        <is>
          <t>-</t>
        </is>
      </c>
      <c r="F136" s="319" t="inlineStr">
        <is>
          <t>-</t>
        </is>
      </c>
      <c r="G136" s="319" t="inlineStr">
        <is>
          <t>-</t>
        </is>
      </c>
      <c r="H136" s="319" t="inlineStr">
        <is>
          <t>US GAAP</t>
        </is>
      </c>
      <c r="I136" s="319" t="inlineStr">
        <is>
          <t>US GAAP</t>
        </is>
      </c>
      <c r="J136" s="319" t="inlineStr">
        <is>
          <t>US GAAP</t>
        </is>
      </c>
      <c r="K136" s="319" t="inlineStr">
        <is>
          <t>US GAAP</t>
        </is>
      </c>
      <c r="L136" s="319" t="inlineStr">
        <is>
          <t>US GAAP</t>
        </is>
      </c>
      <c r="M136" s="319" t="inlineStr">
        <is>
          <t>-</t>
        </is>
      </c>
      <c r="N136" s="319" t="inlineStr">
        <is>
          <t>US GAAP</t>
        </is>
      </c>
      <c r="O136" s="319" t="inlineStr">
        <is>
          <t>US GAAP</t>
        </is>
      </c>
      <c r="P136" s="319" t="inlineStr">
        <is>
          <t>US GAAP</t>
        </is>
      </c>
      <c r="Q136" s="319" t="inlineStr">
        <is>
          <t>US GAAP</t>
        </is>
      </c>
      <c r="R136" s="319" t="inlineStr">
        <is>
          <t>US GAAP</t>
        </is>
      </c>
      <c r="S136" s="319" t="inlineStr">
        <is>
          <t>US GAAP</t>
        </is>
      </c>
      <c r="T136" s="319" t="inlineStr">
        <is>
          <t>US GAAP</t>
        </is>
      </c>
      <c r="U136" s="319" t="inlineStr">
        <is>
          <t>US GAAP</t>
        </is>
      </c>
      <c r="V136" s="319" t="inlineStr">
        <is>
          <t>US GAAP</t>
        </is>
      </c>
      <c r="W136" s="319" t="inlineStr">
        <is>
          <t>-</t>
        </is>
      </c>
      <c r="X136" s="319" t="inlineStr">
        <is>
          <t>-</t>
        </is>
      </c>
      <c r="Y136" s="319" t="inlineStr">
        <is>
          <t>-</t>
        </is>
      </c>
      <c r="Z136" s="319" t="inlineStr">
        <is>
          <t>-</t>
        </is>
      </c>
      <c r="AA136" s="319" t="inlineStr">
        <is>
          <t>-</t>
        </is>
      </c>
      <c r="AB136" s="319" t="inlineStr">
        <is>
          <t>-</t>
        </is>
      </c>
      <c r="AC136" s="319" t="inlineStr">
        <is>
          <t>-</t>
        </is>
      </c>
      <c r="AD136" s="307" t="n"/>
      <c r="AE136" s="307" t="n"/>
      <c r="AF136" s="307" t="n"/>
      <c r="AG136" s="307" t="n"/>
      <c r="AH136" s="307" t="n"/>
      <c r="AI136" s="307" t="n"/>
      <c r="AJ136" s="307" t="n"/>
      <c r="AK136" s="307" t="n"/>
      <c r="AL136" s="307" t="n"/>
      <c r="AM136" s="307" t="n"/>
      <c r="AN136" s="307" t="n"/>
      <c r="AO136" s="307" t="n"/>
      <c r="AP136" s="307" t="n"/>
      <c r="AQ136" s="307" t="n"/>
      <c r="AR136" s="307" t="n"/>
      <c r="AS136" s="307" t="n"/>
      <c r="AT136" s="307" t="n"/>
      <c r="AU136" s="307" t="n"/>
      <c r="AV136" s="307" t="n"/>
      <c r="AW136" s="307" t="n"/>
      <c r="AX136" s="307" t="n"/>
      <c r="AY136" s="307" t="n"/>
      <c r="AZ136" s="307" t="n"/>
      <c r="BA136" s="307" t="n"/>
      <c r="BB136" s="307" t="n"/>
      <c r="BC136" s="307" t="n"/>
      <c r="BD136" s="307" t="n"/>
      <c r="BE136" s="307" t="n"/>
      <c r="BF136" s="307" t="n"/>
      <c r="BG136" s="307" t="n"/>
      <c r="BH136" s="307" t="n"/>
      <c r="BI136" s="307" t="n"/>
      <c r="BJ136" s="307" t="n"/>
      <c r="BK136" s="307" t="n"/>
      <c r="BL136" s="307" t="n"/>
      <c r="BM136" s="307" t="n"/>
      <c r="BN136" s="307" t="n"/>
      <c r="BO136" s="307" t="n"/>
      <c r="BP136" s="307" t="n"/>
      <c r="BQ136" s="307" t="n"/>
      <c r="BR136" s="307" t="n"/>
      <c r="BS136" s="307" t="n"/>
      <c r="BT136" s="307" t="n"/>
      <c r="BU136" s="307" t="n"/>
      <c r="BV136" s="307" t="n"/>
      <c r="BW136" s="307" t="n"/>
      <c r="BX136" s="307" t="n"/>
      <c r="BY136" s="307" t="n"/>
      <c r="BZ136" s="307" t="n"/>
      <c r="CA136" s="307" t="n"/>
      <c r="CB136" s="307" t="n"/>
      <c r="CC136" s="302" t="n"/>
      <c r="CD136" s="302" t="n"/>
      <c r="CE136" s="302" t="n"/>
      <c r="CF136" s="302" t="n"/>
      <c r="CG136" s="302" t="n"/>
      <c r="CH136" s="302" t="n"/>
      <c r="CI136" s="302" t="n"/>
      <c r="CJ136" s="302" t="n"/>
      <c r="CK136" s="302" t="n"/>
      <c r="CL136" s="302" t="n"/>
      <c r="CM136" s="302" t="n"/>
      <c r="CN136" s="302" t="n"/>
      <c r="CO136" s="302" t="n"/>
      <c r="CP136" s="302" t="n"/>
      <c r="CQ136" s="302" t="n"/>
      <c r="CR136" s="302" t="n"/>
      <c r="CS136" s="302" t="n"/>
      <c r="CT136" s="302" t="n"/>
      <c r="CU136" s="302" t="n"/>
      <c r="CV136" s="302" t="n"/>
    </row>
    <row r="137" hidden="1" outlineLevel="1" ht="10.5" customHeight="1" s="412">
      <c r="A137" s="318" t="inlineStr">
        <is>
          <t>DPS</t>
        </is>
      </c>
      <c r="B137" s="319" t="inlineStr">
        <is>
          <t>-</t>
        </is>
      </c>
      <c r="C137" s="461" t="n">
        <v>0</v>
      </c>
      <c r="D137" s="461" t="n">
        <v>0</v>
      </c>
      <c r="E137" s="461" t="n">
        <v>0</v>
      </c>
      <c r="F137" s="461" t="n">
        <v>0</v>
      </c>
      <c r="G137" s="461" t="n">
        <v>0</v>
      </c>
      <c r="H137" s="461" t="n">
        <v>0</v>
      </c>
      <c r="I137" s="461" t="n">
        <v>0</v>
      </c>
      <c r="J137" s="461" t="n">
        <v>0</v>
      </c>
      <c r="K137" s="461" t="n">
        <v>0</v>
      </c>
      <c r="L137" s="461" t="n">
        <v>0</v>
      </c>
      <c r="M137" s="461" t="n">
        <v>0</v>
      </c>
      <c r="N137" s="461" t="n">
        <v>0</v>
      </c>
      <c r="O137" s="461" t="n">
        <v>0</v>
      </c>
      <c r="P137" s="461" t="n">
        <v>0</v>
      </c>
      <c r="Q137" s="461" t="n">
        <v>0</v>
      </c>
      <c r="R137" s="461" t="n">
        <v>0</v>
      </c>
      <c r="S137" s="461" t="n">
        <v>0</v>
      </c>
      <c r="T137" s="462" t="n">
        <v>0</v>
      </c>
      <c r="U137" s="462" t="n">
        <v>0</v>
      </c>
      <c r="V137" s="462" t="n">
        <v>0</v>
      </c>
      <c r="W137" s="319" t="inlineStr">
        <is>
          <t>-</t>
        </is>
      </c>
      <c r="X137" s="319" t="inlineStr">
        <is>
          <t>-</t>
        </is>
      </c>
      <c r="Y137" s="319" t="inlineStr">
        <is>
          <t>-</t>
        </is>
      </c>
      <c r="Z137" s="319" t="inlineStr">
        <is>
          <t>-</t>
        </is>
      </c>
      <c r="AA137" s="319" t="inlineStr">
        <is>
          <t>-</t>
        </is>
      </c>
      <c r="AB137" s="319" t="inlineStr">
        <is>
          <t>-</t>
        </is>
      </c>
      <c r="AC137" s="319" t="inlineStr">
        <is>
          <t>-</t>
        </is>
      </c>
      <c r="AD137" s="307" t="n"/>
      <c r="AE137" s="307" t="n"/>
      <c r="AF137" s="307" t="n"/>
      <c r="AG137" s="307" t="n"/>
      <c r="AH137" s="307" t="n"/>
      <c r="AI137" s="307" t="n"/>
      <c r="AJ137" s="307" t="n"/>
      <c r="AK137" s="307" t="n"/>
      <c r="AL137" s="307" t="n"/>
      <c r="AM137" s="307" t="n"/>
      <c r="AN137" s="307" t="n"/>
      <c r="AO137" s="307" t="n"/>
      <c r="AP137" s="307" t="n"/>
      <c r="AQ137" s="307" t="n"/>
      <c r="AR137" s="307" t="n"/>
      <c r="AS137" s="307" t="n"/>
      <c r="AT137" s="307" t="n"/>
      <c r="AU137" s="307" t="n"/>
      <c r="AV137" s="307" t="n"/>
      <c r="AW137" s="307" t="n"/>
      <c r="AX137" s="307" t="n"/>
      <c r="AY137" s="307" t="n"/>
      <c r="AZ137" s="307" t="n"/>
      <c r="BA137" s="307" t="n"/>
      <c r="BB137" s="307" t="n"/>
      <c r="BC137" s="307" t="n"/>
      <c r="BD137" s="307" t="n"/>
      <c r="BE137" s="307" t="n"/>
      <c r="BF137" s="307" t="n"/>
      <c r="BG137" s="307" t="n"/>
      <c r="BH137" s="307" t="n"/>
      <c r="BI137" s="307" t="n"/>
      <c r="BJ137" s="307" t="n"/>
      <c r="BK137" s="307" t="n"/>
      <c r="BL137" s="307" t="n"/>
      <c r="BM137" s="307" t="n"/>
      <c r="BN137" s="307" t="n"/>
      <c r="BO137" s="307" t="n"/>
      <c r="BP137" s="307" t="n"/>
      <c r="BQ137" s="307" t="n"/>
      <c r="BR137" s="307" t="n"/>
      <c r="BS137" s="307" t="n"/>
      <c r="BT137" s="307" t="n"/>
      <c r="BU137" s="307" t="n"/>
      <c r="BV137" s="307" t="n"/>
      <c r="BW137" s="307" t="n"/>
      <c r="BX137" s="307" t="n"/>
      <c r="BY137" s="307" t="n"/>
      <c r="BZ137" s="307" t="n"/>
      <c r="CA137" s="307" t="n"/>
      <c r="CB137" s="307" t="n"/>
      <c r="CC137" s="302" t="n"/>
      <c r="CD137" s="302" t="n"/>
      <c r="CE137" s="302" t="n"/>
      <c r="CF137" s="302" t="n"/>
      <c r="CG137" s="302" t="n"/>
      <c r="CH137" s="302" t="n"/>
      <c r="CI137" s="302" t="n"/>
      <c r="CJ137" s="302" t="n"/>
      <c r="CK137" s="302" t="n"/>
      <c r="CL137" s="302" t="n"/>
      <c r="CM137" s="302" t="n"/>
      <c r="CN137" s="302" t="n"/>
      <c r="CO137" s="302" t="n"/>
      <c r="CP137" s="302" t="n"/>
      <c r="CQ137" s="302" t="n"/>
      <c r="CR137" s="302" t="n"/>
      <c r="CS137" s="302" t="n"/>
      <c r="CT137" s="302" t="n"/>
      <c r="CU137" s="302" t="n"/>
      <c r="CV137" s="302" t="n"/>
    </row>
    <row r="138" hidden="1" outlineLevel="1" ht="10.5" customHeight="1" s="412">
      <c r="A138" s="302" t="inlineStr">
        <is>
          <t xml:space="preserve">    Final Est.</t>
        </is>
      </c>
      <c r="B138" s="319" t="inlineStr">
        <is>
          <t>-</t>
        </is>
      </c>
      <c r="C138" s="462" t="n">
        <v>0</v>
      </c>
      <c r="D138" s="462" t="n">
        <v>0</v>
      </c>
      <c r="E138" s="462" t="n">
        <v>0</v>
      </c>
      <c r="F138" s="462" t="n">
        <v>0</v>
      </c>
      <c r="G138" s="462" t="n">
        <v>0</v>
      </c>
      <c r="H138" s="462" t="n">
        <v>0</v>
      </c>
      <c r="I138" s="462" t="n">
        <v>0</v>
      </c>
      <c r="J138" s="462" t="n">
        <v>0</v>
      </c>
      <c r="K138" s="462" t="n">
        <v>0</v>
      </c>
      <c r="L138" s="462" t="n">
        <v>0</v>
      </c>
      <c r="M138" s="462" t="n">
        <v>0</v>
      </c>
      <c r="N138" s="462" t="n">
        <v>0</v>
      </c>
      <c r="O138" s="462" t="n">
        <v>0</v>
      </c>
      <c r="P138" s="462" t="n">
        <v>0</v>
      </c>
      <c r="Q138" s="462" t="n">
        <v>0</v>
      </c>
      <c r="R138" s="462" t="n">
        <v>0</v>
      </c>
      <c r="S138" s="462" t="n">
        <v>0</v>
      </c>
      <c r="T138" s="319" t="inlineStr">
        <is>
          <t>-</t>
        </is>
      </c>
      <c r="U138" s="319" t="inlineStr">
        <is>
          <t>-</t>
        </is>
      </c>
      <c r="V138" s="319" t="inlineStr">
        <is>
          <t>-</t>
        </is>
      </c>
      <c r="W138" s="319" t="inlineStr">
        <is>
          <t>-</t>
        </is>
      </c>
      <c r="X138" s="319" t="inlineStr">
        <is>
          <t>-</t>
        </is>
      </c>
      <c r="Y138" s="319" t="inlineStr">
        <is>
          <t>-</t>
        </is>
      </c>
      <c r="Z138" s="319" t="inlineStr">
        <is>
          <t>-</t>
        </is>
      </c>
      <c r="AA138" s="319" t="inlineStr">
        <is>
          <t>-</t>
        </is>
      </c>
      <c r="AB138" s="319" t="inlineStr">
        <is>
          <t>-</t>
        </is>
      </c>
      <c r="AC138" s="319" t="inlineStr">
        <is>
          <t>-</t>
        </is>
      </c>
      <c r="AD138" s="307" t="n"/>
      <c r="AE138" s="307" t="n"/>
      <c r="AF138" s="307" t="n"/>
      <c r="AG138" s="307" t="n"/>
      <c r="AH138" s="307" t="n"/>
      <c r="AI138" s="307" t="n"/>
      <c r="AJ138" s="307" t="n"/>
      <c r="AK138" s="307" t="n"/>
      <c r="AL138" s="307" t="n"/>
      <c r="AM138" s="307" t="n"/>
      <c r="AN138" s="307" t="n"/>
      <c r="AO138" s="307" t="n"/>
      <c r="AP138" s="307" t="n"/>
      <c r="AQ138" s="307" t="n"/>
      <c r="AR138" s="307" t="n"/>
      <c r="AS138" s="307" t="n"/>
      <c r="AT138" s="307" t="n"/>
      <c r="AU138" s="307" t="n"/>
      <c r="AV138" s="307" t="n"/>
      <c r="AW138" s="307" t="n"/>
      <c r="AX138" s="307" t="n"/>
      <c r="AY138" s="307" t="n"/>
      <c r="AZ138" s="307" t="n"/>
      <c r="BA138" s="307" t="n"/>
      <c r="BB138" s="307" t="n"/>
      <c r="BC138" s="307" t="n"/>
      <c r="BD138" s="307" t="n"/>
      <c r="BE138" s="307" t="n"/>
      <c r="BF138" s="307" t="n"/>
      <c r="BG138" s="307" t="n"/>
      <c r="BH138" s="307" t="n"/>
      <c r="BI138" s="307" t="n"/>
      <c r="BJ138" s="307" t="n"/>
      <c r="BK138" s="307" t="n"/>
      <c r="BL138" s="307" t="n"/>
      <c r="BM138" s="307" t="n"/>
      <c r="BN138" s="307" t="n"/>
      <c r="BO138" s="307" t="n"/>
      <c r="BP138" s="307" t="n"/>
      <c r="BQ138" s="307" t="n"/>
      <c r="BR138" s="307" t="n"/>
      <c r="BS138" s="307" t="n"/>
      <c r="BT138" s="307" t="n"/>
      <c r="BU138" s="307" t="n"/>
      <c r="BV138" s="307" t="n"/>
      <c r="BW138" s="307" t="n"/>
      <c r="BX138" s="307" t="n"/>
      <c r="BY138" s="307" t="n"/>
      <c r="BZ138" s="307" t="n"/>
      <c r="CA138" s="307" t="n"/>
      <c r="CB138" s="307" t="n"/>
      <c r="CC138" s="302" t="n"/>
      <c r="CD138" s="302" t="n"/>
      <c r="CE138" s="302" t="n"/>
      <c r="CF138" s="302" t="n"/>
      <c r="CG138" s="302" t="n"/>
      <c r="CH138" s="302" t="n"/>
      <c r="CI138" s="302" t="n"/>
      <c r="CJ138" s="302" t="n"/>
      <c r="CK138" s="302" t="n"/>
      <c r="CL138" s="302" t="n"/>
      <c r="CM138" s="302" t="n"/>
      <c r="CN138" s="302" t="n"/>
      <c r="CO138" s="302" t="n"/>
      <c r="CP138" s="302" t="n"/>
      <c r="CQ138" s="302" t="n"/>
      <c r="CR138" s="302" t="n"/>
      <c r="CS138" s="302" t="n"/>
      <c r="CT138" s="302" t="n"/>
      <c r="CU138" s="302" t="n"/>
      <c r="CV138" s="302" t="n"/>
    </row>
    <row r="139" hidden="1" outlineLevel="1" ht="10.5" customHeight="1" s="412">
      <c r="A139" s="302" t="inlineStr">
        <is>
          <t xml:space="preserve">    Median</t>
        </is>
      </c>
      <c r="B139" s="319" t="inlineStr">
        <is>
          <t>-</t>
        </is>
      </c>
      <c r="C139" s="462" t="n">
        <v>0</v>
      </c>
      <c r="D139" s="462" t="n">
        <v>0</v>
      </c>
      <c r="E139" s="462" t="n">
        <v>0</v>
      </c>
      <c r="F139" s="462" t="n">
        <v>0</v>
      </c>
      <c r="G139" s="462" t="n">
        <v>0</v>
      </c>
      <c r="H139" s="462" t="n">
        <v>0</v>
      </c>
      <c r="I139" s="462" t="n">
        <v>0</v>
      </c>
      <c r="J139" s="462" t="n">
        <v>0</v>
      </c>
      <c r="K139" s="462" t="n">
        <v>0</v>
      </c>
      <c r="L139" s="462" t="n">
        <v>0</v>
      </c>
      <c r="M139" s="462" t="n">
        <v>0</v>
      </c>
      <c r="N139" s="462" t="n">
        <v>0</v>
      </c>
      <c r="O139" s="462" t="n">
        <v>0</v>
      </c>
      <c r="P139" s="462" t="n">
        <v>0</v>
      </c>
      <c r="Q139" s="462" t="n">
        <v>0</v>
      </c>
      <c r="R139" s="462" t="n">
        <v>0</v>
      </c>
      <c r="S139" s="462" t="n">
        <v>0</v>
      </c>
      <c r="T139" s="462" t="n">
        <v>0</v>
      </c>
      <c r="U139" s="462" t="n">
        <v>0</v>
      </c>
      <c r="V139" s="462" t="n">
        <v>0</v>
      </c>
      <c r="W139" s="319" t="inlineStr">
        <is>
          <t>-</t>
        </is>
      </c>
      <c r="X139" s="319" t="inlineStr">
        <is>
          <t>-</t>
        </is>
      </c>
      <c r="Y139" s="319" t="inlineStr">
        <is>
          <t>-</t>
        </is>
      </c>
      <c r="Z139" s="319" t="inlineStr">
        <is>
          <t>-</t>
        </is>
      </c>
      <c r="AA139" s="319" t="inlineStr">
        <is>
          <t>-</t>
        </is>
      </c>
      <c r="AB139" s="319" t="inlineStr">
        <is>
          <t>-</t>
        </is>
      </c>
      <c r="AC139" s="319" t="inlineStr">
        <is>
          <t>-</t>
        </is>
      </c>
      <c r="AD139" s="307" t="n"/>
      <c r="AE139" s="307" t="n"/>
      <c r="AF139" s="307" t="n"/>
      <c r="AG139" s="307" t="n"/>
      <c r="AH139" s="307" t="n"/>
      <c r="AI139" s="307" t="n"/>
      <c r="AJ139" s="307" t="n"/>
      <c r="AK139" s="307" t="n"/>
      <c r="AL139" s="307" t="n"/>
      <c r="AM139" s="307" t="n"/>
      <c r="AN139" s="307" t="n"/>
      <c r="AO139" s="307" t="n"/>
      <c r="AP139" s="307" t="n"/>
      <c r="AQ139" s="307" t="n"/>
      <c r="AR139" s="307" t="n"/>
      <c r="AS139" s="307" t="n"/>
      <c r="AT139" s="307" t="n"/>
      <c r="AU139" s="307" t="n"/>
      <c r="AV139" s="307" t="n"/>
      <c r="AW139" s="307" t="n"/>
      <c r="AX139" s="307" t="n"/>
      <c r="AY139" s="307" t="n"/>
      <c r="AZ139" s="307" t="n"/>
      <c r="BA139" s="307" t="n"/>
      <c r="BB139" s="307" t="n"/>
      <c r="BC139" s="307" t="n"/>
      <c r="BD139" s="307" t="n"/>
      <c r="BE139" s="307" t="n"/>
      <c r="BF139" s="307" t="n"/>
      <c r="BG139" s="307" t="n"/>
      <c r="BH139" s="307" t="n"/>
      <c r="BI139" s="307" t="n"/>
      <c r="BJ139" s="307" t="n"/>
      <c r="BK139" s="307" t="n"/>
      <c r="BL139" s="307" t="n"/>
      <c r="BM139" s="307" t="n"/>
      <c r="BN139" s="307" t="n"/>
      <c r="BO139" s="307" t="n"/>
      <c r="BP139" s="307" t="n"/>
      <c r="BQ139" s="307" t="n"/>
      <c r="BR139" s="307" t="n"/>
      <c r="BS139" s="307" t="n"/>
      <c r="BT139" s="307" t="n"/>
      <c r="BU139" s="307" t="n"/>
      <c r="BV139" s="307" t="n"/>
      <c r="BW139" s="307" t="n"/>
      <c r="BX139" s="307" t="n"/>
      <c r="BY139" s="307" t="n"/>
      <c r="BZ139" s="307" t="n"/>
      <c r="CA139" s="307" t="n"/>
      <c r="CB139" s="307" t="n"/>
      <c r="CC139" s="302" t="n"/>
      <c r="CD139" s="302" t="n"/>
      <c r="CE139" s="302" t="n"/>
      <c r="CF139" s="302" t="n"/>
      <c r="CG139" s="302" t="n"/>
      <c r="CH139" s="302" t="n"/>
      <c r="CI139" s="302" t="n"/>
      <c r="CJ139" s="302" t="n"/>
      <c r="CK139" s="302" t="n"/>
      <c r="CL139" s="302" t="n"/>
      <c r="CM139" s="302" t="n"/>
      <c r="CN139" s="302" t="n"/>
      <c r="CO139" s="302" t="n"/>
      <c r="CP139" s="302" t="n"/>
      <c r="CQ139" s="302" t="n"/>
      <c r="CR139" s="302" t="n"/>
      <c r="CS139" s="302" t="n"/>
      <c r="CT139" s="302" t="n"/>
      <c r="CU139" s="302" t="n"/>
      <c r="CV139" s="302" t="n"/>
    </row>
    <row r="140" hidden="1" outlineLevel="1" ht="10.5" customHeight="1" s="412">
      <c r="A140" s="302" t="inlineStr">
        <is>
          <t xml:space="preserve">    High</t>
        </is>
      </c>
      <c r="B140" s="319" t="inlineStr">
        <is>
          <t>-</t>
        </is>
      </c>
      <c r="C140" s="462" t="n">
        <v>0</v>
      </c>
      <c r="D140" s="462" t="n">
        <v>0</v>
      </c>
      <c r="E140" s="462" t="n">
        <v>0</v>
      </c>
      <c r="F140" s="462" t="n">
        <v>0</v>
      </c>
      <c r="G140" s="462" t="n">
        <v>0</v>
      </c>
      <c r="H140" s="462" t="n">
        <v>0</v>
      </c>
      <c r="I140" s="462" t="n">
        <v>0</v>
      </c>
      <c r="J140" s="462" t="n">
        <v>0</v>
      </c>
      <c r="K140" s="462" t="n">
        <v>0</v>
      </c>
      <c r="L140" s="462" t="n">
        <v>0</v>
      </c>
      <c r="M140" s="462" t="n">
        <v>0</v>
      </c>
      <c r="N140" s="462" t="n">
        <v>0</v>
      </c>
      <c r="O140" s="462" t="n">
        <v>0</v>
      </c>
      <c r="P140" s="462" t="n">
        <v>0</v>
      </c>
      <c r="Q140" s="462" t="n">
        <v>0</v>
      </c>
      <c r="R140" s="462" t="n">
        <v>0</v>
      </c>
      <c r="S140" s="462" t="n">
        <v>0</v>
      </c>
      <c r="T140" s="462" t="n">
        <v>0</v>
      </c>
      <c r="U140" s="462" t="n">
        <v>0</v>
      </c>
      <c r="V140" s="462" t="n">
        <v>0</v>
      </c>
      <c r="W140" s="319" t="inlineStr">
        <is>
          <t>-</t>
        </is>
      </c>
      <c r="X140" s="319" t="inlineStr">
        <is>
          <t>-</t>
        </is>
      </c>
      <c r="Y140" s="319" t="inlineStr">
        <is>
          <t>-</t>
        </is>
      </c>
      <c r="Z140" s="319" t="inlineStr">
        <is>
          <t>-</t>
        </is>
      </c>
      <c r="AA140" s="319" t="inlineStr">
        <is>
          <t>-</t>
        </is>
      </c>
      <c r="AB140" s="319" t="inlineStr">
        <is>
          <t>-</t>
        </is>
      </c>
      <c r="AC140" s="319" t="inlineStr">
        <is>
          <t>-</t>
        </is>
      </c>
      <c r="AD140" s="307" t="n"/>
      <c r="AE140" s="307" t="n"/>
      <c r="AF140" s="307" t="n"/>
      <c r="AG140" s="307" t="n"/>
      <c r="AH140" s="307" t="n"/>
      <c r="AI140" s="307" t="n"/>
      <c r="AJ140" s="307" t="n"/>
      <c r="AK140" s="307" t="n"/>
      <c r="AL140" s="307" t="n"/>
      <c r="AM140" s="307" t="n"/>
      <c r="AN140" s="307" t="n"/>
      <c r="AO140" s="307" t="n"/>
      <c r="AP140" s="307" t="n"/>
      <c r="AQ140" s="307" t="n"/>
      <c r="AR140" s="307" t="n"/>
      <c r="AS140" s="307" t="n"/>
      <c r="AT140" s="307" t="n"/>
      <c r="AU140" s="307" t="n"/>
      <c r="AV140" s="307" t="n"/>
      <c r="AW140" s="307" t="n"/>
      <c r="AX140" s="307" t="n"/>
      <c r="AY140" s="307" t="n"/>
      <c r="AZ140" s="307" t="n"/>
      <c r="BA140" s="307" t="n"/>
      <c r="BB140" s="307" t="n"/>
      <c r="BC140" s="307" t="n"/>
      <c r="BD140" s="307" t="n"/>
      <c r="BE140" s="307" t="n"/>
      <c r="BF140" s="307" t="n"/>
      <c r="BG140" s="307" t="n"/>
      <c r="BH140" s="307" t="n"/>
      <c r="BI140" s="307" t="n"/>
      <c r="BJ140" s="307" t="n"/>
      <c r="BK140" s="307" t="n"/>
      <c r="BL140" s="307" t="n"/>
      <c r="BM140" s="307" t="n"/>
      <c r="BN140" s="307" t="n"/>
      <c r="BO140" s="307" t="n"/>
      <c r="BP140" s="307" t="n"/>
      <c r="BQ140" s="307" t="n"/>
      <c r="BR140" s="307" t="n"/>
      <c r="BS140" s="307" t="n"/>
      <c r="BT140" s="307" t="n"/>
      <c r="BU140" s="307" t="n"/>
      <c r="BV140" s="307" t="n"/>
      <c r="BW140" s="307" t="n"/>
      <c r="BX140" s="307" t="n"/>
      <c r="BY140" s="307" t="n"/>
      <c r="BZ140" s="307" t="n"/>
      <c r="CA140" s="307" t="n"/>
      <c r="CB140" s="307" t="n"/>
      <c r="CC140" s="302" t="n"/>
      <c r="CD140" s="302" t="n"/>
      <c r="CE140" s="302" t="n"/>
      <c r="CF140" s="302" t="n"/>
      <c r="CG140" s="302" t="n"/>
      <c r="CH140" s="302" t="n"/>
      <c r="CI140" s="302" t="n"/>
      <c r="CJ140" s="302" t="n"/>
      <c r="CK140" s="302" t="n"/>
      <c r="CL140" s="302" t="n"/>
      <c r="CM140" s="302" t="n"/>
      <c r="CN140" s="302" t="n"/>
      <c r="CO140" s="302" t="n"/>
      <c r="CP140" s="302" t="n"/>
      <c r="CQ140" s="302" t="n"/>
      <c r="CR140" s="302" t="n"/>
      <c r="CS140" s="302" t="n"/>
      <c r="CT140" s="302" t="n"/>
      <c r="CU140" s="302" t="n"/>
      <c r="CV140" s="302" t="n"/>
    </row>
    <row r="141" hidden="1" outlineLevel="1" ht="10.5" customHeight="1" s="412">
      <c r="A141" s="302" t="inlineStr">
        <is>
          <t xml:space="preserve">    Low</t>
        </is>
      </c>
      <c r="B141" s="319" t="inlineStr">
        <is>
          <t>-</t>
        </is>
      </c>
      <c r="C141" s="462" t="n">
        <v>0</v>
      </c>
      <c r="D141" s="462" t="n">
        <v>0</v>
      </c>
      <c r="E141" s="462" t="n">
        <v>0</v>
      </c>
      <c r="F141" s="462" t="n">
        <v>0</v>
      </c>
      <c r="G141" s="462" t="n">
        <v>0</v>
      </c>
      <c r="H141" s="462" t="n">
        <v>0</v>
      </c>
      <c r="I141" s="462" t="n">
        <v>0</v>
      </c>
      <c r="J141" s="462" t="n">
        <v>0</v>
      </c>
      <c r="K141" s="462" t="n">
        <v>0</v>
      </c>
      <c r="L141" s="462" t="n">
        <v>0</v>
      </c>
      <c r="M141" s="462" t="n">
        <v>0</v>
      </c>
      <c r="N141" s="462" t="n">
        <v>0</v>
      </c>
      <c r="O141" s="462" t="n">
        <v>0</v>
      </c>
      <c r="P141" s="462" t="n">
        <v>0</v>
      </c>
      <c r="Q141" s="462" t="n">
        <v>0</v>
      </c>
      <c r="R141" s="462" t="n">
        <v>0</v>
      </c>
      <c r="S141" s="462" t="n">
        <v>0</v>
      </c>
      <c r="T141" s="462" t="n">
        <v>0</v>
      </c>
      <c r="U141" s="462" t="n">
        <v>0</v>
      </c>
      <c r="V141" s="462" t="n">
        <v>0</v>
      </c>
      <c r="W141" s="319" t="inlineStr">
        <is>
          <t>-</t>
        </is>
      </c>
      <c r="X141" s="319" t="inlineStr">
        <is>
          <t>-</t>
        </is>
      </c>
      <c r="Y141" s="319" t="inlineStr">
        <is>
          <t>-</t>
        </is>
      </c>
      <c r="Z141" s="319" t="inlineStr">
        <is>
          <t>-</t>
        </is>
      </c>
      <c r="AA141" s="319" t="inlineStr">
        <is>
          <t>-</t>
        </is>
      </c>
      <c r="AB141" s="319" t="inlineStr">
        <is>
          <t>-</t>
        </is>
      </c>
      <c r="AC141" s="319" t="inlineStr">
        <is>
          <t>-</t>
        </is>
      </c>
      <c r="AD141" s="307" t="n"/>
      <c r="AE141" s="307" t="n"/>
      <c r="AF141" s="307" t="n"/>
      <c r="AG141" s="307" t="n"/>
      <c r="AH141" s="307" t="n"/>
      <c r="AI141" s="307" t="n"/>
      <c r="AJ141" s="307" t="n"/>
      <c r="AK141" s="307" t="n"/>
      <c r="AL141" s="307" t="n"/>
      <c r="AM141" s="307" t="n"/>
      <c r="AN141" s="307" t="n"/>
      <c r="AO141" s="307" t="n"/>
      <c r="AP141" s="307" t="n"/>
      <c r="AQ141" s="307" t="n"/>
      <c r="AR141" s="307" t="n"/>
      <c r="AS141" s="307" t="n"/>
      <c r="AT141" s="307" t="n"/>
      <c r="AU141" s="307" t="n"/>
      <c r="AV141" s="307" t="n"/>
      <c r="AW141" s="307" t="n"/>
      <c r="AX141" s="307" t="n"/>
      <c r="AY141" s="307" t="n"/>
      <c r="AZ141" s="307" t="n"/>
      <c r="BA141" s="307" t="n"/>
      <c r="BB141" s="307" t="n"/>
      <c r="BC141" s="307" t="n"/>
      <c r="BD141" s="307" t="n"/>
      <c r="BE141" s="307" t="n"/>
      <c r="BF141" s="307" t="n"/>
      <c r="BG141" s="307" t="n"/>
      <c r="BH141" s="307" t="n"/>
      <c r="BI141" s="307" t="n"/>
      <c r="BJ141" s="307" t="n"/>
      <c r="BK141" s="307" t="n"/>
      <c r="BL141" s="307" t="n"/>
      <c r="BM141" s="307" t="n"/>
      <c r="BN141" s="307" t="n"/>
      <c r="BO141" s="307" t="n"/>
      <c r="BP141" s="307" t="n"/>
      <c r="BQ141" s="307" t="n"/>
      <c r="BR141" s="307" t="n"/>
      <c r="BS141" s="307" t="n"/>
      <c r="BT141" s="307" t="n"/>
      <c r="BU141" s="307" t="n"/>
      <c r="BV141" s="307" t="n"/>
      <c r="BW141" s="307" t="n"/>
      <c r="BX141" s="307" t="n"/>
      <c r="BY141" s="307" t="n"/>
      <c r="BZ141" s="307" t="n"/>
      <c r="CA141" s="307" t="n"/>
      <c r="CB141" s="307" t="n"/>
      <c r="CC141" s="302" t="n"/>
      <c r="CD141" s="302" t="n"/>
      <c r="CE141" s="302" t="n"/>
      <c r="CF141" s="302" t="n"/>
      <c r="CG141" s="302" t="n"/>
      <c r="CH141" s="302" t="n"/>
      <c r="CI141" s="302" t="n"/>
      <c r="CJ141" s="302" t="n"/>
      <c r="CK141" s="302" t="n"/>
      <c r="CL141" s="302" t="n"/>
      <c r="CM141" s="302" t="n"/>
      <c r="CN141" s="302" t="n"/>
      <c r="CO141" s="302" t="n"/>
      <c r="CP141" s="302" t="n"/>
      <c r="CQ141" s="302" t="n"/>
      <c r="CR141" s="302" t="n"/>
      <c r="CS141" s="302" t="n"/>
      <c r="CT141" s="302" t="n"/>
      <c r="CU141" s="302" t="n"/>
      <c r="CV141" s="302" t="n"/>
    </row>
    <row r="142" hidden="1" outlineLevel="1" ht="10.5" customHeight="1" s="412">
      <c r="A142" s="302" t="inlineStr">
        <is>
          <t xml:space="preserve">    Std. Dev.</t>
        </is>
      </c>
      <c r="B142" s="319" t="inlineStr">
        <is>
          <t>-</t>
        </is>
      </c>
      <c r="C142" s="460" t="n">
        <v>0</v>
      </c>
      <c r="D142" s="460" t="n">
        <v>0</v>
      </c>
      <c r="E142" s="460" t="n">
        <v>0</v>
      </c>
      <c r="F142" s="460" t="n">
        <v>0</v>
      </c>
      <c r="G142" s="460" t="n">
        <v>0</v>
      </c>
      <c r="H142" s="460" t="n">
        <v>0</v>
      </c>
      <c r="I142" s="460" t="n">
        <v>0</v>
      </c>
      <c r="J142" s="460" t="n">
        <v>0</v>
      </c>
      <c r="K142" s="460" t="n">
        <v>0</v>
      </c>
      <c r="L142" s="460" t="n">
        <v>0</v>
      </c>
      <c r="M142" s="460" t="n">
        <v>0</v>
      </c>
      <c r="N142" s="460" t="n">
        <v>0</v>
      </c>
      <c r="O142" s="460" t="n">
        <v>0</v>
      </c>
      <c r="P142" s="460" t="n">
        <v>0</v>
      </c>
      <c r="Q142" s="460" t="n">
        <v>0</v>
      </c>
      <c r="R142" s="460" t="n">
        <v>0</v>
      </c>
      <c r="S142" s="460" t="n">
        <v>0</v>
      </c>
      <c r="T142" s="460" t="n">
        <v>0</v>
      </c>
      <c r="U142" s="460" t="n">
        <v>0</v>
      </c>
      <c r="V142" s="460" t="n">
        <v>0</v>
      </c>
      <c r="W142" s="319" t="inlineStr">
        <is>
          <t>-</t>
        </is>
      </c>
      <c r="X142" s="319" t="inlineStr">
        <is>
          <t>-</t>
        </is>
      </c>
      <c r="Y142" s="319" t="inlineStr">
        <is>
          <t>-</t>
        </is>
      </c>
      <c r="Z142" s="319" t="inlineStr">
        <is>
          <t>-</t>
        </is>
      </c>
      <c r="AA142" s="319" t="inlineStr">
        <is>
          <t>-</t>
        </is>
      </c>
      <c r="AB142" s="319" t="inlineStr">
        <is>
          <t>-</t>
        </is>
      </c>
      <c r="AC142" s="319" t="inlineStr">
        <is>
          <t>-</t>
        </is>
      </c>
      <c r="AD142" s="307" t="n"/>
      <c r="AE142" s="307" t="n"/>
      <c r="AF142" s="307" t="n"/>
      <c r="AG142" s="307" t="n"/>
      <c r="AH142" s="307" t="n"/>
      <c r="AI142" s="307" t="n"/>
      <c r="AJ142" s="307" t="n"/>
      <c r="AK142" s="307" t="n"/>
      <c r="AL142" s="307" t="n"/>
      <c r="AM142" s="307" t="n"/>
      <c r="AN142" s="307" t="n"/>
      <c r="AO142" s="307" t="n"/>
      <c r="AP142" s="307" t="n"/>
      <c r="AQ142" s="307" t="n"/>
      <c r="AR142" s="307" t="n"/>
      <c r="AS142" s="307" t="n"/>
      <c r="AT142" s="307" t="n"/>
      <c r="AU142" s="307" t="n"/>
      <c r="AV142" s="307" t="n"/>
      <c r="AW142" s="307" t="n"/>
      <c r="AX142" s="307" t="n"/>
      <c r="AY142" s="307" t="n"/>
      <c r="AZ142" s="307" t="n"/>
      <c r="BA142" s="307" t="n"/>
      <c r="BB142" s="307" t="n"/>
      <c r="BC142" s="307" t="n"/>
      <c r="BD142" s="307" t="n"/>
      <c r="BE142" s="307" t="n"/>
      <c r="BF142" s="307" t="n"/>
      <c r="BG142" s="307" t="n"/>
      <c r="BH142" s="307" t="n"/>
      <c r="BI142" s="307" t="n"/>
      <c r="BJ142" s="307" t="n"/>
      <c r="BK142" s="307" t="n"/>
      <c r="BL142" s="307" t="n"/>
      <c r="BM142" s="307" t="n"/>
      <c r="BN142" s="307" t="n"/>
      <c r="BO142" s="307" t="n"/>
      <c r="BP142" s="307" t="n"/>
      <c r="BQ142" s="307" t="n"/>
      <c r="BR142" s="307" t="n"/>
      <c r="BS142" s="307" t="n"/>
      <c r="BT142" s="307" t="n"/>
      <c r="BU142" s="307" t="n"/>
      <c r="BV142" s="307" t="n"/>
      <c r="BW142" s="307" t="n"/>
      <c r="BX142" s="307" t="n"/>
      <c r="BY142" s="307" t="n"/>
      <c r="BZ142" s="307" t="n"/>
      <c r="CA142" s="307" t="n"/>
      <c r="CB142" s="307" t="n"/>
      <c r="CC142" s="302" t="n"/>
      <c r="CD142" s="302" t="n"/>
      <c r="CE142" s="302" t="n"/>
      <c r="CF142" s="302" t="n"/>
      <c r="CG142" s="302" t="n"/>
      <c r="CH142" s="302" t="n"/>
      <c r="CI142" s="302" t="n"/>
      <c r="CJ142" s="302" t="n"/>
      <c r="CK142" s="302" t="n"/>
      <c r="CL142" s="302" t="n"/>
      <c r="CM142" s="302" t="n"/>
      <c r="CN142" s="302" t="n"/>
      <c r="CO142" s="302" t="n"/>
      <c r="CP142" s="302" t="n"/>
      <c r="CQ142" s="302" t="n"/>
      <c r="CR142" s="302" t="n"/>
      <c r="CS142" s="302" t="n"/>
      <c r="CT142" s="302" t="n"/>
      <c r="CU142" s="302" t="n"/>
      <c r="CV142" s="302" t="n"/>
    </row>
    <row r="143" hidden="1" outlineLevel="1" ht="10.5" customHeight="1" s="412">
      <c r="A143" s="302" t="inlineStr">
        <is>
          <t xml:space="preserve">    No. of Estimates</t>
        </is>
      </c>
      <c r="B143" s="319" t="inlineStr">
        <is>
          <t>-</t>
        </is>
      </c>
      <c r="C143" s="319" t="inlineStr">
        <is>
          <t>3/3</t>
        </is>
      </c>
      <c r="D143" s="319" t="inlineStr">
        <is>
          <t>2/1</t>
        </is>
      </c>
      <c r="E143" s="319" t="inlineStr">
        <is>
          <t>2/2</t>
        </is>
      </c>
      <c r="F143" s="319" t="inlineStr">
        <is>
          <t>2/2</t>
        </is>
      </c>
      <c r="G143" s="319" t="inlineStr">
        <is>
          <t>2/5</t>
        </is>
      </c>
      <c r="H143" s="319" t="inlineStr">
        <is>
          <t>5/6</t>
        </is>
      </c>
      <c r="I143" s="319" t="inlineStr">
        <is>
          <t>6/9</t>
        </is>
      </c>
      <c r="J143" s="319" t="inlineStr">
        <is>
          <t>8/8</t>
        </is>
      </c>
      <c r="K143" s="319" t="inlineStr">
        <is>
          <t>7/7</t>
        </is>
      </c>
      <c r="L143" s="319" t="inlineStr">
        <is>
          <t>7/7</t>
        </is>
      </c>
      <c r="M143" s="319" t="inlineStr">
        <is>
          <t>5/5</t>
        </is>
      </c>
      <c r="N143" s="319" t="inlineStr">
        <is>
          <t>6/6</t>
        </is>
      </c>
      <c r="O143" s="319" t="inlineStr">
        <is>
          <t>6/6</t>
        </is>
      </c>
      <c r="P143" s="319" t="inlineStr">
        <is>
          <t>5/5</t>
        </is>
      </c>
      <c r="Q143" s="319" t="inlineStr">
        <is>
          <t>7/7</t>
        </is>
      </c>
      <c r="R143" s="319" t="inlineStr">
        <is>
          <t>7/7</t>
        </is>
      </c>
      <c r="S143" s="319" t="inlineStr">
        <is>
          <t>6/6</t>
        </is>
      </c>
      <c r="T143" s="319" t="inlineStr">
        <is>
          <t>6/6</t>
        </is>
      </c>
      <c r="U143" s="319" t="inlineStr">
        <is>
          <t>6/6</t>
        </is>
      </c>
      <c r="V143" s="319" t="inlineStr">
        <is>
          <t>5/5</t>
        </is>
      </c>
      <c r="W143" s="319" t="inlineStr">
        <is>
          <t>-</t>
        </is>
      </c>
      <c r="X143" s="319" t="inlineStr">
        <is>
          <t>-</t>
        </is>
      </c>
      <c r="Y143" s="319" t="inlineStr">
        <is>
          <t>-</t>
        </is>
      </c>
      <c r="Z143" s="319" t="inlineStr">
        <is>
          <t>-</t>
        </is>
      </c>
      <c r="AA143" s="319" t="inlineStr">
        <is>
          <t>-</t>
        </is>
      </c>
      <c r="AB143" s="319" t="inlineStr">
        <is>
          <t>-</t>
        </is>
      </c>
      <c r="AC143" s="319" t="inlineStr">
        <is>
          <t>-</t>
        </is>
      </c>
      <c r="AD143" s="307" t="n"/>
      <c r="AE143" s="307" t="n"/>
      <c r="AF143" s="307" t="n"/>
      <c r="AG143" s="307" t="n"/>
      <c r="AH143" s="307" t="n"/>
      <c r="AI143" s="307" t="n"/>
      <c r="AJ143" s="307" t="n"/>
      <c r="AK143" s="307" t="n"/>
      <c r="AL143" s="307" t="n"/>
      <c r="AM143" s="307" t="n"/>
      <c r="AN143" s="307" t="n"/>
      <c r="AO143" s="307" t="n"/>
      <c r="AP143" s="307" t="n"/>
      <c r="AQ143" s="307" t="n"/>
      <c r="AR143" s="307" t="n"/>
      <c r="AS143" s="307" t="n"/>
      <c r="AT143" s="307" t="n"/>
      <c r="AU143" s="307" t="n"/>
      <c r="AV143" s="307" t="n"/>
      <c r="AW143" s="307" t="n"/>
      <c r="AX143" s="307" t="n"/>
      <c r="AY143" s="307" t="n"/>
      <c r="AZ143" s="307" t="n"/>
      <c r="BA143" s="307" t="n"/>
      <c r="BB143" s="307" t="n"/>
      <c r="BC143" s="307" t="n"/>
      <c r="BD143" s="307" t="n"/>
      <c r="BE143" s="307" t="n"/>
      <c r="BF143" s="307" t="n"/>
      <c r="BG143" s="307" t="n"/>
      <c r="BH143" s="307" t="n"/>
      <c r="BI143" s="307" t="n"/>
      <c r="BJ143" s="307" t="n"/>
      <c r="BK143" s="307" t="n"/>
      <c r="BL143" s="307" t="n"/>
      <c r="BM143" s="307" t="n"/>
      <c r="BN143" s="307" t="n"/>
      <c r="BO143" s="307" t="n"/>
      <c r="BP143" s="307" t="n"/>
      <c r="BQ143" s="307" t="n"/>
      <c r="BR143" s="307" t="n"/>
      <c r="BS143" s="307" t="n"/>
      <c r="BT143" s="307" t="n"/>
      <c r="BU143" s="307" t="n"/>
      <c r="BV143" s="307" t="n"/>
      <c r="BW143" s="307" t="n"/>
      <c r="BX143" s="307" t="n"/>
      <c r="BY143" s="307" t="n"/>
      <c r="BZ143" s="307" t="n"/>
      <c r="CA143" s="307" t="n"/>
      <c r="CB143" s="307" t="n"/>
      <c r="CC143" s="302" t="n"/>
      <c r="CD143" s="302" t="n"/>
      <c r="CE143" s="302" t="n"/>
      <c r="CF143" s="302" t="n"/>
      <c r="CG143" s="302" t="n"/>
      <c r="CH143" s="302" t="n"/>
      <c r="CI143" s="302" t="n"/>
      <c r="CJ143" s="302" t="n"/>
      <c r="CK143" s="302" t="n"/>
      <c r="CL143" s="302" t="n"/>
      <c r="CM143" s="302" t="n"/>
      <c r="CN143" s="302" t="n"/>
      <c r="CO143" s="302" t="n"/>
      <c r="CP143" s="302" t="n"/>
      <c r="CQ143" s="302" t="n"/>
      <c r="CR143" s="302" t="n"/>
      <c r="CS143" s="302" t="n"/>
      <c r="CT143" s="302" t="n"/>
      <c r="CU143" s="302" t="n"/>
      <c r="CV143" s="302" t="n"/>
    </row>
    <row r="144" hidden="1" outlineLevel="1" ht="10.5" customHeight="1" s="412">
      <c r="A144" s="302" t="inlineStr">
        <is>
          <t xml:space="preserve">    Acctg. Standard</t>
        </is>
      </c>
      <c r="B144" s="319" t="inlineStr">
        <is>
          <t>-</t>
        </is>
      </c>
      <c r="C144" s="319" t="inlineStr">
        <is>
          <t>US GAAP</t>
        </is>
      </c>
      <c r="D144" s="319" t="inlineStr">
        <is>
          <t>US GAAP</t>
        </is>
      </c>
      <c r="E144" s="319" t="inlineStr">
        <is>
          <t>US GAAP</t>
        </is>
      </c>
      <c r="F144" s="319" t="inlineStr">
        <is>
          <t>US GAAP</t>
        </is>
      </c>
      <c r="G144" s="319" t="inlineStr">
        <is>
          <t>US GAAP</t>
        </is>
      </c>
      <c r="H144" s="319" t="inlineStr">
        <is>
          <t>US GAAP</t>
        </is>
      </c>
      <c r="I144" s="319" t="inlineStr">
        <is>
          <t>US GAAP</t>
        </is>
      </c>
      <c r="J144" s="319" t="inlineStr">
        <is>
          <t>US GAAP</t>
        </is>
      </c>
      <c r="K144" s="319" t="inlineStr">
        <is>
          <t>US GAAP</t>
        </is>
      </c>
      <c r="L144" s="319" t="inlineStr">
        <is>
          <t>US GAAP</t>
        </is>
      </c>
      <c r="M144" s="319" t="inlineStr">
        <is>
          <t>US GAAP</t>
        </is>
      </c>
      <c r="N144" s="319" t="inlineStr">
        <is>
          <t>US GAAP</t>
        </is>
      </c>
      <c r="O144" s="319" t="inlineStr">
        <is>
          <t>US GAAP</t>
        </is>
      </c>
      <c r="P144" s="319" t="inlineStr">
        <is>
          <t>US GAAP</t>
        </is>
      </c>
      <c r="Q144" s="319" t="inlineStr">
        <is>
          <t>US GAAP</t>
        </is>
      </c>
      <c r="R144" s="319" t="inlineStr">
        <is>
          <t>US GAAP</t>
        </is>
      </c>
      <c r="S144" s="319" t="inlineStr">
        <is>
          <t>US GAAP</t>
        </is>
      </c>
      <c r="T144" s="319" t="inlineStr">
        <is>
          <t>US GAAP</t>
        </is>
      </c>
      <c r="U144" s="319" t="inlineStr">
        <is>
          <t>US GAAP</t>
        </is>
      </c>
      <c r="V144" s="319" t="inlineStr">
        <is>
          <t>US GAAP</t>
        </is>
      </c>
      <c r="W144" s="319" t="inlineStr">
        <is>
          <t>-</t>
        </is>
      </c>
      <c r="X144" s="319" t="inlineStr">
        <is>
          <t>-</t>
        </is>
      </c>
      <c r="Y144" s="319" t="inlineStr">
        <is>
          <t>-</t>
        </is>
      </c>
      <c r="Z144" s="319" t="inlineStr">
        <is>
          <t>-</t>
        </is>
      </c>
      <c r="AA144" s="319" t="inlineStr">
        <is>
          <t>-</t>
        </is>
      </c>
      <c r="AB144" s="319" t="inlineStr">
        <is>
          <t>-</t>
        </is>
      </c>
      <c r="AC144" s="319" t="inlineStr">
        <is>
          <t>-</t>
        </is>
      </c>
      <c r="AD144" s="307" t="n"/>
      <c r="AE144" s="307" t="n"/>
      <c r="AF144" s="307" t="n"/>
      <c r="AG144" s="307" t="n"/>
      <c r="AH144" s="307" t="n"/>
      <c r="AI144" s="307" t="n"/>
      <c r="AJ144" s="307" t="n"/>
      <c r="AK144" s="307" t="n"/>
      <c r="AL144" s="307" t="n"/>
      <c r="AM144" s="307" t="n"/>
      <c r="AN144" s="307" t="n"/>
      <c r="AO144" s="307" t="n"/>
      <c r="AP144" s="307" t="n"/>
      <c r="AQ144" s="307" t="n"/>
      <c r="AR144" s="307" t="n"/>
      <c r="AS144" s="307" t="n"/>
      <c r="AT144" s="307" t="n"/>
      <c r="AU144" s="307" t="n"/>
      <c r="AV144" s="307" t="n"/>
      <c r="AW144" s="307" t="n"/>
      <c r="AX144" s="307" t="n"/>
      <c r="AY144" s="307" t="n"/>
      <c r="AZ144" s="307" t="n"/>
      <c r="BA144" s="307" t="n"/>
      <c r="BB144" s="307" t="n"/>
      <c r="BC144" s="307" t="n"/>
      <c r="BD144" s="307" t="n"/>
      <c r="BE144" s="307" t="n"/>
      <c r="BF144" s="307" t="n"/>
      <c r="BG144" s="307" t="n"/>
      <c r="BH144" s="307" t="n"/>
      <c r="BI144" s="307" t="n"/>
      <c r="BJ144" s="307" t="n"/>
      <c r="BK144" s="307" t="n"/>
      <c r="BL144" s="307" t="n"/>
      <c r="BM144" s="307" t="n"/>
      <c r="BN144" s="307" t="n"/>
      <c r="BO144" s="307" t="n"/>
      <c r="BP144" s="307" t="n"/>
      <c r="BQ144" s="307" t="n"/>
      <c r="BR144" s="307" t="n"/>
      <c r="BS144" s="307" t="n"/>
      <c r="BT144" s="307" t="n"/>
      <c r="BU144" s="307" t="n"/>
      <c r="BV144" s="307" t="n"/>
      <c r="BW144" s="307" t="n"/>
      <c r="BX144" s="307" t="n"/>
      <c r="BY144" s="307" t="n"/>
      <c r="BZ144" s="307" t="n"/>
      <c r="CA144" s="307" t="n"/>
      <c r="CB144" s="307" t="n"/>
      <c r="CC144" s="302" t="n"/>
      <c r="CD144" s="302" t="n"/>
      <c r="CE144" s="302" t="n"/>
      <c r="CF144" s="302" t="n"/>
      <c r="CG144" s="302" t="n"/>
      <c r="CH144" s="302" t="n"/>
      <c r="CI144" s="302" t="n"/>
      <c r="CJ144" s="302" t="n"/>
      <c r="CK144" s="302" t="n"/>
      <c r="CL144" s="302" t="n"/>
      <c r="CM144" s="302" t="n"/>
      <c r="CN144" s="302" t="n"/>
      <c r="CO144" s="302" t="n"/>
      <c r="CP144" s="302" t="n"/>
      <c r="CQ144" s="302" t="n"/>
      <c r="CR144" s="302" t="n"/>
      <c r="CS144" s="302" t="n"/>
      <c r="CT144" s="302" t="n"/>
      <c r="CU144" s="302" t="n"/>
      <c r="CV144" s="302" t="n"/>
    </row>
    <row r="145" hidden="1" outlineLevel="1" ht="10.5" customHeight="1" s="412">
      <c r="A145" s="318" t="inlineStr">
        <is>
          <t>Book Value / Share</t>
        </is>
      </c>
      <c r="B145" s="319" t="inlineStr">
        <is>
          <t>-</t>
        </is>
      </c>
      <c r="C145" s="461" t="n">
        <v>0.83</v>
      </c>
      <c r="D145" s="461" t="n">
        <v>1.535</v>
      </c>
      <c r="E145" s="461" t="n">
        <v>1.643</v>
      </c>
      <c r="F145" s="461" t="n">
        <v>2.741</v>
      </c>
      <c r="G145" s="461" t="n">
        <v>5.4604</v>
      </c>
      <c r="H145" s="461" t="n">
        <v>6.1432</v>
      </c>
      <c r="I145" s="461" t="n">
        <v>9.508100000000001</v>
      </c>
      <c r="J145" s="461" t="n">
        <v>8.2461</v>
      </c>
      <c r="K145" s="461" t="n">
        <v>7.3073</v>
      </c>
      <c r="L145" s="461" t="n">
        <v>9.9206</v>
      </c>
      <c r="M145" s="461" t="n">
        <v>11.725</v>
      </c>
      <c r="N145" s="461" t="n">
        <v>10.7932</v>
      </c>
      <c r="O145" s="461" t="n">
        <v>14.294</v>
      </c>
      <c r="P145" s="461" t="n">
        <v>18.87461</v>
      </c>
      <c r="Q145" s="461" t="n">
        <v>21.115</v>
      </c>
      <c r="R145" s="461" t="n">
        <v>24.6644</v>
      </c>
      <c r="S145" s="461" t="n">
        <v>33.3955</v>
      </c>
      <c r="T145" s="462" t="n">
        <v>42.1984</v>
      </c>
      <c r="U145" s="462" t="n">
        <v>53.62901</v>
      </c>
      <c r="V145" s="462" t="n">
        <v>66.48166000000001</v>
      </c>
      <c r="W145" s="462" t="n">
        <v>67.81999999999999</v>
      </c>
      <c r="X145" s="462" t="n">
        <v>78.19</v>
      </c>
      <c r="Y145" s="319" t="inlineStr">
        <is>
          <t>-</t>
        </is>
      </c>
      <c r="Z145" s="319" t="inlineStr">
        <is>
          <t>-</t>
        </is>
      </c>
      <c r="AA145" s="319" t="inlineStr">
        <is>
          <t>-</t>
        </is>
      </c>
      <c r="AB145" s="319" t="inlineStr">
        <is>
          <t>-</t>
        </is>
      </c>
      <c r="AC145" s="319" t="inlineStr">
        <is>
          <t>-</t>
        </is>
      </c>
      <c r="AD145" s="307" t="n"/>
      <c r="AE145" s="307" t="n"/>
      <c r="AF145" s="307" t="n"/>
      <c r="AG145" s="307" t="n"/>
      <c r="AH145" s="307" t="n"/>
      <c r="AI145" s="307" t="n"/>
      <c r="AJ145" s="307" t="n"/>
      <c r="AK145" s="307" t="n"/>
      <c r="AL145" s="307" t="n"/>
      <c r="AM145" s="307" t="n"/>
      <c r="AN145" s="307" t="n"/>
      <c r="AO145" s="307" t="n"/>
      <c r="AP145" s="307" t="n"/>
      <c r="AQ145" s="307" t="n"/>
      <c r="AR145" s="307" t="n"/>
      <c r="AS145" s="307" t="n"/>
      <c r="AT145" s="307" t="n"/>
      <c r="AU145" s="307" t="n"/>
      <c r="AV145" s="307" t="n"/>
      <c r="AW145" s="307" t="n"/>
      <c r="AX145" s="307" t="n"/>
      <c r="AY145" s="307" t="n"/>
      <c r="AZ145" s="307" t="n"/>
      <c r="BA145" s="307" t="n"/>
      <c r="BB145" s="307" t="n"/>
      <c r="BC145" s="307" t="n"/>
      <c r="BD145" s="307" t="n"/>
      <c r="BE145" s="307" t="n"/>
      <c r="BF145" s="307" t="n"/>
      <c r="BG145" s="307" t="n"/>
      <c r="BH145" s="307" t="n"/>
      <c r="BI145" s="307" t="n"/>
      <c r="BJ145" s="307" t="n"/>
      <c r="BK145" s="307" t="n"/>
      <c r="BL145" s="307" t="n"/>
      <c r="BM145" s="307" t="n"/>
      <c r="BN145" s="307" t="n"/>
      <c r="BO145" s="307" t="n"/>
      <c r="BP145" s="307" t="n"/>
      <c r="BQ145" s="307" t="n"/>
      <c r="BR145" s="307" t="n"/>
      <c r="BS145" s="307" t="n"/>
      <c r="BT145" s="307" t="n"/>
      <c r="BU145" s="307" t="n"/>
      <c r="BV145" s="307" t="n"/>
      <c r="BW145" s="307" t="n"/>
      <c r="BX145" s="307" t="n"/>
      <c r="BY145" s="307" t="n"/>
      <c r="BZ145" s="307" t="n"/>
      <c r="CA145" s="307" t="n"/>
      <c r="CB145" s="307" t="n"/>
      <c r="CC145" s="302" t="n"/>
      <c r="CD145" s="302" t="n"/>
      <c r="CE145" s="302" t="n"/>
      <c r="CF145" s="302" t="n"/>
      <c r="CG145" s="302" t="n"/>
      <c r="CH145" s="302" t="n"/>
      <c r="CI145" s="302" t="n"/>
      <c r="CJ145" s="302" t="n"/>
      <c r="CK145" s="302" t="n"/>
      <c r="CL145" s="302" t="n"/>
      <c r="CM145" s="302" t="n"/>
      <c r="CN145" s="302" t="n"/>
      <c r="CO145" s="302" t="n"/>
      <c r="CP145" s="302" t="n"/>
      <c r="CQ145" s="302" t="n"/>
      <c r="CR145" s="302" t="n"/>
      <c r="CS145" s="302" t="n"/>
      <c r="CT145" s="302" t="n"/>
      <c r="CU145" s="302" t="n"/>
      <c r="CV145" s="302" t="n"/>
    </row>
    <row r="146" hidden="1" outlineLevel="1" ht="10.5" customHeight="1" s="412">
      <c r="A146" s="302" t="inlineStr">
        <is>
          <t xml:space="preserve">    Final Est.</t>
        </is>
      </c>
      <c r="B146" s="319" t="inlineStr">
        <is>
          <t>-</t>
        </is>
      </c>
      <c r="C146" s="462" t="n">
        <v>0.6673</v>
      </c>
      <c r="D146" s="462" t="n">
        <v>1.1175</v>
      </c>
      <c r="E146" s="462" t="n">
        <v>1.53</v>
      </c>
      <c r="F146" s="462" t="n">
        <v>2.66834</v>
      </c>
      <c r="G146" s="462" t="n">
        <v>4.02813</v>
      </c>
      <c r="H146" s="462" t="n">
        <v>5.97643</v>
      </c>
      <c r="I146" s="462" t="n">
        <v>7.8736</v>
      </c>
      <c r="J146" s="462" t="n">
        <v>8.47078</v>
      </c>
      <c r="K146" s="462" t="n">
        <v>8.2216</v>
      </c>
      <c r="L146" s="462" t="n">
        <v>9.40382</v>
      </c>
      <c r="M146" s="462" t="n">
        <v>11.73314</v>
      </c>
      <c r="N146" s="462" t="n">
        <v>12.33189</v>
      </c>
      <c r="O146" s="462" t="n">
        <v>14.45375</v>
      </c>
      <c r="P146" s="462" t="n">
        <v>18.61967</v>
      </c>
      <c r="Q146" s="462" t="n">
        <v>22.99558</v>
      </c>
      <c r="R146" s="462" t="n">
        <v>26.09867</v>
      </c>
      <c r="S146" s="462" t="n">
        <v>31.2147</v>
      </c>
      <c r="T146" s="319" t="inlineStr">
        <is>
          <t>-</t>
        </is>
      </c>
      <c r="U146" s="319" t="inlineStr">
        <is>
          <t>-</t>
        </is>
      </c>
      <c r="V146" s="319" t="inlineStr">
        <is>
          <t>-</t>
        </is>
      </c>
      <c r="W146" s="319" t="inlineStr">
        <is>
          <t>-</t>
        </is>
      </c>
      <c r="X146" s="319" t="inlineStr">
        <is>
          <t>-</t>
        </is>
      </c>
      <c r="Y146" s="319" t="inlineStr">
        <is>
          <t>-</t>
        </is>
      </c>
      <c r="Z146" s="319" t="inlineStr">
        <is>
          <t>-</t>
        </is>
      </c>
      <c r="AA146" s="319" t="inlineStr">
        <is>
          <t>-</t>
        </is>
      </c>
      <c r="AB146" s="319" t="inlineStr">
        <is>
          <t>-</t>
        </is>
      </c>
      <c r="AC146" s="319" t="inlineStr">
        <is>
          <t>-</t>
        </is>
      </c>
      <c r="AD146" s="307" t="n"/>
      <c r="AE146" s="307" t="n"/>
      <c r="AF146" s="307" t="n"/>
      <c r="AG146" s="307" t="n"/>
      <c r="AH146" s="307" t="n"/>
      <c r="AI146" s="307" t="n"/>
      <c r="AJ146" s="307" t="n"/>
      <c r="AK146" s="307" t="n"/>
      <c r="AL146" s="307" t="n"/>
      <c r="AM146" s="307" t="n"/>
      <c r="AN146" s="307" t="n"/>
      <c r="AO146" s="307" t="n"/>
      <c r="AP146" s="307" t="n"/>
      <c r="AQ146" s="307" t="n"/>
      <c r="AR146" s="307" t="n"/>
      <c r="AS146" s="307" t="n"/>
      <c r="AT146" s="307" t="n"/>
      <c r="AU146" s="307" t="n"/>
      <c r="AV146" s="307" t="n"/>
      <c r="AW146" s="307" t="n"/>
      <c r="AX146" s="307" t="n"/>
      <c r="AY146" s="307" t="n"/>
      <c r="AZ146" s="307" t="n"/>
      <c r="BA146" s="307" t="n"/>
      <c r="BB146" s="307" t="n"/>
      <c r="BC146" s="307" t="n"/>
      <c r="BD146" s="307" t="n"/>
      <c r="BE146" s="307" t="n"/>
      <c r="BF146" s="307" t="n"/>
      <c r="BG146" s="307" t="n"/>
      <c r="BH146" s="307" t="n"/>
      <c r="BI146" s="307" t="n"/>
      <c r="BJ146" s="307" t="n"/>
      <c r="BK146" s="307" t="n"/>
      <c r="BL146" s="307" t="n"/>
      <c r="BM146" s="307" t="n"/>
      <c r="BN146" s="307" t="n"/>
      <c r="BO146" s="307" t="n"/>
      <c r="BP146" s="307" t="n"/>
      <c r="BQ146" s="307" t="n"/>
      <c r="BR146" s="307" t="n"/>
      <c r="BS146" s="307" t="n"/>
      <c r="BT146" s="307" t="n"/>
      <c r="BU146" s="307" t="n"/>
      <c r="BV146" s="307" t="n"/>
      <c r="BW146" s="307" t="n"/>
      <c r="BX146" s="307" t="n"/>
      <c r="BY146" s="307" t="n"/>
      <c r="BZ146" s="307" t="n"/>
      <c r="CA146" s="307" t="n"/>
      <c r="CB146" s="307" t="n"/>
      <c r="CC146" s="302" t="n"/>
      <c r="CD146" s="302" t="n"/>
      <c r="CE146" s="302" t="n"/>
      <c r="CF146" s="302" t="n"/>
      <c r="CG146" s="302" t="n"/>
      <c r="CH146" s="302" t="n"/>
      <c r="CI146" s="302" t="n"/>
      <c r="CJ146" s="302" t="n"/>
      <c r="CK146" s="302" t="n"/>
      <c r="CL146" s="302" t="n"/>
      <c r="CM146" s="302" t="n"/>
      <c r="CN146" s="302" t="n"/>
      <c r="CO146" s="302" t="n"/>
      <c r="CP146" s="302" t="n"/>
      <c r="CQ146" s="302" t="n"/>
      <c r="CR146" s="302" t="n"/>
      <c r="CS146" s="302" t="n"/>
      <c r="CT146" s="302" t="n"/>
      <c r="CU146" s="302" t="n"/>
      <c r="CV146" s="302" t="n"/>
    </row>
    <row r="147" hidden="1" outlineLevel="1" ht="10.5" customHeight="1" s="412">
      <c r="A147" s="302" t="inlineStr">
        <is>
          <t xml:space="preserve">    Median</t>
        </is>
      </c>
      <c r="B147" s="319" t="inlineStr">
        <is>
          <t>-</t>
        </is>
      </c>
      <c r="C147" s="462" t="n">
        <v>0.6673</v>
      </c>
      <c r="D147" s="462" t="n">
        <v>1.1175</v>
      </c>
      <c r="E147" s="462" t="n">
        <v>1.53</v>
      </c>
      <c r="F147" s="462" t="n">
        <v>2.625</v>
      </c>
      <c r="G147" s="462" t="n">
        <v>4.02</v>
      </c>
      <c r="H147" s="462" t="n">
        <v>5.993</v>
      </c>
      <c r="I147" s="462" t="n">
        <v>7.85073</v>
      </c>
      <c r="J147" s="462" t="n">
        <v>8.279999999999999</v>
      </c>
      <c r="K147" s="462" t="n">
        <v>8.311170000000001</v>
      </c>
      <c r="L147" s="462" t="n">
        <v>9.64847</v>
      </c>
      <c r="M147" s="462" t="n">
        <v>11.7033</v>
      </c>
      <c r="N147" s="462" t="n">
        <v>12.27</v>
      </c>
      <c r="O147" s="462" t="n">
        <v>14.45102</v>
      </c>
      <c r="P147" s="462" t="n">
        <v>19.095</v>
      </c>
      <c r="Q147" s="462" t="n">
        <v>22.33</v>
      </c>
      <c r="R147" s="462" t="n">
        <v>26.2</v>
      </c>
      <c r="S147" s="462" t="n">
        <v>31.25763</v>
      </c>
      <c r="T147" s="462" t="n">
        <v>42.1</v>
      </c>
      <c r="U147" s="462" t="n">
        <v>51.92</v>
      </c>
      <c r="V147" s="462" t="n">
        <v>61.22181</v>
      </c>
      <c r="W147" s="462" t="n">
        <v>67.81999999999999</v>
      </c>
      <c r="X147" s="462" t="n">
        <v>78.19</v>
      </c>
      <c r="Y147" s="319" t="inlineStr">
        <is>
          <t>-</t>
        </is>
      </c>
      <c r="Z147" s="319" t="inlineStr">
        <is>
          <t>-</t>
        </is>
      </c>
      <c r="AA147" s="319" t="inlineStr">
        <is>
          <t>-</t>
        </is>
      </c>
      <c r="AB147" s="319" t="inlineStr">
        <is>
          <t>-</t>
        </is>
      </c>
      <c r="AC147" s="319" t="inlineStr">
        <is>
          <t>-</t>
        </is>
      </c>
      <c r="AD147" s="307" t="n"/>
      <c r="AE147" s="307" t="n"/>
      <c r="AF147" s="307" t="n"/>
      <c r="AG147" s="307" t="n"/>
      <c r="AH147" s="307" t="n"/>
      <c r="AI147" s="307" t="n"/>
      <c r="AJ147" s="307" t="n"/>
      <c r="AK147" s="307" t="n"/>
      <c r="AL147" s="307" t="n"/>
      <c r="AM147" s="307" t="n"/>
      <c r="AN147" s="307" t="n"/>
      <c r="AO147" s="307" t="n"/>
      <c r="AP147" s="307" t="n"/>
      <c r="AQ147" s="307" t="n"/>
      <c r="AR147" s="307" t="n"/>
      <c r="AS147" s="307" t="n"/>
      <c r="AT147" s="307" t="n"/>
      <c r="AU147" s="307" t="n"/>
      <c r="AV147" s="307" t="n"/>
      <c r="AW147" s="307" t="n"/>
      <c r="AX147" s="307" t="n"/>
      <c r="AY147" s="307" t="n"/>
      <c r="AZ147" s="307" t="n"/>
      <c r="BA147" s="307" t="n"/>
      <c r="BB147" s="307" t="n"/>
      <c r="BC147" s="307" t="n"/>
      <c r="BD147" s="307" t="n"/>
      <c r="BE147" s="307" t="n"/>
      <c r="BF147" s="307" t="n"/>
      <c r="BG147" s="307" t="n"/>
      <c r="BH147" s="307" t="n"/>
      <c r="BI147" s="307" t="n"/>
      <c r="BJ147" s="307" t="n"/>
      <c r="BK147" s="307" t="n"/>
      <c r="BL147" s="307" t="n"/>
      <c r="BM147" s="307" t="n"/>
      <c r="BN147" s="307" t="n"/>
      <c r="BO147" s="307" t="n"/>
      <c r="BP147" s="307" t="n"/>
      <c r="BQ147" s="307" t="n"/>
      <c r="BR147" s="307" t="n"/>
      <c r="BS147" s="307" t="n"/>
      <c r="BT147" s="307" t="n"/>
      <c r="BU147" s="307" t="n"/>
      <c r="BV147" s="307" t="n"/>
      <c r="BW147" s="307" t="n"/>
      <c r="BX147" s="307" t="n"/>
      <c r="BY147" s="307" t="n"/>
      <c r="BZ147" s="307" t="n"/>
      <c r="CA147" s="307" t="n"/>
      <c r="CB147" s="307" t="n"/>
      <c r="CC147" s="302" t="n"/>
      <c r="CD147" s="302" t="n"/>
      <c r="CE147" s="302" t="n"/>
      <c r="CF147" s="302" t="n"/>
      <c r="CG147" s="302" t="n"/>
      <c r="CH147" s="302" t="n"/>
      <c r="CI147" s="302" t="n"/>
      <c r="CJ147" s="302" t="n"/>
      <c r="CK147" s="302" t="n"/>
      <c r="CL147" s="302" t="n"/>
      <c r="CM147" s="302" t="n"/>
      <c r="CN147" s="302" t="n"/>
      <c r="CO147" s="302" t="n"/>
      <c r="CP147" s="302" t="n"/>
      <c r="CQ147" s="302" t="n"/>
      <c r="CR147" s="302" t="n"/>
      <c r="CS147" s="302" t="n"/>
      <c r="CT147" s="302" t="n"/>
      <c r="CU147" s="302" t="n"/>
      <c r="CV147" s="302" t="n"/>
    </row>
    <row r="148" hidden="1" outlineLevel="1" ht="10.5" customHeight="1" s="412">
      <c r="A148" s="302" t="inlineStr">
        <is>
          <t xml:space="preserve">    High</t>
        </is>
      </c>
      <c r="B148" s="319" t="inlineStr">
        <is>
          <t>-</t>
        </is>
      </c>
      <c r="C148" s="462" t="n">
        <v>0.8149999999999999</v>
      </c>
      <c r="D148" s="462" t="n">
        <v>1.17</v>
      </c>
      <c r="E148" s="462" t="n">
        <v>1.535</v>
      </c>
      <c r="F148" s="462" t="n">
        <v>2.815</v>
      </c>
      <c r="G148" s="462" t="n">
        <v>4.21</v>
      </c>
      <c r="H148" s="462" t="n">
        <v>6.07298</v>
      </c>
      <c r="I148" s="462" t="n">
        <v>8.042</v>
      </c>
      <c r="J148" s="462" t="n">
        <v>9.532999999999999</v>
      </c>
      <c r="K148" s="462" t="n">
        <v>8.683</v>
      </c>
      <c r="L148" s="462" t="n">
        <v>9.84</v>
      </c>
      <c r="M148" s="462" t="n">
        <v>12</v>
      </c>
      <c r="N148" s="462" t="n">
        <v>12.8</v>
      </c>
      <c r="O148" s="462" t="n">
        <v>14.935</v>
      </c>
      <c r="P148" s="462" t="n">
        <v>19.4</v>
      </c>
      <c r="Q148" s="462" t="n">
        <v>27.3</v>
      </c>
      <c r="R148" s="462" t="n">
        <v>27.71</v>
      </c>
      <c r="S148" s="462" t="n">
        <v>37.00736</v>
      </c>
      <c r="T148" s="462" t="n">
        <v>48.38733</v>
      </c>
      <c r="U148" s="462" t="n">
        <v>64.62238000000001</v>
      </c>
      <c r="V148" s="462" t="n">
        <v>82.49606</v>
      </c>
      <c r="W148" s="462" t="n">
        <v>67.81999999999999</v>
      </c>
      <c r="X148" s="462" t="n">
        <v>78.19</v>
      </c>
      <c r="Y148" s="319" t="inlineStr">
        <is>
          <t>-</t>
        </is>
      </c>
      <c r="Z148" s="319" t="inlineStr">
        <is>
          <t>-</t>
        </is>
      </c>
      <c r="AA148" s="319" t="inlineStr">
        <is>
          <t>-</t>
        </is>
      </c>
      <c r="AB148" s="319" t="inlineStr">
        <is>
          <t>-</t>
        </is>
      </c>
      <c r="AC148" s="319" t="inlineStr">
        <is>
          <t>-</t>
        </is>
      </c>
      <c r="AD148" s="307" t="n"/>
      <c r="AE148" s="307" t="n"/>
      <c r="AF148" s="307" t="n"/>
      <c r="AG148" s="307" t="n"/>
      <c r="AH148" s="307" t="n"/>
      <c r="AI148" s="307" t="n"/>
      <c r="AJ148" s="307" t="n"/>
      <c r="AK148" s="307" t="n"/>
      <c r="AL148" s="307" t="n"/>
      <c r="AM148" s="307" t="n"/>
      <c r="AN148" s="307" t="n"/>
      <c r="AO148" s="307" t="n"/>
      <c r="AP148" s="307" t="n"/>
      <c r="AQ148" s="307" t="n"/>
      <c r="AR148" s="307" t="n"/>
      <c r="AS148" s="307" t="n"/>
      <c r="AT148" s="307" t="n"/>
      <c r="AU148" s="307" t="n"/>
      <c r="AV148" s="307" t="n"/>
      <c r="AW148" s="307" t="n"/>
      <c r="AX148" s="307" t="n"/>
      <c r="AY148" s="307" t="n"/>
      <c r="AZ148" s="307" t="n"/>
      <c r="BA148" s="307" t="n"/>
      <c r="BB148" s="307" t="n"/>
      <c r="BC148" s="307" t="n"/>
      <c r="BD148" s="307" t="n"/>
      <c r="BE148" s="307" t="n"/>
      <c r="BF148" s="307" t="n"/>
      <c r="BG148" s="307" t="n"/>
      <c r="BH148" s="307" t="n"/>
      <c r="BI148" s="307" t="n"/>
      <c r="BJ148" s="307" t="n"/>
      <c r="BK148" s="307" t="n"/>
      <c r="BL148" s="307" t="n"/>
      <c r="BM148" s="307" t="n"/>
      <c r="BN148" s="307" t="n"/>
      <c r="BO148" s="307" t="n"/>
      <c r="BP148" s="307" t="n"/>
      <c r="BQ148" s="307" t="n"/>
      <c r="BR148" s="307" t="n"/>
      <c r="BS148" s="307" t="n"/>
      <c r="BT148" s="307" t="n"/>
      <c r="BU148" s="307" t="n"/>
      <c r="BV148" s="307" t="n"/>
      <c r="BW148" s="307" t="n"/>
      <c r="BX148" s="307" t="n"/>
      <c r="BY148" s="307" t="n"/>
      <c r="BZ148" s="307" t="n"/>
      <c r="CA148" s="307" t="n"/>
      <c r="CB148" s="307" t="n"/>
      <c r="CC148" s="302" t="n"/>
      <c r="CD148" s="302" t="n"/>
      <c r="CE148" s="302" t="n"/>
      <c r="CF148" s="302" t="n"/>
      <c r="CG148" s="302" t="n"/>
      <c r="CH148" s="302" t="n"/>
      <c r="CI148" s="302" t="n"/>
      <c r="CJ148" s="302" t="n"/>
      <c r="CK148" s="302" t="n"/>
      <c r="CL148" s="302" t="n"/>
      <c r="CM148" s="302" t="n"/>
      <c r="CN148" s="302" t="n"/>
      <c r="CO148" s="302" t="n"/>
      <c r="CP148" s="302" t="n"/>
      <c r="CQ148" s="302" t="n"/>
      <c r="CR148" s="302" t="n"/>
      <c r="CS148" s="302" t="n"/>
      <c r="CT148" s="302" t="n"/>
      <c r="CU148" s="302" t="n"/>
      <c r="CV148" s="302" t="n"/>
    </row>
    <row r="149" hidden="1" outlineLevel="1" ht="10.5" customHeight="1" s="412">
      <c r="A149" s="302" t="inlineStr">
        <is>
          <t xml:space="preserve">    Low</t>
        </is>
      </c>
      <c r="B149" s="319" t="inlineStr">
        <is>
          <t>-</t>
        </is>
      </c>
      <c r="C149" s="462" t="n">
        <v>0.5196</v>
      </c>
      <c r="D149" s="462" t="n">
        <v>1.065</v>
      </c>
      <c r="E149" s="462" t="n">
        <v>1.525</v>
      </c>
      <c r="F149" s="462" t="n">
        <v>2.565</v>
      </c>
      <c r="G149" s="462" t="n">
        <v>3.84</v>
      </c>
      <c r="H149" s="462" t="n">
        <v>5.82</v>
      </c>
      <c r="I149" s="462" t="n">
        <v>7.739</v>
      </c>
      <c r="J149" s="462" t="n">
        <v>7.95</v>
      </c>
      <c r="K149" s="462" t="n">
        <v>7.851</v>
      </c>
      <c r="L149" s="462" t="n">
        <v>8.217000000000001</v>
      </c>
      <c r="M149" s="462" t="n">
        <v>11.57</v>
      </c>
      <c r="N149" s="462" t="n">
        <v>12.02</v>
      </c>
      <c r="O149" s="462" t="n">
        <v>13.97</v>
      </c>
      <c r="P149" s="462" t="n">
        <v>15.84154</v>
      </c>
      <c r="Q149" s="462" t="n">
        <v>20.32119</v>
      </c>
      <c r="R149" s="462" t="n">
        <v>24.413</v>
      </c>
      <c r="S149" s="462" t="n">
        <v>27.63</v>
      </c>
      <c r="T149" s="462" t="n">
        <v>38.44</v>
      </c>
      <c r="U149" s="462" t="n">
        <v>49</v>
      </c>
      <c r="V149" s="462" t="n">
        <v>58.62376</v>
      </c>
      <c r="W149" s="462" t="n">
        <v>67.81999999999999</v>
      </c>
      <c r="X149" s="462" t="n">
        <v>78.19</v>
      </c>
      <c r="Y149" s="319" t="inlineStr">
        <is>
          <t>-</t>
        </is>
      </c>
      <c r="Z149" s="319" t="inlineStr">
        <is>
          <t>-</t>
        </is>
      </c>
      <c r="AA149" s="319" t="inlineStr">
        <is>
          <t>-</t>
        </is>
      </c>
      <c r="AB149" s="319" t="inlineStr">
        <is>
          <t>-</t>
        </is>
      </c>
      <c r="AC149" s="319" t="inlineStr">
        <is>
          <t>-</t>
        </is>
      </c>
      <c r="AD149" s="307" t="n"/>
      <c r="AE149" s="307" t="n"/>
      <c r="AF149" s="307" t="n"/>
      <c r="AG149" s="307" t="n"/>
      <c r="AH149" s="307" t="n"/>
      <c r="AI149" s="307" t="n"/>
      <c r="AJ149" s="307" t="n"/>
      <c r="AK149" s="307" t="n"/>
      <c r="AL149" s="307" t="n"/>
      <c r="AM149" s="307" t="n"/>
      <c r="AN149" s="307" t="n"/>
      <c r="AO149" s="307" t="n"/>
      <c r="AP149" s="307" t="n"/>
      <c r="AQ149" s="307" t="n"/>
      <c r="AR149" s="307" t="n"/>
      <c r="AS149" s="307" t="n"/>
      <c r="AT149" s="307" t="n"/>
      <c r="AU149" s="307" t="n"/>
      <c r="AV149" s="307" t="n"/>
      <c r="AW149" s="307" t="n"/>
      <c r="AX149" s="307" t="n"/>
      <c r="AY149" s="307" t="n"/>
      <c r="AZ149" s="307" t="n"/>
      <c r="BA149" s="307" t="n"/>
      <c r="BB149" s="307" t="n"/>
      <c r="BC149" s="307" t="n"/>
      <c r="BD149" s="307" t="n"/>
      <c r="BE149" s="307" t="n"/>
      <c r="BF149" s="307" t="n"/>
      <c r="BG149" s="307" t="n"/>
      <c r="BH149" s="307" t="n"/>
      <c r="BI149" s="307" t="n"/>
      <c r="BJ149" s="307" t="n"/>
      <c r="BK149" s="307" t="n"/>
      <c r="BL149" s="307" t="n"/>
      <c r="BM149" s="307" t="n"/>
      <c r="BN149" s="307" t="n"/>
      <c r="BO149" s="307" t="n"/>
      <c r="BP149" s="307" t="n"/>
      <c r="BQ149" s="307" t="n"/>
      <c r="BR149" s="307" t="n"/>
      <c r="BS149" s="307" t="n"/>
      <c r="BT149" s="307" t="n"/>
      <c r="BU149" s="307" t="n"/>
      <c r="BV149" s="307" t="n"/>
      <c r="BW149" s="307" t="n"/>
      <c r="BX149" s="307" t="n"/>
      <c r="BY149" s="307" t="n"/>
      <c r="BZ149" s="307" t="n"/>
      <c r="CA149" s="307" t="n"/>
      <c r="CB149" s="307" t="n"/>
      <c r="CC149" s="302" t="n"/>
      <c r="CD149" s="302" t="n"/>
      <c r="CE149" s="302" t="n"/>
      <c r="CF149" s="302" t="n"/>
      <c r="CG149" s="302" t="n"/>
      <c r="CH149" s="302" t="n"/>
      <c r="CI149" s="302" t="n"/>
      <c r="CJ149" s="302" t="n"/>
      <c r="CK149" s="302" t="n"/>
      <c r="CL149" s="302" t="n"/>
      <c r="CM149" s="302" t="n"/>
      <c r="CN149" s="302" t="n"/>
      <c r="CO149" s="302" t="n"/>
      <c r="CP149" s="302" t="n"/>
      <c r="CQ149" s="302" t="n"/>
      <c r="CR149" s="302" t="n"/>
      <c r="CS149" s="302" t="n"/>
      <c r="CT149" s="302" t="n"/>
      <c r="CU149" s="302" t="n"/>
      <c r="CV149" s="302" t="n"/>
    </row>
    <row r="150" hidden="1" outlineLevel="1" ht="10.5" customHeight="1" s="412">
      <c r="A150" s="302" t="inlineStr">
        <is>
          <t xml:space="preserve">    Std. Dev.</t>
        </is>
      </c>
      <c r="B150" s="319" t="inlineStr">
        <is>
          <t>-</t>
        </is>
      </c>
      <c r="C150" s="460" t="n">
        <v>0.1477</v>
      </c>
      <c r="D150" s="460" t="n">
        <v>0.0525</v>
      </c>
      <c r="E150" s="460" t="n">
        <v>0.005</v>
      </c>
      <c r="F150" s="460" t="n">
        <v>0.10656</v>
      </c>
      <c r="G150" s="460" t="n">
        <v>0.10642</v>
      </c>
      <c r="H150" s="460" t="n">
        <v>0.07403999999999999</v>
      </c>
      <c r="I150" s="460" t="n">
        <v>0.07876</v>
      </c>
      <c r="J150" s="460" t="n">
        <v>0.4871</v>
      </c>
      <c r="K150" s="460" t="n">
        <v>0.23647</v>
      </c>
      <c r="L150" s="460" t="n">
        <v>0.49642</v>
      </c>
      <c r="M150" s="460" t="n">
        <v>0.12698</v>
      </c>
      <c r="N150" s="460" t="n">
        <v>0.25152</v>
      </c>
      <c r="O150" s="460" t="n">
        <v>0.39919</v>
      </c>
      <c r="P150" s="460" t="n">
        <v>1.08677</v>
      </c>
      <c r="Q150" s="460" t="n">
        <v>1.98781</v>
      </c>
      <c r="R150" s="460" t="n">
        <v>0.89733</v>
      </c>
      <c r="S150" s="460" t="n">
        <v>2.46271</v>
      </c>
      <c r="T150" s="460" t="n">
        <v>2.7071</v>
      </c>
      <c r="U150" s="460" t="n">
        <v>4.8021</v>
      </c>
      <c r="V150" s="460" t="n">
        <v>8.609819999999999</v>
      </c>
      <c r="W150" s="460" t="n">
        <v>0</v>
      </c>
      <c r="X150" s="460" t="n">
        <v>0</v>
      </c>
      <c r="Y150" s="319" t="inlineStr">
        <is>
          <t>-</t>
        </is>
      </c>
      <c r="Z150" s="319" t="inlineStr">
        <is>
          <t>-</t>
        </is>
      </c>
      <c r="AA150" s="319" t="inlineStr">
        <is>
          <t>-</t>
        </is>
      </c>
      <c r="AB150" s="319" t="inlineStr">
        <is>
          <t>-</t>
        </is>
      </c>
      <c r="AC150" s="319" t="inlineStr">
        <is>
          <t>-</t>
        </is>
      </c>
      <c r="AD150" s="307" t="n"/>
      <c r="AE150" s="307" t="n"/>
      <c r="AF150" s="307" t="n"/>
      <c r="AG150" s="307" t="n"/>
      <c r="AH150" s="307" t="n"/>
      <c r="AI150" s="307" t="n"/>
      <c r="AJ150" s="307" t="n"/>
      <c r="AK150" s="307" t="n"/>
      <c r="AL150" s="307" t="n"/>
      <c r="AM150" s="307" t="n"/>
      <c r="AN150" s="307" t="n"/>
      <c r="AO150" s="307" t="n"/>
      <c r="AP150" s="307" t="n"/>
      <c r="AQ150" s="307" t="n"/>
      <c r="AR150" s="307" t="n"/>
      <c r="AS150" s="307" t="n"/>
      <c r="AT150" s="307" t="n"/>
      <c r="AU150" s="307" t="n"/>
      <c r="AV150" s="307" t="n"/>
      <c r="AW150" s="307" t="n"/>
      <c r="AX150" s="307" t="n"/>
      <c r="AY150" s="307" t="n"/>
      <c r="AZ150" s="307" t="n"/>
      <c r="BA150" s="307" t="n"/>
      <c r="BB150" s="307" t="n"/>
      <c r="BC150" s="307" t="n"/>
      <c r="BD150" s="307" t="n"/>
      <c r="BE150" s="307" t="n"/>
      <c r="BF150" s="307" t="n"/>
      <c r="BG150" s="307" t="n"/>
      <c r="BH150" s="307" t="n"/>
      <c r="BI150" s="307" t="n"/>
      <c r="BJ150" s="307" t="n"/>
      <c r="BK150" s="307" t="n"/>
      <c r="BL150" s="307" t="n"/>
      <c r="BM150" s="307" t="n"/>
      <c r="BN150" s="307" t="n"/>
      <c r="BO150" s="307" t="n"/>
      <c r="BP150" s="307" t="n"/>
      <c r="BQ150" s="307" t="n"/>
      <c r="BR150" s="307" t="n"/>
      <c r="BS150" s="307" t="n"/>
      <c r="BT150" s="307" t="n"/>
      <c r="BU150" s="307" t="n"/>
      <c r="BV150" s="307" t="n"/>
      <c r="BW150" s="307" t="n"/>
      <c r="BX150" s="307" t="n"/>
      <c r="BY150" s="307" t="n"/>
      <c r="BZ150" s="307" t="n"/>
      <c r="CA150" s="307" t="n"/>
      <c r="CB150" s="307" t="n"/>
      <c r="CC150" s="302" t="n"/>
      <c r="CD150" s="302" t="n"/>
      <c r="CE150" s="302" t="n"/>
      <c r="CF150" s="302" t="n"/>
      <c r="CG150" s="302" t="n"/>
      <c r="CH150" s="302" t="n"/>
      <c r="CI150" s="302" t="n"/>
      <c r="CJ150" s="302" t="n"/>
      <c r="CK150" s="302" t="n"/>
      <c r="CL150" s="302" t="n"/>
      <c r="CM150" s="302" t="n"/>
      <c r="CN150" s="302" t="n"/>
      <c r="CO150" s="302" t="n"/>
      <c r="CP150" s="302" t="n"/>
      <c r="CQ150" s="302" t="n"/>
      <c r="CR150" s="302" t="n"/>
      <c r="CS150" s="302" t="n"/>
      <c r="CT150" s="302" t="n"/>
      <c r="CU150" s="302" t="n"/>
      <c r="CV150" s="302" t="n"/>
    </row>
    <row r="151" hidden="1" outlineLevel="1" ht="10.5" customHeight="1" s="412">
      <c r="A151" s="302" t="inlineStr">
        <is>
          <t xml:space="preserve">    No. of Estimates</t>
        </is>
      </c>
      <c r="B151" s="319" t="inlineStr">
        <is>
          <t>-</t>
        </is>
      </c>
      <c r="C151" s="319" t="inlineStr">
        <is>
          <t>2/2</t>
        </is>
      </c>
      <c r="D151" s="319" t="inlineStr">
        <is>
          <t>2/1</t>
        </is>
      </c>
      <c r="E151" s="319" t="inlineStr">
        <is>
          <t>2/2</t>
        </is>
      </c>
      <c r="F151" s="319" t="inlineStr">
        <is>
          <t>3/3</t>
        </is>
      </c>
      <c r="G151" s="319" t="inlineStr">
        <is>
          <t>8/8</t>
        </is>
      </c>
      <c r="H151" s="319" t="inlineStr">
        <is>
          <t>9/9</t>
        </is>
      </c>
      <c r="I151" s="319" t="inlineStr">
        <is>
          <t>11/11</t>
        </is>
      </c>
      <c r="J151" s="319" t="inlineStr">
        <is>
          <t>11/11</t>
        </is>
      </c>
      <c r="K151" s="319" t="inlineStr">
        <is>
          <t>11/11</t>
        </is>
      </c>
      <c r="L151" s="319" t="inlineStr">
        <is>
          <t>12/12</t>
        </is>
      </c>
      <c r="M151" s="319" t="inlineStr">
        <is>
          <t>10/10</t>
        </is>
      </c>
      <c r="N151" s="319" t="inlineStr">
        <is>
          <t>7/7</t>
        </is>
      </c>
      <c r="O151" s="319" t="inlineStr">
        <is>
          <t>6/6</t>
        </is>
      </c>
      <c r="P151" s="319" t="inlineStr">
        <is>
          <t>8/8</t>
        </is>
      </c>
      <c r="Q151" s="319" t="inlineStr">
        <is>
          <t>8/8</t>
        </is>
      </c>
      <c r="R151" s="319" t="inlineStr">
        <is>
          <t>9/9</t>
        </is>
      </c>
      <c r="S151" s="319" t="inlineStr">
        <is>
          <t>9/9</t>
        </is>
      </c>
      <c r="T151" s="319" t="inlineStr">
        <is>
          <t>9/10</t>
        </is>
      </c>
      <c r="U151" s="319" t="inlineStr">
        <is>
          <t>9/10</t>
        </is>
      </c>
      <c r="V151" s="319" t="inlineStr">
        <is>
          <t>7/7</t>
        </is>
      </c>
      <c r="W151" s="319" t="inlineStr">
        <is>
          <t>1/1</t>
        </is>
      </c>
      <c r="X151" s="319" t="inlineStr">
        <is>
          <t>1/1</t>
        </is>
      </c>
      <c r="Y151" s="319" t="inlineStr">
        <is>
          <t>-</t>
        </is>
      </c>
      <c r="Z151" s="319" t="inlineStr">
        <is>
          <t>-</t>
        </is>
      </c>
      <c r="AA151" s="319" t="inlineStr">
        <is>
          <t>-</t>
        </is>
      </c>
      <c r="AB151" s="319" t="inlineStr">
        <is>
          <t>-</t>
        </is>
      </c>
      <c r="AC151" s="319" t="inlineStr">
        <is>
          <t>-</t>
        </is>
      </c>
      <c r="AD151" s="307" t="n"/>
      <c r="AE151" s="307" t="n"/>
      <c r="AF151" s="307" t="n"/>
      <c r="AG151" s="307" t="n"/>
      <c r="AH151" s="307" t="n"/>
      <c r="AI151" s="307" t="n"/>
      <c r="AJ151" s="307" t="n"/>
      <c r="AK151" s="307" t="n"/>
      <c r="AL151" s="307" t="n"/>
      <c r="AM151" s="307" t="n"/>
      <c r="AN151" s="307" t="n"/>
      <c r="AO151" s="307" t="n"/>
      <c r="AP151" s="307" t="n"/>
      <c r="AQ151" s="307" t="n"/>
      <c r="AR151" s="307" t="n"/>
      <c r="AS151" s="307" t="n"/>
      <c r="AT151" s="307" t="n"/>
      <c r="AU151" s="307" t="n"/>
      <c r="AV151" s="307" t="n"/>
      <c r="AW151" s="307" t="n"/>
      <c r="AX151" s="307" t="n"/>
      <c r="AY151" s="307" t="n"/>
      <c r="AZ151" s="307" t="n"/>
      <c r="BA151" s="307" t="n"/>
      <c r="BB151" s="307" t="n"/>
      <c r="BC151" s="307" t="n"/>
      <c r="BD151" s="307" t="n"/>
      <c r="BE151" s="307" t="n"/>
      <c r="BF151" s="307" t="n"/>
      <c r="BG151" s="307" t="n"/>
      <c r="BH151" s="307" t="n"/>
      <c r="BI151" s="307" t="n"/>
      <c r="BJ151" s="307" t="n"/>
      <c r="BK151" s="307" t="n"/>
      <c r="BL151" s="307" t="n"/>
      <c r="BM151" s="307" t="n"/>
      <c r="BN151" s="307" t="n"/>
      <c r="BO151" s="307" t="n"/>
      <c r="BP151" s="307" t="n"/>
      <c r="BQ151" s="307" t="n"/>
      <c r="BR151" s="307" t="n"/>
      <c r="BS151" s="307" t="n"/>
      <c r="BT151" s="307" t="n"/>
      <c r="BU151" s="307" t="n"/>
      <c r="BV151" s="307" t="n"/>
      <c r="BW151" s="307" t="n"/>
      <c r="BX151" s="307" t="n"/>
      <c r="BY151" s="307" t="n"/>
      <c r="BZ151" s="307" t="n"/>
      <c r="CA151" s="307" t="n"/>
      <c r="CB151" s="307" t="n"/>
      <c r="CC151" s="302" t="n"/>
      <c r="CD151" s="302" t="n"/>
      <c r="CE151" s="302" t="n"/>
      <c r="CF151" s="302" t="n"/>
      <c r="CG151" s="302" t="n"/>
      <c r="CH151" s="302" t="n"/>
      <c r="CI151" s="302" t="n"/>
      <c r="CJ151" s="302" t="n"/>
      <c r="CK151" s="302" t="n"/>
      <c r="CL151" s="302" t="n"/>
      <c r="CM151" s="302" t="n"/>
      <c r="CN151" s="302" t="n"/>
      <c r="CO151" s="302" t="n"/>
      <c r="CP151" s="302" t="n"/>
      <c r="CQ151" s="302" t="n"/>
      <c r="CR151" s="302" t="n"/>
      <c r="CS151" s="302" t="n"/>
      <c r="CT151" s="302" t="n"/>
      <c r="CU151" s="302" t="n"/>
      <c r="CV151" s="302" t="n"/>
    </row>
    <row r="152" hidden="1" outlineLevel="1" ht="10.5" customHeight="1" s="412">
      <c r="A152" s="302" t="inlineStr">
        <is>
          <t xml:space="preserve">    Acctg. Standard</t>
        </is>
      </c>
      <c r="B152" s="319" t="inlineStr">
        <is>
          <t>-</t>
        </is>
      </c>
      <c r="C152" s="319" t="inlineStr">
        <is>
          <t>US GAAP</t>
        </is>
      </c>
      <c r="D152" s="319" t="inlineStr">
        <is>
          <t>US GAAP</t>
        </is>
      </c>
      <c r="E152" s="319" t="inlineStr">
        <is>
          <t>US GAAP</t>
        </is>
      </c>
      <c r="F152" s="319" t="inlineStr">
        <is>
          <t>US GAAP</t>
        </is>
      </c>
      <c r="G152" s="319" t="inlineStr">
        <is>
          <t>US GAAP</t>
        </is>
      </c>
      <c r="H152" s="319" t="inlineStr">
        <is>
          <t>US GAAP</t>
        </is>
      </c>
      <c r="I152" s="319" t="inlineStr">
        <is>
          <t>US GAAP</t>
        </is>
      </c>
      <c r="J152" s="319" t="inlineStr">
        <is>
          <t>US GAAP</t>
        </is>
      </c>
      <c r="K152" s="319" t="inlineStr">
        <is>
          <t>US GAAP</t>
        </is>
      </c>
      <c r="L152" s="319" t="inlineStr">
        <is>
          <t>US GAAP</t>
        </is>
      </c>
      <c r="M152" s="319" t="inlineStr">
        <is>
          <t>US GAAP</t>
        </is>
      </c>
      <c r="N152" s="319" t="inlineStr">
        <is>
          <t>US GAAP</t>
        </is>
      </c>
      <c r="O152" s="319" t="inlineStr">
        <is>
          <t>US GAAP</t>
        </is>
      </c>
      <c r="P152" s="319" t="inlineStr">
        <is>
          <t>US GAAP</t>
        </is>
      </c>
      <c r="Q152" s="319" t="inlineStr">
        <is>
          <t>US GAAP</t>
        </is>
      </c>
      <c r="R152" s="319" t="inlineStr">
        <is>
          <t>US GAAP</t>
        </is>
      </c>
      <c r="S152" s="319" t="inlineStr">
        <is>
          <t>US GAAP</t>
        </is>
      </c>
      <c r="T152" s="319" t="inlineStr">
        <is>
          <t>US GAAP</t>
        </is>
      </c>
      <c r="U152" s="319" t="inlineStr">
        <is>
          <t>US GAAP</t>
        </is>
      </c>
      <c r="V152" s="319" t="inlineStr">
        <is>
          <t>US GAAP</t>
        </is>
      </c>
      <c r="W152" s="319" t="inlineStr">
        <is>
          <t>US GAAP</t>
        </is>
      </c>
      <c r="X152" s="319" t="inlineStr">
        <is>
          <t>US GAAP</t>
        </is>
      </c>
      <c r="Y152" s="319" t="inlineStr">
        <is>
          <t>-</t>
        </is>
      </c>
      <c r="Z152" s="319" t="inlineStr">
        <is>
          <t>-</t>
        </is>
      </c>
      <c r="AA152" s="319" t="inlineStr">
        <is>
          <t>-</t>
        </is>
      </c>
      <c r="AB152" s="319" t="inlineStr">
        <is>
          <t>-</t>
        </is>
      </c>
      <c r="AC152" s="319" t="inlineStr">
        <is>
          <t>-</t>
        </is>
      </c>
      <c r="AD152" s="307" t="n"/>
      <c r="AE152" s="307" t="n"/>
      <c r="AF152" s="307" t="n"/>
      <c r="AG152" s="307" t="n"/>
      <c r="AH152" s="307" t="n"/>
      <c r="AI152" s="307" t="n"/>
      <c r="AJ152" s="307" t="n"/>
      <c r="AK152" s="307" t="n"/>
      <c r="AL152" s="307" t="n"/>
      <c r="AM152" s="307" t="n"/>
      <c r="AN152" s="307" t="n"/>
      <c r="AO152" s="307" t="n"/>
      <c r="AP152" s="307" t="n"/>
      <c r="AQ152" s="307" t="n"/>
      <c r="AR152" s="307" t="n"/>
      <c r="AS152" s="307" t="n"/>
      <c r="AT152" s="307" t="n"/>
      <c r="AU152" s="307" t="n"/>
      <c r="AV152" s="307" t="n"/>
      <c r="AW152" s="307" t="n"/>
      <c r="AX152" s="307" t="n"/>
      <c r="AY152" s="307" t="n"/>
      <c r="AZ152" s="307" t="n"/>
      <c r="BA152" s="307" t="n"/>
      <c r="BB152" s="307" t="n"/>
      <c r="BC152" s="307" t="n"/>
      <c r="BD152" s="307" t="n"/>
      <c r="BE152" s="307" t="n"/>
      <c r="BF152" s="307" t="n"/>
      <c r="BG152" s="307" t="n"/>
      <c r="BH152" s="307" t="n"/>
      <c r="BI152" s="307" t="n"/>
      <c r="BJ152" s="307" t="n"/>
      <c r="BK152" s="307" t="n"/>
      <c r="BL152" s="307" t="n"/>
      <c r="BM152" s="307" t="n"/>
      <c r="BN152" s="307" t="n"/>
      <c r="BO152" s="307" t="n"/>
      <c r="BP152" s="307" t="n"/>
      <c r="BQ152" s="307" t="n"/>
      <c r="BR152" s="307" t="n"/>
      <c r="BS152" s="307" t="n"/>
      <c r="BT152" s="307" t="n"/>
      <c r="BU152" s="307" t="n"/>
      <c r="BV152" s="307" t="n"/>
      <c r="BW152" s="307" t="n"/>
      <c r="BX152" s="307" t="n"/>
      <c r="BY152" s="307" t="n"/>
      <c r="BZ152" s="307" t="n"/>
      <c r="CA152" s="307" t="n"/>
      <c r="CB152" s="307" t="n"/>
      <c r="CC152" s="302" t="n"/>
      <c r="CD152" s="302" t="n"/>
      <c r="CE152" s="302" t="n"/>
      <c r="CF152" s="302" t="n"/>
      <c r="CG152" s="302" t="n"/>
      <c r="CH152" s="302" t="n"/>
      <c r="CI152" s="302" t="n"/>
      <c r="CJ152" s="302" t="n"/>
      <c r="CK152" s="302" t="n"/>
      <c r="CL152" s="302" t="n"/>
      <c r="CM152" s="302" t="n"/>
      <c r="CN152" s="302" t="n"/>
      <c r="CO152" s="302" t="n"/>
      <c r="CP152" s="302" t="n"/>
      <c r="CQ152" s="302" t="n"/>
      <c r="CR152" s="302" t="n"/>
      <c r="CS152" s="302" t="n"/>
      <c r="CT152" s="302" t="n"/>
      <c r="CU152" s="302" t="n"/>
      <c r="CV152" s="302" t="n"/>
    </row>
    <row r="153" hidden="1" outlineLevel="1" ht="10.5" customHeight="1" s="412">
      <c r="A153" s="318" t="inlineStr">
        <is>
          <t>Net Asset Value Per Share</t>
        </is>
      </c>
      <c r="B153" s="319" t="inlineStr">
        <is>
          <t>-</t>
        </is>
      </c>
      <c r="C153" s="319" t="inlineStr">
        <is>
          <t>-</t>
        </is>
      </c>
      <c r="D153" s="461" t="n">
        <v>1.455</v>
      </c>
      <c r="E153" s="319" t="inlineStr">
        <is>
          <t>-</t>
        </is>
      </c>
      <c r="F153" s="461" t="n">
        <v>2.5525</v>
      </c>
      <c r="G153" s="461" t="n">
        <v>5.171</v>
      </c>
      <c r="H153" s="461" t="n">
        <v>5.9341</v>
      </c>
      <c r="I153" s="461" t="n">
        <v>9.2636</v>
      </c>
      <c r="J153" s="461" t="n">
        <v>8.0481</v>
      </c>
      <c r="K153" s="461" t="n">
        <v>7.3073</v>
      </c>
      <c r="L153" s="461" t="n">
        <v>9.741400000000001</v>
      </c>
      <c r="M153" s="319" t="inlineStr">
        <is>
          <t>-</t>
        </is>
      </c>
      <c r="N153" s="461" t="n">
        <v>10.6123</v>
      </c>
      <c r="O153" s="461" t="n">
        <v>14.1152</v>
      </c>
      <c r="P153" s="461" t="n">
        <v>15.9822</v>
      </c>
      <c r="Q153" s="461" t="n">
        <v>17.513</v>
      </c>
      <c r="R153" s="461" t="n">
        <v>24.3032</v>
      </c>
      <c r="S153" s="461" t="n">
        <v>24.4835</v>
      </c>
      <c r="T153" s="462" t="n">
        <v>39.565</v>
      </c>
      <c r="U153" s="462" t="n">
        <v>50.405</v>
      </c>
      <c r="V153" s="462" t="n">
        <v>57.59</v>
      </c>
      <c r="W153" s="462" t="n">
        <v>66.28</v>
      </c>
      <c r="X153" s="462" t="n">
        <v>76.61</v>
      </c>
      <c r="Y153" s="319" t="inlineStr">
        <is>
          <t>-</t>
        </is>
      </c>
      <c r="Z153" s="319" t="inlineStr">
        <is>
          <t>-</t>
        </is>
      </c>
      <c r="AA153" s="319" t="inlineStr">
        <is>
          <t>-</t>
        </is>
      </c>
      <c r="AB153" s="319" t="inlineStr">
        <is>
          <t>-</t>
        </is>
      </c>
      <c r="AC153" s="319" t="inlineStr">
        <is>
          <t>-</t>
        </is>
      </c>
      <c r="AD153" s="307" t="n"/>
      <c r="AE153" s="307" t="n"/>
      <c r="AF153" s="307" t="n"/>
      <c r="AG153" s="307" t="n"/>
      <c r="AH153" s="307" t="n"/>
      <c r="AI153" s="307" t="n"/>
      <c r="AJ153" s="307" t="n"/>
      <c r="AK153" s="307" t="n"/>
      <c r="AL153" s="307" t="n"/>
      <c r="AM153" s="307" t="n"/>
      <c r="AN153" s="307" t="n"/>
      <c r="AO153" s="307" t="n"/>
      <c r="AP153" s="307" t="n"/>
      <c r="AQ153" s="307" t="n"/>
      <c r="AR153" s="307" t="n"/>
      <c r="AS153" s="307" t="n"/>
      <c r="AT153" s="307" t="n"/>
      <c r="AU153" s="307" t="n"/>
      <c r="AV153" s="307" t="n"/>
      <c r="AW153" s="307" t="n"/>
      <c r="AX153" s="307" t="n"/>
      <c r="AY153" s="307" t="n"/>
      <c r="AZ153" s="307" t="n"/>
      <c r="BA153" s="307" t="n"/>
      <c r="BB153" s="307" t="n"/>
      <c r="BC153" s="307" t="n"/>
      <c r="BD153" s="307" t="n"/>
      <c r="BE153" s="307" t="n"/>
      <c r="BF153" s="307" t="n"/>
      <c r="BG153" s="307" t="n"/>
      <c r="BH153" s="307" t="n"/>
      <c r="BI153" s="307" t="n"/>
      <c r="BJ153" s="307" t="n"/>
      <c r="BK153" s="307" t="n"/>
      <c r="BL153" s="307" t="n"/>
      <c r="BM153" s="307" t="n"/>
      <c r="BN153" s="307" t="n"/>
      <c r="BO153" s="307" t="n"/>
      <c r="BP153" s="307" t="n"/>
      <c r="BQ153" s="307" t="n"/>
      <c r="BR153" s="307" t="n"/>
      <c r="BS153" s="307" t="n"/>
      <c r="BT153" s="307" t="n"/>
      <c r="BU153" s="307" t="n"/>
      <c r="BV153" s="307" t="n"/>
      <c r="BW153" s="307" t="n"/>
      <c r="BX153" s="307" t="n"/>
      <c r="BY153" s="307" t="n"/>
      <c r="BZ153" s="307" t="n"/>
      <c r="CA153" s="307" t="n"/>
      <c r="CB153" s="307" t="n"/>
      <c r="CC153" s="302" t="n"/>
      <c r="CD153" s="302" t="n"/>
      <c r="CE153" s="302" t="n"/>
      <c r="CF153" s="302" t="n"/>
      <c r="CG153" s="302" t="n"/>
      <c r="CH153" s="302" t="n"/>
      <c r="CI153" s="302" t="n"/>
      <c r="CJ153" s="302" t="n"/>
      <c r="CK153" s="302" t="n"/>
      <c r="CL153" s="302" t="n"/>
      <c r="CM153" s="302" t="n"/>
      <c r="CN153" s="302" t="n"/>
      <c r="CO153" s="302" t="n"/>
      <c r="CP153" s="302" t="n"/>
      <c r="CQ153" s="302" t="n"/>
      <c r="CR153" s="302" t="n"/>
      <c r="CS153" s="302" t="n"/>
      <c r="CT153" s="302" t="n"/>
      <c r="CU153" s="302" t="n"/>
      <c r="CV153" s="302" t="n"/>
    </row>
    <row r="154" hidden="1" outlineLevel="1" ht="10.5" customHeight="1" s="412">
      <c r="A154" s="302" t="inlineStr">
        <is>
          <t xml:space="preserve">    Final Est.</t>
        </is>
      </c>
      <c r="B154" s="319" t="inlineStr">
        <is>
          <t>-</t>
        </is>
      </c>
      <c r="C154" s="319" t="inlineStr">
        <is>
          <t>-</t>
        </is>
      </c>
      <c r="D154" s="319" t="inlineStr">
        <is>
          <t>-</t>
        </is>
      </c>
      <c r="E154" s="319" t="inlineStr">
        <is>
          <t>-</t>
        </is>
      </c>
      <c r="F154" s="462" t="n">
        <v>2.44</v>
      </c>
      <c r="G154" s="462" t="n">
        <v>3.9275</v>
      </c>
      <c r="H154" s="462" t="n">
        <v>5.79258</v>
      </c>
      <c r="I154" s="462" t="n">
        <v>7.73606</v>
      </c>
      <c r="J154" s="462" t="n">
        <v>8.180260000000001</v>
      </c>
      <c r="K154" s="462" t="n">
        <v>8.34</v>
      </c>
      <c r="L154" s="319" t="inlineStr">
        <is>
          <t>-</t>
        </is>
      </c>
      <c r="M154" s="319" t="inlineStr">
        <is>
          <t>-</t>
        </is>
      </c>
      <c r="N154" s="319" t="inlineStr">
        <is>
          <t>-</t>
        </is>
      </c>
      <c r="O154" s="319" t="inlineStr">
        <is>
          <t>-</t>
        </is>
      </c>
      <c r="P154" s="462" t="n">
        <v>15.54</v>
      </c>
      <c r="Q154" s="462" t="n">
        <v>19.55667</v>
      </c>
      <c r="R154" s="462" t="n">
        <v>23.34</v>
      </c>
      <c r="S154" s="462" t="n">
        <v>29.47</v>
      </c>
      <c r="T154" s="319" t="inlineStr">
        <is>
          <t>-</t>
        </is>
      </c>
      <c r="U154" s="319" t="inlineStr">
        <is>
          <t>-</t>
        </is>
      </c>
      <c r="V154" s="319" t="inlineStr">
        <is>
          <t>-</t>
        </is>
      </c>
      <c r="W154" s="319" t="inlineStr">
        <is>
          <t>-</t>
        </is>
      </c>
      <c r="X154" s="319" t="inlineStr">
        <is>
          <t>-</t>
        </is>
      </c>
      <c r="Y154" s="319" t="inlineStr">
        <is>
          <t>-</t>
        </is>
      </c>
      <c r="Z154" s="319" t="inlineStr">
        <is>
          <t>-</t>
        </is>
      </c>
      <c r="AA154" s="319" t="inlineStr">
        <is>
          <t>-</t>
        </is>
      </c>
      <c r="AB154" s="319" t="inlineStr">
        <is>
          <t>-</t>
        </is>
      </c>
      <c r="AC154" s="319" t="inlineStr">
        <is>
          <t>-</t>
        </is>
      </c>
      <c r="AD154" s="307" t="n"/>
      <c r="AE154" s="307" t="n"/>
      <c r="AF154" s="307" t="n"/>
      <c r="AG154" s="307" t="n"/>
      <c r="AH154" s="307" t="n"/>
      <c r="AI154" s="307" t="n"/>
      <c r="AJ154" s="307" t="n"/>
      <c r="AK154" s="307" t="n"/>
      <c r="AL154" s="307" t="n"/>
      <c r="AM154" s="307" t="n"/>
      <c r="AN154" s="307" t="n"/>
      <c r="AO154" s="307" t="n"/>
      <c r="AP154" s="307" t="n"/>
      <c r="AQ154" s="307" t="n"/>
      <c r="AR154" s="307" t="n"/>
      <c r="AS154" s="307" t="n"/>
      <c r="AT154" s="307" t="n"/>
      <c r="AU154" s="307" t="n"/>
      <c r="AV154" s="307" t="n"/>
      <c r="AW154" s="307" t="n"/>
      <c r="AX154" s="307" t="n"/>
      <c r="AY154" s="307" t="n"/>
      <c r="AZ154" s="307" t="n"/>
      <c r="BA154" s="307" t="n"/>
      <c r="BB154" s="307" t="n"/>
      <c r="BC154" s="307" t="n"/>
      <c r="BD154" s="307" t="n"/>
      <c r="BE154" s="307" t="n"/>
      <c r="BF154" s="307" t="n"/>
      <c r="BG154" s="307" t="n"/>
      <c r="BH154" s="307" t="n"/>
      <c r="BI154" s="307" t="n"/>
      <c r="BJ154" s="307" t="n"/>
      <c r="BK154" s="307" t="n"/>
      <c r="BL154" s="307" t="n"/>
      <c r="BM154" s="307" t="n"/>
      <c r="BN154" s="307" t="n"/>
      <c r="BO154" s="307" t="n"/>
      <c r="BP154" s="307" t="n"/>
      <c r="BQ154" s="307" t="n"/>
      <c r="BR154" s="307" t="n"/>
      <c r="BS154" s="307" t="n"/>
      <c r="BT154" s="307" t="n"/>
      <c r="BU154" s="307" t="n"/>
      <c r="BV154" s="307" t="n"/>
      <c r="BW154" s="307" t="n"/>
      <c r="BX154" s="307" t="n"/>
      <c r="BY154" s="307" t="n"/>
      <c r="BZ154" s="307" t="n"/>
      <c r="CA154" s="307" t="n"/>
      <c r="CB154" s="307" t="n"/>
      <c r="CC154" s="302" t="n"/>
      <c r="CD154" s="302" t="n"/>
      <c r="CE154" s="302" t="n"/>
      <c r="CF154" s="302" t="n"/>
      <c r="CG154" s="302" t="n"/>
      <c r="CH154" s="302" t="n"/>
      <c r="CI154" s="302" t="n"/>
      <c r="CJ154" s="302" t="n"/>
      <c r="CK154" s="302" t="n"/>
      <c r="CL154" s="302" t="n"/>
      <c r="CM154" s="302" t="n"/>
      <c r="CN154" s="302" t="n"/>
      <c r="CO154" s="302" t="n"/>
      <c r="CP154" s="302" t="n"/>
      <c r="CQ154" s="302" t="n"/>
      <c r="CR154" s="302" t="n"/>
      <c r="CS154" s="302" t="n"/>
      <c r="CT154" s="302" t="n"/>
      <c r="CU154" s="302" t="n"/>
      <c r="CV154" s="302" t="n"/>
    </row>
    <row r="155" hidden="1" outlineLevel="1" ht="10.5" customHeight="1" s="412">
      <c r="A155" s="302" t="inlineStr">
        <is>
          <t xml:space="preserve">    Median</t>
        </is>
      </c>
      <c r="B155" s="319" t="inlineStr">
        <is>
          <t>-</t>
        </is>
      </c>
      <c r="C155" s="319" t="inlineStr">
        <is>
          <t>-</t>
        </is>
      </c>
      <c r="D155" s="319" t="inlineStr">
        <is>
          <t>-</t>
        </is>
      </c>
      <c r="E155" s="319" t="inlineStr">
        <is>
          <t>-</t>
        </is>
      </c>
      <c r="F155" s="462" t="n">
        <v>2.44</v>
      </c>
      <c r="G155" s="462" t="n">
        <v>3.955</v>
      </c>
      <c r="H155" s="462" t="n">
        <v>5.78291</v>
      </c>
      <c r="I155" s="462" t="n">
        <v>7.73606</v>
      </c>
      <c r="J155" s="462" t="n">
        <v>8.180260000000001</v>
      </c>
      <c r="K155" s="462" t="n">
        <v>8.34</v>
      </c>
      <c r="L155" s="319" t="inlineStr">
        <is>
          <t>-</t>
        </is>
      </c>
      <c r="M155" s="319" t="inlineStr">
        <is>
          <t>-</t>
        </is>
      </c>
      <c r="N155" s="319" t="inlineStr">
        <is>
          <t>-</t>
        </is>
      </c>
      <c r="O155" s="319" t="inlineStr">
        <is>
          <t>-</t>
        </is>
      </c>
      <c r="P155" s="462" t="n">
        <v>15.54</v>
      </c>
      <c r="Q155" s="462" t="n">
        <v>18.83</v>
      </c>
      <c r="R155" s="462" t="n">
        <v>22.95</v>
      </c>
      <c r="S155" s="462" t="n">
        <v>29.47</v>
      </c>
      <c r="T155" s="462" t="n">
        <v>39.565</v>
      </c>
      <c r="U155" s="462" t="n">
        <v>50.405</v>
      </c>
      <c r="V155" s="462" t="n">
        <v>57.59</v>
      </c>
      <c r="W155" s="462" t="n">
        <v>66.28</v>
      </c>
      <c r="X155" s="462" t="n">
        <v>76.61</v>
      </c>
      <c r="Y155" s="319" t="inlineStr">
        <is>
          <t>-</t>
        </is>
      </c>
      <c r="Z155" s="319" t="inlineStr">
        <is>
          <t>-</t>
        </is>
      </c>
      <c r="AA155" s="319" t="inlineStr">
        <is>
          <t>-</t>
        </is>
      </c>
      <c r="AB155" s="319" t="inlineStr">
        <is>
          <t>-</t>
        </is>
      </c>
      <c r="AC155" s="319" t="inlineStr">
        <is>
          <t>-</t>
        </is>
      </c>
      <c r="AD155" s="307" t="n"/>
      <c r="AE155" s="307" t="n"/>
      <c r="AF155" s="307" t="n"/>
      <c r="AG155" s="307" t="n"/>
      <c r="AH155" s="307" t="n"/>
      <c r="AI155" s="307" t="n"/>
      <c r="AJ155" s="307" t="n"/>
      <c r="AK155" s="307" t="n"/>
      <c r="AL155" s="307" t="n"/>
      <c r="AM155" s="307" t="n"/>
      <c r="AN155" s="307" t="n"/>
      <c r="AO155" s="307" t="n"/>
      <c r="AP155" s="307" t="n"/>
      <c r="AQ155" s="307" t="n"/>
      <c r="AR155" s="307" t="n"/>
      <c r="AS155" s="307" t="n"/>
      <c r="AT155" s="307" t="n"/>
      <c r="AU155" s="307" t="n"/>
      <c r="AV155" s="307" t="n"/>
      <c r="AW155" s="307" t="n"/>
      <c r="AX155" s="307" t="n"/>
      <c r="AY155" s="307" t="n"/>
      <c r="AZ155" s="307" t="n"/>
      <c r="BA155" s="307" t="n"/>
      <c r="BB155" s="307" t="n"/>
      <c r="BC155" s="307" t="n"/>
      <c r="BD155" s="307" t="n"/>
      <c r="BE155" s="307" t="n"/>
      <c r="BF155" s="307" t="n"/>
      <c r="BG155" s="307" t="n"/>
      <c r="BH155" s="307" t="n"/>
      <c r="BI155" s="307" t="n"/>
      <c r="BJ155" s="307" t="n"/>
      <c r="BK155" s="307" t="n"/>
      <c r="BL155" s="307" t="n"/>
      <c r="BM155" s="307" t="n"/>
      <c r="BN155" s="307" t="n"/>
      <c r="BO155" s="307" t="n"/>
      <c r="BP155" s="307" t="n"/>
      <c r="BQ155" s="307" t="n"/>
      <c r="BR155" s="307" t="n"/>
      <c r="BS155" s="307" t="n"/>
      <c r="BT155" s="307" t="n"/>
      <c r="BU155" s="307" t="n"/>
      <c r="BV155" s="307" t="n"/>
      <c r="BW155" s="307" t="n"/>
      <c r="BX155" s="307" t="n"/>
      <c r="BY155" s="307" t="n"/>
      <c r="BZ155" s="307" t="n"/>
      <c r="CA155" s="307" t="n"/>
      <c r="CB155" s="307" t="n"/>
      <c r="CC155" s="302" t="n"/>
      <c r="CD155" s="302" t="n"/>
      <c r="CE155" s="302" t="n"/>
      <c r="CF155" s="302" t="n"/>
      <c r="CG155" s="302" t="n"/>
      <c r="CH155" s="302" t="n"/>
      <c r="CI155" s="302" t="n"/>
      <c r="CJ155" s="302" t="n"/>
      <c r="CK155" s="302" t="n"/>
      <c r="CL155" s="302" t="n"/>
      <c r="CM155" s="302" t="n"/>
      <c r="CN155" s="302" t="n"/>
      <c r="CO155" s="302" t="n"/>
      <c r="CP155" s="302" t="n"/>
      <c r="CQ155" s="302" t="n"/>
      <c r="CR155" s="302" t="n"/>
      <c r="CS155" s="302" t="n"/>
      <c r="CT155" s="302" t="n"/>
      <c r="CU155" s="302" t="n"/>
      <c r="CV155" s="302" t="n"/>
    </row>
    <row r="156" hidden="1" outlineLevel="1" ht="10.5" customHeight="1" s="412">
      <c r="A156" s="302" t="inlineStr">
        <is>
          <t xml:space="preserve">    High</t>
        </is>
      </c>
      <c r="B156" s="319" t="inlineStr">
        <is>
          <t>-</t>
        </is>
      </c>
      <c r="C156" s="319" t="inlineStr">
        <is>
          <t>-</t>
        </is>
      </c>
      <c r="D156" s="319" t="inlineStr">
        <is>
          <t>-</t>
        </is>
      </c>
      <c r="E156" s="319" t="inlineStr">
        <is>
          <t>-</t>
        </is>
      </c>
      <c r="F156" s="462" t="n">
        <v>2.44</v>
      </c>
      <c r="G156" s="462" t="n">
        <v>4.01</v>
      </c>
      <c r="H156" s="462" t="n">
        <v>5.94</v>
      </c>
      <c r="I156" s="462" t="n">
        <v>7.82</v>
      </c>
      <c r="J156" s="462" t="n">
        <v>8.279999999999999</v>
      </c>
      <c r="K156" s="462" t="n">
        <v>8.34</v>
      </c>
      <c r="L156" s="319" t="inlineStr">
        <is>
          <t>-</t>
        </is>
      </c>
      <c r="M156" s="319" t="inlineStr">
        <is>
          <t>-</t>
        </is>
      </c>
      <c r="N156" s="319" t="inlineStr">
        <is>
          <t>-</t>
        </is>
      </c>
      <c r="O156" s="319" t="inlineStr">
        <is>
          <t>-</t>
        </is>
      </c>
      <c r="P156" s="462" t="n">
        <v>15.54</v>
      </c>
      <c r="Q156" s="462" t="n">
        <v>21.81</v>
      </c>
      <c r="R156" s="462" t="n">
        <v>25.41</v>
      </c>
      <c r="S156" s="462" t="n">
        <v>29.82</v>
      </c>
      <c r="T156" s="462" t="n">
        <v>40.69</v>
      </c>
      <c r="U156" s="462" t="n">
        <v>50.44</v>
      </c>
      <c r="V156" s="462" t="n">
        <v>57.59</v>
      </c>
      <c r="W156" s="462" t="n">
        <v>66.28</v>
      </c>
      <c r="X156" s="462" t="n">
        <v>76.61</v>
      </c>
      <c r="Y156" s="319" t="inlineStr">
        <is>
          <t>-</t>
        </is>
      </c>
      <c r="Z156" s="319" t="inlineStr">
        <is>
          <t>-</t>
        </is>
      </c>
      <c r="AA156" s="319" t="inlineStr">
        <is>
          <t>-</t>
        </is>
      </c>
      <c r="AB156" s="319" t="inlineStr">
        <is>
          <t>-</t>
        </is>
      </c>
      <c r="AC156" s="319" t="inlineStr">
        <is>
          <t>-</t>
        </is>
      </c>
      <c r="AD156" s="307" t="n"/>
      <c r="AE156" s="307" t="n"/>
      <c r="AF156" s="307" t="n"/>
      <c r="AG156" s="307" t="n"/>
      <c r="AH156" s="307" t="n"/>
      <c r="AI156" s="307" t="n"/>
      <c r="AJ156" s="307" t="n"/>
      <c r="AK156" s="307" t="n"/>
      <c r="AL156" s="307" t="n"/>
      <c r="AM156" s="307" t="n"/>
      <c r="AN156" s="307" t="n"/>
      <c r="AO156" s="307" t="n"/>
      <c r="AP156" s="307" t="n"/>
      <c r="AQ156" s="307" t="n"/>
      <c r="AR156" s="307" t="n"/>
      <c r="AS156" s="307" t="n"/>
      <c r="AT156" s="307" t="n"/>
      <c r="AU156" s="307" t="n"/>
      <c r="AV156" s="307" t="n"/>
      <c r="AW156" s="307" t="n"/>
      <c r="AX156" s="307" t="n"/>
      <c r="AY156" s="307" t="n"/>
      <c r="AZ156" s="307" t="n"/>
      <c r="BA156" s="307" t="n"/>
      <c r="BB156" s="307" t="n"/>
      <c r="BC156" s="307" t="n"/>
      <c r="BD156" s="307" t="n"/>
      <c r="BE156" s="307" t="n"/>
      <c r="BF156" s="307" t="n"/>
      <c r="BG156" s="307" t="n"/>
      <c r="BH156" s="307" t="n"/>
      <c r="BI156" s="307" t="n"/>
      <c r="BJ156" s="307" t="n"/>
      <c r="BK156" s="307" t="n"/>
      <c r="BL156" s="307" t="n"/>
      <c r="BM156" s="307" t="n"/>
      <c r="BN156" s="307" t="n"/>
      <c r="BO156" s="307" t="n"/>
      <c r="BP156" s="307" t="n"/>
      <c r="BQ156" s="307" t="n"/>
      <c r="BR156" s="307" t="n"/>
      <c r="BS156" s="307" t="n"/>
      <c r="BT156" s="307" t="n"/>
      <c r="BU156" s="307" t="n"/>
      <c r="BV156" s="307" t="n"/>
      <c r="BW156" s="307" t="n"/>
      <c r="BX156" s="307" t="n"/>
      <c r="BY156" s="307" t="n"/>
      <c r="BZ156" s="307" t="n"/>
      <c r="CA156" s="307" t="n"/>
      <c r="CB156" s="307" t="n"/>
      <c r="CC156" s="302" t="n"/>
      <c r="CD156" s="302" t="n"/>
      <c r="CE156" s="302" t="n"/>
      <c r="CF156" s="302" t="n"/>
      <c r="CG156" s="302" t="n"/>
      <c r="CH156" s="302" t="n"/>
      <c r="CI156" s="302" t="n"/>
      <c r="CJ156" s="302" t="n"/>
      <c r="CK156" s="302" t="n"/>
      <c r="CL156" s="302" t="n"/>
      <c r="CM156" s="302" t="n"/>
      <c r="CN156" s="302" t="n"/>
      <c r="CO156" s="302" t="n"/>
      <c r="CP156" s="302" t="n"/>
      <c r="CQ156" s="302" t="n"/>
      <c r="CR156" s="302" t="n"/>
      <c r="CS156" s="302" t="n"/>
      <c r="CT156" s="302" t="n"/>
      <c r="CU156" s="302" t="n"/>
      <c r="CV156" s="302" t="n"/>
    </row>
    <row r="157" hidden="1" outlineLevel="1" ht="10.5" customHeight="1" s="412">
      <c r="A157" s="302" t="inlineStr">
        <is>
          <t xml:space="preserve">    Low</t>
        </is>
      </c>
      <c r="B157" s="319" t="inlineStr">
        <is>
          <t>-</t>
        </is>
      </c>
      <c r="C157" s="319" t="inlineStr">
        <is>
          <t>-</t>
        </is>
      </c>
      <c r="D157" s="319" t="inlineStr">
        <is>
          <t>-</t>
        </is>
      </c>
      <c r="E157" s="319" t="inlineStr">
        <is>
          <t>-</t>
        </is>
      </c>
      <c r="F157" s="462" t="n">
        <v>2.44</v>
      </c>
      <c r="G157" s="462" t="n">
        <v>3.79</v>
      </c>
      <c r="H157" s="462" t="n">
        <v>5.65</v>
      </c>
      <c r="I157" s="462" t="n">
        <v>7.65212</v>
      </c>
      <c r="J157" s="462" t="n">
        <v>8.08051</v>
      </c>
      <c r="K157" s="462" t="n">
        <v>8.34</v>
      </c>
      <c r="L157" s="319" t="inlineStr">
        <is>
          <t>-</t>
        </is>
      </c>
      <c r="M157" s="319" t="inlineStr">
        <is>
          <t>-</t>
        </is>
      </c>
      <c r="N157" s="319" t="inlineStr">
        <is>
          <t>-</t>
        </is>
      </c>
      <c r="O157" s="319" t="inlineStr">
        <is>
          <t>-</t>
        </is>
      </c>
      <c r="P157" s="462" t="n">
        <v>15.54</v>
      </c>
      <c r="Q157" s="462" t="n">
        <v>18.03</v>
      </c>
      <c r="R157" s="462" t="n">
        <v>21.66</v>
      </c>
      <c r="S157" s="462" t="n">
        <v>29.12</v>
      </c>
      <c r="T157" s="462" t="n">
        <v>38.44</v>
      </c>
      <c r="U157" s="462" t="n">
        <v>50.37</v>
      </c>
      <c r="V157" s="462" t="n">
        <v>57.59</v>
      </c>
      <c r="W157" s="462" t="n">
        <v>66.28</v>
      </c>
      <c r="X157" s="462" t="n">
        <v>76.61</v>
      </c>
      <c r="Y157" s="319" t="inlineStr">
        <is>
          <t>-</t>
        </is>
      </c>
      <c r="Z157" s="319" t="inlineStr">
        <is>
          <t>-</t>
        </is>
      </c>
      <c r="AA157" s="319" t="inlineStr">
        <is>
          <t>-</t>
        </is>
      </c>
      <c r="AB157" s="319" t="inlineStr">
        <is>
          <t>-</t>
        </is>
      </c>
      <c r="AC157" s="319" t="inlineStr">
        <is>
          <t>-</t>
        </is>
      </c>
      <c r="AD157" s="307" t="n"/>
      <c r="AE157" s="307" t="n"/>
      <c r="AF157" s="307" t="n"/>
      <c r="AG157" s="307" t="n"/>
      <c r="AH157" s="307" t="n"/>
      <c r="AI157" s="307" t="n"/>
      <c r="AJ157" s="307" t="n"/>
      <c r="AK157" s="307" t="n"/>
      <c r="AL157" s="307" t="n"/>
      <c r="AM157" s="307" t="n"/>
      <c r="AN157" s="307" t="n"/>
      <c r="AO157" s="307" t="n"/>
      <c r="AP157" s="307" t="n"/>
      <c r="AQ157" s="307" t="n"/>
      <c r="AR157" s="307" t="n"/>
      <c r="AS157" s="307" t="n"/>
      <c r="AT157" s="307" t="n"/>
      <c r="AU157" s="307" t="n"/>
      <c r="AV157" s="307" t="n"/>
      <c r="AW157" s="307" t="n"/>
      <c r="AX157" s="307" t="n"/>
      <c r="AY157" s="307" t="n"/>
      <c r="AZ157" s="307" t="n"/>
      <c r="BA157" s="307" t="n"/>
      <c r="BB157" s="307" t="n"/>
      <c r="BC157" s="307" t="n"/>
      <c r="BD157" s="307" t="n"/>
      <c r="BE157" s="307" t="n"/>
      <c r="BF157" s="307" t="n"/>
      <c r="BG157" s="307" t="n"/>
      <c r="BH157" s="307" t="n"/>
      <c r="BI157" s="307" t="n"/>
      <c r="BJ157" s="307" t="n"/>
      <c r="BK157" s="307" t="n"/>
      <c r="BL157" s="307" t="n"/>
      <c r="BM157" s="307" t="n"/>
      <c r="BN157" s="307" t="n"/>
      <c r="BO157" s="307" t="n"/>
      <c r="BP157" s="307" t="n"/>
      <c r="BQ157" s="307" t="n"/>
      <c r="BR157" s="307" t="n"/>
      <c r="BS157" s="307" t="n"/>
      <c r="BT157" s="307" t="n"/>
      <c r="BU157" s="307" t="n"/>
      <c r="BV157" s="307" t="n"/>
      <c r="BW157" s="307" t="n"/>
      <c r="BX157" s="307" t="n"/>
      <c r="BY157" s="307" t="n"/>
      <c r="BZ157" s="307" t="n"/>
      <c r="CA157" s="307" t="n"/>
      <c r="CB157" s="307" t="n"/>
      <c r="CC157" s="302" t="n"/>
      <c r="CD157" s="302" t="n"/>
      <c r="CE157" s="302" t="n"/>
      <c r="CF157" s="302" t="n"/>
      <c r="CG157" s="302" t="n"/>
      <c r="CH157" s="302" t="n"/>
      <c r="CI157" s="302" t="n"/>
      <c r="CJ157" s="302" t="n"/>
      <c r="CK157" s="302" t="n"/>
      <c r="CL157" s="302" t="n"/>
      <c r="CM157" s="302" t="n"/>
      <c r="CN157" s="302" t="n"/>
      <c r="CO157" s="302" t="n"/>
      <c r="CP157" s="302" t="n"/>
      <c r="CQ157" s="302" t="n"/>
      <c r="CR157" s="302" t="n"/>
      <c r="CS157" s="302" t="n"/>
      <c r="CT157" s="302" t="n"/>
      <c r="CU157" s="302" t="n"/>
      <c r="CV157" s="302" t="n"/>
    </row>
    <row r="158" hidden="1" outlineLevel="1" ht="10.5" customHeight="1" s="412">
      <c r="A158" s="302" t="inlineStr">
        <is>
          <t xml:space="preserve">    Std. Dev.</t>
        </is>
      </c>
      <c r="B158" s="319" t="inlineStr">
        <is>
          <t>-</t>
        </is>
      </c>
      <c r="C158" s="319" t="inlineStr">
        <is>
          <t>-</t>
        </is>
      </c>
      <c r="D158" s="319" t="inlineStr">
        <is>
          <t>-</t>
        </is>
      </c>
      <c r="E158" s="319" t="inlineStr">
        <is>
          <t>-</t>
        </is>
      </c>
      <c r="F158" s="460" t="n">
        <v>0</v>
      </c>
      <c r="G158" s="460" t="n">
        <v>0.08613</v>
      </c>
      <c r="H158" s="460" t="n">
        <v>0.09232</v>
      </c>
      <c r="I158" s="460" t="n">
        <v>0.08394</v>
      </c>
      <c r="J158" s="460" t="n">
        <v>0.09974</v>
      </c>
      <c r="K158" s="460" t="n">
        <v>0</v>
      </c>
      <c r="L158" s="319" t="inlineStr">
        <is>
          <t>-</t>
        </is>
      </c>
      <c r="M158" s="319" t="inlineStr">
        <is>
          <t>-</t>
        </is>
      </c>
      <c r="N158" s="319" t="inlineStr">
        <is>
          <t>-</t>
        </is>
      </c>
      <c r="O158" s="319" t="inlineStr">
        <is>
          <t>-</t>
        </is>
      </c>
      <c r="P158" s="460" t="n">
        <v>0</v>
      </c>
      <c r="Q158" s="460" t="n">
        <v>1.62648</v>
      </c>
      <c r="R158" s="460" t="n">
        <v>1.55557</v>
      </c>
      <c r="S158" s="460" t="n">
        <v>0.35</v>
      </c>
      <c r="T158" s="460" t="n">
        <v>1.125</v>
      </c>
      <c r="U158" s="460" t="n">
        <v>0.035</v>
      </c>
      <c r="V158" s="460" t="n">
        <v>0</v>
      </c>
      <c r="W158" s="460" t="n">
        <v>0</v>
      </c>
      <c r="X158" s="460" t="n">
        <v>0</v>
      </c>
      <c r="Y158" s="319" t="inlineStr">
        <is>
          <t>-</t>
        </is>
      </c>
      <c r="Z158" s="319" t="inlineStr">
        <is>
          <t>-</t>
        </is>
      </c>
      <c r="AA158" s="319" t="inlineStr">
        <is>
          <t>-</t>
        </is>
      </c>
      <c r="AB158" s="319" t="inlineStr">
        <is>
          <t>-</t>
        </is>
      </c>
      <c r="AC158" s="319" t="inlineStr">
        <is>
          <t>-</t>
        </is>
      </c>
      <c r="AD158" s="307" t="n"/>
      <c r="AE158" s="307" t="n"/>
      <c r="AF158" s="307" t="n"/>
      <c r="AG158" s="307" t="n"/>
      <c r="AH158" s="307" t="n"/>
      <c r="AI158" s="307" t="n"/>
      <c r="AJ158" s="307" t="n"/>
      <c r="AK158" s="307" t="n"/>
      <c r="AL158" s="307" t="n"/>
      <c r="AM158" s="307" t="n"/>
      <c r="AN158" s="307" t="n"/>
      <c r="AO158" s="307" t="n"/>
      <c r="AP158" s="307" t="n"/>
      <c r="AQ158" s="307" t="n"/>
      <c r="AR158" s="307" t="n"/>
      <c r="AS158" s="307" t="n"/>
      <c r="AT158" s="307" t="n"/>
      <c r="AU158" s="307" t="n"/>
      <c r="AV158" s="307" t="n"/>
      <c r="AW158" s="307" t="n"/>
      <c r="AX158" s="307" t="n"/>
      <c r="AY158" s="307" t="n"/>
      <c r="AZ158" s="307" t="n"/>
      <c r="BA158" s="307" t="n"/>
      <c r="BB158" s="307" t="n"/>
      <c r="BC158" s="307" t="n"/>
      <c r="BD158" s="307" t="n"/>
      <c r="BE158" s="307" t="n"/>
      <c r="BF158" s="307" t="n"/>
      <c r="BG158" s="307" t="n"/>
      <c r="BH158" s="307" t="n"/>
      <c r="BI158" s="307" t="n"/>
      <c r="BJ158" s="307" t="n"/>
      <c r="BK158" s="307" t="n"/>
      <c r="BL158" s="307" t="n"/>
      <c r="BM158" s="307" t="n"/>
      <c r="BN158" s="307" t="n"/>
      <c r="BO158" s="307" t="n"/>
      <c r="BP158" s="307" t="n"/>
      <c r="BQ158" s="307" t="n"/>
      <c r="BR158" s="307" t="n"/>
      <c r="BS158" s="307" t="n"/>
      <c r="BT158" s="307" t="n"/>
      <c r="BU158" s="307" t="n"/>
      <c r="BV158" s="307" t="n"/>
      <c r="BW158" s="307" t="n"/>
      <c r="BX158" s="307" t="n"/>
      <c r="BY158" s="307" t="n"/>
      <c r="BZ158" s="307" t="n"/>
      <c r="CA158" s="307" t="n"/>
      <c r="CB158" s="307" t="n"/>
      <c r="CC158" s="302" t="n"/>
      <c r="CD158" s="302" t="n"/>
      <c r="CE158" s="302" t="n"/>
      <c r="CF158" s="302" t="n"/>
      <c r="CG158" s="302" t="n"/>
      <c r="CH158" s="302" t="n"/>
      <c r="CI158" s="302" t="n"/>
      <c r="CJ158" s="302" t="n"/>
      <c r="CK158" s="302" t="n"/>
      <c r="CL158" s="302" t="n"/>
      <c r="CM158" s="302" t="n"/>
      <c r="CN158" s="302" t="n"/>
      <c r="CO158" s="302" t="n"/>
      <c r="CP158" s="302" t="n"/>
      <c r="CQ158" s="302" t="n"/>
      <c r="CR158" s="302" t="n"/>
      <c r="CS158" s="302" t="n"/>
      <c r="CT158" s="302" t="n"/>
      <c r="CU158" s="302" t="n"/>
      <c r="CV158" s="302" t="n"/>
    </row>
    <row r="159" hidden="1" outlineLevel="1" ht="10.5" customHeight="1" s="412">
      <c r="A159" s="302" t="inlineStr">
        <is>
          <t xml:space="preserve">    No. of Estimates</t>
        </is>
      </c>
      <c r="B159" s="319" t="inlineStr">
        <is>
          <t>-</t>
        </is>
      </c>
      <c r="C159" s="319" t="inlineStr">
        <is>
          <t>-</t>
        </is>
      </c>
      <c r="D159" s="319" t="inlineStr">
        <is>
          <t>-</t>
        </is>
      </c>
      <c r="E159" s="319" t="inlineStr">
        <is>
          <t>-</t>
        </is>
      </c>
      <c r="F159" s="319" t="inlineStr">
        <is>
          <t>1/1</t>
        </is>
      </c>
      <c r="G159" s="319" t="inlineStr">
        <is>
          <t>4/4</t>
        </is>
      </c>
      <c r="H159" s="319" t="inlineStr">
        <is>
          <t>5/5</t>
        </is>
      </c>
      <c r="I159" s="319" t="inlineStr">
        <is>
          <t>2/2</t>
        </is>
      </c>
      <c r="J159" s="319" t="inlineStr">
        <is>
          <t>2/2</t>
        </is>
      </c>
      <c r="K159" s="319" t="inlineStr">
        <is>
          <t>1/1</t>
        </is>
      </c>
      <c r="L159" s="319" t="inlineStr">
        <is>
          <t>-</t>
        </is>
      </c>
      <c r="M159" s="319" t="inlineStr">
        <is>
          <t>-</t>
        </is>
      </c>
      <c r="N159" s="319" t="inlineStr">
        <is>
          <t>-</t>
        </is>
      </c>
      <c r="O159" s="319" t="inlineStr">
        <is>
          <t>-</t>
        </is>
      </c>
      <c r="P159" s="319" t="inlineStr">
        <is>
          <t>1/1</t>
        </is>
      </c>
      <c r="Q159" s="319" t="inlineStr">
        <is>
          <t>3/3</t>
        </is>
      </c>
      <c r="R159" s="319" t="inlineStr">
        <is>
          <t>3/3</t>
        </is>
      </c>
      <c r="S159" s="319" t="inlineStr">
        <is>
          <t>2/2</t>
        </is>
      </c>
      <c r="T159" s="319" t="inlineStr">
        <is>
          <t>2/2</t>
        </is>
      </c>
      <c r="U159" s="319" t="inlineStr">
        <is>
          <t>2/2</t>
        </is>
      </c>
      <c r="V159" s="319" t="inlineStr">
        <is>
          <t>1/1</t>
        </is>
      </c>
      <c r="W159" s="319" t="inlineStr">
        <is>
          <t>1/1</t>
        </is>
      </c>
      <c r="X159" s="319" t="inlineStr">
        <is>
          <t>1/1</t>
        </is>
      </c>
      <c r="Y159" s="319" t="inlineStr">
        <is>
          <t>-</t>
        </is>
      </c>
      <c r="Z159" s="319" t="inlineStr">
        <is>
          <t>-</t>
        </is>
      </c>
      <c r="AA159" s="319" t="inlineStr">
        <is>
          <t>-</t>
        </is>
      </c>
      <c r="AB159" s="319" t="inlineStr">
        <is>
          <t>-</t>
        </is>
      </c>
      <c r="AC159" s="319" t="inlineStr">
        <is>
          <t>-</t>
        </is>
      </c>
      <c r="AD159" s="307" t="n"/>
      <c r="AE159" s="307" t="n"/>
      <c r="AF159" s="307" t="n"/>
      <c r="AG159" s="307" t="n"/>
      <c r="AH159" s="307" t="n"/>
      <c r="AI159" s="307" t="n"/>
      <c r="AJ159" s="307" t="n"/>
      <c r="AK159" s="307" t="n"/>
      <c r="AL159" s="307" t="n"/>
      <c r="AM159" s="307" t="n"/>
      <c r="AN159" s="307" t="n"/>
      <c r="AO159" s="307" t="n"/>
      <c r="AP159" s="307" t="n"/>
      <c r="AQ159" s="307" t="n"/>
      <c r="AR159" s="307" t="n"/>
      <c r="AS159" s="307" t="n"/>
      <c r="AT159" s="307" t="n"/>
      <c r="AU159" s="307" t="n"/>
      <c r="AV159" s="307" t="n"/>
      <c r="AW159" s="307" t="n"/>
      <c r="AX159" s="307" t="n"/>
      <c r="AY159" s="307" t="n"/>
      <c r="AZ159" s="307" t="n"/>
      <c r="BA159" s="307" t="n"/>
      <c r="BB159" s="307" t="n"/>
      <c r="BC159" s="307" t="n"/>
      <c r="BD159" s="307" t="n"/>
      <c r="BE159" s="307" t="n"/>
      <c r="BF159" s="307" t="n"/>
      <c r="BG159" s="307" t="n"/>
      <c r="BH159" s="307" t="n"/>
      <c r="BI159" s="307" t="n"/>
      <c r="BJ159" s="307" t="n"/>
      <c r="BK159" s="307" t="n"/>
      <c r="BL159" s="307" t="n"/>
      <c r="BM159" s="307" t="n"/>
      <c r="BN159" s="307" t="n"/>
      <c r="BO159" s="307" t="n"/>
      <c r="BP159" s="307" t="n"/>
      <c r="BQ159" s="307" t="n"/>
      <c r="BR159" s="307" t="n"/>
      <c r="BS159" s="307" t="n"/>
      <c r="BT159" s="307" t="n"/>
      <c r="BU159" s="307" t="n"/>
      <c r="BV159" s="307" t="n"/>
      <c r="BW159" s="307" t="n"/>
      <c r="BX159" s="307" t="n"/>
      <c r="BY159" s="307" t="n"/>
      <c r="BZ159" s="307" t="n"/>
      <c r="CA159" s="307" t="n"/>
      <c r="CB159" s="307" t="n"/>
      <c r="CC159" s="302" t="n"/>
      <c r="CD159" s="302" t="n"/>
      <c r="CE159" s="302" t="n"/>
      <c r="CF159" s="302" t="n"/>
      <c r="CG159" s="302" t="n"/>
      <c r="CH159" s="302" t="n"/>
      <c r="CI159" s="302" t="n"/>
      <c r="CJ159" s="302" t="n"/>
      <c r="CK159" s="302" t="n"/>
      <c r="CL159" s="302" t="n"/>
      <c r="CM159" s="302" t="n"/>
      <c r="CN159" s="302" t="n"/>
      <c r="CO159" s="302" t="n"/>
      <c r="CP159" s="302" t="n"/>
      <c r="CQ159" s="302" t="n"/>
      <c r="CR159" s="302" t="n"/>
      <c r="CS159" s="302" t="n"/>
      <c r="CT159" s="302" t="n"/>
      <c r="CU159" s="302" t="n"/>
      <c r="CV159" s="302" t="n"/>
    </row>
    <row r="160" hidden="1" outlineLevel="1" ht="10.5" customHeight="1" s="412">
      <c r="A160" s="302" t="inlineStr">
        <is>
          <t xml:space="preserve">    Acctg. Standard</t>
        </is>
      </c>
      <c r="B160" s="319" t="inlineStr">
        <is>
          <t>-</t>
        </is>
      </c>
      <c r="C160" s="319" t="inlineStr">
        <is>
          <t>-</t>
        </is>
      </c>
      <c r="D160" s="319" t="inlineStr">
        <is>
          <t>US GAAP</t>
        </is>
      </c>
      <c r="E160" s="319" t="inlineStr">
        <is>
          <t>-</t>
        </is>
      </c>
      <c r="F160" s="319" t="inlineStr">
        <is>
          <t>US GAAP</t>
        </is>
      </c>
      <c r="G160" s="319" t="inlineStr">
        <is>
          <t>US GAAP</t>
        </is>
      </c>
      <c r="H160" s="319" t="inlineStr">
        <is>
          <t>US GAAP</t>
        </is>
      </c>
      <c r="I160" s="319" t="inlineStr">
        <is>
          <t>US GAAP</t>
        </is>
      </c>
      <c r="J160" s="319" t="inlineStr">
        <is>
          <t>US GAAP</t>
        </is>
      </c>
      <c r="K160" s="319" t="inlineStr">
        <is>
          <t>US GAAP</t>
        </is>
      </c>
      <c r="L160" s="319" t="inlineStr">
        <is>
          <t>US GAAP</t>
        </is>
      </c>
      <c r="M160" s="319" t="inlineStr">
        <is>
          <t>-</t>
        </is>
      </c>
      <c r="N160" s="319" t="inlineStr">
        <is>
          <t>US GAAP</t>
        </is>
      </c>
      <c r="O160" s="319" t="inlineStr">
        <is>
          <t>US GAAP</t>
        </is>
      </c>
      <c r="P160" s="319" t="inlineStr">
        <is>
          <t>US GAAP</t>
        </is>
      </c>
      <c r="Q160" s="319" t="inlineStr">
        <is>
          <t>US GAAP</t>
        </is>
      </c>
      <c r="R160" s="319" t="inlineStr">
        <is>
          <t>US GAAP</t>
        </is>
      </c>
      <c r="S160" s="319" t="inlineStr">
        <is>
          <t>US GAAP</t>
        </is>
      </c>
      <c r="T160" s="319" t="inlineStr">
        <is>
          <t>US GAAP</t>
        </is>
      </c>
      <c r="U160" s="319" t="inlineStr">
        <is>
          <t>US GAAP</t>
        </is>
      </c>
      <c r="V160" s="319" t="inlineStr">
        <is>
          <t>US GAAP</t>
        </is>
      </c>
      <c r="W160" s="319" t="inlineStr">
        <is>
          <t>US GAAP</t>
        </is>
      </c>
      <c r="X160" s="319" t="inlineStr">
        <is>
          <t>US GAAP</t>
        </is>
      </c>
      <c r="Y160" s="319" t="inlineStr">
        <is>
          <t>-</t>
        </is>
      </c>
      <c r="Z160" s="319" t="inlineStr">
        <is>
          <t>-</t>
        </is>
      </c>
      <c r="AA160" s="319" t="inlineStr">
        <is>
          <t>-</t>
        </is>
      </c>
      <c r="AB160" s="319" t="inlineStr">
        <is>
          <t>-</t>
        </is>
      </c>
      <c r="AC160" s="319" t="inlineStr">
        <is>
          <t>-</t>
        </is>
      </c>
      <c r="AD160" s="307" t="n"/>
      <c r="AE160" s="307" t="n"/>
      <c r="AF160" s="307" t="n"/>
      <c r="AG160" s="307" t="n"/>
      <c r="AH160" s="307" t="n"/>
      <c r="AI160" s="307" t="n"/>
      <c r="AJ160" s="307" t="n"/>
      <c r="AK160" s="307" t="n"/>
      <c r="AL160" s="307" t="n"/>
      <c r="AM160" s="307" t="n"/>
      <c r="AN160" s="307" t="n"/>
      <c r="AO160" s="307" t="n"/>
      <c r="AP160" s="307" t="n"/>
      <c r="AQ160" s="307" t="n"/>
      <c r="AR160" s="307" t="n"/>
      <c r="AS160" s="307" t="n"/>
      <c r="AT160" s="307" t="n"/>
      <c r="AU160" s="307" t="n"/>
      <c r="AV160" s="307" t="n"/>
      <c r="AW160" s="307" t="n"/>
      <c r="AX160" s="307" t="n"/>
      <c r="AY160" s="307" t="n"/>
      <c r="AZ160" s="307" t="n"/>
      <c r="BA160" s="307" t="n"/>
      <c r="BB160" s="307" t="n"/>
      <c r="BC160" s="307" t="n"/>
      <c r="BD160" s="307" t="n"/>
      <c r="BE160" s="307" t="n"/>
      <c r="BF160" s="307" t="n"/>
      <c r="BG160" s="307" t="n"/>
      <c r="BH160" s="307" t="n"/>
      <c r="BI160" s="307" t="n"/>
      <c r="BJ160" s="307" t="n"/>
      <c r="BK160" s="307" t="n"/>
      <c r="BL160" s="307" t="n"/>
      <c r="BM160" s="307" t="n"/>
      <c r="BN160" s="307" t="n"/>
      <c r="BO160" s="307" t="n"/>
      <c r="BP160" s="307" t="n"/>
      <c r="BQ160" s="307" t="n"/>
      <c r="BR160" s="307" t="n"/>
      <c r="BS160" s="307" t="n"/>
      <c r="BT160" s="307" t="n"/>
      <c r="BU160" s="307" t="n"/>
      <c r="BV160" s="307" t="n"/>
      <c r="BW160" s="307" t="n"/>
      <c r="BX160" s="307" t="n"/>
      <c r="BY160" s="307" t="n"/>
      <c r="BZ160" s="307" t="n"/>
      <c r="CA160" s="307" t="n"/>
      <c r="CB160" s="307" t="n"/>
      <c r="CC160" s="302" t="n"/>
      <c r="CD160" s="302" t="n"/>
      <c r="CE160" s="302" t="n"/>
      <c r="CF160" s="302" t="n"/>
      <c r="CG160" s="302" t="n"/>
      <c r="CH160" s="302" t="n"/>
      <c r="CI160" s="302" t="n"/>
      <c r="CJ160" s="302" t="n"/>
      <c r="CK160" s="302" t="n"/>
      <c r="CL160" s="302" t="n"/>
      <c r="CM160" s="302" t="n"/>
      <c r="CN160" s="302" t="n"/>
      <c r="CO160" s="302" t="n"/>
      <c r="CP160" s="302" t="n"/>
      <c r="CQ160" s="302" t="n"/>
      <c r="CR160" s="302" t="n"/>
      <c r="CS160" s="302" t="n"/>
      <c r="CT160" s="302" t="n"/>
      <c r="CU160" s="302" t="n"/>
      <c r="CV160" s="302" t="n"/>
    </row>
    <row r="161" hidden="1" outlineLevel="1" ht="10.5" customHeight="1" s="412">
      <c r="A161" s="318" t="inlineStr">
        <is>
          <t>CFPS</t>
        </is>
      </c>
      <c r="B161" s="319" t="inlineStr">
        <is>
          <t>-</t>
        </is>
      </c>
      <c r="C161" s="461" t="n">
        <v>0.285</v>
      </c>
      <c r="D161" s="461" t="n">
        <v>0.415</v>
      </c>
      <c r="E161" s="461" t="n">
        <v>0.8315</v>
      </c>
      <c r="F161" s="461" t="n">
        <v>1.25</v>
      </c>
      <c r="G161" s="461" t="n">
        <v>1.4016</v>
      </c>
      <c r="H161" s="461" t="n">
        <v>1.921</v>
      </c>
      <c r="I161" s="461" t="n">
        <v>1.90587</v>
      </c>
      <c r="J161" s="461" t="n">
        <v>2.1792</v>
      </c>
      <c r="K161" s="461" t="n">
        <v>2.12</v>
      </c>
      <c r="L161" s="461" t="n">
        <v>2.8049</v>
      </c>
      <c r="M161" s="461" t="n">
        <v>3.593</v>
      </c>
      <c r="N161" s="461" t="n">
        <v>5.5443</v>
      </c>
      <c r="O161" s="461" t="n">
        <v>5.11104</v>
      </c>
      <c r="P161" s="461" t="n">
        <v>6.13838</v>
      </c>
      <c r="Q161" s="461" t="n">
        <v>10.66125</v>
      </c>
      <c r="R161" s="461" t="n">
        <v>7.5495</v>
      </c>
      <c r="S161" s="461" t="n">
        <v>18.0715</v>
      </c>
      <c r="T161" s="462" t="n">
        <v>16.41849</v>
      </c>
      <c r="U161" s="462" t="n">
        <v>19.40779</v>
      </c>
      <c r="V161" s="462" t="n">
        <v>21.31149</v>
      </c>
      <c r="W161" s="319" t="inlineStr">
        <is>
          <t>-</t>
        </is>
      </c>
      <c r="X161" s="319" t="inlineStr">
        <is>
          <t>-</t>
        </is>
      </c>
      <c r="Y161" s="319" t="inlineStr">
        <is>
          <t>-</t>
        </is>
      </c>
      <c r="Z161" s="319" t="inlineStr">
        <is>
          <t>-</t>
        </is>
      </c>
      <c r="AA161" s="319" t="inlineStr">
        <is>
          <t>-</t>
        </is>
      </c>
      <c r="AB161" s="319" t="inlineStr">
        <is>
          <t>-</t>
        </is>
      </c>
      <c r="AC161" s="319" t="inlineStr">
        <is>
          <t>-</t>
        </is>
      </c>
      <c r="AD161" s="307" t="n"/>
      <c r="AE161" s="307" t="n"/>
      <c r="AF161" s="307" t="n"/>
      <c r="AG161" s="307" t="n"/>
      <c r="AH161" s="307" t="n"/>
      <c r="AI161" s="307" t="n"/>
      <c r="AJ161" s="307" t="n"/>
      <c r="AK161" s="307" t="n"/>
      <c r="AL161" s="307" t="n"/>
      <c r="AM161" s="307" t="n"/>
      <c r="AN161" s="307" t="n"/>
      <c r="AO161" s="307" t="n"/>
      <c r="AP161" s="307" t="n"/>
      <c r="AQ161" s="307" t="n"/>
      <c r="AR161" s="307" t="n"/>
      <c r="AS161" s="307" t="n"/>
      <c r="AT161" s="307" t="n"/>
      <c r="AU161" s="307" t="n"/>
      <c r="AV161" s="307" t="n"/>
      <c r="AW161" s="307" t="n"/>
      <c r="AX161" s="307" t="n"/>
      <c r="AY161" s="307" t="n"/>
      <c r="AZ161" s="307" t="n"/>
      <c r="BA161" s="307" t="n"/>
      <c r="BB161" s="307" t="n"/>
      <c r="BC161" s="307" t="n"/>
      <c r="BD161" s="307" t="n"/>
      <c r="BE161" s="307" t="n"/>
      <c r="BF161" s="307" t="n"/>
      <c r="BG161" s="307" t="n"/>
      <c r="BH161" s="307" t="n"/>
      <c r="BI161" s="307" t="n"/>
      <c r="BJ161" s="307" t="n"/>
      <c r="BK161" s="307" t="n"/>
      <c r="BL161" s="307" t="n"/>
      <c r="BM161" s="307" t="n"/>
      <c r="BN161" s="307" t="n"/>
      <c r="BO161" s="307" t="n"/>
      <c r="BP161" s="307" t="n"/>
      <c r="BQ161" s="307" t="n"/>
      <c r="BR161" s="307" t="n"/>
      <c r="BS161" s="307" t="n"/>
      <c r="BT161" s="307" t="n"/>
      <c r="BU161" s="307" t="n"/>
      <c r="BV161" s="307" t="n"/>
      <c r="BW161" s="307" t="n"/>
      <c r="BX161" s="307" t="n"/>
      <c r="BY161" s="307" t="n"/>
      <c r="BZ161" s="307" t="n"/>
      <c r="CA161" s="307" t="n"/>
      <c r="CB161" s="307" t="n"/>
      <c r="CC161" s="302" t="n"/>
      <c r="CD161" s="302" t="n"/>
      <c r="CE161" s="302" t="n"/>
      <c r="CF161" s="302" t="n"/>
      <c r="CG161" s="302" t="n"/>
      <c r="CH161" s="302" t="n"/>
      <c r="CI161" s="302" t="n"/>
      <c r="CJ161" s="302" t="n"/>
      <c r="CK161" s="302" t="n"/>
      <c r="CL161" s="302" t="n"/>
      <c r="CM161" s="302" t="n"/>
      <c r="CN161" s="302" t="n"/>
      <c r="CO161" s="302" t="n"/>
      <c r="CP161" s="302" t="n"/>
      <c r="CQ161" s="302" t="n"/>
      <c r="CR161" s="302" t="n"/>
      <c r="CS161" s="302" t="n"/>
      <c r="CT161" s="302" t="n"/>
      <c r="CU161" s="302" t="n"/>
      <c r="CV161" s="302" t="n"/>
    </row>
    <row r="162" hidden="1" outlineLevel="1" ht="10.5" customHeight="1" s="412">
      <c r="A162" s="302" t="inlineStr">
        <is>
          <t xml:space="preserve">    Final Est.</t>
        </is>
      </c>
      <c r="B162" s="319" t="inlineStr">
        <is>
          <t>-</t>
        </is>
      </c>
      <c r="C162" s="462" t="n">
        <v>0.2995</v>
      </c>
      <c r="D162" s="462" t="n">
        <v>0.3735</v>
      </c>
      <c r="E162" s="462" t="n">
        <v>0.57682</v>
      </c>
      <c r="F162" s="462" t="n">
        <v>1.05023</v>
      </c>
      <c r="G162" s="462" t="n">
        <v>1.30775</v>
      </c>
      <c r="H162" s="462" t="n">
        <v>2.03439</v>
      </c>
      <c r="I162" s="462" t="n">
        <v>1.68599</v>
      </c>
      <c r="J162" s="462" t="n">
        <v>2.05955</v>
      </c>
      <c r="K162" s="462" t="n">
        <v>1.40984</v>
      </c>
      <c r="L162" s="462" t="n">
        <v>2.01417</v>
      </c>
      <c r="M162" s="462" t="n">
        <v>2.82933</v>
      </c>
      <c r="N162" s="462" t="n">
        <v>4.14886</v>
      </c>
      <c r="O162" s="462" t="n">
        <v>4.31784</v>
      </c>
      <c r="P162" s="462" t="n">
        <v>4.59587</v>
      </c>
      <c r="Q162" s="462" t="n">
        <v>8.85676</v>
      </c>
      <c r="R162" s="462" t="n">
        <v>9.251709999999999</v>
      </c>
      <c r="S162" s="462" t="n">
        <v>15.1052</v>
      </c>
      <c r="T162" s="319" t="inlineStr">
        <is>
          <t>-</t>
        </is>
      </c>
      <c r="U162" s="319" t="inlineStr">
        <is>
          <t>-</t>
        </is>
      </c>
      <c r="V162" s="319" t="inlineStr">
        <is>
          <t>-</t>
        </is>
      </c>
      <c r="W162" s="319" t="inlineStr">
        <is>
          <t>-</t>
        </is>
      </c>
      <c r="X162" s="319" t="inlineStr">
        <is>
          <t>-</t>
        </is>
      </c>
      <c r="Y162" s="319" t="inlineStr">
        <is>
          <t>-</t>
        </is>
      </c>
      <c r="Z162" s="319" t="inlineStr">
        <is>
          <t>-</t>
        </is>
      </c>
      <c r="AA162" s="319" t="inlineStr">
        <is>
          <t>-</t>
        </is>
      </c>
      <c r="AB162" s="319" t="inlineStr">
        <is>
          <t>-</t>
        </is>
      </c>
      <c r="AC162" s="319" t="inlineStr">
        <is>
          <t>-</t>
        </is>
      </c>
      <c r="AD162" s="307" t="n"/>
      <c r="AE162" s="307" t="n"/>
      <c r="AF162" s="307" t="n"/>
      <c r="AG162" s="307" t="n"/>
      <c r="AH162" s="307" t="n"/>
      <c r="AI162" s="307" t="n"/>
      <c r="AJ162" s="307" t="n"/>
      <c r="AK162" s="307" t="n"/>
      <c r="AL162" s="307" t="n"/>
      <c r="AM162" s="307" t="n"/>
      <c r="AN162" s="307" t="n"/>
      <c r="AO162" s="307" t="n"/>
      <c r="AP162" s="307" t="n"/>
      <c r="AQ162" s="307" t="n"/>
      <c r="AR162" s="307" t="n"/>
      <c r="AS162" s="307" t="n"/>
      <c r="AT162" s="307" t="n"/>
      <c r="AU162" s="307" t="n"/>
      <c r="AV162" s="307" t="n"/>
      <c r="AW162" s="307" t="n"/>
      <c r="AX162" s="307" t="n"/>
      <c r="AY162" s="307" t="n"/>
      <c r="AZ162" s="307" t="n"/>
      <c r="BA162" s="307" t="n"/>
      <c r="BB162" s="307" t="n"/>
      <c r="BC162" s="307" t="n"/>
      <c r="BD162" s="307" t="n"/>
      <c r="BE162" s="307" t="n"/>
      <c r="BF162" s="307" t="n"/>
      <c r="BG162" s="307" t="n"/>
      <c r="BH162" s="307" t="n"/>
      <c r="BI162" s="307" t="n"/>
      <c r="BJ162" s="307" t="n"/>
      <c r="BK162" s="307" t="n"/>
      <c r="BL162" s="307" t="n"/>
      <c r="BM162" s="307" t="n"/>
      <c r="BN162" s="307" t="n"/>
      <c r="BO162" s="307" t="n"/>
      <c r="BP162" s="307" t="n"/>
      <c r="BQ162" s="307" t="n"/>
      <c r="BR162" s="307" t="n"/>
      <c r="BS162" s="307" t="n"/>
      <c r="BT162" s="307" t="n"/>
      <c r="BU162" s="307" t="n"/>
      <c r="BV162" s="307" t="n"/>
      <c r="BW162" s="307" t="n"/>
      <c r="BX162" s="307" t="n"/>
      <c r="BY162" s="307" t="n"/>
      <c r="BZ162" s="307" t="n"/>
      <c r="CA162" s="307" t="n"/>
      <c r="CB162" s="307" t="n"/>
      <c r="CC162" s="302" t="n"/>
      <c r="CD162" s="302" t="n"/>
      <c r="CE162" s="302" t="n"/>
      <c r="CF162" s="302" t="n"/>
      <c r="CG162" s="302" t="n"/>
      <c r="CH162" s="302" t="n"/>
      <c r="CI162" s="302" t="n"/>
      <c r="CJ162" s="302" t="n"/>
      <c r="CK162" s="302" t="n"/>
      <c r="CL162" s="302" t="n"/>
      <c r="CM162" s="302" t="n"/>
      <c r="CN162" s="302" t="n"/>
      <c r="CO162" s="302" t="n"/>
      <c r="CP162" s="302" t="n"/>
      <c r="CQ162" s="302" t="n"/>
      <c r="CR162" s="302" t="n"/>
      <c r="CS162" s="302" t="n"/>
      <c r="CT162" s="302" t="n"/>
      <c r="CU162" s="302" t="n"/>
      <c r="CV162" s="302" t="n"/>
    </row>
    <row r="163" hidden="1" outlineLevel="1" ht="10.5" customHeight="1" s="412">
      <c r="A163" s="302" t="inlineStr">
        <is>
          <t xml:space="preserve">    Median</t>
        </is>
      </c>
      <c r="B163" s="319" t="inlineStr">
        <is>
          <t>-</t>
        </is>
      </c>
      <c r="C163" s="462" t="n">
        <v>0.305</v>
      </c>
      <c r="D163" s="462" t="n">
        <v>0.3735</v>
      </c>
      <c r="E163" s="462" t="n">
        <v>0.57682</v>
      </c>
      <c r="F163" s="462" t="n">
        <v>1.11</v>
      </c>
      <c r="G163" s="462" t="n">
        <v>1.35</v>
      </c>
      <c r="H163" s="462" t="n">
        <v>2.03317</v>
      </c>
      <c r="I163" s="462" t="n">
        <v>1.84422</v>
      </c>
      <c r="J163" s="462" t="n">
        <v>2.01644</v>
      </c>
      <c r="K163" s="462" t="n">
        <v>1.56562</v>
      </c>
      <c r="L163" s="462" t="n">
        <v>1.87576</v>
      </c>
      <c r="M163" s="462" t="n">
        <v>3.03086</v>
      </c>
      <c r="N163" s="462" t="n">
        <v>4.55</v>
      </c>
      <c r="O163" s="462" t="n">
        <v>4.06266</v>
      </c>
      <c r="P163" s="462" t="n">
        <v>4.35272</v>
      </c>
      <c r="Q163" s="462" t="n">
        <v>8.99</v>
      </c>
      <c r="R163" s="462" t="n">
        <v>8.98</v>
      </c>
      <c r="S163" s="462" t="n">
        <v>15.11</v>
      </c>
      <c r="T163" s="462" t="n">
        <v>16.88979</v>
      </c>
      <c r="U163" s="462" t="n">
        <v>19.3353</v>
      </c>
      <c r="V163" s="462" t="n">
        <v>20.85894</v>
      </c>
      <c r="W163" s="319" t="inlineStr">
        <is>
          <t>-</t>
        </is>
      </c>
      <c r="X163" s="319" t="inlineStr">
        <is>
          <t>-</t>
        </is>
      </c>
      <c r="Y163" s="319" t="inlineStr">
        <is>
          <t>-</t>
        </is>
      </c>
      <c r="Z163" s="319" t="inlineStr">
        <is>
          <t>-</t>
        </is>
      </c>
      <c r="AA163" s="319" t="inlineStr">
        <is>
          <t>-</t>
        </is>
      </c>
      <c r="AB163" s="319" t="inlineStr">
        <is>
          <t>-</t>
        </is>
      </c>
      <c r="AC163" s="319" t="inlineStr">
        <is>
          <t>-</t>
        </is>
      </c>
      <c r="AD163" s="307" t="n"/>
      <c r="AE163" s="307" t="n"/>
      <c r="AF163" s="307" t="n"/>
      <c r="AG163" s="307" t="n"/>
      <c r="AH163" s="307" t="n"/>
      <c r="AI163" s="307" t="n"/>
      <c r="AJ163" s="307" t="n"/>
      <c r="AK163" s="307" t="n"/>
      <c r="AL163" s="307" t="n"/>
      <c r="AM163" s="307" t="n"/>
      <c r="AN163" s="307" t="n"/>
      <c r="AO163" s="307" t="n"/>
      <c r="AP163" s="307" t="n"/>
      <c r="AQ163" s="307" t="n"/>
      <c r="AR163" s="307" t="n"/>
      <c r="AS163" s="307" t="n"/>
      <c r="AT163" s="307" t="n"/>
      <c r="AU163" s="307" t="n"/>
      <c r="AV163" s="307" t="n"/>
      <c r="AW163" s="307" t="n"/>
      <c r="AX163" s="307" t="n"/>
      <c r="AY163" s="307" t="n"/>
      <c r="AZ163" s="307" t="n"/>
      <c r="BA163" s="307" t="n"/>
      <c r="BB163" s="307" t="n"/>
      <c r="BC163" s="307" t="n"/>
      <c r="BD163" s="307" t="n"/>
      <c r="BE163" s="307" t="n"/>
      <c r="BF163" s="307" t="n"/>
      <c r="BG163" s="307" t="n"/>
      <c r="BH163" s="307" t="n"/>
      <c r="BI163" s="307" t="n"/>
      <c r="BJ163" s="307" t="n"/>
      <c r="BK163" s="307" t="n"/>
      <c r="BL163" s="307" t="n"/>
      <c r="BM163" s="307" t="n"/>
      <c r="BN163" s="307" t="n"/>
      <c r="BO163" s="307" t="n"/>
      <c r="BP163" s="307" t="n"/>
      <c r="BQ163" s="307" t="n"/>
      <c r="BR163" s="307" t="n"/>
      <c r="BS163" s="307" t="n"/>
      <c r="BT163" s="307" t="n"/>
      <c r="BU163" s="307" t="n"/>
      <c r="BV163" s="307" t="n"/>
      <c r="BW163" s="307" t="n"/>
      <c r="BX163" s="307" t="n"/>
      <c r="BY163" s="307" t="n"/>
      <c r="BZ163" s="307" t="n"/>
      <c r="CA163" s="307" t="n"/>
      <c r="CB163" s="307" t="n"/>
      <c r="CC163" s="302" t="n"/>
      <c r="CD163" s="302" t="n"/>
      <c r="CE163" s="302" t="n"/>
      <c r="CF163" s="302" t="n"/>
      <c r="CG163" s="302" t="n"/>
      <c r="CH163" s="302" t="n"/>
      <c r="CI163" s="302" t="n"/>
      <c r="CJ163" s="302" t="n"/>
      <c r="CK163" s="302" t="n"/>
      <c r="CL163" s="302" t="n"/>
      <c r="CM163" s="302" t="n"/>
      <c r="CN163" s="302" t="n"/>
      <c r="CO163" s="302" t="n"/>
      <c r="CP163" s="302" t="n"/>
      <c r="CQ163" s="302" t="n"/>
      <c r="CR163" s="302" t="n"/>
      <c r="CS163" s="302" t="n"/>
      <c r="CT163" s="302" t="n"/>
      <c r="CU163" s="302" t="n"/>
      <c r="CV163" s="302" t="n"/>
    </row>
    <row r="164" hidden="1" outlineLevel="1" ht="10.5" customHeight="1" s="412">
      <c r="A164" s="302" t="inlineStr">
        <is>
          <t xml:space="preserve">    High</t>
        </is>
      </c>
      <c r="B164" s="319" t="inlineStr">
        <is>
          <t>-</t>
        </is>
      </c>
      <c r="C164" s="462" t="n">
        <v>0.3885</v>
      </c>
      <c r="D164" s="462" t="n">
        <v>0.43</v>
      </c>
      <c r="E164" s="462" t="n">
        <v>0.68365</v>
      </c>
      <c r="F164" s="462" t="n">
        <v>1.1707</v>
      </c>
      <c r="G164" s="462" t="n">
        <v>1.47336</v>
      </c>
      <c r="H164" s="462" t="n">
        <v>2.29</v>
      </c>
      <c r="I164" s="462" t="n">
        <v>2.25418</v>
      </c>
      <c r="J164" s="462" t="n">
        <v>2.30808</v>
      </c>
      <c r="K164" s="462" t="n">
        <v>1.88811</v>
      </c>
      <c r="L164" s="462" t="n">
        <v>2.91</v>
      </c>
      <c r="M164" s="462" t="n">
        <v>3.49</v>
      </c>
      <c r="N164" s="462" t="n">
        <v>5.09</v>
      </c>
      <c r="O164" s="462" t="n">
        <v>6.1</v>
      </c>
      <c r="P164" s="462" t="n">
        <v>6.08</v>
      </c>
      <c r="Q164" s="462" t="n">
        <v>9.402939999999999</v>
      </c>
      <c r="R164" s="462" t="n">
        <v>12.25</v>
      </c>
      <c r="S164" s="462" t="n">
        <v>16.77</v>
      </c>
      <c r="T164" s="462" t="n">
        <v>17.88</v>
      </c>
      <c r="U164" s="462" t="n">
        <v>20.21</v>
      </c>
      <c r="V164" s="462" t="n">
        <v>23</v>
      </c>
      <c r="W164" s="319" t="inlineStr">
        <is>
          <t>-</t>
        </is>
      </c>
      <c r="X164" s="319" t="inlineStr">
        <is>
          <t>-</t>
        </is>
      </c>
      <c r="Y164" s="319" t="inlineStr">
        <is>
          <t>-</t>
        </is>
      </c>
      <c r="Z164" s="319" t="inlineStr">
        <is>
          <t>-</t>
        </is>
      </c>
      <c r="AA164" s="319" t="inlineStr">
        <is>
          <t>-</t>
        </is>
      </c>
      <c r="AB164" s="319" t="inlineStr">
        <is>
          <t>-</t>
        </is>
      </c>
      <c r="AC164" s="319" t="inlineStr">
        <is>
          <t>-</t>
        </is>
      </c>
      <c r="AD164" s="307" t="n"/>
      <c r="AE164" s="307" t="n"/>
      <c r="AF164" s="307" t="n"/>
      <c r="AG164" s="307" t="n"/>
      <c r="AH164" s="307" t="n"/>
      <c r="AI164" s="307" t="n"/>
      <c r="AJ164" s="307" t="n"/>
      <c r="AK164" s="307" t="n"/>
      <c r="AL164" s="307" t="n"/>
      <c r="AM164" s="307" t="n"/>
      <c r="AN164" s="307" t="n"/>
      <c r="AO164" s="307" t="n"/>
      <c r="AP164" s="307" t="n"/>
      <c r="AQ164" s="307" t="n"/>
      <c r="AR164" s="307" t="n"/>
      <c r="AS164" s="307" t="n"/>
      <c r="AT164" s="307" t="n"/>
      <c r="AU164" s="307" t="n"/>
      <c r="AV164" s="307" t="n"/>
      <c r="AW164" s="307" t="n"/>
      <c r="AX164" s="307" t="n"/>
      <c r="AY164" s="307" t="n"/>
      <c r="AZ164" s="307" t="n"/>
      <c r="BA164" s="307" t="n"/>
      <c r="BB164" s="307" t="n"/>
      <c r="BC164" s="307" t="n"/>
      <c r="BD164" s="307" t="n"/>
      <c r="BE164" s="307" t="n"/>
      <c r="BF164" s="307" t="n"/>
      <c r="BG164" s="307" t="n"/>
      <c r="BH164" s="307" t="n"/>
      <c r="BI164" s="307" t="n"/>
      <c r="BJ164" s="307" t="n"/>
      <c r="BK164" s="307" t="n"/>
      <c r="BL164" s="307" t="n"/>
      <c r="BM164" s="307" t="n"/>
      <c r="BN164" s="307" t="n"/>
      <c r="BO164" s="307" t="n"/>
      <c r="BP164" s="307" t="n"/>
      <c r="BQ164" s="307" t="n"/>
      <c r="BR164" s="307" t="n"/>
      <c r="BS164" s="307" t="n"/>
      <c r="BT164" s="307" t="n"/>
      <c r="BU164" s="307" t="n"/>
      <c r="BV164" s="307" t="n"/>
      <c r="BW164" s="307" t="n"/>
      <c r="BX164" s="307" t="n"/>
      <c r="BY164" s="307" t="n"/>
      <c r="BZ164" s="307" t="n"/>
      <c r="CA164" s="307" t="n"/>
      <c r="CB164" s="307" t="n"/>
      <c r="CC164" s="302" t="n"/>
      <c r="CD164" s="302" t="n"/>
      <c r="CE164" s="302" t="n"/>
      <c r="CF164" s="302" t="n"/>
      <c r="CG164" s="302" t="n"/>
      <c r="CH164" s="302" t="n"/>
      <c r="CI164" s="302" t="n"/>
      <c r="CJ164" s="302" t="n"/>
      <c r="CK164" s="302" t="n"/>
      <c r="CL164" s="302" t="n"/>
      <c r="CM164" s="302" t="n"/>
      <c r="CN164" s="302" t="n"/>
      <c r="CO164" s="302" t="n"/>
      <c r="CP164" s="302" t="n"/>
      <c r="CQ164" s="302" t="n"/>
      <c r="CR164" s="302" t="n"/>
      <c r="CS164" s="302" t="n"/>
      <c r="CT164" s="302" t="n"/>
      <c r="CU164" s="302" t="n"/>
      <c r="CV164" s="302" t="n"/>
    </row>
    <row r="165" hidden="1" outlineLevel="1" ht="10.5" customHeight="1" s="412">
      <c r="A165" s="302" t="inlineStr">
        <is>
          <t xml:space="preserve">    Low</t>
        </is>
      </c>
      <c r="B165" s="319" t="inlineStr">
        <is>
          <t>-</t>
        </is>
      </c>
      <c r="C165" s="462" t="n">
        <v>0.205</v>
      </c>
      <c r="D165" s="462" t="n">
        <v>0.317</v>
      </c>
      <c r="E165" s="462" t="n">
        <v>0.47</v>
      </c>
      <c r="F165" s="462" t="n">
        <v>0.87</v>
      </c>
      <c r="G165" s="462" t="n">
        <v>1.07</v>
      </c>
      <c r="H165" s="462" t="n">
        <v>1.8</v>
      </c>
      <c r="I165" s="462" t="n">
        <v>0.61</v>
      </c>
      <c r="J165" s="462" t="n">
        <v>1.83</v>
      </c>
      <c r="K165" s="462" t="n">
        <v>0.62</v>
      </c>
      <c r="L165" s="462" t="n">
        <v>1.39518</v>
      </c>
      <c r="M165" s="462" t="n">
        <v>1.7656</v>
      </c>
      <c r="N165" s="462" t="n">
        <v>2.34165</v>
      </c>
      <c r="O165" s="462" t="n">
        <v>3.04603</v>
      </c>
      <c r="P165" s="462" t="n">
        <v>3.37977</v>
      </c>
      <c r="Q165" s="462" t="n">
        <v>7.97</v>
      </c>
      <c r="R165" s="462" t="n">
        <v>6.28</v>
      </c>
      <c r="S165" s="462" t="n">
        <v>13.29343</v>
      </c>
      <c r="T165" s="462" t="n">
        <v>13.16253</v>
      </c>
      <c r="U165" s="462" t="n">
        <v>18.21569</v>
      </c>
      <c r="V165" s="462" t="n">
        <v>20.52809</v>
      </c>
      <c r="W165" s="319" t="inlineStr">
        <is>
          <t>-</t>
        </is>
      </c>
      <c r="X165" s="319" t="inlineStr">
        <is>
          <t>-</t>
        </is>
      </c>
      <c r="Y165" s="319" t="inlineStr">
        <is>
          <t>-</t>
        </is>
      </c>
      <c r="Z165" s="319" t="inlineStr">
        <is>
          <t>-</t>
        </is>
      </c>
      <c r="AA165" s="319" t="inlineStr">
        <is>
          <t>-</t>
        </is>
      </c>
      <c r="AB165" s="319" t="inlineStr">
        <is>
          <t>-</t>
        </is>
      </c>
      <c r="AC165" s="319" t="inlineStr">
        <is>
          <t>-</t>
        </is>
      </c>
      <c r="AD165" s="307" t="n"/>
      <c r="AE165" s="307" t="n"/>
      <c r="AF165" s="307" t="n"/>
      <c r="AG165" s="307" t="n"/>
      <c r="AH165" s="307" t="n"/>
      <c r="AI165" s="307" t="n"/>
      <c r="AJ165" s="307" t="n"/>
      <c r="AK165" s="307" t="n"/>
      <c r="AL165" s="307" t="n"/>
      <c r="AM165" s="307" t="n"/>
      <c r="AN165" s="307" t="n"/>
      <c r="AO165" s="307" t="n"/>
      <c r="AP165" s="307" t="n"/>
      <c r="AQ165" s="307" t="n"/>
      <c r="AR165" s="307" t="n"/>
      <c r="AS165" s="307" t="n"/>
      <c r="AT165" s="307" t="n"/>
      <c r="AU165" s="307" t="n"/>
      <c r="AV165" s="307" t="n"/>
      <c r="AW165" s="307" t="n"/>
      <c r="AX165" s="307" t="n"/>
      <c r="AY165" s="307" t="n"/>
      <c r="AZ165" s="307" t="n"/>
      <c r="BA165" s="307" t="n"/>
      <c r="BB165" s="307" t="n"/>
      <c r="BC165" s="307" t="n"/>
      <c r="BD165" s="307" t="n"/>
      <c r="BE165" s="307" t="n"/>
      <c r="BF165" s="307" t="n"/>
      <c r="BG165" s="307" t="n"/>
      <c r="BH165" s="307" t="n"/>
      <c r="BI165" s="307" t="n"/>
      <c r="BJ165" s="307" t="n"/>
      <c r="BK165" s="307" t="n"/>
      <c r="BL165" s="307" t="n"/>
      <c r="BM165" s="307" t="n"/>
      <c r="BN165" s="307" t="n"/>
      <c r="BO165" s="307" t="n"/>
      <c r="BP165" s="307" t="n"/>
      <c r="BQ165" s="307" t="n"/>
      <c r="BR165" s="307" t="n"/>
      <c r="BS165" s="307" t="n"/>
      <c r="BT165" s="307" t="n"/>
      <c r="BU165" s="307" t="n"/>
      <c r="BV165" s="307" t="n"/>
      <c r="BW165" s="307" t="n"/>
      <c r="BX165" s="307" t="n"/>
      <c r="BY165" s="307" t="n"/>
      <c r="BZ165" s="307" t="n"/>
      <c r="CA165" s="307" t="n"/>
      <c r="CB165" s="307" t="n"/>
      <c r="CC165" s="302" t="n"/>
      <c r="CD165" s="302" t="n"/>
      <c r="CE165" s="302" t="n"/>
      <c r="CF165" s="302" t="n"/>
      <c r="CG165" s="302" t="n"/>
      <c r="CH165" s="302" t="n"/>
      <c r="CI165" s="302" t="n"/>
      <c r="CJ165" s="302" t="n"/>
      <c r="CK165" s="302" t="n"/>
      <c r="CL165" s="302" t="n"/>
      <c r="CM165" s="302" t="n"/>
      <c r="CN165" s="302" t="n"/>
      <c r="CO165" s="302" t="n"/>
      <c r="CP165" s="302" t="n"/>
      <c r="CQ165" s="302" t="n"/>
      <c r="CR165" s="302" t="n"/>
      <c r="CS165" s="302" t="n"/>
      <c r="CT165" s="302" t="n"/>
      <c r="CU165" s="302" t="n"/>
      <c r="CV165" s="302" t="n"/>
    </row>
    <row r="166" hidden="1" outlineLevel="1" ht="10.5" customHeight="1" s="412">
      <c r="A166" s="302" t="inlineStr">
        <is>
          <t xml:space="preserve">    Std. Dev.</t>
        </is>
      </c>
      <c r="B166" s="319" t="inlineStr">
        <is>
          <t>-</t>
        </is>
      </c>
      <c r="C166" s="460" t="n">
        <v>0.07500999999999999</v>
      </c>
      <c r="D166" s="460" t="n">
        <v>0.0565</v>
      </c>
      <c r="E166" s="460" t="n">
        <v>0.10682</v>
      </c>
      <c r="F166" s="460" t="n">
        <v>0.12983</v>
      </c>
      <c r="G166" s="460" t="n">
        <v>0.13193</v>
      </c>
      <c r="H166" s="460" t="n">
        <v>0.1426</v>
      </c>
      <c r="I166" s="460" t="n">
        <v>0.57109</v>
      </c>
      <c r="J166" s="460" t="n">
        <v>0.15574</v>
      </c>
      <c r="K166" s="460" t="n">
        <v>0.47837</v>
      </c>
      <c r="L166" s="460" t="n">
        <v>0.6019600000000001</v>
      </c>
      <c r="M166" s="460" t="n">
        <v>0.65316</v>
      </c>
      <c r="N166" s="460" t="n">
        <v>0.95908</v>
      </c>
      <c r="O166" s="460" t="n">
        <v>1.1099</v>
      </c>
      <c r="P166" s="460" t="n">
        <v>1.05895</v>
      </c>
      <c r="Q166" s="460" t="n">
        <v>0.46566</v>
      </c>
      <c r="R166" s="460" t="n">
        <v>2.32682</v>
      </c>
      <c r="S166" s="460" t="n">
        <v>1.09688</v>
      </c>
      <c r="T166" s="460" t="n">
        <v>1.47416</v>
      </c>
      <c r="U166" s="460" t="n">
        <v>0.70251</v>
      </c>
      <c r="V166" s="460" t="n">
        <v>0.9962800000000001</v>
      </c>
      <c r="W166" s="319" t="inlineStr">
        <is>
          <t>-</t>
        </is>
      </c>
      <c r="X166" s="319" t="inlineStr">
        <is>
          <t>-</t>
        </is>
      </c>
      <c r="Y166" s="319" t="inlineStr">
        <is>
          <t>-</t>
        </is>
      </c>
      <c r="Z166" s="319" t="inlineStr">
        <is>
          <t>-</t>
        </is>
      </c>
      <c r="AA166" s="319" t="inlineStr">
        <is>
          <t>-</t>
        </is>
      </c>
      <c r="AB166" s="319" t="inlineStr">
        <is>
          <t>-</t>
        </is>
      </c>
      <c r="AC166" s="319" t="inlineStr">
        <is>
          <t>-</t>
        </is>
      </c>
      <c r="AD166" s="307" t="n"/>
      <c r="AE166" s="307" t="n"/>
      <c r="AF166" s="307" t="n"/>
      <c r="AG166" s="307" t="n"/>
      <c r="AH166" s="307" t="n"/>
      <c r="AI166" s="307" t="n"/>
      <c r="AJ166" s="307" t="n"/>
      <c r="AK166" s="307" t="n"/>
      <c r="AL166" s="307" t="n"/>
      <c r="AM166" s="307" t="n"/>
      <c r="AN166" s="307" t="n"/>
      <c r="AO166" s="307" t="n"/>
      <c r="AP166" s="307" t="n"/>
      <c r="AQ166" s="307" t="n"/>
      <c r="AR166" s="307" t="n"/>
      <c r="AS166" s="307" t="n"/>
      <c r="AT166" s="307" t="n"/>
      <c r="AU166" s="307" t="n"/>
      <c r="AV166" s="307" t="n"/>
      <c r="AW166" s="307" t="n"/>
      <c r="AX166" s="307" t="n"/>
      <c r="AY166" s="307" t="n"/>
      <c r="AZ166" s="307" t="n"/>
      <c r="BA166" s="307" t="n"/>
      <c r="BB166" s="307" t="n"/>
      <c r="BC166" s="307" t="n"/>
      <c r="BD166" s="307" t="n"/>
      <c r="BE166" s="307" t="n"/>
      <c r="BF166" s="307" t="n"/>
      <c r="BG166" s="307" t="n"/>
      <c r="BH166" s="307" t="n"/>
      <c r="BI166" s="307" t="n"/>
      <c r="BJ166" s="307" t="n"/>
      <c r="BK166" s="307" t="n"/>
      <c r="BL166" s="307" t="n"/>
      <c r="BM166" s="307" t="n"/>
      <c r="BN166" s="307" t="n"/>
      <c r="BO166" s="307" t="n"/>
      <c r="BP166" s="307" t="n"/>
      <c r="BQ166" s="307" t="n"/>
      <c r="BR166" s="307" t="n"/>
      <c r="BS166" s="307" t="n"/>
      <c r="BT166" s="307" t="n"/>
      <c r="BU166" s="307" t="n"/>
      <c r="BV166" s="307" t="n"/>
      <c r="BW166" s="307" t="n"/>
      <c r="BX166" s="307" t="n"/>
      <c r="BY166" s="307" t="n"/>
      <c r="BZ166" s="307" t="n"/>
      <c r="CA166" s="307" t="n"/>
      <c r="CB166" s="307" t="n"/>
      <c r="CC166" s="302" t="n"/>
      <c r="CD166" s="302" t="n"/>
      <c r="CE166" s="302" t="n"/>
      <c r="CF166" s="302" t="n"/>
      <c r="CG166" s="302" t="n"/>
      <c r="CH166" s="302" t="n"/>
      <c r="CI166" s="302" t="n"/>
      <c r="CJ166" s="302" t="n"/>
      <c r="CK166" s="302" t="n"/>
      <c r="CL166" s="302" t="n"/>
      <c r="CM166" s="302" t="n"/>
      <c r="CN166" s="302" t="n"/>
      <c r="CO166" s="302" t="n"/>
      <c r="CP166" s="302" t="n"/>
      <c r="CQ166" s="302" t="n"/>
      <c r="CR166" s="302" t="n"/>
      <c r="CS166" s="302" t="n"/>
      <c r="CT166" s="302" t="n"/>
      <c r="CU166" s="302" t="n"/>
      <c r="CV166" s="302" t="n"/>
    </row>
    <row r="167" hidden="1" outlineLevel="1" ht="10.5" customHeight="1" s="412">
      <c r="A167" s="302" t="inlineStr">
        <is>
          <t xml:space="preserve">    No. of Estimates</t>
        </is>
      </c>
      <c r="B167" s="319" t="inlineStr">
        <is>
          <t>-</t>
        </is>
      </c>
      <c r="C167" s="319" t="inlineStr">
        <is>
          <t>3/3</t>
        </is>
      </c>
      <c r="D167" s="319" t="inlineStr">
        <is>
          <t>2/2</t>
        </is>
      </c>
      <c r="E167" s="319" t="inlineStr">
        <is>
          <t>2/2</t>
        </is>
      </c>
      <c r="F167" s="319" t="inlineStr">
        <is>
          <t>3/3</t>
        </is>
      </c>
      <c r="G167" s="319" t="inlineStr">
        <is>
          <t>7/7</t>
        </is>
      </c>
      <c r="H167" s="319" t="inlineStr">
        <is>
          <t>6/7</t>
        </is>
      </c>
      <c r="I167" s="319" t="inlineStr">
        <is>
          <t>6/6</t>
        </is>
      </c>
      <c r="J167" s="319" t="inlineStr">
        <is>
          <t>7/8</t>
        </is>
      </c>
      <c r="K167" s="319" t="inlineStr">
        <is>
          <t>4/6</t>
        </is>
      </c>
      <c r="L167" s="319" t="inlineStr">
        <is>
          <t>4/5</t>
        </is>
      </c>
      <c r="M167" s="319" t="inlineStr">
        <is>
          <t>4/5</t>
        </is>
      </c>
      <c r="N167" s="319" t="inlineStr">
        <is>
          <t>5/6</t>
        </is>
      </c>
      <c r="O167" s="319" t="inlineStr">
        <is>
          <t>4/4</t>
        </is>
      </c>
      <c r="P167" s="319" t="inlineStr">
        <is>
          <t>6/6</t>
        </is>
      </c>
      <c r="Q167" s="319" t="inlineStr">
        <is>
          <t>7/7</t>
        </is>
      </c>
      <c r="R167" s="319" t="inlineStr">
        <is>
          <t>8/8</t>
        </is>
      </c>
      <c r="S167" s="319" t="inlineStr">
        <is>
          <t>6/6</t>
        </is>
      </c>
      <c r="T167" s="319" t="inlineStr">
        <is>
          <t>8/8</t>
        </is>
      </c>
      <c r="U167" s="319" t="inlineStr">
        <is>
          <t>8/8</t>
        </is>
      </c>
      <c r="V167" s="319" t="inlineStr">
        <is>
          <t>4/4</t>
        </is>
      </c>
      <c r="W167" s="319" t="inlineStr">
        <is>
          <t>-</t>
        </is>
      </c>
      <c r="X167" s="319" t="inlineStr">
        <is>
          <t>-</t>
        </is>
      </c>
      <c r="Y167" s="319" t="inlineStr">
        <is>
          <t>-</t>
        </is>
      </c>
      <c r="Z167" s="319" t="inlineStr">
        <is>
          <t>-</t>
        </is>
      </c>
      <c r="AA167" s="319" t="inlineStr">
        <is>
          <t>-</t>
        </is>
      </c>
      <c r="AB167" s="319" t="inlineStr">
        <is>
          <t>-</t>
        </is>
      </c>
      <c r="AC167" s="319" t="inlineStr">
        <is>
          <t>-</t>
        </is>
      </c>
      <c r="AD167" s="307" t="n"/>
      <c r="AE167" s="307" t="n"/>
      <c r="AF167" s="307" t="n"/>
      <c r="AG167" s="307" t="n"/>
      <c r="AH167" s="307" t="n"/>
      <c r="AI167" s="307" t="n"/>
      <c r="AJ167" s="307" t="n"/>
      <c r="AK167" s="307" t="n"/>
      <c r="AL167" s="307" t="n"/>
      <c r="AM167" s="307" t="n"/>
      <c r="AN167" s="307" t="n"/>
      <c r="AO167" s="307" t="n"/>
      <c r="AP167" s="307" t="n"/>
      <c r="AQ167" s="307" t="n"/>
      <c r="AR167" s="307" t="n"/>
      <c r="AS167" s="307" t="n"/>
      <c r="AT167" s="307" t="n"/>
      <c r="AU167" s="307" t="n"/>
      <c r="AV167" s="307" t="n"/>
      <c r="AW167" s="307" t="n"/>
      <c r="AX167" s="307" t="n"/>
      <c r="AY167" s="307" t="n"/>
      <c r="AZ167" s="307" t="n"/>
      <c r="BA167" s="307" t="n"/>
      <c r="BB167" s="307" t="n"/>
      <c r="BC167" s="307" t="n"/>
      <c r="BD167" s="307" t="n"/>
      <c r="BE167" s="307" t="n"/>
      <c r="BF167" s="307" t="n"/>
      <c r="BG167" s="307" t="n"/>
      <c r="BH167" s="307" t="n"/>
      <c r="BI167" s="307" t="n"/>
      <c r="BJ167" s="307" t="n"/>
      <c r="BK167" s="307" t="n"/>
      <c r="BL167" s="307" t="n"/>
      <c r="BM167" s="307" t="n"/>
      <c r="BN167" s="307" t="n"/>
      <c r="BO167" s="307" t="n"/>
      <c r="BP167" s="307" t="n"/>
      <c r="BQ167" s="307" t="n"/>
      <c r="BR167" s="307" t="n"/>
      <c r="BS167" s="307" t="n"/>
      <c r="BT167" s="307" t="n"/>
      <c r="BU167" s="307" t="n"/>
      <c r="BV167" s="307" t="n"/>
      <c r="BW167" s="307" t="n"/>
      <c r="BX167" s="307" t="n"/>
      <c r="BY167" s="307" t="n"/>
      <c r="BZ167" s="307" t="n"/>
      <c r="CA167" s="307" t="n"/>
      <c r="CB167" s="307" t="n"/>
      <c r="CC167" s="302" t="n"/>
      <c r="CD167" s="302" t="n"/>
      <c r="CE167" s="302" t="n"/>
      <c r="CF167" s="302" t="n"/>
      <c r="CG167" s="302" t="n"/>
      <c r="CH167" s="302" t="n"/>
      <c r="CI167" s="302" t="n"/>
      <c r="CJ167" s="302" t="n"/>
      <c r="CK167" s="302" t="n"/>
      <c r="CL167" s="302" t="n"/>
      <c r="CM167" s="302" t="n"/>
      <c r="CN167" s="302" t="n"/>
      <c r="CO167" s="302" t="n"/>
      <c r="CP167" s="302" t="n"/>
      <c r="CQ167" s="302" t="n"/>
      <c r="CR167" s="302" t="n"/>
      <c r="CS167" s="302" t="n"/>
      <c r="CT167" s="302" t="n"/>
      <c r="CU167" s="302" t="n"/>
      <c r="CV167" s="302" t="n"/>
    </row>
    <row r="168" hidden="1" outlineLevel="1" ht="10.5" customHeight="1" s="412">
      <c r="A168" s="302" t="inlineStr">
        <is>
          <t xml:space="preserve">    Acctg. Standard</t>
        </is>
      </c>
      <c r="B168" s="319" t="inlineStr">
        <is>
          <t>-</t>
        </is>
      </c>
      <c r="C168" s="319" t="inlineStr">
        <is>
          <t>US GAAP</t>
        </is>
      </c>
      <c r="D168" s="319" t="inlineStr">
        <is>
          <t>US GAAP</t>
        </is>
      </c>
      <c r="E168" s="319" t="inlineStr">
        <is>
          <t>US GAAP</t>
        </is>
      </c>
      <c r="F168" s="319" t="inlineStr">
        <is>
          <t>US GAAP</t>
        </is>
      </c>
      <c r="G168" s="319" t="inlineStr">
        <is>
          <t>US GAAP</t>
        </is>
      </c>
      <c r="H168" s="319" t="inlineStr">
        <is>
          <t>US GAAP</t>
        </is>
      </c>
      <c r="I168" s="319" t="inlineStr">
        <is>
          <t>US GAAP</t>
        </is>
      </c>
      <c r="J168" s="319" t="inlineStr">
        <is>
          <t>US GAAP</t>
        </is>
      </c>
      <c r="K168" s="319" t="inlineStr">
        <is>
          <t>US GAAP</t>
        </is>
      </c>
      <c r="L168" s="319" t="inlineStr">
        <is>
          <t>US GAAP</t>
        </is>
      </c>
      <c r="M168" s="319" t="inlineStr">
        <is>
          <t>US GAAP</t>
        </is>
      </c>
      <c r="N168" s="319" t="inlineStr">
        <is>
          <t>US GAAP</t>
        </is>
      </c>
      <c r="O168" s="319" t="inlineStr">
        <is>
          <t>US GAAP</t>
        </is>
      </c>
      <c r="P168" s="319" t="inlineStr">
        <is>
          <t>US GAAP</t>
        </is>
      </c>
      <c r="Q168" s="319" t="inlineStr">
        <is>
          <t>US GAAP</t>
        </is>
      </c>
      <c r="R168" s="319" t="inlineStr">
        <is>
          <t>US GAAP</t>
        </is>
      </c>
      <c r="S168" s="319" t="inlineStr">
        <is>
          <t>US GAAP</t>
        </is>
      </c>
      <c r="T168" s="319" t="inlineStr">
        <is>
          <t>US GAAP</t>
        </is>
      </c>
      <c r="U168" s="319" t="inlineStr">
        <is>
          <t>US GAAP</t>
        </is>
      </c>
      <c r="V168" s="319" t="inlineStr">
        <is>
          <t>US GAAP</t>
        </is>
      </c>
      <c r="W168" s="319" t="inlineStr">
        <is>
          <t>-</t>
        </is>
      </c>
      <c r="X168" s="319" t="inlineStr">
        <is>
          <t>-</t>
        </is>
      </c>
      <c r="Y168" s="319" t="inlineStr">
        <is>
          <t>-</t>
        </is>
      </c>
      <c r="Z168" s="319" t="inlineStr">
        <is>
          <t>-</t>
        </is>
      </c>
      <c r="AA168" s="319" t="inlineStr">
        <is>
          <t>-</t>
        </is>
      </c>
      <c r="AB168" s="319" t="inlineStr">
        <is>
          <t>-</t>
        </is>
      </c>
      <c r="AC168" s="319" t="inlineStr">
        <is>
          <t>-</t>
        </is>
      </c>
      <c r="AD168" s="307" t="n"/>
      <c r="AE168" s="307" t="n"/>
      <c r="AF168" s="307" t="n"/>
      <c r="AG168" s="307" t="n"/>
      <c r="AH168" s="307" t="n"/>
      <c r="AI168" s="307" t="n"/>
      <c r="AJ168" s="307" t="n"/>
      <c r="AK168" s="307" t="n"/>
      <c r="AL168" s="307" t="n"/>
      <c r="AM168" s="307" t="n"/>
      <c r="AN168" s="307" t="n"/>
      <c r="AO168" s="307" t="n"/>
      <c r="AP168" s="307" t="n"/>
      <c r="AQ168" s="307" t="n"/>
      <c r="AR168" s="307" t="n"/>
      <c r="AS168" s="307" t="n"/>
      <c r="AT168" s="307" t="n"/>
      <c r="AU168" s="307" t="n"/>
      <c r="AV168" s="307" t="n"/>
      <c r="AW168" s="307" t="n"/>
      <c r="AX168" s="307" t="n"/>
      <c r="AY168" s="307" t="n"/>
      <c r="AZ168" s="307" t="n"/>
      <c r="BA168" s="307" t="n"/>
      <c r="BB168" s="307" t="n"/>
      <c r="BC168" s="307" t="n"/>
      <c r="BD168" s="307" t="n"/>
      <c r="BE168" s="307" t="n"/>
      <c r="BF168" s="307" t="n"/>
      <c r="BG168" s="307" t="n"/>
      <c r="BH168" s="307" t="n"/>
      <c r="BI168" s="307" t="n"/>
      <c r="BJ168" s="307" t="n"/>
      <c r="BK168" s="307" t="n"/>
      <c r="BL168" s="307" t="n"/>
      <c r="BM168" s="307" t="n"/>
      <c r="BN168" s="307" t="n"/>
      <c r="BO168" s="307" t="n"/>
      <c r="BP168" s="307" t="n"/>
      <c r="BQ168" s="307" t="n"/>
      <c r="BR168" s="307" t="n"/>
      <c r="BS168" s="307" t="n"/>
      <c r="BT168" s="307" t="n"/>
      <c r="BU168" s="307" t="n"/>
      <c r="BV168" s="307" t="n"/>
      <c r="BW168" s="307" t="n"/>
      <c r="BX168" s="307" t="n"/>
      <c r="BY168" s="307" t="n"/>
      <c r="BZ168" s="307" t="n"/>
      <c r="CA168" s="307" t="n"/>
      <c r="CB168" s="307" t="n"/>
      <c r="CC168" s="302" t="n"/>
      <c r="CD168" s="302" t="n"/>
      <c r="CE168" s="302" t="n"/>
      <c r="CF168" s="302" t="n"/>
      <c r="CG168" s="302" t="n"/>
      <c r="CH168" s="302" t="n"/>
      <c r="CI168" s="302" t="n"/>
      <c r="CJ168" s="302" t="n"/>
      <c r="CK168" s="302" t="n"/>
      <c r="CL168" s="302" t="n"/>
      <c r="CM168" s="302" t="n"/>
      <c r="CN168" s="302" t="n"/>
      <c r="CO168" s="302" t="n"/>
      <c r="CP168" s="302" t="n"/>
      <c r="CQ168" s="302" t="n"/>
      <c r="CR168" s="302" t="n"/>
      <c r="CS168" s="302" t="n"/>
      <c r="CT168" s="302" t="n"/>
      <c r="CU168" s="302" t="n"/>
      <c r="CV168" s="302" t="n"/>
    </row>
    <row r="169" hidden="1" outlineLevel="1" ht="10.5" customHeight="1" s="412">
      <c r="A169" s="302" t="n"/>
      <c r="B169" s="307" t="n"/>
      <c r="C169" s="307" t="n"/>
      <c r="D169" s="307" t="n"/>
      <c r="E169" s="307" t="n"/>
      <c r="F169" s="307" t="n"/>
      <c r="G169" s="307" t="n"/>
      <c r="H169" s="307" t="n"/>
      <c r="I169" s="307" t="n"/>
      <c r="J169" s="307" t="n"/>
      <c r="K169" s="307" t="n"/>
      <c r="L169" s="307" t="n"/>
      <c r="M169" s="307" t="n"/>
      <c r="N169" s="307" t="n"/>
      <c r="O169" s="307" t="n"/>
      <c r="P169" s="307" t="n"/>
      <c r="Q169" s="307" t="n"/>
      <c r="R169" s="307" t="n"/>
      <c r="S169" s="307" t="n"/>
      <c r="T169" s="307" t="n"/>
      <c r="U169" s="307" t="n"/>
      <c r="V169" s="307" t="n"/>
      <c r="W169" s="307" t="n"/>
      <c r="X169" s="307" t="n"/>
      <c r="Y169" s="307" t="n"/>
      <c r="Z169" s="307" t="n"/>
      <c r="AA169" s="307" t="n"/>
      <c r="AB169" s="307" t="n"/>
      <c r="AC169" s="307" t="n"/>
      <c r="AD169" s="307" t="n"/>
      <c r="AE169" s="307" t="n"/>
      <c r="AF169" s="307" t="n"/>
      <c r="AG169" s="307" t="n"/>
      <c r="AH169" s="307" t="n"/>
      <c r="AI169" s="307" t="n"/>
      <c r="AJ169" s="307" t="n"/>
      <c r="AK169" s="307" t="n"/>
      <c r="AL169" s="307" t="n"/>
      <c r="AM169" s="307" t="n"/>
      <c r="AN169" s="307" t="n"/>
      <c r="AO169" s="307" t="n"/>
      <c r="AP169" s="307" t="n"/>
      <c r="AQ169" s="307" t="n"/>
      <c r="AR169" s="307" t="n"/>
      <c r="AS169" s="307" t="n"/>
      <c r="AT169" s="307" t="n"/>
      <c r="AU169" s="307" t="n"/>
      <c r="AV169" s="307" t="n"/>
      <c r="AW169" s="307" t="n"/>
      <c r="AX169" s="307" t="n"/>
      <c r="AY169" s="307" t="n"/>
      <c r="AZ169" s="307" t="n"/>
      <c r="BA169" s="307" t="n"/>
      <c r="BB169" s="307" t="n"/>
      <c r="BC169" s="307" t="n"/>
      <c r="BD169" s="307" t="n"/>
      <c r="BE169" s="307" t="n"/>
      <c r="BF169" s="307" t="n"/>
      <c r="BG169" s="307" t="n"/>
      <c r="BH169" s="307" t="n"/>
      <c r="BI169" s="307" t="n"/>
      <c r="BJ169" s="307" t="n"/>
      <c r="BK169" s="307" t="n"/>
      <c r="BL169" s="307" t="n"/>
      <c r="BM169" s="307" t="n"/>
      <c r="BN169" s="307" t="n"/>
      <c r="BO169" s="307" t="n"/>
      <c r="BP169" s="307" t="n"/>
      <c r="BQ169" s="307" t="n"/>
      <c r="BR169" s="307" t="n"/>
      <c r="BS169" s="307" t="n"/>
      <c r="BT169" s="307" t="n"/>
      <c r="BU169" s="307" t="n"/>
      <c r="BV169" s="307" t="n"/>
      <c r="BW169" s="307" t="n"/>
      <c r="BX169" s="307" t="n"/>
      <c r="BY169" s="307" t="n"/>
      <c r="BZ169" s="307" t="n"/>
      <c r="CA169" s="307" t="n"/>
      <c r="CB169" s="307" t="n"/>
      <c r="CC169" s="302" t="n"/>
      <c r="CD169" s="302" t="n"/>
      <c r="CE169" s="302" t="n"/>
      <c r="CF169" s="302" t="n"/>
      <c r="CG169" s="302" t="n"/>
      <c r="CH169" s="302" t="n"/>
      <c r="CI169" s="302" t="n"/>
      <c r="CJ169" s="302" t="n"/>
      <c r="CK169" s="302" t="n"/>
      <c r="CL169" s="302" t="n"/>
      <c r="CM169" s="302" t="n"/>
      <c r="CN169" s="302" t="n"/>
      <c r="CO169" s="302" t="n"/>
      <c r="CP169" s="302" t="n"/>
      <c r="CQ169" s="302" t="n"/>
      <c r="CR169" s="302" t="n"/>
      <c r="CS169" s="302" t="n"/>
      <c r="CT169" s="302" t="n"/>
      <c r="CU169" s="302" t="n"/>
      <c r="CV169" s="302" t="n"/>
    </row>
    <row r="170" ht="10.5" customHeight="1" s="412">
      <c r="A170" s="316" t="inlineStr">
        <is>
          <t>Company Level (USD)</t>
        </is>
      </c>
      <c r="B170" s="317" t="n">
        <v>2007</v>
      </c>
      <c r="C170" s="317" t="n">
        <v>2008</v>
      </c>
      <c r="D170" s="317" t="n">
        <v>2009</v>
      </c>
      <c r="E170" s="317" t="n">
        <v>2010</v>
      </c>
      <c r="F170" s="317" t="n">
        <v>2011</v>
      </c>
      <c r="G170" s="317" t="n">
        <v>2012</v>
      </c>
      <c r="H170" s="317" t="n">
        <v>2013</v>
      </c>
      <c r="I170" s="317" t="n">
        <v>2014</v>
      </c>
      <c r="J170" s="317" t="n">
        <v>2015</v>
      </c>
      <c r="K170" s="317" t="n">
        <v>2016</v>
      </c>
      <c r="L170" s="317" t="n">
        <v>2017</v>
      </c>
      <c r="M170" s="317" t="n">
        <v>2018</v>
      </c>
      <c r="N170" s="317" t="n">
        <v>2019</v>
      </c>
      <c r="O170" s="317" t="n">
        <v>2020</v>
      </c>
      <c r="P170" s="317" t="n">
        <v>2021</v>
      </c>
      <c r="Q170" s="317" t="n">
        <v>2022</v>
      </c>
      <c r="R170" s="317" t="n">
        <v>2023</v>
      </c>
      <c r="S170" s="317" t="n">
        <v>2024</v>
      </c>
      <c r="T170" s="317" t="n">
        <v>2025</v>
      </c>
      <c r="U170" s="317" t="n">
        <v>2026</v>
      </c>
      <c r="V170" s="317" t="n">
        <v>2027</v>
      </c>
      <c r="W170" s="317" t="n">
        <v>2028</v>
      </c>
      <c r="X170" s="317" t="n">
        <v>2029</v>
      </c>
      <c r="Y170" s="317" t="n">
        <v>2030</v>
      </c>
      <c r="Z170" s="317" t="n">
        <v>2031</v>
      </c>
      <c r="AA170" s="317" t="n">
        <v>2032</v>
      </c>
      <c r="AB170" s="317" t="n">
        <v>2033</v>
      </c>
      <c r="AC170" s="317" t="n">
        <v>2034</v>
      </c>
      <c r="AD170" s="307" t="n"/>
      <c r="AE170" s="307" t="n"/>
      <c r="AF170" s="307" t="n"/>
      <c r="AG170" s="307" t="n"/>
      <c r="AH170" s="307" t="n"/>
      <c r="AI170" s="307" t="n"/>
      <c r="AJ170" s="307" t="n"/>
      <c r="AK170" s="307" t="n"/>
      <c r="AL170" s="307" t="n"/>
      <c r="AM170" s="307" t="n"/>
      <c r="AN170" s="307" t="n"/>
      <c r="AO170" s="307" t="n"/>
      <c r="AP170" s="307" t="n"/>
      <c r="AQ170" s="307" t="n"/>
      <c r="AR170" s="307" t="n"/>
      <c r="AS170" s="307" t="n"/>
      <c r="AT170" s="307" t="n"/>
      <c r="AU170" s="307" t="n"/>
      <c r="AV170" s="307" t="n"/>
      <c r="AW170" s="307" t="n"/>
      <c r="AX170" s="307" t="n"/>
      <c r="AY170" s="307" t="n"/>
      <c r="AZ170" s="307" t="n"/>
      <c r="BA170" s="307" t="n"/>
      <c r="BB170" s="307" t="n"/>
      <c r="BC170" s="307" t="n"/>
      <c r="BD170" s="307" t="n"/>
      <c r="BE170" s="307" t="n"/>
      <c r="BF170" s="307" t="n"/>
      <c r="BG170" s="307" t="n"/>
      <c r="BH170" s="307" t="n"/>
      <c r="BI170" s="307" t="n"/>
      <c r="BJ170" s="307" t="n"/>
      <c r="BK170" s="307" t="n"/>
      <c r="BL170" s="307" t="n"/>
      <c r="BM170" s="307" t="n"/>
      <c r="BN170" s="307" t="n"/>
      <c r="BO170" s="307" t="n"/>
      <c r="BP170" s="307" t="n"/>
      <c r="BQ170" s="307" t="n"/>
      <c r="BR170" s="307" t="n"/>
      <c r="BS170" s="307" t="n"/>
      <c r="BT170" s="307" t="n"/>
      <c r="BU170" s="307" t="n"/>
      <c r="BV170" s="307" t="n"/>
      <c r="BW170" s="307" t="n"/>
      <c r="BX170" s="307" t="n"/>
      <c r="BY170" s="307" t="n"/>
      <c r="BZ170" s="307" t="n"/>
      <c r="CA170" s="307" t="n"/>
      <c r="CB170" s="307" t="n"/>
      <c r="CC170" s="302" t="n"/>
      <c r="CD170" s="302" t="n"/>
      <c r="CE170" s="302" t="n"/>
      <c r="CF170" s="302" t="n"/>
      <c r="CG170" s="302" t="n"/>
      <c r="CH170" s="302" t="n"/>
      <c r="CI170" s="302" t="n"/>
      <c r="CJ170" s="302" t="n"/>
      <c r="CK170" s="302" t="n"/>
      <c r="CL170" s="302" t="n"/>
      <c r="CM170" s="302" t="n"/>
      <c r="CN170" s="302" t="n"/>
      <c r="CO170" s="302" t="n"/>
      <c r="CP170" s="302" t="n"/>
      <c r="CQ170" s="302" t="n"/>
      <c r="CR170" s="302" t="n"/>
      <c r="CS170" s="302" t="n"/>
      <c r="CT170" s="302" t="n"/>
      <c r="CU170" s="302" t="n"/>
      <c r="CV170" s="302" t="n"/>
    </row>
    <row r="171" ht="10.5" customHeight="1" s="412">
      <c r="A171" s="318" t="inlineStr">
        <is>
          <t>Revenue</t>
        </is>
      </c>
      <c r="B171" s="461" t="n">
        <v>148.88483</v>
      </c>
      <c r="C171" s="461" t="n">
        <v>274.713</v>
      </c>
      <c r="D171" s="461" t="n">
        <v>353.488</v>
      </c>
      <c r="E171" s="461" t="n">
        <v>452.898</v>
      </c>
      <c r="F171" s="461" t="n">
        <v>711.704</v>
      </c>
      <c r="G171" s="461" t="n">
        <v>1000.839</v>
      </c>
      <c r="H171" s="461" t="n">
        <v>1370.358</v>
      </c>
      <c r="I171" s="461" t="n">
        <v>1591.188</v>
      </c>
      <c r="J171" s="461" t="n">
        <v>1797.213</v>
      </c>
      <c r="K171" s="461" t="n">
        <v>2060.523</v>
      </c>
      <c r="L171" s="461" t="n">
        <v>2344.392</v>
      </c>
      <c r="M171" s="461" t="n">
        <v>2649.181</v>
      </c>
      <c r="N171" s="461" t="n">
        <v>3288.319</v>
      </c>
      <c r="O171" s="461" t="n">
        <v>3979.296</v>
      </c>
      <c r="P171" s="461" t="n">
        <v>4401.879</v>
      </c>
      <c r="Q171" s="461" t="n">
        <v>6256.617</v>
      </c>
      <c r="R171" s="461" t="n">
        <v>8110.518</v>
      </c>
      <c r="S171" s="461" t="n">
        <v>9619.278</v>
      </c>
      <c r="T171" s="462" t="n">
        <v>10747.08073</v>
      </c>
      <c r="U171" s="462" t="n">
        <v>11782.07309</v>
      </c>
      <c r="V171" s="462" t="n">
        <v>13069.51575</v>
      </c>
      <c r="W171" s="462" t="n">
        <v>14532.33333</v>
      </c>
      <c r="X171" s="462" t="n">
        <v>16244.5</v>
      </c>
      <c r="Y171" s="462" t="n">
        <v>17758</v>
      </c>
      <c r="Z171" s="462" t="n">
        <v>19327.5</v>
      </c>
      <c r="AA171" s="462" t="n">
        <v>21030</v>
      </c>
      <c r="AB171" s="462" t="n">
        <v>22864.5</v>
      </c>
      <c r="AC171" s="462" t="n">
        <v>24727</v>
      </c>
      <c r="AD171" s="307" t="n"/>
      <c r="AE171" s="307" t="n"/>
      <c r="AF171" s="307" t="n"/>
      <c r="AG171" s="307" t="n"/>
      <c r="AH171" s="307" t="n"/>
      <c r="AI171" s="307" t="n"/>
      <c r="AJ171" s="307" t="n"/>
      <c r="AK171" s="307" t="n"/>
      <c r="AL171" s="307" t="n"/>
      <c r="AM171" s="307" t="n"/>
      <c r="AN171" s="307" t="n"/>
      <c r="AO171" s="307" t="n"/>
      <c r="AP171" s="307" t="n"/>
      <c r="AQ171" s="307" t="n"/>
      <c r="AR171" s="307" t="n"/>
      <c r="AS171" s="307" t="n"/>
      <c r="AT171" s="307" t="n"/>
      <c r="AU171" s="307" t="n"/>
      <c r="AV171" s="307" t="n"/>
      <c r="AW171" s="307" t="n"/>
      <c r="AX171" s="307" t="n"/>
      <c r="AY171" s="307" t="n"/>
      <c r="AZ171" s="307" t="n"/>
      <c r="BA171" s="307" t="n"/>
      <c r="BB171" s="307" t="n"/>
      <c r="BC171" s="307" t="n"/>
      <c r="BD171" s="307" t="n"/>
      <c r="BE171" s="307" t="n"/>
      <c r="BF171" s="307" t="n"/>
      <c r="BG171" s="307" t="n"/>
      <c r="BH171" s="307" t="n"/>
      <c r="BI171" s="307" t="n"/>
      <c r="BJ171" s="307" t="n"/>
      <c r="BK171" s="307" t="n"/>
      <c r="BL171" s="307" t="n"/>
      <c r="BM171" s="307" t="n"/>
      <c r="BN171" s="307" t="n"/>
      <c r="BO171" s="307" t="n"/>
      <c r="BP171" s="307" t="n"/>
      <c r="BQ171" s="307" t="n"/>
      <c r="BR171" s="307" t="n"/>
      <c r="BS171" s="307" t="n"/>
      <c r="BT171" s="307" t="n"/>
      <c r="BU171" s="307" t="n"/>
      <c r="BV171" s="307" t="n"/>
      <c r="BW171" s="307" t="n"/>
      <c r="BX171" s="307" t="n"/>
      <c r="BY171" s="307" t="n"/>
      <c r="BZ171" s="307" t="n"/>
      <c r="CA171" s="307" t="n"/>
      <c r="CB171" s="307" t="n"/>
      <c r="CC171" s="302" t="n"/>
      <c r="CD171" s="302" t="n"/>
      <c r="CE171" s="302" t="n"/>
      <c r="CF171" s="302" t="n"/>
      <c r="CG171" s="302" t="n"/>
      <c r="CH171" s="302" t="n"/>
      <c r="CI171" s="302" t="n"/>
      <c r="CJ171" s="302" t="n"/>
      <c r="CK171" s="302" t="n"/>
      <c r="CL171" s="302" t="n"/>
      <c r="CM171" s="302" t="n"/>
      <c r="CN171" s="302" t="n"/>
      <c r="CO171" s="302" t="n"/>
      <c r="CP171" s="302" t="n"/>
      <c r="CQ171" s="302" t="n"/>
      <c r="CR171" s="302" t="n"/>
      <c r="CS171" s="302" t="n"/>
      <c r="CT171" s="302" t="n"/>
      <c r="CU171" s="302" t="n"/>
      <c r="CV171" s="302" t="n"/>
    </row>
    <row r="172" ht="10.5" customHeight="1" s="412">
      <c r="A172" s="302" t="inlineStr">
        <is>
          <t xml:space="preserve">    Final Est.</t>
        </is>
      </c>
      <c r="B172" s="319" t="inlineStr">
        <is>
          <t>-</t>
        </is>
      </c>
      <c r="C172" s="462" t="n">
        <v>262.61389</v>
      </c>
      <c r="D172" s="462" t="n">
        <v>344.803</v>
      </c>
      <c r="E172" s="462" t="n">
        <v>442.03457</v>
      </c>
      <c r="F172" s="462" t="n">
        <v>716.59856</v>
      </c>
      <c r="G172" s="462" t="n">
        <v>1009.04854</v>
      </c>
      <c r="H172" s="462" t="n">
        <v>1366.92516</v>
      </c>
      <c r="I172" s="462" t="n">
        <v>1585.2687</v>
      </c>
      <c r="J172" s="462" t="n">
        <v>1795.18955</v>
      </c>
      <c r="K172" s="462" t="n">
        <v>2049.58513</v>
      </c>
      <c r="L172" s="462" t="n">
        <v>2337.85368</v>
      </c>
      <c r="M172" s="462" t="n">
        <v>2632.90614</v>
      </c>
      <c r="N172" s="462" t="n">
        <v>3272.8742</v>
      </c>
      <c r="O172" s="462" t="n">
        <v>3957.5273</v>
      </c>
      <c r="P172" s="462" t="n">
        <v>4373.59767</v>
      </c>
      <c r="Q172" s="462" t="n">
        <v>6262.42024</v>
      </c>
      <c r="R172" s="462" t="n">
        <v>8036.11839</v>
      </c>
      <c r="S172" s="462" t="n">
        <v>9612.150809999999</v>
      </c>
      <c r="T172" s="319" t="inlineStr">
        <is>
          <t>-</t>
        </is>
      </c>
      <c r="U172" s="319" t="inlineStr">
        <is>
          <t>-</t>
        </is>
      </c>
      <c r="V172" s="319" t="inlineStr">
        <is>
          <t>-</t>
        </is>
      </c>
      <c r="W172" s="319" t="inlineStr">
        <is>
          <t>-</t>
        </is>
      </c>
      <c r="X172" s="319" t="inlineStr">
        <is>
          <t>-</t>
        </is>
      </c>
      <c r="Y172" s="319" t="inlineStr">
        <is>
          <t>-</t>
        </is>
      </c>
      <c r="Z172" s="319" t="inlineStr">
        <is>
          <t>-</t>
        </is>
      </c>
      <c r="AA172" s="319" t="inlineStr">
        <is>
          <t>-</t>
        </is>
      </c>
      <c r="AB172" s="319" t="inlineStr">
        <is>
          <t>-</t>
        </is>
      </c>
      <c r="AC172" s="319" t="inlineStr">
        <is>
          <t>-</t>
        </is>
      </c>
      <c r="AD172" s="307" t="n"/>
      <c r="AE172" s="307" t="n"/>
      <c r="AF172" s="307" t="n"/>
      <c r="AG172" s="307" t="n"/>
      <c r="AH172" s="307" t="n"/>
      <c r="AI172" s="307" t="n"/>
      <c r="AJ172" s="307" t="n"/>
      <c r="AK172" s="307" t="n"/>
      <c r="AL172" s="307" t="n"/>
      <c r="AM172" s="307" t="n"/>
      <c r="AN172" s="307" t="n"/>
      <c r="AO172" s="307" t="n"/>
      <c r="AP172" s="307" t="n"/>
      <c r="AQ172" s="307" t="n"/>
      <c r="AR172" s="307" t="n"/>
      <c r="AS172" s="307" t="n"/>
      <c r="AT172" s="307" t="n"/>
      <c r="AU172" s="307" t="n"/>
      <c r="AV172" s="307" t="n"/>
      <c r="AW172" s="307" t="n"/>
      <c r="AX172" s="307" t="n"/>
      <c r="AY172" s="307" t="n"/>
      <c r="AZ172" s="307" t="n"/>
      <c r="BA172" s="307" t="n"/>
      <c r="BB172" s="307" t="n"/>
      <c r="BC172" s="307" t="n"/>
      <c r="BD172" s="307" t="n"/>
      <c r="BE172" s="307" t="n"/>
      <c r="BF172" s="307" t="n"/>
      <c r="BG172" s="307" t="n"/>
      <c r="BH172" s="307" t="n"/>
      <c r="BI172" s="307" t="n"/>
      <c r="BJ172" s="307" t="n"/>
      <c r="BK172" s="307" t="n"/>
      <c r="BL172" s="307" t="n"/>
      <c r="BM172" s="307" t="n"/>
      <c r="BN172" s="307" t="n"/>
      <c r="BO172" s="307" t="n"/>
      <c r="BP172" s="307" t="n"/>
      <c r="BQ172" s="307" t="n"/>
      <c r="BR172" s="307" t="n"/>
      <c r="BS172" s="307" t="n"/>
      <c r="BT172" s="307" t="n"/>
      <c r="BU172" s="307" t="n"/>
      <c r="BV172" s="307" t="n"/>
      <c r="BW172" s="307" t="n"/>
      <c r="BX172" s="307" t="n"/>
      <c r="BY172" s="307" t="n"/>
      <c r="BZ172" s="307" t="n"/>
      <c r="CA172" s="307" t="n"/>
      <c r="CB172" s="307" t="n"/>
      <c r="CC172" s="302" t="n"/>
      <c r="CD172" s="302" t="n"/>
      <c r="CE172" s="302" t="n"/>
      <c r="CF172" s="302" t="n"/>
      <c r="CG172" s="302" t="n"/>
      <c r="CH172" s="302" t="n"/>
      <c r="CI172" s="302" t="n"/>
      <c r="CJ172" s="302" t="n"/>
      <c r="CK172" s="302" t="n"/>
      <c r="CL172" s="302" t="n"/>
      <c r="CM172" s="302" t="n"/>
      <c r="CN172" s="302" t="n"/>
      <c r="CO172" s="302" t="n"/>
      <c r="CP172" s="302" t="n"/>
      <c r="CQ172" s="302" t="n"/>
      <c r="CR172" s="302" t="n"/>
      <c r="CS172" s="302" t="n"/>
      <c r="CT172" s="302" t="n"/>
      <c r="CU172" s="302" t="n"/>
      <c r="CV172" s="302" t="n"/>
    </row>
    <row r="173" ht="10.5" customHeight="1" s="412">
      <c r="A173" s="302" t="inlineStr">
        <is>
          <t xml:space="preserve">    Median</t>
        </is>
      </c>
      <c r="B173" s="319" t="inlineStr">
        <is>
          <t>-</t>
        </is>
      </c>
      <c r="C173" s="462" t="n">
        <v>263.341</v>
      </c>
      <c r="D173" s="462" t="n">
        <v>345.111</v>
      </c>
      <c r="E173" s="462" t="n">
        <v>437.0584</v>
      </c>
      <c r="F173" s="462" t="n">
        <v>705.3</v>
      </c>
      <c r="G173" s="462" t="n">
        <v>991.4</v>
      </c>
      <c r="H173" s="462" t="n">
        <v>1364.941</v>
      </c>
      <c r="I173" s="462" t="n">
        <v>1585.15</v>
      </c>
      <c r="J173" s="462" t="n">
        <v>1794</v>
      </c>
      <c r="K173" s="462" t="n">
        <v>2050.05</v>
      </c>
      <c r="L173" s="462" t="n">
        <v>2338.8625</v>
      </c>
      <c r="M173" s="462" t="n">
        <v>2632.61354</v>
      </c>
      <c r="N173" s="462" t="n">
        <v>3271</v>
      </c>
      <c r="O173" s="462" t="n">
        <v>3962.1</v>
      </c>
      <c r="P173" s="462" t="n">
        <v>4336.2</v>
      </c>
      <c r="Q173" s="462" t="n">
        <v>6256.71512</v>
      </c>
      <c r="R173" s="462" t="n">
        <v>8038.352</v>
      </c>
      <c r="S173" s="462" t="n">
        <v>9607</v>
      </c>
      <c r="T173" s="462" t="n">
        <v>10752.3</v>
      </c>
      <c r="U173" s="462" t="n">
        <v>11847.64026</v>
      </c>
      <c r="V173" s="462" t="n">
        <v>13073.69</v>
      </c>
      <c r="W173" s="462" t="n">
        <v>14505</v>
      </c>
      <c r="X173" s="462" t="n">
        <v>16244.5</v>
      </c>
      <c r="Y173" s="462" t="n">
        <v>17758</v>
      </c>
      <c r="Z173" s="462" t="n">
        <v>19327.5</v>
      </c>
      <c r="AA173" s="462" t="n">
        <v>21030</v>
      </c>
      <c r="AB173" s="462" t="n">
        <v>22864.5</v>
      </c>
      <c r="AC173" s="462" t="n">
        <v>24727</v>
      </c>
      <c r="AD173" s="307" t="n"/>
      <c r="AE173" s="307" t="n"/>
      <c r="AF173" s="307" t="n"/>
      <c r="AG173" s="307" t="n"/>
      <c r="AH173" s="307" t="n"/>
      <c r="AI173" s="307" t="n"/>
      <c r="AJ173" s="307" t="n"/>
      <c r="AK173" s="307" t="n"/>
      <c r="AL173" s="307" t="n"/>
      <c r="AM173" s="307" t="n"/>
      <c r="AN173" s="307" t="n"/>
      <c r="AO173" s="307" t="n"/>
      <c r="AP173" s="307" t="n"/>
      <c r="AQ173" s="307" t="n"/>
      <c r="AR173" s="307" t="n"/>
      <c r="AS173" s="307" t="n"/>
      <c r="AT173" s="307" t="n"/>
      <c r="AU173" s="307" t="n"/>
      <c r="AV173" s="307" t="n"/>
      <c r="AW173" s="307" t="n"/>
      <c r="AX173" s="307" t="n"/>
      <c r="AY173" s="307" t="n"/>
      <c r="AZ173" s="307" t="n"/>
      <c r="BA173" s="307" t="n"/>
      <c r="BB173" s="307" t="n"/>
      <c r="BC173" s="307" t="n"/>
      <c r="BD173" s="307" t="n"/>
      <c r="BE173" s="307" t="n"/>
      <c r="BF173" s="307" t="n"/>
      <c r="BG173" s="307" t="n"/>
      <c r="BH173" s="307" t="n"/>
      <c r="BI173" s="307" t="n"/>
      <c r="BJ173" s="307" t="n"/>
      <c r="BK173" s="307" t="n"/>
      <c r="BL173" s="307" t="n"/>
      <c r="BM173" s="307" t="n"/>
      <c r="BN173" s="307" t="n"/>
      <c r="BO173" s="307" t="n"/>
      <c r="BP173" s="307" t="n"/>
      <c r="BQ173" s="307" t="n"/>
      <c r="BR173" s="307" t="n"/>
      <c r="BS173" s="307" t="n"/>
      <c r="BT173" s="307" t="n"/>
      <c r="BU173" s="307" t="n"/>
      <c r="BV173" s="307" t="n"/>
      <c r="BW173" s="307" t="n"/>
      <c r="BX173" s="307" t="n"/>
      <c r="BY173" s="307" t="n"/>
      <c r="BZ173" s="307" t="n"/>
      <c r="CA173" s="307" t="n"/>
      <c r="CB173" s="307" t="n"/>
      <c r="CC173" s="302" t="n"/>
      <c r="CD173" s="302" t="n"/>
      <c r="CE173" s="302" t="n"/>
      <c r="CF173" s="302" t="n"/>
      <c r="CG173" s="302" t="n"/>
      <c r="CH173" s="302" t="n"/>
      <c r="CI173" s="302" t="n"/>
      <c r="CJ173" s="302" t="n"/>
      <c r="CK173" s="302" t="n"/>
      <c r="CL173" s="302" t="n"/>
      <c r="CM173" s="302" t="n"/>
      <c r="CN173" s="302" t="n"/>
      <c r="CO173" s="302" t="n"/>
      <c r="CP173" s="302" t="n"/>
      <c r="CQ173" s="302" t="n"/>
      <c r="CR173" s="302" t="n"/>
      <c r="CS173" s="302" t="n"/>
      <c r="CT173" s="302" t="n"/>
      <c r="CU173" s="302" t="n"/>
      <c r="CV173" s="302" t="n"/>
    </row>
    <row r="174" ht="10.5" customHeight="1" s="412">
      <c r="A174" s="302" t="inlineStr">
        <is>
          <t xml:space="preserve">    High</t>
        </is>
      </c>
      <c r="B174" s="319" t="inlineStr">
        <is>
          <t>-</t>
        </is>
      </c>
      <c r="C174" s="462" t="n">
        <v>270.6227</v>
      </c>
      <c r="D174" s="462" t="n">
        <v>348.9</v>
      </c>
      <c r="E174" s="462" t="n">
        <v>515</v>
      </c>
      <c r="F174" s="462" t="n">
        <v>886.4</v>
      </c>
      <c r="G174" s="462" t="n">
        <v>1335.4</v>
      </c>
      <c r="H174" s="462" t="n">
        <v>1380.2</v>
      </c>
      <c r="I174" s="462" t="n">
        <v>1591.63141</v>
      </c>
      <c r="J174" s="462" t="n">
        <v>1823.64</v>
      </c>
      <c r="K174" s="462" t="n">
        <v>2074</v>
      </c>
      <c r="L174" s="462" t="n">
        <v>2343.82351</v>
      </c>
      <c r="M174" s="462" t="n">
        <v>2663.712</v>
      </c>
      <c r="N174" s="462" t="n">
        <v>3287</v>
      </c>
      <c r="O174" s="462" t="n">
        <v>3980.67414</v>
      </c>
      <c r="P174" s="462" t="n">
        <v>5397</v>
      </c>
      <c r="Q174" s="462" t="n">
        <v>6317.92</v>
      </c>
      <c r="R174" s="462" t="n">
        <v>8078.87183</v>
      </c>
      <c r="S174" s="462" t="n">
        <v>9699.85692</v>
      </c>
      <c r="T174" s="462" t="n">
        <v>11000.31128</v>
      </c>
      <c r="U174" s="462" t="n">
        <v>12181</v>
      </c>
      <c r="V174" s="462" t="n">
        <v>13672</v>
      </c>
      <c r="W174" s="462" t="n">
        <v>14927</v>
      </c>
      <c r="X174" s="462" t="n">
        <v>16647</v>
      </c>
      <c r="Y174" s="462" t="n">
        <v>18565</v>
      </c>
      <c r="Z174" s="462" t="n">
        <v>20687</v>
      </c>
      <c r="AA174" s="462" t="n">
        <v>23014</v>
      </c>
      <c r="AB174" s="462" t="n">
        <v>25541</v>
      </c>
      <c r="AC174" s="462" t="n">
        <v>28256</v>
      </c>
      <c r="AD174" s="307" t="n"/>
      <c r="AE174" s="307" t="n"/>
      <c r="AF174" s="307" t="n"/>
      <c r="AG174" s="307" t="n"/>
      <c r="AH174" s="307" t="n"/>
      <c r="AI174" s="307" t="n"/>
      <c r="AJ174" s="307" t="n"/>
      <c r="AK174" s="307" t="n"/>
      <c r="AL174" s="307" t="n"/>
      <c r="AM174" s="307" t="n"/>
      <c r="AN174" s="307" t="n"/>
      <c r="AO174" s="307" t="n"/>
      <c r="AP174" s="307" t="n"/>
      <c r="AQ174" s="307" t="n"/>
      <c r="AR174" s="307" t="n"/>
      <c r="AS174" s="307" t="n"/>
      <c r="AT174" s="307" t="n"/>
      <c r="AU174" s="307" t="n"/>
      <c r="AV174" s="307" t="n"/>
      <c r="AW174" s="307" t="n"/>
      <c r="AX174" s="307" t="n"/>
      <c r="AY174" s="307" t="n"/>
      <c r="AZ174" s="307" t="n"/>
      <c r="BA174" s="307" t="n"/>
      <c r="BB174" s="307" t="n"/>
      <c r="BC174" s="307" t="n"/>
      <c r="BD174" s="307" t="n"/>
      <c r="BE174" s="307" t="n"/>
      <c r="BF174" s="307" t="n"/>
      <c r="BG174" s="307" t="n"/>
      <c r="BH174" s="307" t="n"/>
      <c r="BI174" s="307" t="n"/>
      <c r="BJ174" s="307" t="n"/>
      <c r="BK174" s="307" t="n"/>
      <c r="BL174" s="307" t="n"/>
      <c r="BM174" s="307" t="n"/>
      <c r="BN174" s="307" t="n"/>
      <c r="BO174" s="307" t="n"/>
      <c r="BP174" s="307" t="n"/>
      <c r="BQ174" s="307" t="n"/>
      <c r="BR174" s="307" t="n"/>
      <c r="BS174" s="307" t="n"/>
      <c r="BT174" s="307" t="n"/>
      <c r="BU174" s="307" t="n"/>
      <c r="BV174" s="307" t="n"/>
      <c r="BW174" s="307" t="n"/>
      <c r="BX174" s="307" t="n"/>
      <c r="BY174" s="307" t="n"/>
      <c r="BZ174" s="307" t="n"/>
      <c r="CA174" s="307" t="n"/>
      <c r="CB174" s="307" t="n"/>
      <c r="CC174" s="302" t="n"/>
      <c r="CD174" s="302" t="n"/>
      <c r="CE174" s="302" t="n"/>
      <c r="CF174" s="302" t="n"/>
      <c r="CG174" s="302" t="n"/>
      <c r="CH174" s="302" t="n"/>
      <c r="CI174" s="302" t="n"/>
      <c r="CJ174" s="302" t="n"/>
      <c r="CK174" s="302" t="n"/>
      <c r="CL174" s="302" t="n"/>
      <c r="CM174" s="302" t="n"/>
      <c r="CN174" s="302" t="n"/>
      <c r="CO174" s="302" t="n"/>
      <c r="CP174" s="302" t="n"/>
      <c r="CQ174" s="302" t="n"/>
      <c r="CR174" s="302" t="n"/>
      <c r="CS174" s="302" t="n"/>
      <c r="CT174" s="302" t="n"/>
      <c r="CU174" s="302" t="n"/>
      <c r="CV174" s="302" t="n"/>
    </row>
    <row r="175" ht="10.5" customHeight="1" s="412">
      <c r="A175" s="302" t="inlineStr">
        <is>
          <t xml:space="preserve">    Low</t>
        </is>
      </c>
      <c r="B175" s="319" t="inlineStr">
        <is>
          <t>-</t>
        </is>
      </c>
      <c r="C175" s="462" t="n">
        <v>253.2</v>
      </c>
      <c r="D175" s="462" t="n">
        <v>339.5</v>
      </c>
      <c r="E175" s="462" t="n">
        <v>418.8</v>
      </c>
      <c r="F175" s="462" t="n">
        <v>703.893</v>
      </c>
      <c r="G175" s="462" t="n">
        <v>984.69294</v>
      </c>
      <c r="H175" s="462" t="n">
        <v>1362</v>
      </c>
      <c r="I175" s="462" t="n">
        <v>1578.3</v>
      </c>
      <c r="J175" s="462" t="n">
        <v>1785.4</v>
      </c>
      <c r="K175" s="462" t="n">
        <v>2035.8</v>
      </c>
      <c r="L175" s="462" t="n">
        <v>2329.6</v>
      </c>
      <c r="M175" s="462" t="n">
        <v>2612.02</v>
      </c>
      <c r="N175" s="462" t="n">
        <v>3243</v>
      </c>
      <c r="O175" s="462" t="n">
        <v>3772.9</v>
      </c>
      <c r="P175" s="462" t="n">
        <v>4289.618</v>
      </c>
      <c r="Q175" s="462" t="n">
        <v>6247</v>
      </c>
      <c r="R175" s="462" t="n">
        <v>7998</v>
      </c>
      <c r="S175" s="462" t="n">
        <v>9580.531000000001</v>
      </c>
      <c r="T175" s="462" t="n">
        <v>10390.9</v>
      </c>
      <c r="U175" s="462" t="n">
        <v>10805.4</v>
      </c>
      <c r="V175" s="462" t="n">
        <v>12424.97956</v>
      </c>
      <c r="W175" s="462" t="n">
        <v>14165</v>
      </c>
      <c r="X175" s="462" t="n">
        <v>15842</v>
      </c>
      <c r="Y175" s="462" t="n">
        <v>16951</v>
      </c>
      <c r="Z175" s="462" t="n">
        <v>17968</v>
      </c>
      <c r="AA175" s="462" t="n">
        <v>19046</v>
      </c>
      <c r="AB175" s="462" t="n">
        <v>20188</v>
      </c>
      <c r="AC175" s="462" t="n">
        <v>21198</v>
      </c>
      <c r="AD175" s="307" t="n"/>
      <c r="AE175" s="307" t="n"/>
      <c r="AF175" s="307" t="n"/>
      <c r="AG175" s="307" t="n"/>
      <c r="AH175" s="307" t="n"/>
      <c r="AI175" s="307" t="n"/>
      <c r="AJ175" s="307" t="n"/>
      <c r="AK175" s="307" t="n"/>
      <c r="AL175" s="307" t="n"/>
      <c r="AM175" s="307" t="n"/>
      <c r="AN175" s="307" t="n"/>
      <c r="AO175" s="307" t="n"/>
      <c r="AP175" s="307" t="n"/>
      <c r="AQ175" s="307" t="n"/>
      <c r="AR175" s="307" t="n"/>
      <c r="AS175" s="307" t="n"/>
      <c r="AT175" s="307" t="n"/>
      <c r="AU175" s="307" t="n"/>
      <c r="AV175" s="307" t="n"/>
      <c r="AW175" s="307" t="n"/>
      <c r="AX175" s="307" t="n"/>
      <c r="AY175" s="307" t="n"/>
      <c r="AZ175" s="307" t="n"/>
      <c r="BA175" s="307" t="n"/>
      <c r="BB175" s="307" t="n"/>
      <c r="BC175" s="307" t="n"/>
      <c r="BD175" s="307" t="n"/>
      <c r="BE175" s="307" t="n"/>
      <c r="BF175" s="307" t="n"/>
      <c r="BG175" s="307" t="n"/>
      <c r="BH175" s="307" t="n"/>
      <c r="BI175" s="307" t="n"/>
      <c r="BJ175" s="307" t="n"/>
      <c r="BK175" s="307" t="n"/>
      <c r="BL175" s="307" t="n"/>
      <c r="BM175" s="307" t="n"/>
      <c r="BN175" s="307" t="n"/>
      <c r="BO175" s="307" t="n"/>
      <c r="BP175" s="307" t="n"/>
      <c r="BQ175" s="307" t="n"/>
      <c r="BR175" s="307" t="n"/>
      <c r="BS175" s="307" t="n"/>
      <c r="BT175" s="307" t="n"/>
      <c r="BU175" s="307" t="n"/>
      <c r="BV175" s="307" t="n"/>
      <c r="BW175" s="307" t="n"/>
      <c r="BX175" s="307" t="n"/>
      <c r="BY175" s="307" t="n"/>
      <c r="BZ175" s="307" t="n"/>
      <c r="CA175" s="307" t="n"/>
      <c r="CB175" s="307" t="n"/>
      <c r="CC175" s="302" t="n"/>
      <c r="CD175" s="302" t="n"/>
      <c r="CE175" s="302" t="n"/>
      <c r="CF175" s="302" t="n"/>
      <c r="CG175" s="302" t="n"/>
      <c r="CH175" s="302" t="n"/>
      <c r="CI175" s="302" t="n"/>
      <c r="CJ175" s="302" t="n"/>
      <c r="CK175" s="302" t="n"/>
      <c r="CL175" s="302" t="n"/>
      <c r="CM175" s="302" t="n"/>
      <c r="CN175" s="302" t="n"/>
      <c r="CO175" s="302" t="n"/>
      <c r="CP175" s="302" t="n"/>
      <c r="CQ175" s="302" t="n"/>
      <c r="CR175" s="302" t="n"/>
      <c r="CS175" s="302" t="n"/>
      <c r="CT175" s="302" t="n"/>
      <c r="CU175" s="302" t="n"/>
      <c r="CV175" s="302" t="n"/>
    </row>
    <row r="176" ht="10.5" customHeight="1" s="412">
      <c r="A176" s="302" t="inlineStr">
        <is>
          <t xml:space="preserve">    Std. Dev.</t>
        </is>
      </c>
      <c r="B176" s="319" t="inlineStr">
        <is>
          <t>-</t>
        </is>
      </c>
      <c r="C176" s="460" t="n">
        <v>5.00239</v>
      </c>
      <c r="D176" s="460" t="n">
        <v>2.708</v>
      </c>
      <c r="E176" s="460" t="n">
        <v>22.64873</v>
      </c>
      <c r="F176" s="460" t="n">
        <v>43.85015</v>
      </c>
      <c r="G176" s="460" t="n">
        <v>76.94759000000001</v>
      </c>
      <c r="H176" s="460" t="n">
        <v>4.83196</v>
      </c>
      <c r="I176" s="460" t="n">
        <v>2.46607</v>
      </c>
      <c r="J176" s="460" t="n">
        <v>5.98729</v>
      </c>
      <c r="K176" s="460" t="n">
        <v>5.77928</v>
      </c>
      <c r="L176" s="460" t="n">
        <v>3.38215</v>
      </c>
      <c r="M176" s="460" t="n">
        <v>7.95329</v>
      </c>
      <c r="N176" s="460" t="n">
        <v>8.640000000000001</v>
      </c>
      <c r="O176" s="460" t="n">
        <v>36.10726</v>
      </c>
      <c r="P176" s="460" t="n">
        <v>198.10665</v>
      </c>
      <c r="Q176" s="460" t="n">
        <v>14.62014</v>
      </c>
      <c r="R176" s="460" t="n">
        <v>18.2241</v>
      </c>
      <c r="S176" s="460" t="n">
        <v>22.08808</v>
      </c>
      <c r="T176" s="460" t="n">
        <v>101.55838</v>
      </c>
      <c r="U176" s="460" t="n">
        <v>278.14468</v>
      </c>
      <c r="V176" s="460" t="n">
        <v>295.37167</v>
      </c>
      <c r="W176" s="460" t="n">
        <v>311.68503</v>
      </c>
      <c r="X176" s="460" t="n">
        <v>402.5</v>
      </c>
      <c r="Y176" s="460" t="n">
        <v>807</v>
      </c>
      <c r="Z176" s="460" t="n">
        <v>1359.5</v>
      </c>
      <c r="AA176" s="460" t="n">
        <v>1984</v>
      </c>
      <c r="AB176" s="460" t="n">
        <v>2676.5</v>
      </c>
      <c r="AC176" s="460" t="n">
        <v>3529</v>
      </c>
      <c r="AD176" s="307" t="n"/>
      <c r="AE176" s="307" t="n"/>
      <c r="AF176" s="307" t="n"/>
      <c r="AG176" s="307" t="n"/>
      <c r="AH176" s="307" t="n"/>
      <c r="AI176" s="307" t="n"/>
      <c r="AJ176" s="307" t="n"/>
      <c r="AK176" s="307" t="n"/>
      <c r="AL176" s="307" t="n"/>
      <c r="AM176" s="307" t="n"/>
      <c r="AN176" s="307" t="n"/>
      <c r="AO176" s="307" t="n"/>
      <c r="AP176" s="307" t="n"/>
      <c r="AQ176" s="307" t="n"/>
      <c r="AR176" s="307" t="n"/>
      <c r="AS176" s="307" t="n"/>
      <c r="AT176" s="307" t="n"/>
      <c r="AU176" s="307" t="n"/>
      <c r="AV176" s="307" t="n"/>
      <c r="AW176" s="307" t="n"/>
      <c r="AX176" s="307" t="n"/>
      <c r="AY176" s="307" t="n"/>
      <c r="AZ176" s="307" t="n"/>
      <c r="BA176" s="307" t="n"/>
      <c r="BB176" s="307" t="n"/>
      <c r="BC176" s="307" t="n"/>
      <c r="BD176" s="307" t="n"/>
      <c r="BE176" s="307" t="n"/>
      <c r="BF176" s="307" t="n"/>
      <c r="BG176" s="307" t="n"/>
      <c r="BH176" s="307" t="n"/>
      <c r="BI176" s="307" t="n"/>
      <c r="BJ176" s="307" t="n"/>
      <c r="BK176" s="307" t="n"/>
      <c r="BL176" s="307" t="n"/>
      <c r="BM176" s="307" t="n"/>
      <c r="BN176" s="307" t="n"/>
      <c r="BO176" s="307" t="n"/>
      <c r="BP176" s="307" t="n"/>
      <c r="BQ176" s="307" t="n"/>
      <c r="BR176" s="307" t="n"/>
      <c r="BS176" s="307" t="n"/>
      <c r="BT176" s="307" t="n"/>
      <c r="BU176" s="307" t="n"/>
      <c r="BV176" s="307" t="n"/>
      <c r="BW176" s="307" t="n"/>
      <c r="BX176" s="307" t="n"/>
      <c r="BY176" s="307" t="n"/>
      <c r="BZ176" s="307" t="n"/>
      <c r="CA176" s="307" t="n"/>
      <c r="CB176" s="307" t="n"/>
      <c r="CC176" s="302" t="n"/>
      <c r="CD176" s="302" t="n"/>
      <c r="CE176" s="302" t="n"/>
      <c r="CF176" s="302" t="n"/>
      <c r="CG176" s="302" t="n"/>
      <c r="CH176" s="302" t="n"/>
      <c r="CI176" s="302" t="n"/>
      <c r="CJ176" s="302" t="n"/>
      <c r="CK176" s="302" t="n"/>
      <c r="CL176" s="302" t="n"/>
      <c r="CM176" s="302" t="n"/>
      <c r="CN176" s="302" t="n"/>
      <c r="CO176" s="302" t="n"/>
      <c r="CP176" s="302" t="n"/>
      <c r="CQ176" s="302" t="n"/>
      <c r="CR176" s="302" t="n"/>
      <c r="CS176" s="302" t="n"/>
      <c r="CT176" s="302" t="n"/>
      <c r="CU176" s="302" t="n"/>
      <c r="CV176" s="302" t="n"/>
    </row>
    <row r="177" ht="10.5" customHeight="1" s="412">
      <c r="A177" s="302" t="inlineStr">
        <is>
          <t xml:space="preserve">    No. of Estimates</t>
        </is>
      </c>
      <c r="B177" s="319" t="inlineStr">
        <is>
          <t>-</t>
        </is>
      </c>
      <c r="C177" s="319" t="inlineStr">
        <is>
          <t>12/12</t>
        </is>
      </c>
      <c r="D177" s="319" t="inlineStr">
        <is>
          <t>9/8</t>
        </is>
      </c>
      <c r="E177" s="319" t="inlineStr">
        <is>
          <t>12/12</t>
        </is>
      </c>
      <c r="F177" s="319" t="inlineStr">
        <is>
          <t>16/17</t>
        </is>
      </c>
      <c r="G177" s="319" t="inlineStr">
        <is>
          <t>19/21</t>
        </is>
      </c>
      <c r="H177" s="319" t="inlineStr">
        <is>
          <t>23/24</t>
        </is>
      </c>
      <c r="I177" s="319" t="inlineStr">
        <is>
          <t>30/30</t>
        </is>
      </c>
      <c r="J177" s="319" t="inlineStr">
        <is>
          <t>35/35</t>
        </is>
      </c>
      <c r="K177" s="319" t="inlineStr">
        <is>
          <t>34/35</t>
        </is>
      </c>
      <c r="L177" s="319" t="inlineStr">
        <is>
          <t>30/33</t>
        </is>
      </c>
      <c r="M177" s="319" t="inlineStr">
        <is>
          <t>28/29</t>
        </is>
      </c>
      <c r="N177" s="319" t="inlineStr">
        <is>
          <t>30/33</t>
        </is>
      </c>
      <c r="O177" s="319" t="inlineStr">
        <is>
          <t>28/31</t>
        </is>
      </c>
      <c r="P177" s="319" t="inlineStr">
        <is>
          <t>28/31</t>
        </is>
      </c>
      <c r="Q177" s="319" t="inlineStr">
        <is>
          <t>28/28</t>
        </is>
      </c>
      <c r="R177" s="319" t="inlineStr">
        <is>
          <t>29/30</t>
        </is>
      </c>
      <c r="S177" s="319" t="inlineStr">
        <is>
          <t>31/35</t>
        </is>
      </c>
      <c r="T177" s="319" t="inlineStr">
        <is>
          <t>34/34</t>
        </is>
      </c>
      <c r="U177" s="319" t="inlineStr">
        <is>
          <t>34/34</t>
        </is>
      </c>
      <c r="V177" s="319" t="inlineStr">
        <is>
          <t>15/15</t>
        </is>
      </c>
      <c r="W177" s="319" t="inlineStr">
        <is>
          <t>3/3</t>
        </is>
      </c>
      <c r="X177" s="319" t="inlineStr">
        <is>
          <t>2/2</t>
        </is>
      </c>
      <c r="Y177" s="319" t="inlineStr">
        <is>
          <t>2/2</t>
        </is>
      </c>
      <c r="Z177" s="319" t="inlineStr">
        <is>
          <t>2/2</t>
        </is>
      </c>
      <c r="AA177" s="319" t="inlineStr">
        <is>
          <t>2/2</t>
        </is>
      </c>
      <c r="AB177" s="319" t="inlineStr">
        <is>
          <t>2/2</t>
        </is>
      </c>
      <c r="AC177" s="319" t="inlineStr">
        <is>
          <t>2/2</t>
        </is>
      </c>
      <c r="AD177" s="307" t="n"/>
      <c r="AE177" s="307" t="n"/>
      <c r="AF177" s="307" t="n"/>
      <c r="AG177" s="307" t="n"/>
      <c r="AH177" s="307" t="n"/>
      <c r="AI177" s="307" t="n"/>
      <c r="AJ177" s="307" t="n"/>
      <c r="AK177" s="307" t="n"/>
      <c r="AL177" s="307" t="n"/>
      <c r="AM177" s="307" t="n"/>
      <c r="AN177" s="307" t="n"/>
      <c r="AO177" s="307" t="n"/>
      <c r="AP177" s="307" t="n"/>
      <c r="AQ177" s="307" t="n"/>
      <c r="AR177" s="307" t="n"/>
      <c r="AS177" s="307" t="n"/>
      <c r="AT177" s="307" t="n"/>
      <c r="AU177" s="307" t="n"/>
      <c r="AV177" s="307" t="n"/>
      <c r="AW177" s="307" t="n"/>
      <c r="AX177" s="307" t="n"/>
      <c r="AY177" s="307" t="n"/>
      <c r="AZ177" s="307" t="n"/>
      <c r="BA177" s="307" t="n"/>
      <c r="BB177" s="307" t="n"/>
      <c r="BC177" s="307" t="n"/>
      <c r="BD177" s="307" t="n"/>
      <c r="BE177" s="307" t="n"/>
      <c r="BF177" s="307" t="n"/>
      <c r="BG177" s="307" t="n"/>
      <c r="BH177" s="307" t="n"/>
      <c r="BI177" s="307" t="n"/>
      <c r="BJ177" s="307" t="n"/>
      <c r="BK177" s="307" t="n"/>
      <c r="BL177" s="307" t="n"/>
      <c r="BM177" s="307" t="n"/>
      <c r="BN177" s="307" t="n"/>
      <c r="BO177" s="307" t="n"/>
      <c r="BP177" s="307" t="n"/>
      <c r="BQ177" s="307" t="n"/>
      <c r="BR177" s="307" t="n"/>
      <c r="BS177" s="307" t="n"/>
      <c r="BT177" s="307" t="n"/>
      <c r="BU177" s="307" t="n"/>
      <c r="BV177" s="307" t="n"/>
      <c r="BW177" s="307" t="n"/>
      <c r="BX177" s="307" t="n"/>
      <c r="BY177" s="307" t="n"/>
      <c r="BZ177" s="307" t="n"/>
      <c r="CA177" s="307" t="n"/>
      <c r="CB177" s="307" t="n"/>
      <c r="CC177" s="302" t="n"/>
      <c r="CD177" s="302" t="n"/>
      <c r="CE177" s="302" t="n"/>
      <c r="CF177" s="302" t="n"/>
      <c r="CG177" s="302" t="n"/>
      <c r="CH177" s="302" t="n"/>
      <c r="CI177" s="302" t="n"/>
      <c r="CJ177" s="302" t="n"/>
      <c r="CK177" s="302" t="n"/>
      <c r="CL177" s="302" t="n"/>
      <c r="CM177" s="302" t="n"/>
      <c r="CN177" s="302" t="n"/>
      <c r="CO177" s="302" t="n"/>
      <c r="CP177" s="302" t="n"/>
      <c r="CQ177" s="302" t="n"/>
      <c r="CR177" s="302" t="n"/>
      <c r="CS177" s="302" t="n"/>
      <c r="CT177" s="302" t="n"/>
      <c r="CU177" s="302" t="n"/>
      <c r="CV177" s="302" t="n"/>
    </row>
    <row r="178" ht="10.5" customHeight="1" s="412">
      <c r="A178" s="302" t="inlineStr">
        <is>
          <t xml:space="preserve">    Guidance Low</t>
        </is>
      </c>
      <c r="B178" s="319" t="inlineStr">
        <is>
          <t>-</t>
        </is>
      </c>
      <c r="C178" s="319" t="inlineStr">
        <is>
          <t>-</t>
        </is>
      </c>
      <c r="D178" s="463" t="n">
        <v>340</v>
      </c>
      <c r="E178" s="463" t="n">
        <v>432.292</v>
      </c>
      <c r="F178" s="463" t="n">
        <v>645</v>
      </c>
      <c r="G178" s="463" t="n">
        <v>956</v>
      </c>
      <c r="H178" s="463" t="n">
        <v>1360</v>
      </c>
      <c r="I178" s="463" t="n">
        <v>1605</v>
      </c>
      <c r="J178" s="463" t="n">
        <v>1765</v>
      </c>
      <c r="K178" s="463" t="n">
        <v>2025</v>
      </c>
      <c r="L178" s="319" t="inlineStr">
        <is>
          <t>-</t>
        </is>
      </c>
      <c r="M178" s="319" t="inlineStr">
        <is>
          <t>-</t>
        </is>
      </c>
      <c r="N178" s="319" t="inlineStr">
        <is>
          <t>-</t>
        </is>
      </c>
      <c r="O178" s="319" t="inlineStr">
        <is>
          <t>-</t>
        </is>
      </c>
      <c r="P178" s="319" t="inlineStr">
        <is>
          <t>-</t>
        </is>
      </c>
      <c r="Q178" s="463" t="n">
        <v>6250</v>
      </c>
      <c r="R178" s="319" t="inlineStr">
        <is>
          <t>-</t>
        </is>
      </c>
      <c r="S178" s="319" t="inlineStr">
        <is>
          <t>-</t>
        </is>
      </c>
      <c r="T178" s="463" t="n">
        <v>10700</v>
      </c>
      <c r="U178" s="319" t="inlineStr">
        <is>
          <t>-</t>
        </is>
      </c>
      <c r="V178" s="319" t="inlineStr">
        <is>
          <t>-</t>
        </is>
      </c>
      <c r="W178" s="319" t="inlineStr">
        <is>
          <t>-</t>
        </is>
      </c>
      <c r="X178" s="319" t="inlineStr">
        <is>
          <t>-</t>
        </is>
      </c>
      <c r="Y178" s="319" t="inlineStr">
        <is>
          <t>-</t>
        </is>
      </c>
      <c r="Z178" s="319" t="inlineStr">
        <is>
          <t>-</t>
        </is>
      </c>
      <c r="AA178" s="319" t="inlineStr">
        <is>
          <t>-</t>
        </is>
      </c>
      <c r="AB178" s="319" t="inlineStr">
        <is>
          <t>-</t>
        </is>
      </c>
      <c r="AC178" s="319" t="inlineStr">
        <is>
          <t>-</t>
        </is>
      </c>
      <c r="AD178" s="307" t="n"/>
      <c r="AE178" s="307" t="n"/>
      <c r="AF178" s="307" t="n"/>
      <c r="AG178" s="307" t="n"/>
      <c r="AH178" s="307" t="n"/>
      <c r="AI178" s="307" t="n"/>
      <c r="AJ178" s="307" t="n"/>
      <c r="AK178" s="307" t="n"/>
      <c r="AL178" s="307" t="n"/>
      <c r="AM178" s="307" t="n"/>
      <c r="AN178" s="307" t="n"/>
      <c r="AO178" s="307" t="n"/>
      <c r="AP178" s="307" t="n"/>
      <c r="AQ178" s="307" t="n"/>
      <c r="AR178" s="307" t="n"/>
      <c r="AS178" s="307" t="n"/>
      <c r="AT178" s="307" t="n"/>
      <c r="AU178" s="307" t="n"/>
      <c r="AV178" s="307" t="n"/>
      <c r="AW178" s="307" t="n"/>
      <c r="AX178" s="307" t="n"/>
      <c r="AY178" s="307" t="n"/>
      <c r="AZ178" s="307" t="n"/>
      <c r="BA178" s="307" t="n"/>
      <c r="BB178" s="307" t="n"/>
      <c r="BC178" s="307" t="n"/>
      <c r="BD178" s="307" t="n"/>
      <c r="BE178" s="307" t="n"/>
      <c r="BF178" s="307" t="n"/>
      <c r="BG178" s="307" t="n"/>
      <c r="BH178" s="307" t="n"/>
      <c r="BI178" s="307" t="n"/>
      <c r="BJ178" s="307" t="n"/>
      <c r="BK178" s="307" t="n"/>
      <c r="BL178" s="307" t="n"/>
      <c r="BM178" s="307" t="n"/>
      <c r="BN178" s="307" t="n"/>
      <c r="BO178" s="307" t="n"/>
      <c r="BP178" s="307" t="n"/>
      <c r="BQ178" s="307" t="n"/>
      <c r="BR178" s="307" t="n"/>
      <c r="BS178" s="307" t="n"/>
      <c r="BT178" s="307" t="n"/>
      <c r="BU178" s="307" t="n"/>
      <c r="BV178" s="307" t="n"/>
      <c r="BW178" s="307" t="n"/>
      <c r="BX178" s="307" t="n"/>
      <c r="BY178" s="307" t="n"/>
      <c r="BZ178" s="307" t="n"/>
      <c r="CA178" s="307" t="n"/>
      <c r="CB178" s="307" t="n"/>
      <c r="CC178" s="302" t="n"/>
      <c r="CD178" s="302" t="n"/>
      <c r="CE178" s="302" t="n"/>
      <c r="CF178" s="302" t="n"/>
      <c r="CG178" s="302" t="n"/>
      <c r="CH178" s="302" t="n"/>
      <c r="CI178" s="302" t="n"/>
      <c r="CJ178" s="302" t="n"/>
      <c r="CK178" s="302" t="n"/>
      <c r="CL178" s="302" t="n"/>
      <c r="CM178" s="302" t="n"/>
      <c r="CN178" s="302" t="n"/>
      <c r="CO178" s="302" t="n"/>
      <c r="CP178" s="302" t="n"/>
      <c r="CQ178" s="302" t="n"/>
      <c r="CR178" s="302" t="n"/>
      <c r="CS178" s="302" t="n"/>
      <c r="CT178" s="302" t="n"/>
      <c r="CU178" s="302" t="n"/>
      <c r="CV178" s="302" t="n"/>
    </row>
    <row r="179" ht="10.5" customHeight="1" s="412">
      <c r="A179" s="302" t="inlineStr">
        <is>
          <t xml:space="preserve">    Guidance High</t>
        </is>
      </c>
      <c r="B179" s="319" t="inlineStr">
        <is>
          <t>-</t>
        </is>
      </c>
      <c r="C179" s="319" t="inlineStr">
        <is>
          <t>-</t>
        </is>
      </c>
      <c r="D179" s="464" t="n">
        <v>345</v>
      </c>
      <c r="E179" s="464" t="n">
        <v>437.292</v>
      </c>
      <c r="F179" s="464" t="n">
        <v>650</v>
      </c>
      <c r="G179" s="464" t="n">
        <v>961</v>
      </c>
      <c r="H179" s="464" t="n">
        <v>1365</v>
      </c>
      <c r="I179" s="464" t="n">
        <v>1610</v>
      </c>
      <c r="J179" s="464" t="n">
        <v>1780</v>
      </c>
      <c r="K179" s="464" t="n">
        <v>2040</v>
      </c>
      <c r="L179" s="319" t="inlineStr">
        <is>
          <t>-</t>
        </is>
      </c>
      <c r="M179" s="319" t="inlineStr">
        <is>
          <t>-</t>
        </is>
      </c>
      <c r="N179" s="319" t="inlineStr">
        <is>
          <t>-</t>
        </is>
      </c>
      <c r="O179" s="319" t="inlineStr">
        <is>
          <t>-</t>
        </is>
      </c>
      <c r="P179" s="319" t="inlineStr">
        <is>
          <t>-</t>
        </is>
      </c>
      <c r="Q179" s="464" t="n">
        <v>6290</v>
      </c>
      <c r="R179" s="319" t="inlineStr">
        <is>
          <t>-</t>
        </is>
      </c>
      <c r="S179" s="319" t="inlineStr">
        <is>
          <t>-</t>
        </is>
      </c>
      <c r="T179" s="464" t="n">
        <v>10800</v>
      </c>
      <c r="U179" s="319" t="inlineStr">
        <is>
          <t>-</t>
        </is>
      </c>
      <c r="V179" s="319" t="inlineStr">
        <is>
          <t>-</t>
        </is>
      </c>
      <c r="W179" s="319" t="inlineStr">
        <is>
          <t>-</t>
        </is>
      </c>
      <c r="X179" s="319" t="inlineStr">
        <is>
          <t>-</t>
        </is>
      </c>
      <c r="Y179" s="319" t="inlineStr">
        <is>
          <t>-</t>
        </is>
      </c>
      <c r="Z179" s="319" t="inlineStr">
        <is>
          <t>-</t>
        </is>
      </c>
      <c r="AA179" s="319" t="inlineStr">
        <is>
          <t>-</t>
        </is>
      </c>
      <c r="AB179" s="319" t="inlineStr">
        <is>
          <t>-</t>
        </is>
      </c>
      <c r="AC179" s="319" t="inlineStr">
        <is>
          <t>-</t>
        </is>
      </c>
      <c r="AD179" s="307" t="n"/>
      <c r="AE179" s="307" t="n"/>
      <c r="AF179" s="307" t="n"/>
      <c r="AG179" s="307" t="n"/>
      <c r="AH179" s="307" t="n"/>
      <c r="AI179" s="307" t="n"/>
      <c r="AJ179" s="307" t="n"/>
      <c r="AK179" s="307" t="n"/>
      <c r="AL179" s="307" t="n"/>
      <c r="AM179" s="307" t="n"/>
      <c r="AN179" s="307" t="n"/>
      <c r="AO179" s="307" t="n"/>
      <c r="AP179" s="307" t="n"/>
      <c r="AQ179" s="307" t="n"/>
      <c r="AR179" s="307" t="n"/>
      <c r="AS179" s="307" t="n"/>
      <c r="AT179" s="307" t="n"/>
      <c r="AU179" s="307" t="n"/>
      <c r="AV179" s="307" t="n"/>
      <c r="AW179" s="307" t="n"/>
      <c r="AX179" s="307" t="n"/>
      <c r="AY179" s="307" t="n"/>
      <c r="AZ179" s="307" t="n"/>
      <c r="BA179" s="307" t="n"/>
      <c r="BB179" s="307" t="n"/>
      <c r="BC179" s="307" t="n"/>
      <c r="BD179" s="307" t="n"/>
      <c r="BE179" s="307" t="n"/>
      <c r="BF179" s="307" t="n"/>
      <c r="BG179" s="307" t="n"/>
      <c r="BH179" s="307" t="n"/>
      <c r="BI179" s="307" t="n"/>
      <c r="BJ179" s="307" t="n"/>
      <c r="BK179" s="307" t="n"/>
      <c r="BL179" s="307" t="n"/>
      <c r="BM179" s="307" t="n"/>
      <c r="BN179" s="307" t="n"/>
      <c r="BO179" s="307" t="n"/>
      <c r="BP179" s="307" t="n"/>
      <c r="BQ179" s="307" t="n"/>
      <c r="BR179" s="307" t="n"/>
      <c r="BS179" s="307" t="n"/>
      <c r="BT179" s="307" t="n"/>
      <c r="BU179" s="307" t="n"/>
      <c r="BV179" s="307" t="n"/>
      <c r="BW179" s="307" t="n"/>
      <c r="BX179" s="307" t="n"/>
      <c r="BY179" s="307" t="n"/>
      <c r="BZ179" s="307" t="n"/>
      <c r="CA179" s="307" t="n"/>
      <c r="CB179" s="307" t="n"/>
      <c r="CC179" s="302" t="n"/>
      <c r="CD179" s="302" t="n"/>
      <c r="CE179" s="302" t="n"/>
      <c r="CF179" s="302" t="n"/>
      <c r="CG179" s="302" t="n"/>
      <c r="CH179" s="302" t="n"/>
      <c r="CI179" s="302" t="n"/>
      <c r="CJ179" s="302" t="n"/>
      <c r="CK179" s="302" t="n"/>
      <c r="CL179" s="302" t="n"/>
      <c r="CM179" s="302" t="n"/>
      <c r="CN179" s="302" t="n"/>
      <c r="CO179" s="302" t="n"/>
      <c r="CP179" s="302" t="n"/>
      <c r="CQ179" s="302" t="n"/>
      <c r="CR179" s="302" t="n"/>
      <c r="CS179" s="302" t="n"/>
      <c r="CT179" s="302" t="n"/>
      <c r="CU179" s="302" t="n"/>
      <c r="CV179" s="302" t="n"/>
    </row>
    <row r="180" ht="10.5" customHeight="1" s="412">
      <c r="A180" s="302" t="inlineStr">
        <is>
          <t xml:space="preserve">    Acctg. Standard</t>
        </is>
      </c>
      <c r="B180" s="319" t="inlineStr">
        <is>
          <t>US GAAP</t>
        </is>
      </c>
      <c r="C180" s="319" t="inlineStr">
        <is>
          <t>US GAAP</t>
        </is>
      </c>
      <c r="D180" s="319" t="inlineStr">
        <is>
          <t>US GAAP</t>
        </is>
      </c>
      <c r="E180" s="319" t="inlineStr">
        <is>
          <t>US GAAP</t>
        </is>
      </c>
      <c r="F180" s="319" t="inlineStr">
        <is>
          <t>US GAAP</t>
        </is>
      </c>
      <c r="G180" s="319" t="inlineStr">
        <is>
          <t>US GAAP</t>
        </is>
      </c>
      <c r="H180" s="319" t="inlineStr">
        <is>
          <t>US GAAP</t>
        </is>
      </c>
      <c r="I180" s="319" t="inlineStr">
        <is>
          <t>US GAAP</t>
        </is>
      </c>
      <c r="J180" s="319" t="inlineStr">
        <is>
          <t>US GAAP</t>
        </is>
      </c>
      <c r="K180" s="319" t="inlineStr">
        <is>
          <t>US GAAP</t>
        </is>
      </c>
      <c r="L180" s="319" t="inlineStr">
        <is>
          <t>US GAAP</t>
        </is>
      </c>
      <c r="M180" s="319" t="inlineStr">
        <is>
          <t>US GAAP</t>
        </is>
      </c>
      <c r="N180" s="319" t="inlineStr">
        <is>
          <t>US GAAP</t>
        </is>
      </c>
      <c r="O180" s="319" t="inlineStr">
        <is>
          <t>US GAAP</t>
        </is>
      </c>
      <c r="P180" s="319" t="inlineStr">
        <is>
          <t>US GAAP</t>
        </is>
      </c>
      <c r="Q180" s="319" t="inlineStr">
        <is>
          <t>US GAAP</t>
        </is>
      </c>
      <c r="R180" s="319" t="inlineStr">
        <is>
          <t>US GAAP</t>
        </is>
      </c>
      <c r="S180" s="319" t="inlineStr">
        <is>
          <t>US GAAP</t>
        </is>
      </c>
      <c r="T180" s="319" t="inlineStr">
        <is>
          <t>US GAAP</t>
        </is>
      </c>
      <c r="U180" s="319" t="inlineStr">
        <is>
          <t>US GAAP</t>
        </is>
      </c>
      <c r="V180" s="319" t="inlineStr">
        <is>
          <t>US GAAP</t>
        </is>
      </c>
      <c r="W180" s="319" t="inlineStr">
        <is>
          <t>US GAAP</t>
        </is>
      </c>
      <c r="X180" s="319" t="inlineStr">
        <is>
          <t>US GAAP</t>
        </is>
      </c>
      <c r="Y180" s="319" t="inlineStr">
        <is>
          <t>US GAAP</t>
        </is>
      </c>
      <c r="Z180" s="319" t="inlineStr">
        <is>
          <t>US GAAP</t>
        </is>
      </c>
      <c r="AA180" s="319" t="inlineStr">
        <is>
          <t>US GAAP</t>
        </is>
      </c>
      <c r="AB180" s="319" t="inlineStr">
        <is>
          <t>US GAAP</t>
        </is>
      </c>
      <c r="AC180" s="319" t="inlineStr">
        <is>
          <t>US GAAP</t>
        </is>
      </c>
      <c r="AD180" s="307" t="n"/>
      <c r="AE180" s="307" t="n"/>
      <c r="AF180" s="307" t="n"/>
      <c r="AG180" s="307" t="n"/>
      <c r="AH180" s="307" t="n"/>
      <c r="AI180" s="307" t="n"/>
      <c r="AJ180" s="307" t="n"/>
      <c r="AK180" s="307" t="n"/>
      <c r="AL180" s="307" t="n"/>
      <c r="AM180" s="307" t="n"/>
      <c r="AN180" s="307" t="n"/>
      <c r="AO180" s="307" t="n"/>
      <c r="AP180" s="307" t="n"/>
      <c r="AQ180" s="307" t="n"/>
      <c r="AR180" s="307" t="n"/>
      <c r="AS180" s="307" t="n"/>
      <c r="AT180" s="307" t="n"/>
      <c r="AU180" s="307" t="n"/>
      <c r="AV180" s="307" t="n"/>
      <c r="AW180" s="307" t="n"/>
      <c r="AX180" s="307" t="n"/>
      <c r="AY180" s="307" t="n"/>
      <c r="AZ180" s="307" t="n"/>
      <c r="BA180" s="307" t="n"/>
      <c r="BB180" s="307" t="n"/>
      <c r="BC180" s="307" t="n"/>
      <c r="BD180" s="307" t="n"/>
      <c r="BE180" s="307" t="n"/>
      <c r="BF180" s="307" t="n"/>
      <c r="BG180" s="307" t="n"/>
      <c r="BH180" s="307" t="n"/>
      <c r="BI180" s="307" t="n"/>
      <c r="BJ180" s="307" t="n"/>
      <c r="BK180" s="307" t="n"/>
      <c r="BL180" s="307" t="n"/>
      <c r="BM180" s="307" t="n"/>
      <c r="BN180" s="307" t="n"/>
      <c r="BO180" s="307" t="n"/>
      <c r="BP180" s="307" t="n"/>
      <c r="BQ180" s="307" t="n"/>
      <c r="BR180" s="307" t="n"/>
      <c r="BS180" s="307" t="n"/>
      <c r="BT180" s="307" t="n"/>
      <c r="BU180" s="307" t="n"/>
      <c r="BV180" s="307" t="n"/>
      <c r="BW180" s="307" t="n"/>
      <c r="BX180" s="307" t="n"/>
      <c r="BY180" s="307" t="n"/>
      <c r="BZ180" s="307" t="n"/>
      <c r="CA180" s="307" t="n"/>
      <c r="CB180" s="307" t="n"/>
      <c r="CC180" s="302" t="n"/>
      <c r="CD180" s="302" t="n"/>
      <c r="CE180" s="302" t="n"/>
      <c r="CF180" s="302" t="n"/>
      <c r="CG180" s="302" t="n"/>
      <c r="CH180" s="302" t="n"/>
      <c r="CI180" s="302" t="n"/>
      <c r="CJ180" s="302" t="n"/>
      <c r="CK180" s="302" t="n"/>
      <c r="CL180" s="302" t="n"/>
      <c r="CM180" s="302" t="n"/>
      <c r="CN180" s="302" t="n"/>
      <c r="CO180" s="302" t="n"/>
      <c r="CP180" s="302" t="n"/>
      <c r="CQ180" s="302" t="n"/>
      <c r="CR180" s="302" t="n"/>
      <c r="CS180" s="302" t="n"/>
      <c r="CT180" s="302" t="n"/>
      <c r="CU180" s="302" t="n"/>
      <c r="CV180" s="302" t="n"/>
    </row>
    <row r="181" ht="10.5" customHeight="1" s="412">
      <c r="A181" s="318" t="inlineStr">
        <is>
          <t>EBITDA</t>
        </is>
      </c>
      <c r="B181" s="319" t="inlineStr">
        <is>
          <t>-</t>
        </is>
      </c>
      <c r="C181" s="461" t="n">
        <v>58.466</v>
      </c>
      <c r="D181" s="461" t="n">
        <v>76.792</v>
      </c>
      <c r="E181" s="461" t="n">
        <v>107.378</v>
      </c>
      <c r="F181" s="461" t="n">
        <v>206.777</v>
      </c>
      <c r="G181" s="461" t="n">
        <v>317.217</v>
      </c>
      <c r="H181" s="461" t="n">
        <v>419.439</v>
      </c>
      <c r="I181" s="461" t="n">
        <v>440.426</v>
      </c>
      <c r="J181" s="461" t="n">
        <v>434.397</v>
      </c>
      <c r="K181" s="461" t="n">
        <v>421.574</v>
      </c>
      <c r="L181" s="461" t="n">
        <v>508.849</v>
      </c>
      <c r="M181" s="461" t="n">
        <v>611.4589999999999</v>
      </c>
      <c r="N181" s="461" t="n">
        <v>828.3200000000001</v>
      </c>
      <c r="O181" s="461" t="n">
        <v>1051.043</v>
      </c>
      <c r="P181" s="461" t="n">
        <v>1035.306</v>
      </c>
      <c r="Q181" s="461" t="n">
        <v>1598.955</v>
      </c>
      <c r="R181" s="461" t="n">
        <v>2080.86</v>
      </c>
      <c r="S181" s="461" t="n">
        <v>2610.27</v>
      </c>
      <c r="T181" s="462" t="n">
        <v>2931.46147</v>
      </c>
      <c r="U181" s="462" t="n">
        <v>3217.13047</v>
      </c>
      <c r="V181" s="462" t="n">
        <v>3547.70501</v>
      </c>
      <c r="W181" s="462" t="n">
        <v>3936.33333</v>
      </c>
      <c r="X181" s="462" t="n">
        <v>4291</v>
      </c>
      <c r="Y181" s="462" t="n">
        <v>4819</v>
      </c>
      <c r="Z181" s="462" t="n">
        <v>5337</v>
      </c>
      <c r="AA181" s="462" t="n">
        <v>5908</v>
      </c>
      <c r="AB181" s="462" t="n">
        <v>6529</v>
      </c>
      <c r="AC181" s="462" t="n">
        <v>7201</v>
      </c>
      <c r="AD181" s="307" t="n"/>
      <c r="AE181" s="307" t="n"/>
      <c r="AF181" s="307" t="n"/>
      <c r="AG181" s="307" t="n"/>
      <c r="AH181" s="307" t="n"/>
      <c r="AI181" s="307" t="n"/>
      <c r="AJ181" s="307" t="n"/>
      <c r="AK181" s="307" t="n"/>
      <c r="AL181" s="307" t="n"/>
      <c r="AM181" s="307" t="n"/>
      <c r="AN181" s="307" t="n"/>
      <c r="AO181" s="307" t="n"/>
      <c r="AP181" s="307" t="n"/>
      <c r="AQ181" s="307" t="n"/>
      <c r="AR181" s="307" t="n"/>
      <c r="AS181" s="307" t="n"/>
      <c r="AT181" s="307" t="n"/>
      <c r="AU181" s="307" t="n"/>
      <c r="AV181" s="307" t="n"/>
      <c r="AW181" s="307" t="n"/>
      <c r="AX181" s="307" t="n"/>
      <c r="AY181" s="307" t="n"/>
      <c r="AZ181" s="307" t="n"/>
      <c r="BA181" s="307" t="n"/>
      <c r="BB181" s="307" t="n"/>
      <c r="BC181" s="307" t="n"/>
      <c r="BD181" s="307" t="n"/>
      <c r="BE181" s="307" t="n"/>
      <c r="BF181" s="307" t="n"/>
      <c r="BG181" s="307" t="n"/>
      <c r="BH181" s="307" t="n"/>
      <c r="BI181" s="307" t="n"/>
      <c r="BJ181" s="307" t="n"/>
      <c r="BK181" s="307" t="n"/>
      <c r="BL181" s="307" t="n"/>
      <c r="BM181" s="307" t="n"/>
      <c r="BN181" s="307" t="n"/>
      <c r="BO181" s="307" t="n"/>
      <c r="BP181" s="307" t="n"/>
      <c r="BQ181" s="307" t="n"/>
      <c r="BR181" s="307" t="n"/>
      <c r="BS181" s="307" t="n"/>
      <c r="BT181" s="307" t="n"/>
      <c r="BU181" s="307" t="n"/>
      <c r="BV181" s="307" t="n"/>
      <c r="BW181" s="307" t="n"/>
      <c r="BX181" s="307" t="n"/>
      <c r="BY181" s="307" t="n"/>
      <c r="BZ181" s="307" t="n"/>
      <c r="CA181" s="307" t="n"/>
      <c r="CB181" s="307" t="n"/>
      <c r="CC181" s="302" t="n"/>
      <c r="CD181" s="302" t="n"/>
      <c r="CE181" s="302" t="n"/>
      <c r="CF181" s="302" t="n"/>
      <c r="CG181" s="302" t="n"/>
      <c r="CH181" s="302" t="n"/>
      <c r="CI181" s="302" t="n"/>
      <c r="CJ181" s="302" t="n"/>
      <c r="CK181" s="302" t="n"/>
      <c r="CL181" s="302" t="n"/>
      <c r="CM181" s="302" t="n"/>
      <c r="CN181" s="302" t="n"/>
      <c r="CO181" s="302" t="n"/>
      <c r="CP181" s="302" t="n"/>
      <c r="CQ181" s="302" t="n"/>
      <c r="CR181" s="302" t="n"/>
      <c r="CS181" s="302" t="n"/>
      <c r="CT181" s="302" t="n"/>
      <c r="CU181" s="302" t="n"/>
      <c r="CV181" s="302" t="n"/>
    </row>
    <row r="182" ht="10.5" customHeight="1" s="412">
      <c r="A182" s="302" t="inlineStr">
        <is>
          <t xml:space="preserve">    Final Est.</t>
        </is>
      </c>
      <c r="B182" s="319" t="inlineStr">
        <is>
          <t>-</t>
        </is>
      </c>
      <c r="C182" s="462" t="n">
        <v>58.23229</v>
      </c>
      <c r="D182" s="462" t="n">
        <v>70.601</v>
      </c>
      <c r="E182" s="462" t="n">
        <v>96.52804999999999</v>
      </c>
      <c r="F182" s="462" t="n">
        <v>202.10397</v>
      </c>
      <c r="G182" s="462" t="n">
        <v>310.33665</v>
      </c>
      <c r="H182" s="462" t="n">
        <v>415.8827</v>
      </c>
      <c r="I182" s="462" t="n">
        <v>437.44915</v>
      </c>
      <c r="J182" s="462" t="n">
        <v>422.1931</v>
      </c>
      <c r="K182" s="462" t="n">
        <v>429.53604</v>
      </c>
      <c r="L182" s="462" t="n">
        <v>509.99951</v>
      </c>
      <c r="M182" s="462" t="n">
        <v>594.66959</v>
      </c>
      <c r="N182" s="462" t="n">
        <v>826.89663</v>
      </c>
      <c r="O182" s="462" t="n">
        <v>1011.63372</v>
      </c>
      <c r="P182" s="462" t="n">
        <v>1036.98089</v>
      </c>
      <c r="Q182" s="462" t="n">
        <v>1588.37766</v>
      </c>
      <c r="R182" s="462" t="n">
        <v>2046.05914</v>
      </c>
      <c r="S182" s="462" t="n">
        <v>2558.67612</v>
      </c>
      <c r="T182" s="319" t="inlineStr">
        <is>
          <t>-</t>
        </is>
      </c>
      <c r="U182" s="319" t="inlineStr">
        <is>
          <t>-</t>
        </is>
      </c>
      <c r="V182" s="319" t="inlineStr">
        <is>
          <t>-</t>
        </is>
      </c>
      <c r="W182" s="319" t="inlineStr">
        <is>
          <t>-</t>
        </is>
      </c>
      <c r="X182" s="319" t="inlineStr">
        <is>
          <t>-</t>
        </is>
      </c>
      <c r="Y182" s="319" t="inlineStr">
        <is>
          <t>-</t>
        </is>
      </c>
      <c r="Z182" s="319" t="inlineStr">
        <is>
          <t>-</t>
        </is>
      </c>
      <c r="AA182" s="319" t="inlineStr">
        <is>
          <t>-</t>
        </is>
      </c>
      <c r="AB182" s="319" t="inlineStr">
        <is>
          <t>-</t>
        </is>
      </c>
      <c r="AC182" s="319" t="inlineStr">
        <is>
          <t>-</t>
        </is>
      </c>
      <c r="AD182" s="307" t="n"/>
      <c r="AE182" s="307" t="n"/>
      <c r="AF182" s="307" t="n"/>
      <c r="AG182" s="307" t="n"/>
      <c r="AH182" s="307" t="n"/>
      <c r="AI182" s="307" t="n"/>
      <c r="AJ182" s="307" t="n"/>
      <c r="AK182" s="307" t="n"/>
      <c r="AL182" s="307" t="n"/>
      <c r="AM182" s="307" t="n"/>
      <c r="AN182" s="307" t="n"/>
      <c r="AO182" s="307" t="n"/>
      <c r="AP182" s="307" t="n"/>
      <c r="AQ182" s="307" t="n"/>
      <c r="AR182" s="307" t="n"/>
      <c r="AS182" s="307" t="n"/>
      <c r="AT182" s="307" t="n"/>
      <c r="AU182" s="307" t="n"/>
      <c r="AV182" s="307" t="n"/>
      <c r="AW182" s="307" t="n"/>
      <c r="AX182" s="307" t="n"/>
      <c r="AY182" s="307" t="n"/>
      <c r="AZ182" s="307" t="n"/>
      <c r="BA182" s="307" t="n"/>
      <c r="BB182" s="307" t="n"/>
      <c r="BC182" s="307" t="n"/>
      <c r="BD182" s="307" t="n"/>
      <c r="BE182" s="307" t="n"/>
      <c r="BF182" s="307" t="n"/>
      <c r="BG182" s="307" t="n"/>
      <c r="BH182" s="307" t="n"/>
      <c r="BI182" s="307" t="n"/>
      <c r="BJ182" s="307" t="n"/>
      <c r="BK182" s="307" t="n"/>
      <c r="BL182" s="307" t="n"/>
      <c r="BM182" s="307" t="n"/>
      <c r="BN182" s="307" t="n"/>
      <c r="BO182" s="307" t="n"/>
      <c r="BP182" s="307" t="n"/>
      <c r="BQ182" s="307" t="n"/>
      <c r="BR182" s="307" t="n"/>
      <c r="BS182" s="307" t="n"/>
      <c r="BT182" s="307" t="n"/>
      <c r="BU182" s="307" t="n"/>
      <c r="BV182" s="307" t="n"/>
      <c r="BW182" s="307" t="n"/>
      <c r="BX182" s="307" t="n"/>
      <c r="BY182" s="307" t="n"/>
      <c r="BZ182" s="307" t="n"/>
      <c r="CA182" s="307" t="n"/>
      <c r="CB182" s="307" t="n"/>
      <c r="CC182" s="302" t="n"/>
      <c r="CD182" s="302" t="n"/>
      <c r="CE182" s="302" t="n"/>
      <c r="CF182" s="302" t="n"/>
      <c r="CG182" s="302" t="n"/>
      <c r="CH182" s="302" t="n"/>
      <c r="CI182" s="302" t="n"/>
      <c r="CJ182" s="302" t="n"/>
      <c r="CK182" s="302" t="n"/>
      <c r="CL182" s="302" t="n"/>
      <c r="CM182" s="302" t="n"/>
      <c r="CN182" s="302" t="n"/>
      <c r="CO182" s="302" t="n"/>
      <c r="CP182" s="302" t="n"/>
      <c r="CQ182" s="302" t="n"/>
      <c r="CR182" s="302" t="n"/>
      <c r="CS182" s="302" t="n"/>
      <c r="CT182" s="302" t="n"/>
      <c r="CU182" s="302" t="n"/>
      <c r="CV182" s="302" t="n"/>
    </row>
    <row r="183" ht="10.5" customHeight="1" s="412">
      <c r="A183" s="302" t="inlineStr">
        <is>
          <t xml:space="preserve">    Median</t>
        </is>
      </c>
      <c r="B183" s="319" t="inlineStr">
        <is>
          <t>-</t>
        </is>
      </c>
      <c r="C183" s="462" t="n">
        <v>58</v>
      </c>
      <c r="D183" s="462" t="n">
        <v>70.59999999999999</v>
      </c>
      <c r="E183" s="462" t="n">
        <v>96.51300000000001</v>
      </c>
      <c r="F183" s="462" t="n">
        <v>202.1545</v>
      </c>
      <c r="G183" s="462" t="n">
        <v>309.5735</v>
      </c>
      <c r="H183" s="462" t="n">
        <v>417.4</v>
      </c>
      <c r="I183" s="462" t="n">
        <v>437.067</v>
      </c>
      <c r="J183" s="462" t="n">
        <v>421.87581</v>
      </c>
      <c r="K183" s="462" t="n">
        <v>430.806</v>
      </c>
      <c r="L183" s="462" t="n">
        <v>511.102</v>
      </c>
      <c r="M183" s="462" t="n">
        <v>597.6</v>
      </c>
      <c r="N183" s="462" t="n">
        <v>825.3</v>
      </c>
      <c r="O183" s="462" t="n">
        <v>1035</v>
      </c>
      <c r="P183" s="462" t="n">
        <v>1020</v>
      </c>
      <c r="Q183" s="462" t="n">
        <v>1590.5</v>
      </c>
      <c r="R183" s="462" t="n">
        <v>2052.05998</v>
      </c>
      <c r="S183" s="462" t="n">
        <v>2573</v>
      </c>
      <c r="T183" s="462" t="n">
        <v>2927.11</v>
      </c>
      <c r="U183" s="462" t="n">
        <v>3237.26124</v>
      </c>
      <c r="V183" s="462" t="n">
        <v>3554.19</v>
      </c>
      <c r="W183" s="462" t="n">
        <v>3931</v>
      </c>
      <c r="X183" s="462" t="n">
        <v>4291</v>
      </c>
      <c r="Y183" s="462" t="n">
        <v>4819</v>
      </c>
      <c r="Z183" s="462" t="n">
        <v>5337</v>
      </c>
      <c r="AA183" s="462" t="n">
        <v>5908</v>
      </c>
      <c r="AB183" s="462" t="n">
        <v>6529</v>
      </c>
      <c r="AC183" s="462" t="n">
        <v>7201</v>
      </c>
      <c r="AD183" s="307" t="n"/>
      <c r="AE183" s="307" t="n"/>
      <c r="AF183" s="307" t="n"/>
      <c r="AG183" s="307" t="n"/>
      <c r="AH183" s="307" t="n"/>
      <c r="AI183" s="307" t="n"/>
      <c r="AJ183" s="307" t="n"/>
      <c r="AK183" s="307" t="n"/>
      <c r="AL183" s="307" t="n"/>
      <c r="AM183" s="307" t="n"/>
      <c r="AN183" s="307" t="n"/>
      <c r="AO183" s="307" t="n"/>
      <c r="AP183" s="307" t="n"/>
      <c r="AQ183" s="307" t="n"/>
      <c r="AR183" s="307" t="n"/>
      <c r="AS183" s="307" t="n"/>
      <c r="AT183" s="307" t="n"/>
      <c r="AU183" s="307" t="n"/>
      <c r="AV183" s="307" t="n"/>
      <c r="AW183" s="307" t="n"/>
      <c r="AX183" s="307" t="n"/>
      <c r="AY183" s="307" t="n"/>
      <c r="AZ183" s="307" t="n"/>
      <c r="BA183" s="307" t="n"/>
      <c r="BB183" s="307" t="n"/>
      <c r="BC183" s="307" t="n"/>
      <c r="BD183" s="307" t="n"/>
      <c r="BE183" s="307" t="n"/>
      <c r="BF183" s="307" t="n"/>
      <c r="BG183" s="307" t="n"/>
      <c r="BH183" s="307" t="n"/>
      <c r="BI183" s="307" t="n"/>
      <c r="BJ183" s="307" t="n"/>
      <c r="BK183" s="307" t="n"/>
      <c r="BL183" s="307" t="n"/>
      <c r="BM183" s="307" t="n"/>
      <c r="BN183" s="307" t="n"/>
      <c r="BO183" s="307" t="n"/>
      <c r="BP183" s="307" t="n"/>
      <c r="BQ183" s="307" t="n"/>
      <c r="BR183" s="307" t="n"/>
      <c r="BS183" s="307" t="n"/>
      <c r="BT183" s="307" t="n"/>
      <c r="BU183" s="307" t="n"/>
      <c r="BV183" s="307" t="n"/>
      <c r="BW183" s="307" t="n"/>
      <c r="BX183" s="307" t="n"/>
      <c r="BY183" s="307" t="n"/>
      <c r="BZ183" s="307" t="n"/>
      <c r="CA183" s="307" t="n"/>
      <c r="CB183" s="307" t="n"/>
      <c r="CC183" s="302" t="n"/>
      <c r="CD183" s="302" t="n"/>
      <c r="CE183" s="302" t="n"/>
      <c r="CF183" s="302" t="n"/>
      <c r="CG183" s="302" t="n"/>
      <c r="CH183" s="302" t="n"/>
      <c r="CI183" s="302" t="n"/>
      <c r="CJ183" s="302" t="n"/>
      <c r="CK183" s="302" t="n"/>
      <c r="CL183" s="302" t="n"/>
      <c r="CM183" s="302" t="n"/>
      <c r="CN183" s="302" t="n"/>
      <c r="CO183" s="302" t="n"/>
      <c r="CP183" s="302" t="n"/>
      <c r="CQ183" s="302" t="n"/>
      <c r="CR183" s="302" t="n"/>
      <c r="CS183" s="302" t="n"/>
      <c r="CT183" s="302" t="n"/>
      <c r="CU183" s="302" t="n"/>
      <c r="CV183" s="302" t="n"/>
    </row>
    <row r="184" ht="10.5" customHeight="1" s="412">
      <c r="A184" s="302" t="inlineStr">
        <is>
          <t xml:space="preserve">    High</t>
        </is>
      </c>
      <c r="B184" s="319" t="inlineStr">
        <is>
          <t>-</t>
        </is>
      </c>
      <c r="C184" s="462" t="n">
        <v>62.1</v>
      </c>
      <c r="D184" s="462" t="n">
        <v>72</v>
      </c>
      <c r="E184" s="462" t="n">
        <v>102.039</v>
      </c>
      <c r="F184" s="462" t="n">
        <v>205</v>
      </c>
      <c r="G184" s="462" t="n">
        <v>317</v>
      </c>
      <c r="H184" s="462" t="n">
        <v>422.9</v>
      </c>
      <c r="I184" s="462" t="n">
        <v>444</v>
      </c>
      <c r="J184" s="462" t="n">
        <v>431</v>
      </c>
      <c r="K184" s="462" t="n">
        <v>443</v>
      </c>
      <c r="L184" s="462" t="n">
        <v>517.02849</v>
      </c>
      <c r="M184" s="462" t="n">
        <v>606.3</v>
      </c>
      <c r="N184" s="462" t="n">
        <v>841</v>
      </c>
      <c r="O184" s="462" t="n">
        <v>1046.9</v>
      </c>
      <c r="P184" s="462" t="n">
        <v>1420</v>
      </c>
      <c r="Q184" s="462" t="n">
        <v>1632.1</v>
      </c>
      <c r="R184" s="462" t="n">
        <v>2075</v>
      </c>
      <c r="S184" s="462" t="n">
        <v>2625.82735</v>
      </c>
      <c r="T184" s="462" t="n">
        <v>3055</v>
      </c>
      <c r="U184" s="462" t="n">
        <v>3420.01674</v>
      </c>
      <c r="V184" s="462" t="n">
        <v>3835.6514</v>
      </c>
      <c r="W184" s="462" t="n">
        <v>3948</v>
      </c>
      <c r="X184" s="462" t="n">
        <v>4350</v>
      </c>
      <c r="Y184" s="462" t="n">
        <v>4819</v>
      </c>
      <c r="Z184" s="462" t="n">
        <v>5337</v>
      </c>
      <c r="AA184" s="462" t="n">
        <v>5908</v>
      </c>
      <c r="AB184" s="462" t="n">
        <v>6529</v>
      </c>
      <c r="AC184" s="462" t="n">
        <v>7201</v>
      </c>
      <c r="AD184" s="307" t="n"/>
      <c r="AE184" s="307" t="n"/>
      <c r="AF184" s="307" t="n"/>
      <c r="AG184" s="307" t="n"/>
      <c r="AH184" s="307" t="n"/>
      <c r="AI184" s="307" t="n"/>
      <c r="AJ184" s="307" t="n"/>
      <c r="AK184" s="307" t="n"/>
      <c r="AL184" s="307" t="n"/>
      <c r="AM184" s="307" t="n"/>
      <c r="AN184" s="307" t="n"/>
      <c r="AO184" s="307" t="n"/>
      <c r="AP184" s="307" t="n"/>
      <c r="AQ184" s="307" t="n"/>
      <c r="AR184" s="307" t="n"/>
      <c r="AS184" s="307" t="n"/>
      <c r="AT184" s="307" t="n"/>
      <c r="AU184" s="307" t="n"/>
      <c r="AV184" s="307" t="n"/>
      <c r="AW184" s="307" t="n"/>
      <c r="AX184" s="307" t="n"/>
      <c r="AY184" s="307" t="n"/>
      <c r="AZ184" s="307" t="n"/>
      <c r="BA184" s="307" t="n"/>
      <c r="BB184" s="307" t="n"/>
      <c r="BC184" s="307" t="n"/>
      <c r="BD184" s="307" t="n"/>
      <c r="BE184" s="307" t="n"/>
      <c r="BF184" s="307" t="n"/>
      <c r="BG184" s="307" t="n"/>
      <c r="BH184" s="307" t="n"/>
      <c r="BI184" s="307" t="n"/>
      <c r="BJ184" s="307" t="n"/>
      <c r="BK184" s="307" t="n"/>
      <c r="BL184" s="307" t="n"/>
      <c r="BM184" s="307" t="n"/>
      <c r="BN184" s="307" t="n"/>
      <c r="BO184" s="307" t="n"/>
      <c r="BP184" s="307" t="n"/>
      <c r="BQ184" s="307" t="n"/>
      <c r="BR184" s="307" t="n"/>
      <c r="BS184" s="307" t="n"/>
      <c r="BT184" s="307" t="n"/>
      <c r="BU184" s="307" t="n"/>
      <c r="BV184" s="307" t="n"/>
      <c r="BW184" s="307" t="n"/>
      <c r="BX184" s="307" t="n"/>
      <c r="BY184" s="307" t="n"/>
      <c r="BZ184" s="307" t="n"/>
      <c r="CA184" s="307" t="n"/>
      <c r="CB184" s="307" t="n"/>
      <c r="CC184" s="302" t="n"/>
      <c r="CD184" s="302" t="n"/>
      <c r="CE184" s="302" t="n"/>
      <c r="CF184" s="302" t="n"/>
      <c r="CG184" s="302" t="n"/>
      <c r="CH184" s="302" t="n"/>
      <c r="CI184" s="302" t="n"/>
      <c r="CJ184" s="302" t="n"/>
      <c r="CK184" s="302" t="n"/>
      <c r="CL184" s="302" t="n"/>
      <c r="CM184" s="302" t="n"/>
      <c r="CN184" s="302" t="n"/>
      <c r="CO184" s="302" t="n"/>
      <c r="CP184" s="302" t="n"/>
      <c r="CQ184" s="302" t="n"/>
      <c r="CR184" s="302" t="n"/>
      <c r="CS184" s="302" t="n"/>
      <c r="CT184" s="302" t="n"/>
      <c r="CU184" s="302" t="n"/>
      <c r="CV184" s="302" t="n"/>
    </row>
    <row r="185" ht="10.5" customHeight="1" s="412">
      <c r="A185" s="302" t="inlineStr">
        <is>
          <t xml:space="preserve">    Low</t>
        </is>
      </c>
      <c r="B185" s="319" t="inlineStr">
        <is>
          <t>-</t>
        </is>
      </c>
      <c r="C185" s="462" t="n">
        <v>56.5</v>
      </c>
      <c r="D185" s="462" t="n">
        <v>68.864</v>
      </c>
      <c r="E185" s="462" t="n">
        <v>91.10599999999999</v>
      </c>
      <c r="F185" s="462" t="n">
        <v>199.731</v>
      </c>
      <c r="G185" s="462" t="n">
        <v>303.63151</v>
      </c>
      <c r="H185" s="462" t="n">
        <v>398.73499</v>
      </c>
      <c r="I185" s="462" t="n">
        <v>429.8</v>
      </c>
      <c r="J185" s="462" t="n">
        <v>411.838</v>
      </c>
      <c r="K185" s="462" t="n">
        <v>408.7</v>
      </c>
      <c r="L185" s="462" t="n">
        <v>497.971</v>
      </c>
      <c r="M185" s="462" t="n">
        <v>575.532</v>
      </c>
      <c r="N185" s="462" t="n">
        <v>814</v>
      </c>
      <c r="O185" s="462" t="n">
        <v>756.5</v>
      </c>
      <c r="P185" s="462" t="n">
        <v>1000.7</v>
      </c>
      <c r="Q185" s="462" t="n">
        <v>1551.4849</v>
      </c>
      <c r="R185" s="462" t="n">
        <v>1995.53546</v>
      </c>
      <c r="S185" s="462" t="n">
        <v>2470</v>
      </c>
      <c r="T185" s="462" t="n">
        <v>2770</v>
      </c>
      <c r="U185" s="462" t="n">
        <v>2943</v>
      </c>
      <c r="V185" s="462" t="n">
        <v>3259.7</v>
      </c>
      <c r="W185" s="462" t="n">
        <v>3930</v>
      </c>
      <c r="X185" s="462" t="n">
        <v>4232</v>
      </c>
      <c r="Y185" s="462" t="n">
        <v>4819</v>
      </c>
      <c r="Z185" s="462" t="n">
        <v>5337</v>
      </c>
      <c r="AA185" s="462" t="n">
        <v>5908</v>
      </c>
      <c r="AB185" s="462" t="n">
        <v>6529</v>
      </c>
      <c r="AC185" s="462" t="n">
        <v>7201</v>
      </c>
      <c r="AD185" s="307" t="n"/>
      <c r="AE185" s="307" t="n"/>
      <c r="AF185" s="307" t="n"/>
      <c r="AG185" s="307" t="n"/>
      <c r="AH185" s="307" t="n"/>
      <c r="AI185" s="307" t="n"/>
      <c r="AJ185" s="307" t="n"/>
      <c r="AK185" s="307" t="n"/>
      <c r="AL185" s="307" t="n"/>
      <c r="AM185" s="307" t="n"/>
      <c r="AN185" s="307" t="n"/>
      <c r="AO185" s="307" t="n"/>
      <c r="AP185" s="307" t="n"/>
      <c r="AQ185" s="307" t="n"/>
      <c r="AR185" s="307" t="n"/>
      <c r="AS185" s="307" t="n"/>
      <c r="AT185" s="307" t="n"/>
      <c r="AU185" s="307" t="n"/>
      <c r="AV185" s="307" t="n"/>
      <c r="AW185" s="307" t="n"/>
      <c r="AX185" s="307" t="n"/>
      <c r="AY185" s="307" t="n"/>
      <c r="AZ185" s="307" t="n"/>
      <c r="BA185" s="307" t="n"/>
      <c r="BB185" s="307" t="n"/>
      <c r="BC185" s="307" t="n"/>
      <c r="BD185" s="307" t="n"/>
      <c r="BE185" s="307" t="n"/>
      <c r="BF185" s="307" t="n"/>
      <c r="BG185" s="307" t="n"/>
      <c r="BH185" s="307" t="n"/>
      <c r="BI185" s="307" t="n"/>
      <c r="BJ185" s="307" t="n"/>
      <c r="BK185" s="307" t="n"/>
      <c r="BL185" s="307" t="n"/>
      <c r="BM185" s="307" t="n"/>
      <c r="BN185" s="307" t="n"/>
      <c r="BO185" s="307" t="n"/>
      <c r="BP185" s="307" t="n"/>
      <c r="BQ185" s="307" t="n"/>
      <c r="BR185" s="307" t="n"/>
      <c r="BS185" s="307" t="n"/>
      <c r="BT185" s="307" t="n"/>
      <c r="BU185" s="307" t="n"/>
      <c r="BV185" s="307" t="n"/>
      <c r="BW185" s="307" t="n"/>
      <c r="BX185" s="307" t="n"/>
      <c r="BY185" s="307" t="n"/>
      <c r="BZ185" s="307" t="n"/>
      <c r="CA185" s="307" t="n"/>
      <c r="CB185" s="307" t="n"/>
      <c r="CC185" s="302" t="n"/>
      <c r="CD185" s="302" t="n"/>
      <c r="CE185" s="302" t="n"/>
      <c r="CF185" s="302" t="n"/>
      <c r="CG185" s="302" t="n"/>
      <c r="CH185" s="302" t="n"/>
      <c r="CI185" s="302" t="n"/>
      <c r="CJ185" s="302" t="n"/>
      <c r="CK185" s="302" t="n"/>
      <c r="CL185" s="302" t="n"/>
      <c r="CM185" s="302" t="n"/>
      <c r="CN185" s="302" t="n"/>
      <c r="CO185" s="302" t="n"/>
      <c r="CP185" s="302" t="n"/>
      <c r="CQ185" s="302" t="n"/>
      <c r="CR185" s="302" t="n"/>
      <c r="CS185" s="302" t="n"/>
      <c r="CT185" s="302" t="n"/>
      <c r="CU185" s="302" t="n"/>
      <c r="CV185" s="302" t="n"/>
    </row>
    <row r="186" ht="10.5" customHeight="1" s="412">
      <c r="A186" s="302" t="inlineStr">
        <is>
          <t xml:space="preserve">    Std. Dev.</t>
        </is>
      </c>
      <c r="B186" s="319" t="inlineStr">
        <is>
          <t>-</t>
        </is>
      </c>
      <c r="C186" s="460" t="n">
        <v>1.78563</v>
      </c>
      <c r="D186" s="460" t="n">
        <v>1.163</v>
      </c>
      <c r="E186" s="460" t="n">
        <v>3.47593</v>
      </c>
      <c r="F186" s="460" t="n">
        <v>1.49412</v>
      </c>
      <c r="G186" s="460" t="n">
        <v>3.38657</v>
      </c>
      <c r="H186" s="460" t="n">
        <v>6.13135</v>
      </c>
      <c r="I186" s="460" t="n">
        <v>3.39772</v>
      </c>
      <c r="J186" s="460" t="n">
        <v>3.83961</v>
      </c>
      <c r="K186" s="460" t="n">
        <v>6.26737</v>
      </c>
      <c r="L186" s="460" t="n">
        <v>4.92563</v>
      </c>
      <c r="M186" s="460" t="n">
        <v>7.71926</v>
      </c>
      <c r="N186" s="460" t="n">
        <v>6.06328</v>
      </c>
      <c r="O186" s="460" t="n">
        <v>71.29138</v>
      </c>
      <c r="P186" s="460" t="n">
        <v>82.88395</v>
      </c>
      <c r="Q186" s="460" t="n">
        <v>19.18838</v>
      </c>
      <c r="R186" s="460" t="n">
        <v>19.55352</v>
      </c>
      <c r="S186" s="460" t="n">
        <v>39.52305</v>
      </c>
      <c r="T186" s="460" t="n">
        <v>59.17398</v>
      </c>
      <c r="U186" s="460" t="n">
        <v>110.33585</v>
      </c>
      <c r="V186" s="460" t="n">
        <v>154.70507</v>
      </c>
      <c r="W186" s="460" t="n">
        <v>8.25967</v>
      </c>
      <c r="X186" s="460" t="n">
        <v>59</v>
      </c>
      <c r="Y186" s="460" t="n">
        <v>0</v>
      </c>
      <c r="Z186" s="460" t="n">
        <v>0</v>
      </c>
      <c r="AA186" s="460" t="n">
        <v>0</v>
      </c>
      <c r="AB186" s="460" t="n">
        <v>0</v>
      </c>
      <c r="AC186" s="460" t="n">
        <v>0</v>
      </c>
      <c r="AD186" s="307" t="n"/>
      <c r="AE186" s="307" t="n"/>
      <c r="AF186" s="307" t="n"/>
      <c r="AG186" s="307" t="n"/>
      <c r="AH186" s="307" t="n"/>
      <c r="AI186" s="307" t="n"/>
      <c r="AJ186" s="307" t="n"/>
      <c r="AK186" s="307" t="n"/>
      <c r="AL186" s="307" t="n"/>
      <c r="AM186" s="307" t="n"/>
      <c r="AN186" s="307" t="n"/>
      <c r="AO186" s="307" t="n"/>
      <c r="AP186" s="307" t="n"/>
      <c r="AQ186" s="307" t="n"/>
      <c r="AR186" s="307" t="n"/>
      <c r="AS186" s="307" t="n"/>
      <c r="AT186" s="307" t="n"/>
      <c r="AU186" s="307" t="n"/>
      <c r="AV186" s="307" t="n"/>
      <c r="AW186" s="307" t="n"/>
      <c r="AX186" s="307" t="n"/>
      <c r="AY186" s="307" t="n"/>
      <c r="AZ186" s="307" t="n"/>
      <c r="BA186" s="307" t="n"/>
      <c r="BB186" s="307" t="n"/>
      <c r="BC186" s="307" t="n"/>
      <c r="BD186" s="307" t="n"/>
      <c r="BE186" s="307" t="n"/>
      <c r="BF186" s="307" t="n"/>
      <c r="BG186" s="307" t="n"/>
      <c r="BH186" s="307" t="n"/>
      <c r="BI186" s="307" t="n"/>
      <c r="BJ186" s="307" t="n"/>
      <c r="BK186" s="307" t="n"/>
      <c r="BL186" s="307" t="n"/>
      <c r="BM186" s="307" t="n"/>
      <c r="BN186" s="307" t="n"/>
      <c r="BO186" s="307" t="n"/>
      <c r="BP186" s="307" t="n"/>
      <c r="BQ186" s="307" t="n"/>
      <c r="BR186" s="307" t="n"/>
      <c r="BS186" s="307" t="n"/>
      <c r="BT186" s="307" t="n"/>
      <c r="BU186" s="307" t="n"/>
      <c r="BV186" s="307" t="n"/>
      <c r="BW186" s="307" t="n"/>
      <c r="BX186" s="307" t="n"/>
      <c r="BY186" s="307" t="n"/>
      <c r="BZ186" s="307" t="n"/>
      <c r="CA186" s="307" t="n"/>
      <c r="CB186" s="307" t="n"/>
      <c r="CC186" s="302" t="n"/>
      <c r="CD186" s="302" t="n"/>
      <c r="CE186" s="302" t="n"/>
      <c r="CF186" s="302" t="n"/>
      <c r="CG186" s="302" t="n"/>
      <c r="CH186" s="302" t="n"/>
      <c r="CI186" s="302" t="n"/>
      <c r="CJ186" s="302" t="n"/>
      <c r="CK186" s="302" t="n"/>
      <c r="CL186" s="302" t="n"/>
      <c r="CM186" s="302" t="n"/>
      <c r="CN186" s="302" t="n"/>
      <c r="CO186" s="302" t="n"/>
      <c r="CP186" s="302" t="n"/>
      <c r="CQ186" s="302" t="n"/>
      <c r="CR186" s="302" t="n"/>
      <c r="CS186" s="302" t="n"/>
      <c r="CT186" s="302" t="n"/>
      <c r="CU186" s="302" t="n"/>
      <c r="CV186" s="302" t="n"/>
    </row>
    <row r="187" ht="10.5" customHeight="1" s="412">
      <c r="A187" s="302" t="inlineStr">
        <is>
          <t xml:space="preserve">    No. of Estimates</t>
        </is>
      </c>
      <c r="B187" s="319" t="inlineStr">
        <is>
          <t>-</t>
        </is>
      </c>
      <c r="C187" s="319" t="inlineStr">
        <is>
          <t>7/7</t>
        </is>
      </c>
      <c r="D187" s="319" t="inlineStr">
        <is>
          <t>6/5</t>
        </is>
      </c>
      <c r="E187" s="319" t="inlineStr">
        <is>
          <t>8/8</t>
        </is>
      </c>
      <c r="F187" s="319" t="inlineStr">
        <is>
          <t>10/10</t>
        </is>
      </c>
      <c r="G187" s="319" t="inlineStr">
        <is>
          <t>16/16</t>
        </is>
      </c>
      <c r="H187" s="319" t="inlineStr">
        <is>
          <t>17/17</t>
        </is>
      </c>
      <c r="I187" s="319" t="inlineStr">
        <is>
          <t>24/24</t>
        </is>
      </c>
      <c r="J187" s="319" t="inlineStr">
        <is>
          <t>21/21</t>
        </is>
      </c>
      <c r="K187" s="319" t="inlineStr">
        <is>
          <t>26/26</t>
        </is>
      </c>
      <c r="L187" s="319" t="inlineStr">
        <is>
          <t>25/25</t>
        </is>
      </c>
      <c r="M187" s="319" t="inlineStr">
        <is>
          <t>21/23</t>
        </is>
      </c>
      <c r="N187" s="319" t="inlineStr">
        <is>
          <t>25/26</t>
        </is>
      </c>
      <c r="O187" s="319" t="inlineStr">
        <is>
          <t>24/24</t>
        </is>
      </c>
      <c r="P187" s="319" t="inlineStr">
        <is>
          <t>23/25</t>
        </is>
      </c>
      <c r="Q187" s="319" t="inlineStr">
        <is>
          <t>23/24</t>
        </is>
      </c>
      <c r="R187" s="319" t="inlineStr">
        <is>
          <t>26/26</t>
        </is>
      </c>
      <c r="S187" s="319" t="inlineStr">
        <is>
          <t>31/31</t>
        </is>
      </c>
      <c r="T187" s="319" t="inlineStr">
        <is>
          <t>29/29</t>
        </is>
      </c>
      <c r="U187" s="319" t="inlineStr">
        <is>
          <t>28/29</t>
        </is>
      </c>
      <c r="V187" s="319" t="inlineStr">
        <is>
          <t>14/14</t>
        </is>
      </c>
      <c r="W187" s="319" t="inlineStr">
        <is>
          <t>3/3</t>
        </is>
      </c>
      <c r="X187" s="319" t="inlineStr">
        <is>
          <t>2/2</t>
        </is>
      </c>
      <c r="Y187" s="319" t="inlineStr">
        <is>
          <t>1/1</t>
        </is>
      </c>
      <c r="Z187" s="319" t="inlineStr">
        <is>
          <t>1/1</t>
        </is>
      </c>
      <c r="AA187" s="319" t="inlineStr">
        <is>
          <t>1/1</t>
        </is>
      </c>
      <c r="AB187" s="319" t="inlineStr">
        <is>
          <t>1/1</t>
        </is>
      </c>
      <c r="AC187" s="319" t="inlineStr">
        <is>
          <t>1/1</t>
        </is>
      </c>
      <c r="AD187" s="307" t="n"/>
      <c r="AE187" s="307" t="n"/>
      <c r="AF187" s="307" t="n"/>
      <c r="AG187" s="307" t="n"/>
      <c r="AH187" s="307" t="n"/>
      <c r="AI187" s="307" t="n"/>
      <c r="AJ187" s="307" t="n"/>
      <c r="AK187" s="307" t="n"/>
      <c r="AL187" s="307" t="n"/>
      <c r="AM187" s="307" t="n"/>
      <c r="AN187" s="307" t="n"/>
      <c r="AO187" s="307" t="n"/>
      <c r="AP187" s="307" t="n"/>
      <c r="AQ187" s="307" t="n"/>
      <c r="AR187" s="307" t="n"/>
      <c r="AS187" s="307" t="n"/>
      <c r="AT187" s="307" t="n"/>
      <c r="AU187" s="307" t="n"/>
      <c r="AV187" s="307" t="n"/>
      <c r="AW187" s="307" t="n"/>
      <c r="AX187" s="307" t="n"/>
      <c r="AY187" s="307" t="n"/>
      <c r="AZ187" s="307" t="n"/>
      <c r="BA187" s="307" t="n"/>
      <c r="BB187" s="307" t="n"/>
      <c r="BC187" s="307" t="n"/>
      <c r="BD187" s="307" t="n"/>
      <c r="BE187" s="307" t="n"/>
      <c r="BF187" s="307" t="n"/>
      <c r="BG187" s="307" t="n"/>
      <c r="BH187" s="307" t="n"/>
      <c r="BI187" s="307" t="n"/>
      <c r="BJ187" s="307" t="n"/>
      <c r="BK187" s="307" t="n"/>
      <c r="BL187" s="307" t="n"/>
      <c r="BM187" s="307" t="n"/>
      <c r="BN187" s="307" t="n"/>
      <c r="BO187" s="307" t="n"/>
      <c r="BP187" s="307" t="n"/>
      <c r="BQ187" s="307" t="n"/>
      <c r="BR187" s="307" t="n"/>
      <c r="BS187" s="307" t="n"/>
      <c r="BT187" s="307" t="n"/>
      <c r="BU187" s="307" t="n"/>
      <c r="BV187" s="307" t="n"/>
      <c r="BW187" s="307" t="n"/>
      <c r="BX187" s="307" t="n"/>
      <c r="BY187" s="307" t="n"/>
      <c r="BZ187" s="307" t="n"/>
      <c r="CA187" s="307" t="n"/>
      <c r="CB187" s="307" t="n"/>
      <c r="CC187" s="302" t="n"/>
      <c r="CD187" s="302" t="n"/>
      <c r="CE187" s="302" t="n"/>
      <c r="CF187" s="302" t="n"/>
      <c r="CG187" s="302" t="n"/>
      <c r="CH187" s="302" t="n"/>
      <c r="CI187" s="302" t="n"/>
      <c r="CJ187" s="302" t="n"/>
      <c r="CK187" s="302" t="n"/>
      <c r="CL187" s="302" t="n"/>
      <c r="CM187" s="302" t="n"/>
      <c r="CN187" s="302" t="n"/>
      <c r="CO187" s="302" t="n"/>
      <c r="CP187" s="302" t="n"/>
      <c r="CQ187" s="302" t="n"/>
      <c r="CR187" s="302" t="n"/>
      <c r="CS187" s="302" t="n"/>
      <c r="CT187" s="302" t="n"/>
      <c r="CU187" s="302" t="n"/>
      <c r="CV187" s="302" t="n"/>
    </row>
    <row r="188" ht="10.5" customHeight="1" s="412">
      <c r="A188" s="302" t="inlineStr">
        <is>
          <t xml:space="preserve">    Acctg. Standard</t>
        </is>
      </c>
      <c r="B188" s="319" t="inlineStr">
        <is>
          <t>-</t>
        </is>
      </c>
      <c r="C188" s="319" t="inlineStr">
        <is>
          <t>US GAAP</t>
        </is>
      </c>
      <c r="D188" s="319" t="inlineStr">
        <is>
          <t>US GAAP</t>
        </is>
      </c>
      <c r="E188" s="319" t="inlineStr">
        <is>
          <t>US GAAP</t>
        </is>
      </c>
      <c r="F188" s="319" t="inlineStr">
        <is>
          <t>US GAAP</t>
        </is>
      </c>
      <c r="G188" s="319" t="inlineStr">
        <is>
          <t>US GAAP</t>
        </is>
      </c>
      <c r="H188" s="319" t="inlineStr">
        <is>
          <t>US GAAP</t>
        </is>
      </c>
      <c r="I188" s="319" t="inlineStr">
        <is>
          <t>US GAAP</t>
        </is>
      </c>
      <c r="J188" s="319" t="inlineStr">
        <is>
          <t>US GAAP</t>
        </is>
      </c>
      <c r="K188" s="319" t="inlineStr">
        <is>
          <t>US GAAP</t>
        </is>
      </c>
      <c r="L188" s="319" t="inlineStr">
        <is>
          <t>US GAAP</t>
        </is>
      </c>
      <c r="M188" s="319" t="inlineStr">
        <is>
          <t>US GAAP</t>
        </is>
      </c>
      <c r="N188" s="319" t="inlineStr">
        <is>
          <t>US GAAP</t>
        </is>
      </c>
      <c r="O188" s="319" t="inlineStr">
        <is>
          <t>US GAAP</t>
        </is>
      </c>
      <c r="P188" s="319" t="inlineStr">
        <is>
          <t>US GAAP</t>
        </is>
      </c>
      <c r="Q188" s="319" t="inlineStr">
        <is>
          <t>US GAAP</t>
        </is>
      </c>
      <c r="R188" s="319" t="inlineStr">
        <is>
          <t>US GAAP</t>
        </is>
      </c>
      <c r="S188" s="319" t="inlineStr">
        <is>
          <t>US GAAP</t>
        </is>
      </c>
      <c r="T188" s="319" t="inlineStr">
        <is>
          <t>US GAAP</t>
        </is>
      </c>
      <c r="U188" s="319" t="inlineStr">
        <is>
          <t>US GAAP</t>
        </is>
      </c>
      <c r="V188" s="319" t="inlineStr">
        <is>
          <t>US GAAP</t>
        </is>
      </c>
      <c r="W188" s="319" t="inlineStr">
        <is>
          <t>US GAAP</t>
        </is>
      </c>
      <c r="X188" s="319" t="inlineStr">
        <is>
          <t>US GAAP</t>
        </is>
      </c>
      <c r="Y188" s="319" t="inlineStr">
        <is>
          <t>US GAAP</t>
        </is>
      </c>
      <c r="Z188" s="319" t="inlineStr">
        <is>
          <t>US GAAP</t>
        </is>
      </c>
      <c r="AA188" s="319" t="inlineStr">
        <is>
          <t>US GAAP</t>
        </is>
      </c>
      <c r="AB188" s="319" t="inlineStr">
        <is>
          <t>US GAAP</t>
        </is>
      </c>
      <c r="AC188" s="319" t="inlineStr">
        <is>
          <t>US GAAP</t>
        </is>
      </c>
      <c r="AD188" s="307" t="n"/>
      <c r="AE188" s="307" t="n"/>
      <c r="AF188" s="307" t="n"/>
      <c r="AG188" s="307" t="n"/>
      <c r="AH188" s="307" t="n"/>
      <c r="AI188" s="307" t="n"/>
      <c r="AJ188" s="307" t="n"/>
      <c r="AK188" s="307" t="n"/>
      <c r="AL188" s="307" t="n"/>
      <c r="AM188" s="307" t="n"/>
      <c r="AN188" s="307" t="n"/>
      <c r="AO188" s="307" t="n"/>
      <c r="AP188" s="307" t="n"/>
      <c r="AQ188" s="307" t="n"/>
      <c r="AR188" s="307" t="n"/>
      <c r="AS188" s="307" t="n"/>
      <c r="AT188" s="307" t="n"/>
      <c r="AU188" s="307" t="n"/>
      <c r="AV188" s="307" t="n"/>
      <c r="AW188" s="307" t="n"/>
      <c r="AX188" s="307" t="n"/>
      <c r="AY188" s="307" t="n"/>
      <c r="AZ188" s="307" t="n"/>
      <c r="BA188" s="307" t="n"/>
      <c r="BB188" s="307" t="n"/>
      <c r="BC188" s="307" t="n"/>
      <c r="BD188" s="307" t="n"/>
      <c r="BE188" s="307" t="n"/>
      <c r="BF188" s="307" t="n"/>
      <c r="BG188" s="307" t="n"/>
      <c r="BH188" s="307" t="n"/>
      <c r="BI188" s="307" t="n"/>
      <c r="BJ188" s="307" t="n"/>
      <c r="BK188" s="307" t="n"/>
      <c r="BL188" s="307" t="n"/>
      <c r="BM188" s="307" t="n"/>
      <c r="BN188" s="307" t="n"/>
      <c r="BO188" s="307" t="n"/>
      <c r="BP188" s="307" t="n"/>
      <c r="BQ188" s="307" t="n"/>
      <c r="BR188" s="307" t="n"/>
      <c r="BS188" s="307" t="n"/>
      <c r="BT188" s="307" t="n"/>
      <c r="BU188" s="307" t="n"/>
      <c r="BV188" s="307" t="n"/>
      <c r="BW188" s="307" t="n"/>
      <c r="BX188" s="307" t="n"/>
      <c r="BY188" s="307" t="n"/>
      <c r="BZ188" s="307" t="n"/>
      <c r="CA188" s="307" t="n"/>
      <c r="CB188" s="307" t="n"/>
      <c r="CC188" s="302" t="n"/>
      <c r="CD188" s="302" t="n"/>
      <c r="CE188" s="302" t="n"/>
      <c r="CF188" s="302" t="n"/>
      <c r="CG188" s="302" t="n"/>
      <c r="CH188" s="302" t="n"/>
      <c r="CI188" s="302" t="n"/>
      <c r="CJ188" s="302" t="n"/>
      <c r="CK188" s="302" t="n"/>
      <c r="CL188" s="302" t="n"/>
      <c r="CM188" s="302" t="n"/>
      <c r="CN188" s="302" t="n"/>
      <c r="CO188" s="302" t="n"/>
      <c r="CP188" s="302" t="n"/>
      <c r="CQ188" s="302" t="n"/>
      <c r="CR188" s="302" t="n"/>
      <c r="CS188" s="302" t="n"/>
      <c r="CT188" s="302" t="n"/>
      <c r="CU188" s="302" t="n"/>
      <c r="CV188" s="302" t="n"/>
    </row>
    <row r="189" ht="10.5" customHeight="1" s="412">
      <c r="A189" s="318" t="inlineStr">
        <is>
          <t>EBIT</t>
        </is>
      </c>
      <c r="B189" s="319" t="inlineStr">
        <is>
          <t>-</t>
        </is>
      </c>
      <c r="C189" s="461" t="n">
        <v>50.125</v>
      </c>
      <c r="D189" s="461" t="n">
        <v>60.969</v>
      </c>
      <c r="E189" s="461" t="n">
        <v>86.54600000000001</v>
      </c>
      <c r="F189" s="461" t="n">
        <v>182.163</v>
      </c>
      <c r="G189" s="461" t="n">
        <v>286.958</v>
      </c>
      <c r="H189" s="461" t="n">
        <v>376.439</v>
      </c>
      <c r="I189" s="461" t="n">
        <v>391.358</v>
      </c>
      <c r="J189" s="461" t="n">
        <v>376.033</v>
      </c>
      <c r="K189" s="461" t="n">
        <v>369.076</v>
      </c>
      <c r="L189" s="461" t="n">
        <v>421.152</v>
      </c>
      <c r="M189" s="461" t="n">
        <v>503.224</v>
      </c>
      <c r="N189" s="461" t="n">
        <v>705.836</v>
      </c>
      <c r="O189" s="461" t="n">
        <v>889.11</v>
      </c>
      <c r="P189" s="461" t="n">
        <v>849.828</v>
      </c>
      <c r="Q189" s="461" t="n">
        <v>1374.749</v>
      </c>
      <c r="R189" s="461" t="n">
        <v>1789.069</v>
      </c>
      <c r="S189" s="461" t="n">
        <v>2230.886</v>
      </c>
      <c r="T189" s="462" t="n">
        <v>2494.94744</v>
      </c>
      <c r="U189" s="462" t="n">
        <v>2722.35448</v>
      </c>
      <c r="V189" s="462" t="n">
        <v>3009.66923</v>
      </c>
      <c r="W189" s="462" t="n">
        <v>3387.33333</v>
      </c>
      <c r="X189" s="462" t="n">
        <v>3755</v>
      </c>
      <c r="Y189" s="462" t="n">
        <v>4015.5</v>
      </c>
      <c r="Z189" s="462" t="n">
        <v>4352.5</v>
      </c>
      <c r="AA189" s="462" t="n">
        <v>4718.5</v>
      </c>
      <c r="AB189" s="462" t="n">
        <v>5113.5</v>
      </c>
      <c r="AC189" s="462" t="n">
        <v>5516</v>
      </c>
      <c r="AD189" s="307" t="n"/>
      <c r="AE189" s="307" t="n"/>
      <c r="AF189" s="307" t="n"/>
      <c r="AG189" s="307" t="n"/>
      <c r="AH189" s="307" t="n"/>
      <c r="AI189" s="307" t="n"/>
      <c r="AJ189" s="307" t="n"/>
      <c r="AK189" s="307" t="n"/>
      <c r="AL189" s="307" t="n"/>
      <c r="AM189" s="307" t="n"/>
      <c r="AN189" s="307" t="n"/>
      <c r="AO189" s="307" t="n"/>
      <c r="AP189" s="307" t="n"/>
      <c r="AQ189" s="307" t="n"/>
      <c r="AR189" s="307" t="n"/>
      <c r="AS189" s="307" t="n"/>
      <c r="AT189" s="307" t="n"/>
      <c r="AU189" s="307" t="n"/>
      <c r="AV189" s="307" t="n"/>
      <c r="AW189" s="307" t="n"/>
      <c r="AX189" s="307" t="n"/>
      <c r="AY189" s="307" t="n"/>
      <c r="AZ189" s="307" t="n"/>
      <c r="BA189" s="307" t="n"/>
      <c r="BB189" s="307" t="n"/>
      <c r="BC189" s="307" t="n"/>
      <c r="BD189" s="307" t="n"/>
      <c r="BE189" s="307" t="n"/>
      <c r="BF189" s="307" t="n"/>
      <c r="BG189" s="307" t="n"/>
      <c r="BH189" s="307" t="n"/>
      <c r="BI189" s="307" t="n"/>
      <c r="BJ189" s="307" t="n"/>
      <c r="BK189" s="307" t="n"/>
      <c r="BL189" s="307" t="n"/>
      <c r="BM189" s="307" t="n"/>
      <c r="BN189" s="307" t="n"/>
      <c r="BO189" s="307" t="n"/>
      <c r="BP189" s="307" t="n"/>
      <c r="BQ189" s="307" t="n"/>
      <c r="BR189" s="307" t="n"/>
      <c r="BS189" s="307" t="n"/>
      <c r="BT189" s="307" t="n"/>
      <c r="BU189" s="307" t="n"/>
      <c r="BV189" s="307" t="n"/>
      <c r="BW189" s="307" t="n"/>
      <c r="BX189" s="307" t="n"/>
      <c r="BY189" s="307" t="n"/>
      <c r="BZ189" s="307" t="n"/>
      <c r="CA189" s="307" t="n"/>
      <c r="CB189" s="307" t="n"/>
      <c r="CC189" s="302" t="n"/>
      <c r="CD189" s="302" t="n"/>
      <c r="CE189" s="302" t="n"/>
      <c r="CF189" s="302" t="n"/>
      <c r="CG189" s="302" t="n"/>
      <c r="CH189" s="302" t="n"/>
      <c r="CI189" s="302" t="n"/>
      <c r="CJ189" s="302" t="n"/>
      <c r="CK189" s="302" t="n"/>
      <c r="CL189" s="302" t="n"/>
      <c r="CM189" s="302" t="n"/>
      <c r="CN189" s="302" t="n"/>
      <c r="CO189" s="302" t="n"/>
      <c r="CP189" s="302" t="n"/>
      <c r="CQ189" s="302" t="n"/>
      <c r="CR189" s="302" t="n"/>
      <c r="CS189" s="302" t="n"/>
      <c r="CT189" s="302" t="n"/>
      <c r="CU189" s="302" t="n"/>
      <c r="CV189" s="302" t="n"/>
    </row>
    <row r="190" ht="10.5" customHeight="1" s="412">
      <c r="A190" s="302" t="inlineStr">
        <is>
          <t xml:space="preserve">    Final Est.</t>
        </is>
      </c>
      <c r="B190" s="319" t="inlineStr">
        <is>
          <t>-</t>
        </is>
      </c>
      <c r="C190" s="462" t="n">
        <v>49.3861</v>
      </c>
      <c r="D190" s="462" t="n">
        <v>56.208</v>
      </c>
      <c r="E190" s="462" t="n">
        <v>76.89433</v>
      </c>
      <c r="F190" s="462" t="n">
        <v>177.42447</v>
      </c>
      <c r="G190" s="462" t="n">
        <v>278.02598</v>
      </c>
      <c r="H190" s="462" t="n">
        <v>375.28905</v>
      </c>
      <c r="I190" s="462" t="n">
        <v>386.2058</v>
      </c>
      <c r="J190" s="462" t="n">
        <v>365.70942</v>
      </c>
      <c r="K190" s="462" t="n">
        <v>358.90463</v>
      </c>
      <c r="L190" s="462" t="n">
        <v>424.14015</v>
      </c>
      <c r="M190" s="462" t="n">
        <v>490.8208</v>
      </c>
      <c r="N190" s="462" t="n">
        <v>704.1718</v>
      </c>
      <c r="O190" s="462" t="n">
        <v>870.22399</v>
      </c>
      <c r="P190" s="462" t="n">
        <v>836.81596</v>
      </c>
      <c r="Q190" s="462" t="n">
        <v>1365.86677</v>
      </c>
      <c r="R190" s="462" t="n">
        <v>1761.99791</v>
      </c>
      <c r="S190" s="462" t="n">
        <v>2199.61917</v>
      </c>
      <c r="T190" s="319" t="inlineStr">
        <is>
          <t>-</t>
        </is>
      </c>
      <c r="U190" s="319" t="inlineStr">
        <is>
          <t>-</t>
        </is>
      </c>
      <c r="V190" s="319" t="inlineStr">
        <is>
          <t>-</t>
        </is>
      </c>
      <c r="W190" s="319" t="inlineStr">
        <is>
          <t>-</t>
        </is>
      </c>
      <c r="X190" s="319" t="inlineStr">
        <is>
          <t>-</t>
        </is>
      </c>
      <c r="Y190" s="319" t="inlineStr">
        <is>
          <t>-</t>
        </is>
      </c>
      <c r="Z190" s="319" t="inlineStr">
        <is>
          <t>-</t>
        </is>
      </c>
      <c r="AA190" s="319" t="inlineStr">
        <is>
          <t>-</t>
        </is>
      </c>
      <c r="AB190" s="319" t="inlineStr">
        <is>
          <t>-</t>
        </is>
      </c>
      <c r="AC190" s="319" t="inlineStr">
        <is>
          <t>-</t>
        </is>
      </c>
      <c r="AD190" s="307" t="n"/>
      <c r="AE190" s="307" t="n"/>
      <c r="AF190" s="307" t="n"/>
      <c r="AG190" s="307" t="n"/>
      <c r="AH190" s="307" t="n"/>
      <c r="AI190" s="307" t="n"/>
      <c r="AJ190" s="307" t="n"/>
      <c r="AK190" s="307" t="n"/>
      <c r="AL190" s="307" t="n"/>
      <c r="AM190" s="307" t="n"/>
      <c r="AN190" s="307" t="n"/>
      <c r="AO190" s="307" t="n"/>
      <c r="AP190" s="307" t="n"/>
      <c r="AQ190" s="307" t="n"/>
      <c r="AR190" s="307" t="n"/>
      <c r="AS190" s="307" t="n"/>
      <c r="AT190" s="307" t="n"/>
      <c r="AU190" s="307" t="n"/>
      <c r="AV190" s="307" t="n"/>
      <c r="AW190" s="307" t="n"/>
      <c r="AX190" s="307" t="n"/>
      <c r="AY190" s="307" t="n"/>
      <c r="AZ190" s="307" t="n"/>
      <c r="BA190" s="307" t="n"/>
      <c r="BB190" s="307" t="n"/>
      <c r="BC190" s="307" t="n"/>
      <c r="BD190" s="307" t="n"/>
      <c r="BE190" s="307" t="n"/>
      <c r="BF190" s="307" t="n"/>
      <c r="BG190" s="307" t="n"/>
      <c r="BH190" s="307" t="n"/>
      <c r="BI190" s="307" t="n"/>
      <c r="BJ190" s="307" t="n"/>
      <c r="BK190" s="307" t="n"/>
      <c r="BL190" s="307" t="n"/>
      <c r="BM190" s="307" t="n"/>
      <c r="BN190" s="307" t="n"/>
      <c r="BO190" s="307" t="n"/>
      <c r="BP190" s="307" t="n"/>
      <c r="BQ190" s="307" t="n"/>
      <c r="BR190" s="307" t="n"/>
      <c r="BS190" s="307" t="n"/>
      <c r="BT190" s="307" t="n"/>
      <c r="BU190" s="307" t="n"/>
      <c r="BV190" s="307" t="n"/>
      <c r="BW190" s="307" t="n"/>
      <c r="BX190" s="307" t="n"/>
      <c r="BY190" s="307" t="n"/>
      <c r="BZ190" s="307" t="n"/>
      <c r="CA190" s="307" t="n"/>
      <c r="CB190" s="307" t="n"/>
      <c r="CC190" s="302" t="n"/>
      <c r="CD190" s="302" t="n"/>
      <c r="CE190" s="302" t="n"/>
      <c r="CF190" s="302" t="n"/>
      <c r="CG190" s="302" t="n"/>
      <c r="CH190" s="302" t="n"/>
      <c r="CI190" s="302" t="n"/>
      <c r="CJ190" s="302" t="n"/>
      <c r="CK190" s="302" t="n"/>
      <c r="CL190" s="302" t="n"/>
      <c r="CM190" s="302" t="n"/>
      <c r="CN190" s="302" t="n"/>
      <c r="CO190" s="302" t="n"/>
      <c r="CP190" s="302" t="n"/>
      <c r="CQ190" s="302" t="n"/>
      <c r="CR190" s="302" t="n"/>
      <c r="CS190" s="302" t="n"/>
      <c r="CT190" s="302" t="n"/>
      <c r="CU190" s="302" t="n"/>
      <c r="CV190" s="302" t="n"/>
    </row>
    <row r="191" ht="10.5" customHeight="1" s="412">
      <c r="A191" s="302" t="inlineStr">
        <is>
          <t xml:space="preserve">    Median</t>
        </is>
      </c>
      <c r="B191" s="319" t="inlineStr">
        <is>
          <t>-</t>
        </is>
      </c>
      <c r="C191" s="462" t="n">
        <v>49.402</v>
      </c>
      <c r="D191" s="462" t="n">
        <v>56.4</v>
      </c>
      <c r="E191" s="462" t="n">
        <v>76.649</v>
      </c>
      <c r="F191" s="462" t="n">
        <v>177.2</v>
      </c>
      <c r="G191" s="462" t="n">
        <v>279.326</v>
      </c>
      <c r="H191" s="462" t="n">
        <v>375.3</v>
      </c>
      <c r="I191" s="462" t="n">
        <v>386.4</v>
      </c>
      <c r="J191" s="462" t="n">
        <v>366.05</v>
      </c>
      <c r="K191" s="462" t="n">
        <v>359.009</v>
      </c>
      <c r="L191" s="462" t="n">
        <v>424.49296</v>
      </c>
      <c r="M191" s="462" t="n">
        <v>491.15232</v>
      </c>
      <c r="N191" s="462" t="n">
        <v>704</v>
      </c>
      <c r="O191" s="462" t="n">
        <v>881.1</v>
      </c>
      <c r="P191" s="462" t="n">
        <v>837</v>
      </c>
      <c r="Q191" s="462" t="n">
        <v>1369</v>
      </c>
      <c r="R191" s="462" t="n">
        <v>1763.8235</v>
      </c>
      <c r="S191" s="462" t="n">
        <v>2210.8</v>
      </c>
      <c r="T191" s="462" t="n">
        <v>2505.868</v>
      </c>
      <c r="U191" s="462" t="n">
        <v>2750.65</v>
      </c>
      <c r="V191" s="462" t="n">
        <v>3046.82</v>
      </c>
      <c r="W191" s="462" t="n">
        <v>3377</v>
      </c>
      <c r="X191" s="462" t="n">
        <v>3755</v>
      </c>
      <c r="Y191" s="462" t="n">
        <v>4015.5</v>
      </c>
      <c r="Z191" s="462" t="n">
        <v>4352.5</v>
      </c>
      <c r="AA191" s="462" t="n">
        <v>4718.5</v>
      </c>
      <c r="AB191" s="462" t="n">
        <v>5113.5</v>
      </c>
      <c r="AC191" s="462" t="n">
        <v>5516</v>
      </c>
      <c r="AD191" s="307" t="n"/>
      <c r="AE191" s="307" t="n"/>
      <c r="AF191" s="307" t="n"/>
      <c r="AG191" s="307" t="n"/>
      <c r="AH191" s="307" t="n"/>
      <c r="AI191" s="307" t="n"/>
      <c r="AJ191" s="307" t="n"/>
      <c r="AK191" s="307" t="n"/>
      <c r="AL191" s="307" t="n"/>
      <c r="AM191" s="307" t="n"/>
      <c r="AN191" s="307" t="n"/>
      <c r="AO191" s="307" t="n"/>
      <c r="AP191" s="307" t="n"/>
      <c r="AQ191" s="307" t="n"/>
      <c r="AR191" s="307" t="n"/>
      <c r="AS191" s="307" t="n"/>
      <c r="AT191" s="307" t="n"/>
      <c r="AU191" s="307" t="n"/>
      <c r="AV191" s="307" t="n"/>
      <c r="AW191" s="307" t="n"/>
      <c r="AX191" s="307" t="n"/>
      <c r="AY191" s="307" t="n"/>
      <c r="AZ191" s="307" t="n"/>
      <c r="BA191" s="307" t="n"/>
      <c r="BB191" s="307" t="n"/>
      <c r="BC191" s="307" t="n"/>
      <c r="BD191" s="307" t="n"/>
      <c r="BE191" s="307" t="n"/>
      <c r="BF191" s="307" t="n"/>
      <c r="BG191" s="307" t="n"/>
      <c r="BH191" s="307" t="n"/>
      <c r="BI191" s="307" t="n"/>
      <c r="BJ191" s="307" t="n"/>
      <c r="BK191" s="307" t="n"/>
      <c r="BL191" s="307" t="n"/>
      <c r="BM191" s="307" t="n"/>
      <c r="BN191" s="307" t="n"/>
      <c r="BO191" s="307" t="n"/>
      <c r="BP191" s="307" t="n"/>
      <c r="BQ191" s="307" t="n"/>
      <c r="BR191" s="307" t="n"/>
      <c r="BS191" s="307" t="n"/>
      <c r="BT191" s="307" t="n"/>
      <c r="BU191" s="307" t="n"/>
      <c r="BV191" s="307" t="n"/>
      <c r="BW191" s="307" t="n"/>
      <c r="BX191" s="307" t="n"/>
      <c r="BY191" s="307" t="n"/>
      <c r="BZ191" s="307" t="n"/>
      <c r="CA191" s="307" t="n"/>
      <c r="CB191" s="307" t="n"/>
      <c r="CC191" s="302" t="n"/>
      <c r="CD191" s="302" t="n"/>
      <c r="CE191" s="302" t="n"/>
      <c r="CF191" s="302" t="n"/>
      <c r="CG191" s="302" t="n"/>
      <c r="CH191" s="302" t="n"/>
      <c r="CI191" s="302" t="n"/>
      <c r="CJ191" s="302" t="n"/>
      <c r="CK191" s="302" t="n"/>
      <c r="CL191" s="302" t="n"/>
      <c r="CM191" s="302" t="n"/>
      <c r="CN191" s="302" t="n"/>
      <c r="CO191" s="302" t="n"/>
      <c r="CP191" s="302" t="n"/>
      <c r="CQ191" s="302" t="n"/>
      <c r="CR191" s="302" t="n"/>
      <c r="CS191" s="302" t="n"/>
      <c r="CT191" s="302" t="n"/>
      <c r="CU191" s="302" t="n"/>
      <c r="CV191" s="302" t="n"/>
    </row>
    <row r="192" ht="10.5" customHeight="1" s="412">
      <c r="A192" s="302" t="inlineStr">
        <is>
          <t xml:space="preserve">    High</t>
        </is>
      </c>
      <c r="B192" s="319" t="inlineStr">
        <is>
          <t>-</t>
        </is>
      </c>
      <c r="C192" s="462" t="n">
        <v>50.5</v>
      </c>
      <c r="D192" s="462" t="n">
        <v>58.1</v>
      </c>
      <c r="E192" s="462" t="n">
        <v>80.19499999999999</v>
      </c>
      <c r="F192" s="462" t="n">
        <v>179.4</v>
      </c>
      <c r="G192" s="462" t="n">
        <v>283.9</v>
      </c>
      <c r="H192" s="462" t="n">
        <v>378.826</v>
      </c>
      <c r="I192" s="462" t="n">
        <v>390.1</v>
      </c>
      <c r="J192" s="462" t="n">
        <v>369.841</v>
      </c>
      <c r="K192" s="462" t="n">
        <v>362.7</v>
      </c>
      <c r="L192" s="462" t="n">
        <v>428.5</v>
      </c>
      <c r="M192" s="462" t="n">
        <v>496.407</v>
      </c>
      <c r="N192" s="462" t="n">
        <v>710.59324</v>
      </c>
      <c r="O192" s="462" t="n">
        <v>886.5837299999999</v>
      </c>
      <c r="P192" s="462" t="n">
        <v>854</v>
      </c>
      <c r="Q192" s="462" t="n">
        <v>1379.63</v>
      </c>
      <c r="R192" s="462" t="n">
        <v>1769.59339</v>
      </c>
      <c r="S192" s="462" t="n">
        <v>2241.68435</v>
      </c>
      <c r="T192" s="462" t="n">
        <v>2573.79045</v>
      </c>
      <c r="U192" s="462" t="n">
        <v>2880.8</v>
      </c>
      <c r="V192" s="462" t="n">
        <v>3163.07308</v>
      </c>
      <c r="W192" s="462" t="n">
        <v>3451</v>
      </c>
      <c r="X192" s="462" t="n">
        <v>3776</v>
      </c>
      <c r="Y192" s="462" t="n">
        <v>4132</v>
      </c>
      <c r="Z192" s="462" t="n">
        <v>4572</v>
      </c>
      <c r="AA192" s="462" t="n">
        <v>5056</v>
      </c>
      <c r="AB192" s="462" t="n">
        <v>5584</v>
      </c>
      <c r="AC192" s="462" t="n">
        <v>6156</v>
      </c>
      <c r="AD192" s="307" t="n"/>
      <c r="AE192" s="307" t="n"/>
      <c r="AF192" s="307" t="n"/>
      <c r="AG192" s="307" t="n"/>
      <c r="AH192" s="307" t="n"/>
      <c r="AI192" s="307" t="n"/>
      <c r="AJ192" s="307" t="n"/>
      <c r="AK192" s="307" t="n"/>
      <c r="AL192" s="307" t="n"/>
      <c r="AM192" s="307" t="n"/>
      <c r="AN192" s="307" t="n"/>
      <c r="AO192" s="307" t="n"/>
      <c r="AP192" s="307" t="n"/>
      <c r="AQ192" s="307" t="n"/>
      <c r="AR192" s="307" t="n"/>
      <c r="AS192" s="307" t="n"/>
      <c r="AT192" s="307" t="n"/>
      <c r="AU192" s="307" t="n"/>
      <c r="AV192" s="307" t="n"/>
      <c r="AW192" s="307" t="n"/>
      <c r="AX192" s="307" t="n"/>
      <c r="AY192" s="307" t="n"/>
      <c r="AZ192" s="307" t="n"/>
      <c r="BA192" s="307" t="n"/>
      <c r="BB192" s="307" t="n"/>
      <c r="BC192" s="307" t="n"/>
      <c r="BD192" s="307" t="n"/>
      <c r="BE192" s="307" t="n"/>
      <c r="BF192" s="307" t="n"/>
      <c r="BG192" s="307" t="n"/>
      <c r="BH192" s="307" t="n"/>
      <c r="BI192" s="307" t="n"/>
      <c r="BJ192" s="307" t="n"/>
      <c r="BK192" s="307" t="n"/>
      <c r="BL192" s="307" t="n"/>
      <c r="BM192" s="307" t="n"/>
      <c r="BN192" s="307" t="n"/>
      <c r="BO192" s="307" t="n"/>
      <c r="BP192" s="307" t="n"/>
      <c r="BQ192" s="307" t="n"/>
      <c r="BR192" s="307" t="n"/>
      <c r="BS192" s="307" t="n"/>
      <c r="BT192" s="307" t="n"/>
      <c r="BU192" s="307" t="n"/>
      <c r="BV192" s="307" t="n"/>
      <c r="BW192" s="307" t="n"/>
      <c r="BX192" s="307" t="n"/>
      <c r="BY192" s="307" t="n"/>
      <c r="BZ192" s="307" t="n"/>
      <c r="CA192" s="307" t="n"/>
      <c r="CB192" s="307" t="n"/>
      <c r="CC192" s="302" t="n"/>
      <c r="CD192" s="302" t="n"/>
      <c r="CE192" s="302" t="n"/>
      <c r="CF192" s="302" t="n"/>
      <c r="CG192" s="302" t="n"/>
      <c r="CH192" s="302" t="n"/>
      <c r="CI192" s="302" t="n"/>
      <c r="CJ192" s="302" t="n"/>
      <c r="CK192" s="302" t="n"/>
      <c r="CL192" s="302" t="n"/>
      <c r="CM192" s="302" t="n"/>
      <c r="CN192" s="302" t="n"/>
      <c r="CO192" s="302" t="n"/>
      <c r="CP192" s="302" t="n"/>
      <c r="CQ192" s="302" t="n"/>
      <c r="CR192" s="302" t="n"/>
      <c r="CS192" s="302" t="n"/>
      <c r="CT192" s="302" t="n"/>
      <c r="CU192" s="302" t="n"/>
      <c r="CV192" s="302" t="n"/>
    </row>
    <row r="193" ht="10.5" customHeight="1" s="412">
      <c r="A193" s="302" t="inlineStr">
        <is>
          <t xml:space="preserve">    Low</t>
        </is>
      </c>
      <c r="B193" s="319" t="inlineStr">
        <is>
          <t>-</t>
        </is>
      </c>
      <c r="C193" s="462" t="n">
        <v>47.9</v>
      </c>
      <c r="D193" s="462" t="n">
        <v>54.5</v>
      </c>
      <c r="E193" s="462" t="n">
        <v>73.2</v>
      </c>
      <c r="F193" s="462" t="n">
        <v>175.61927</v>
      </c>
      <c r="G193" s="462" t="n">
        <v>260</v>
      </c>
      <c r="H193" s="462" t="n">
        <v>370</v>
      </c>
      <c r="I193" s="462" t="n">
        <v>382</v>
      </c>
      <c r="J193" s="462" t="n">
        <v>361</v>
      </c>
      <c r="K193" s="462" t="n">
        <v>351</v>
      </c>
      <c r="L193" s="462" t="n">
        <v>409.664</v>
      </c>
      <c r="M193" s="462" t="n">
        <v>481</v>
      </c>
      <c r="N193" s="462" t="n">
        <v>692.6</v>
      </c>
      <c r="O193" s="462" t="n">
        <v>601.3</v>
      </c>
      <c r="P193" s="462" t="n">
        <v>806.4</v>
      </c>
      <c r="Q193" s="462" t="n">
        <v>1316.8</v>
      </c>
      <c r="R193" s="462" t="n">
        <v>1749.623</v>
      </c>
      <c r="S193" s="462" t="n">
        <v>2092</v>
      </c>
      <c r="T193" s="462" t="n">
        <v>2279</v>
      </c>
      <c r="U193" s="462" t="n">
        <v>2123</v>
      </c>
      <c r="V193" s="462" t="n">
        <v>2724.05</v>
      </c>
      <c r="W193" s="462" t="n">
        <v>3334</v>
      </c>
      <c r="X193" s="462" t="n">
        <v>3734</v>
      </c>
      <c r="Y193" s="462" t="n">
        <v>3899</v>
      </c>
      <c r="Z193" s="462" t="n">
        <v>4133</v>
      </c>
      <c r="AA193" s="462" t="n">
        <v>4381</v>
      </c>
      <c r="AB193" s="462" t="n">
        <v>4643</v>
      </c>
      <c r="AC193" s="462" t="n">
        <v>4876</v>
      </c>
      <c r="AD193" s="307" t="n"/>
      <c r="AE193" s="307" t="n"/>
      <c r="AF193" s="307" t="n"/>
      <c r="AG193" s="307" t="n"/>
      <c r="AH193" s="307" t="n"/>
      <c r="AI193" s="307" t="n"/>
      <c r="AJ193" s="307" t="n"/>
      <c r="AK193" s="307" t="n"/>
      <c r="AL193" s="307" t="n"/>
      <c r="AM193" s="307" t="n"/>
      <c r="AN193" s="307" t="n"/>
      <c r="AO193" s="307" t="n"/>
      <c r="AP193" s="307" t="n"/>
      <c r="AQ193" s="307" t="n"/>
      <c r="AR193" s="307" t="n"/>
      <c r="AS193" s="307" t="n"/>
      <c r="AT193" s="307" t="n"/>
      <c r="AU193" s="307" t="n"/>
      <c r="AV193" s="307" t="n"/>
      <c r="AW193" s="307" t="n"/>
      <c r="AX193" s="307" t="n"/>
      <c r="AY193" s="307" t="n"/>
      <c r="AZ193" s="307" t="n"/>
      <c r="BA193" s="307" t="n"/>
      <c r="BB193" s="307" t="n"/>
      <c r="BC193" s="307" t="n"/>
      <c r="BD193" s="307" t="n"/>
      <c r="BE193" s="307" t="n"/>
      <c r="BF193" s="307" t="n"/>
      <c r="BG193" s="307" t="n"/>
      <c r="BH193" s="307" t="n"/>
      <c r="BI193" s="307" t="n"/>
      <c r="BJ193" s="307" t="n"/>
      <c r="BK193" s="307" t="n"/>
      <c r="BL193" s="307" t="n"/>
      <c r="BM193" s="307" t="n"/>
      <c r="BN193" s="307" t="n"/>
      <c r="BO193" s="307" t="n"/>
      <c r="BP193" s="307" t="n"/>
      <c r="BQ193" s="307" t="n"/>
      <c r="BR193" s="307" t="n"/>
      <c r="BS193" s="307" t="n"/>
      <c r="BT193" s="307" t="n"/>
      <c r="BU193" s="307" t="n"/>
      <c r="BV193" s="307" t="n"/>
      <c r="BW193" s="307" t="n"/>
      <c r="BX193" s="307" t="n"/>
      <c r="BY193" s="307" t="n"/>
      <c r="BZ193" s="307" t="n"/>
      <c r="CA193" s="307" t="n"/>
      <c r="CB193" s="307" t="n"/>
      <c r="CC193" s="302" t="n"/>
      <c r="CD193" s="302" t="n"/>
      <c r="CE193" s="302" t="n"/>
      <c r="CF193" s="302" t="n"/>
      <c r="CG193" s="302" t="n"/>
      <c r="CH193" s="302" t="n"/>
      <c r="CI193" s="302" t="n"/>
      <c r="CJ193" s="302" t="n"/>
      <c r="CK193" s="302" t="n"/>
      <c r="CL193" s="302" t="n"/>
      <c r="CM193" s="302" t="n"/>
      <c r="CN193" s="302" t="n"/>
      <c r="CO193" s="302" t="n"/>
      <c r="CP193" s="302" t="n"/>
      <c r="CQ193" s="302" t="n"/>
      <c r="CR193" s="302" t="n"/>
      <c r="CS193" s="302" t="n"/>
      <c r="CT193" s="302" t="n"/>
      <c r="CU193" s="302" t="n"/>
      <c r="CV193" s="302" t="n"/>
    </row>
    <row r="194" ht="10.5" customHeight="1" s="412">
      <c r="A194" s="302" t="inlineStr">
        <is>
          <t xml:space="preserve">    Std. Dev.</t>
        </is>
      </c>
      <c r="B194" s="319" t="inlineStr">
        <is>
          <t>-</t>
        </is>
      </c>
      <c r="C194" s="460" t="n">
        <v>0.87043</v>
      </c>
      <c r="D194" s="460" t="n">
        <v>1.069</v>
      </c>
      <c r="E194" s="460" t="n">
        <v>1.97811</v>
      </c>
      <c r="F194" s="460" t="n">
        <v>1.082</v>
      </c>
      <c r="G194" s="460" t="n">
        <v>5.83265</v>
      </c>
      <c r="H194" s="460" t="n">
        <v>1.73695</v>
      </c>
      <c r="I194" s="460" t="n">
        <v>1.97993</v>
      </c>
      <c r="J194" s="460" t="n">
        <v>1.72061</v>
      </c>
      <c r="K194" s="460" t="n">
        <v>2.09304</v>
      </c>
      <c r="L194" s="460" t="n">
        <v>3.02462</v>
      </c>
      <c r="M194" s="460" t="n">
        <v>3.20304</v>
      </c>
      <c r="N194" s="460" t="n">
        <v>3.23229</v>
      </c>
      <c r="O194" s="460" t="n">
        <v>51.12998</v>
      </c>
      <c r="P194" s="460" t="n">
        <v>12.01111</v>
      </c>
      <c r="Q194" s="460" t="n">
        <v>12.25138</v>
      </c>
      <c r="R194" s="460" t="n">
        <v>5.74421</v>
      </c>
      <c r="S194" s="460" t="n">
        <v>32.61903</v>
      </c>
      <c r="T194" s="460" t="n">
        <v>58.72782</v>
      </c>
      <c r="U194" s="460" t="n">
        <v>142.27888</v>
      </c>
      <c r="V194" s="460" t="n">
        <v>140.80109</v>
      </c>
      <c r="W194" s="460" t="n">
        <v>48.32069</v>
      </c>
      <c r="X194" s="460" t="n">
        <v>21</v>
      </c>
      <c r="Y194" s="460" t="n">
        <v>116.5</v>
      </c>
      <c r="Z194" s="460" t="n">
        <v>219.5</v>
      </c>
      <c r="AA194" s="460" t="n">
        <v>337.5</v>
      </c>
      <c r="AB194" s="460" t="n">
        <v>470.5</v>
      </c>
      <c r="AC194" s="460" t="n">
        <v>640</v>
      </c>
      <c r="AD194" s="307" t="n"/>
      <c r="AE194" s="307" t="n"/>
      <c r="AF194" s="307" t="n"/>
      <c r="AG194" s="307" t="n"/>
      <c r="AH194" s="307" t="n"/>
      <c r="AI194" s="307" t="n"/>
      <c r="AJ194" s="307" t="n"/>
      <c r="AK194" s="307" t="n"/>
      <c r="AL194" s="307" t="n"/>
      <c r="AM194" s="307" t="n"/>
      <c r="AN194" s="307" t="n"/>
      <c r="AO194" s="307" t="n"/>
      <c r="AP194" s="307" t="n"/>
      <c r="AQ194" s="307" t="n"/>
      <c r="AR194" s="307" t="n"/>
      <c r="AS194" s="307" t="n"/>
      <c r="AT194" s="307" t="n"/>
      <c r="AU194" s="307" t="n"/>
      <c r="AV194" s="307" t="n"/>
      <c r="AW194" s="307" t="n"/>
      <c r="AX194" s="307" t="n"/>
      <c r="AY194" s="307" t="n"/>
      <c r="AZ194" s="307" t="n"/>
      <c r="BA194" s="307" t="n"/>
      <c r="BB194" s="307" t="n"/>
      <c r="BC194" s="307" t="n"/>
      <c r="BD194" s="307" t="n"/>
      <c r="BE194" s="307" t="n"/>
      <c r="BF194" s="307" t="n"/>
      <c r="BG194" s="307" t="n"/>
      <c r="BH194" s="307" t="n"/>
      <c r="BI194" s="307" t="n"/>
      <c r="BJ194" s="307" t="n"/>
      <c r="BK194" s="307" t="n"/>
      <c r="BL194" s="307" t="n"/>
      <c r="BM194" s="307" t="n"/>
      <c r="BN194" s="307" t="n"/>
      <c r="BO194" s="307" t="n"/>
      <c r="BP194" s="307" t="n"/>
      <c r="BQ194" s="307" t="n"/>
      <c r="BR194" s="307" t="n"/>
      <c r="BS194" s="307" t="n"/>
      <c r="BT194" s="307" t="n"/>
      <c r="BU194" s="307" t="n"/>
      <c r="BV194" s="307" t="n"/>
      <c r="BW194" s="307" t="n"/>
      <c r="BX194" s="307" t="n"/>
      <c r="BY194" s="307" t="n"/>
      <c r="BZ194" s="307" t="n"/>
      <c r="CA194" s="307" t="n"/>
      <c r="CB194" s="307" t="n"/>
      <c r="CC194" s="302" t="n"/>
      <c r="CD194" s="302" t="n"/>
      <c r="CE194" s="302" t="n"/>
      <c r="CF194" s="302" t="n"/>
      <c r="CG194" s="302" t="n"/>
      <c r="CH194" s="302" t="n"/>
      <c r="CI194" s="302" t="n"/>
      <c r="CJ194" s="302" t="n"/>
      <c r="CK194" s="302" t="n"/>
      <c r="CL194" s="302" t="n"/>
      <c r="CM194" s="302" t="n"/>
      <c r="CN194" s="302" t="n"/>
      <c r="CO194" s="302" t="n"/>
      <c r="CP194" s="302" t="n"/>
      <c r="CQ194" s="302" t="n"/>
      <c r="CR194" s="302" t="n"/>
      <c r="CS194" s="302" t="n"/>
      <c r="CT194" s="302" t="n"/>
      <c r="CU194" s="302" t="n"/>
      <c r="CV194" s="302" t="n"/>
    </row>
    <row r="195" ht="10.5" customHeight="1" s="412">
      <c r="A195" s="302" t="inlineStr">
        <is>
          <t xml:space="preserve">    No. of Estimates</t>
        </is>
      </c>
      <c r="B195" s="319" t="inlineStr">
        <is>
          <t>-</t>
        </is>
      </c>
      <c r="C195" s="319" t="inlineStr">
        <is>
          <t>10/10</t>
        </is>
      </c>
      <c r="D195" s="319" t="inlineStr">
        <is>
          <t>9/8</t>
        </is>
      </c>
      <c r="E195" s="319" t="inlineStr">
        <is>
          <t>10/10</t>
        </is>
      </c>
      <c r="F195" s="319" t="inlineStr">
        <is>
          <t>14/14</t>
        </is>
      </c>
      <c r="G195" s="319" t="inlineStr">
        <is>
          <t>20/20</t>
        </is>
      </c>
      <c r="H195" s="319" t="inlineStr">
        <is>
          <t>23/23</t>
        </is>
      </c>
      <c r="I195" s="319" t="inlineStr">
        <is>
          <t>30/30</t>
        </is>
      </c>
      <c r="J195" s="319" t="inlineStr">
        <is>
          <t>32/32</t>
        </is>
      </c>
      <c r="K195" s="319" t="inlineStr">
        <is>
          <t>33/33</t>
        </is>
      </c>
      <c r="L195" s="319" t="inlineStr">
        <is>
          <t>33/33</t>
        </is>
      </c>
      <c r="M195" s="319" t="inlineStr">
        <is>
          <t>24/26</t>
        </is>
      </c>
      <c r="N195" s="319" t="inlineStr">
        <is>
          <t>30/30</t>
        </is>
      </c>
      <c r="O195" s="319" t="inlineStr">
        <is>
          <t>29/29</t>
        </is>
      </c>
      <c r="P195" s="319" t="inlineStr">
        <is>
          <t>28/29</t>
        </is>
      </c>
      <c r="Q195" s="319" t="inlineStr">
        <is>
          <t>27/27</t>
        </is>
      </c>
      <c r="R195" s="319" t="inlineStr">
        <is>
          <t>28/28</t>
        </is>
      </c>
      <c r="S195" s="319" t="inlineStr">
        <is>
          <t>31/31</t>
        </is>
      </c>
      <c r="T195" s="319" t="inlineStr">
        <is>
          <t>30/30</t>
        </is>
      </c>
      <c r="U195" s="319" t="inlineStr">
        <is>
          <t>30/30</t>
        </is>
      </c>
      <c r="V195" s="319" t="inlineStr">
        <is>
          <t>13/13</t>
        </is>
      </c>
      <c r="W195" s="319" t="inlineStr">
        <is>
          <t>3/3</t>
        </is>
      </c>
      <c r="X195" s="319" t="inlineStr">
        <is>
          <t>2/2</t>
        </is>
      </c>
      <c r="Y195" s="319" t="inlineStr">
        <is>
          <t>2/2</t>
        </is>
      </c>
      <c r="Z195" s="319" t="inlineStr">
        <is>
          <t>2/2</t>
        </is>
      </c>
      <c r="AA195" s="319" t="inlineStr">
        <is>
          <t>2/2</t>
        </is>
      </c>
      <c r="AB195" s="319" t="inlineStr">
        <is>
          <t>2/2</t>
        </is>
      </c>
      <c r="AC195" s="319" t="inlineStr">
        <is>
          <t>2/2</t>
        </is>
      </c>
      <c r="AD195" s="307" t="n"/>
      <c r="AE195" s="307" t="n"/>
      <c r="AF195" s="307" t="n"/>
      <c r="AG195" s="307" t="n"/>
      <c r="AH195" s="307" t="n"/>
      <c r="AI195" s="307" t="n"/>
      <c r="AJ195" s="307" t="n"/>
      <c r="AK195" s="307" t="n"/>
      <c r="AL195" s="307" t="n"/>
      <c r="AM195" s="307" t="n"/>
      <c r="AN195" s="307" t="n"/>
      <c r="AO195" s="307" t="n"/>
      <c r="AP195" s="307" t="n"/>
      <c r="AQ195" s="307" t="n"/>
      <c r="AR195" s="307" t="n"/>
      <c r="AS195" s="307" t="n"/>
      <c r="AT195" s="307" t="n"/>
      <c r="AU195" s="307" t="n"/>
      <c r="AV195" s="307" t="n"/>
      <c r="AW195" s="307" t="n"/>
      <c r="AX195" s="307" t="n"/>
      <c r="AY195" s="307" t="n"/>
      <c r="AZ195" s="307" t="n"/>
      <c r="BA195" s="307" t="n"/>
      <c r="BB195" s="307" t="n"/>
      <c r="BC195" s="307" t="n"/>
      <c r="BD195" s="307" t="n"/>
      <c r="BE195" s="307" t="n"/>
      <c r="BF195" s="307" t="n"/>
      <c r="BG195" s="307" t="n"/>
      <c r="BH195" s="307" t="n"/>
      <c r="BI195" s="307" t="n"/>
      <c r="BJ195" s="307" t="n"/>
      <c r="BK195" s="307" t="n"/>
      <c r="BL195" s="307" t="n"/>
      <c r="BM195" s="307" t="n"/>
      <c r="BN195" s="307" t="n"/>
      <c r="BO195" s="307" t="n"/>
      <c r="BP195" s="307" t="n"/>
      <c r="BQ195" s="307" t="n"/>
      <c r="BR195" s="307" t="n"/>
      <c r="BS195" s="307" t="n"/>
      <c r="BT195" s="307" t="n"/>
      <c r="BU195" s="307" t="n"/>
      <c r="BV195" s="307" t="n"/>
      <c r="BW195" s="307" t="n"/>
      <c r="BX195" s="307" t="n"/>
      <c r="BY195" s="307" t="n"/>
      <c r="BZ195" s="307" t="n"/>
      <c r="CA195" s="307" t="n"/>
      <c r="CB195" s="307" t="n"/>
      <c r="CC195" s="302" t="n"/>
      <c r="CD195" s="302" t="n"/>
      <c r="CE195" s="302" t="n"/>
      <c r="CF195" s="302" t="n"/>
      <c r="CG195" s="302" t="n"/>
      <c r="CH195" s="302" t="n"/>
      <c r="CI195" s="302" t="n"/>
      <c r="CJ195" s="302" t="n"/>
      <c r="CK195" s="302" t="n"/>
      <c r="CL195" s="302" t="n"/>
      <c r="CM195" s="302" t="n"/>
      <c r="CN195" s="302" t="n"/>
      <c r="CO195" s="302" t="n"/>
      <c r="CP195" s="302" t="n"/>
      <c r="CQ195" s="302" t="n"/>
      <c r="CR195" s="302" t="n"/>
      <c r="CS195" s="302" t="n"/>
      <c r="CT195" s="302" t="n"/>
      <c r="CU195" s="302" t="n"/>
      <c r="CV195" s="302" t="n"/>
    </row>
    <row r="196" ht="10.5" customHeight="1" s="412">
      <c r="A196" s="302" t="inlineStr">
        <is>
          <t xml:space="preserve">    Guidance Low</t>
        </is>
      </c>
      <c r="B196" s="319" t="inlineStr">
        <is>
          <t>-</t>
        </is>
      </c>
      <c r="C196" s="319" t="inlineStr">
        <is>
          <t>-</t>
        </is>
      </c>
      <c r="D196" s="319" t="inlineStr">
        <is>
          <t>-</t>
        </is>
      </c>
      <c r="E196" s="319" t="inlineStr">
        <is>
          <t>-</t>
        </is>
      </c>
      <c r="F196" s="319" t="inlineStr">
        <is>
          <t>-</t>
        </is>
      </c>
      <c r="G196" s="319" t="inlineStr">
        <is>
          <t>-</t>
        </is>
      </c>
      <c r="H196" s="319" t="inlineStr">
        <is>
          <t>-</t>
        </is>
      </c>
      <c r="I196" s="319" t="inlineStr">
        <is>
          <t>-</t>
        </is>
      </c>
      <c r="J196" s="319" t="inlineStr">
        <is>
          <t>-</t>
        </is>
      </c>
      <c r="K196" s="319" t="inlineStr">
        <is>
          <t>-</t>
        </is>
      </c>
      <c r="L196" s="319" t="inlineStr">
        <is>
          <t>-</t>
        </is>
      </c>
      <c r="M196" s="319" t="inlineStr">
        <is>
          <t>-</t>
        </is>
      </c>
      <c r="N196" s="319" t="inlineStr">
        <is>
          <t>-</t>
        </is>
      </c>
      <c r="O196" s="319" t="inlineStr">
        <is>
          <t>-</t>
        </is>
      </c>
      <c r="P196" s="319" t="inlineStr">
        <is>
          <t>-</t>
        </is>
      </c>
      <c r="Q196" s="319" t="inlineStr">
        <is>
          <t>-</t>
        </is>
      </c>
      <c r="R196" s="319" t="inlineStr">
        <is>
          <t>-</t>
        </is>
      </c>
      <c r="S196" s="319" t="inlineStr">
        <is>
          <t>-</t>
        </is>
      </c>
      <c r="T196" s="463" t="n">
        <v>2492.2</v>
      </c>
      <c r="U196" s="319" t="inlineStr">
        <is>
          <t>-</t>
        </is>
      </c>
      <c r="V196" s="319" t="inlineStr">
        <is>
          <t>-</t>
        </is>
      </c>
      <c r="W196" s="319" t="inlineStr">
        <is>
          <t>-</t>
        </is>
      </c>
      <c r="X196" s="319" t="inlineStr">
        <is>
          <t>-</t>
        </is>
      </c>
      <c r="Y196" s="319" t="inlineStr">
        <is>
          <t>-</t>
        </is>
      </c>
      <c r="Z196" s="319" t="inlineStr">
        <is>
          <t>-</t>
        </is>
      </c>
      <c r="AA196" s="319" t="inlineStr">
        <is>
          <t>-</t>
        </is>
      </c>
      <c r="AB196" s="319" t="inlineStr">
        <is>
          <t>-</t>
        </is>
      </c>
      <c r="AC196" s="319" t="inlineStr">
        <is>
          <t>-</t>
        </is>
      </c>
      <c r="AD196" s="307" t="n"/>
      <c r="AE196" s="307" t="n"/>
      <c r="AF196" s="307" t="n"/>
      <c r="AG196" s="307" t="n"/>
      <c r="AH196" s="307" t="n"/>
      <c r="AI196" s="307" t="n"/>
      <c r="AJ196" s="307" t="n"/>
      <c r="AK196" s="307" t="n"/>
      <c r="AL196" s="307" t="n"/>
      <c r="AM196" s="307" t="n"/>
      <c r="AN196" s="307" t="n"/>
      <c r="AO196" s="307" t="n"/>
      <c r="AP196" s="307" t="n"/>
      <c r="AQ196" s="307" t="n"/>
      <c r="AR196" s="307" t="n"/>
      <c r="AS196" s="307" t="n"/>
      <c r="AT196" s="307" t="n"/>
      <c r="AU196" s="307" t="n"/>
      <c r="AV196" s="307" t="n"/>
      <c r="AW196" s="307" t="n"/>
      <c r="AX196" s="307" t="n"/>
      <c r="AY196" s="307" t="n"/>
      <c r="AZ196" s="307" t="n"/>
      <c r="BA196" s="307" t="n"/>
      <c r="BB196" s="307" t="n"/>
      <c r="BC196" s="307" t="n"/>
      <c r="BD196" s="307" t="n"/>
      <c r="BE196" s="307" t="n"/>
      <c r="BF196" s="307" t="n"/>
      <c r="BG196" s="307" t="n"/>
      <c r="BH196" s="307" t="n"/>
      <c r="BI196" s="307" t="n"/>
      <c r="BJ196" s="307" t="n"/>
      <c r="BK196" s="307" t="n"/>
      <c r="BL196" s="307" t="n"/>
      <c r="BM196" s="307" t="n"/>
      <c r="BN196" s="307" t="n"/>
      <c r="BO196" s="307" t="n"/>
      <c r="BP196" s="307" t="n"/>
      <c r="BQ196" s="307" t="n"/>
      <c r="BR196" s="307" t="n"/>
      <c r="BS196" s="307" t="n"/>
      <c r="BT196" s="307" t="n"/>
      <c r="BU196" s="307" t="n"/>
      <c r="BV196" s="307" t="n"/>
      <c r="BW196" s="307" t="n"/>
      <c r="BX196" s="307" t="n"/>
      <c r="BY196" s="307" t="n"/>
      <c r="BZ196" s="307" t="n"/>
      <c r="CA196" s="307" t="n"/>
      <c r="CB196" s="307" t="n"/>
      <c r="CC196" s="302" t="n"/>
      <c r="CD196" s="302" t="n"/>
      <c r="CE196" s="302" t="n"/>
      <c r="CF196" s="302" t="n"/>
      <c r="CG196" s="302" t="n"/>
      <c r="CH196" s="302" t="n"/>
      <c r="CI196" s="302" t="n"/>
      <c r="CJ196" s="302" t="n"/>
      <c r="CK196" s="302" t="n"/>
      <c r="CL196" s="302" t="n"/>
      <c r="CM196" s="302" t="n"/>
      <c r="CN196" s="302" t="n"/>
      <c r="CO196" s="302" t="n"/>
      <c r="CP196" s="302" t="n"/>
      <c r="CQ196" s="302" t="n"/>
      <c r="CR196" s="302" t="n"/>
      <c r="CS196" s="302" t="n"/>
      <c r="CT196" s="302" t="n"/>
      <c r="CU196" s="302" t="n"/>
      <c r="CV196" s="302" t="n"/>
    </row>
    <row r="197" ht="10.5" customHeight="1" s="412">
      <c r="A197" s="302" t="inlineStr">
        <is>
          <t xml:space="preserve">    Guidance High</t>
        </is>
      </c>
      <c r="B197" s="319" t="inlineStr">
        <is>
          <t>-</t>
        </is>
      </c>
      <c r="C197" s="319" t="inlineStr">
        <is>
          <t>-</t>
        </is>
      </c>
      <c r="D197" s="319" t="inlineStr">
        <is>
          <t>-</t>
        </is>
      </c>
      <c r="E197" s="319" t="inlineStr">
        <is>
          <t>-</t>
        </is>
      </c>
      <c r="F197" s="319" t="inlineStr">
        <is>
          <t>-</t>
        </is>
      </c>
      <c r="G197" s="319" t="inlineStr">
        <is>
          <t>-</t>
        </is>
      </c>
      <c r="H197" s="319" t="inlineStr">
        <is>
          <t>-</t>
        </is>
      </c>
      <c r="I197" s="319" t="inlineStr">
        <is>
          <t>-</t>
        </is>
      </c>
      <c r="J197" s="319" t="inlineStr">
        <is>
          <t>-</t>
        </is>
      </c>
      <c r="K197" s="319" t="inlineStr">
        <is>
          <t>-</t>
        </is>
      </c>
      <c r="L197" s="319" t="inlineStr">
        <is>
          <t>-</t>
        </is>
      </c>
      <c r="M197" s="319" t="inlineStr">
        <is>
          <t>-</t>
        </is>
      </c>
      <c r="N197" s="319" t="inlineStr">
        <is>
          <t>-</t>
        </is>
      </c>
      <c r="O197" s="319" t="inlineStr">
        <is>
          <t>-</t>
        </is>
      </c>
      <c r="P197" s="319" t="inlineStr">
        <is>
          <t>-</t>
        </is>
      </c>
      <c r="Q197" s="319" t="inlineStr">
        <is>
          <t>-</t>
        </is>
      </c>
      <c r="R197" s="319" t="inlineStr">
        <is>
          <t>-</t>
        </is>
      </c>
      <c r="S197" s="319" t="inlineStr">
        <is>
          <t>-</t>
        </is>
      </c>
      <c r="T197" s="464" t="n">
        <v>2515.5</v>
      </c>
      <c r="U197" s="319" t="inlineStr">
        <is>
          <t>-</t>
        </is>
      </c>
      <c r="V197" s="319" t="inlineStr">
        <is>
          <t>-</t>
        </is>
      </c>
      <c r="W197" s="319" t="inlineStr">
        <is>
          <t>-</t>
        </is>
      </c>
      <c r="X197" s="319" t="inlineStr">
        <is>
          <t>-</t>
        </is>
      </c>
      <c r="Y197" s="319" t="inlineStr">
        <is>
          <t>-</t>
        </is>
      </c>
      <c r="Z197" s="319" t="inlineStr">
        <is>
          <t>-</t>
        </is>
      </c>
      <c r="AA197" s="319" t="inlineStr">
        <is>
          <t>-</t>
        </is>
      </c>
      <c r="AB197" s="319" t="inlineStr">
        <is>
          <t>-</t>
        </is>
      </c>
      <c r="AC197" s="319" t="inlineStr">
        <is>
          <t>-</t>
        </is>
      </c>
      <c r="AD197" s="307" t="n"/>
      <c r="AE197" s="307" t="n"/>
      <c r="AF197" s="307" t="n"/>
      <c r="AG197" s="307" t="n"/>
      <c r="AH197" s="307" t="n"/>
      <c r="AI197" s="307" t="n"/>
      <c r="AJ197" s="307" t="n"/>
      <c r="AK197" s="307" t="n"/>
      <c r="AL197" s="307" t="n"/>
      <c r="AM197" s="307" t="n"/>
      <c r="AN197" s="307" t="n"/>
      <c r="AO197" s="307" t="n"/>
      <c r="AP197" s="307" t="n"/>
      <c r="AQ197" s="307" t="n"/>
      <c r="AR197" s="307" t="n"/>
      <c r="AS197" s="307" t="n"/>
      <c r="AT197" s="307" t="n"/>
      <c r="AU197" s="307" t="n"/>
      <c r="AV197" s="307" t="n"/>
      <c r="AW197" s="307" t="n"/>
      <c r="AX197" s="307" t="n"/>
      <c r="AY197" s="307" t="n"/>
      <c r="AZ197" s="307" t="n"/>
      <c r="BA197" s="307" t="n"/>
      <c r="BB197" s="307" t="n"/>
      <c r="BC197" s="307" t="n"/>
      <c r="BD197" s="307" t="n"/>
      <c r="BE197" s="307" t="n"/>
      <c r="BF197" s="307" t="n"/>
      <c r="BG197" s="307" t="n"/>
      <c r="BH197" s="307" t="n"/>
      <c r="BI197" s="307" t="n"/>
      <c r="BJ197" s="307" t="n"/>
      <c r="BK197" s="307" t="n"/>
      <c r="BL197" s="307" t="n"/>
      <c r="BM197" s="307" t="n"/>
      <c r="BN197" s="307" t="n"/>
      <c r="BO197" s="307" t="n"/>
      <c r="BP197" s="307" t="n"/>
      <c r="BQ197" s="307" t="n"/>
      <c r="BR197" s="307" t="n"/>
      <c r="BS197" s="307" t="n"/>
      <c r="BT197" s="307" t="n"/>
      <c r="BU197" s="307" t="n"/>
      <c r="BV197" s="307" t="n"/>
      <c r="BW197" s="307" t="n"/>
      <c r="BX197" s="307" t="n"/>
      <c r="BY197" s="307" t="n"/>
      <c r="BZ197" s="307" t="n"/>
      <c r="CA197" s="307" t="n"/>
      <c r="CB197" s="307" t="n"/>
      <c r="CC197" s="302" t="n"/>
      <c r="CD197" s="302" t="n"/>
      <c r="CE197" s="302" t="n"/>
      <c r="CF197" s="302" t="n"/>
      <c r="CG197" s="302" t="n"/>
      <c r="CH197" s="302" t="n"/>
      <c r="CI197" s="302" t="n"/>
      <c r="CJ197" s="302" t="n"/>
      <c r="CK197" s="302" t="n"/>
      <c r="CL197" s="302" t="n"/>
      <c r="CM197" s="302" t="n"/>
      <c r="CN197" s="302" t="n"/>
      <c r="CO197" s="302" t="n"/>
      <c r="CP197" s="302" t="n"/>
      <c r="CQ197" s="302" t="n"/>
      <c r="CR197" s="302" t="n"/>
      <c r="CS197" s="302" t="n"/>
      <c r="CT197" s="302" t="n"/>
      <c r="CU197" s="302" t="n"/>
      <c r="CV197" s="302" t="n"/>
    </row>
    <row r="198" ht="10.5" customHeight="1" s="412">
      <c r="A198" s="302" t="inlineStr">
        <is>
          <t xml:space="preserve">    Acctg. Standard</t>
        </is>
      </c>
      <c r="B198" s="319" t="inlineStr">
        <is>
          <t>-</t>
        </is>
      </c>
      <c r="C198" s="319" t="inlineStr">
        <is>
          <t>US GAAP</t>
        </is>
      </c>
      <c r="D198" s="319" t="inlineStr">
        <is>
          <t>US GAAP</t>
        </is>
      </c>
      <c r="E198" s="319" t="inlineStr">
        <is>
          <t>US GAAP</t>
        </is>
      </c>
      <c r="F198" s="319" t="inlineStr">
        <is>
          <t>US GAAP</t>
        </is>
      </c>
      <c r="G198" s="319" t="inlineStr">
        <is>
          <t>US GAAP</t>
        </is>
      </c>
      <c r="H198" s="319" t="inlineStr">
        <is>
          <t>US GAAP</t>
        </is>
      </c>
      <c r="I198" s="319" t="inlineStr">
        <is>
          <t>US GAAP</t>
        </is>
      </c>
      <c r="J198" s="319" t="inlineStr">
        <is>
          <t>US GAAP</t>
        </is>
      </c>
      <c r="K198" s="319" t="inlineStr">
        <is>
          <t>US GAAP</t>
        </is>
      </c>
      <c r="L198" s="319" t="inlineStr">
        <is>
          <t>US GAAP</t>
        </is>
      </c>
      <c r="M198" s="319" t="inlineStr">
        <is>
          <t>US GAAP</t>
        </is>
      </c>
      <c r="N198" s="319" t="inlineStr">
        <is>
          <t>US GAAP</t>
        </is>
      </c>
      <c r="O198" s="319" t="inlineStr">
        <is>
          <t>US GAAP</t>
        </is>
      </c>
      <c r="P198" s="319" t="inlineStr">
        <is>
          <t>US GAAP</t>
        </is>
      </c>
      <c r="Q198" s="319" t="inlineStr">
        <is>
          <t>US GAAP</t>
        </is>
      </c>
      <c r="R198" s="319" t="inlineStr">
        <is>
          <t>US GAAP</t>
        </is>
      </c>
      <c r="S198" s="319" t="inlineStr">
        <is>
          <t>US GAAP</t>
        </is>
      </c>
      <c r="T198" s="319" t="inlineStr">
        <is>
          <t>US GAAP</t>
        </is>
      </c>
      <c r="U198" s="319" t="inlineStr">
        <is>
          <t>US GAAP</t>
        </is>
      </c>
      <c r="V198" s="319" t="inlineStr">
        <is>
          <t>US GAAP</t>
        </is>
      </c>
      <c r="W198" s="319" t="inlineStr">
        <is>
          <t>US GAAP</t>
        </is>
      </c>
      <c r="X198" s="319" t="inlineStr">
        <is>
          <t>US GAAP</t>
        </is>
      </c>
      <c r="Y198" s="319" t="inlineStr">
        <is>
          <t>US GAAP</t>
        </is>
      </c>
      <c r="Z198" s="319" t="inlineStr">
        <is>
          <t>US GAAP</t>
        </is>
      </c>
      <c r="AA198" s="319" t="inlineStr">
        <is>
          <t>US GAAP</t>
        </is>
      </c>
      <c r="AB198" s="319" t="inlineStr">
        <is>
          <t>US GAAP</t>
        </is>
      </c>
      <c r="AC198" s="319" t="inlineStr">
        <is>
          <t>US GAAP</t>
        </is>
      </c>
      <c r="AD198" s="307" t="n"/>
      <c r="AE198" s="307" t="n"/>
      <c r="AF198" s="307" t="n"/>
      <c r="AG198" s="307" t="n"/>
      <c r="AH198" s="307" t="n"/>
      <c r="AI198" s="307" t="n"/>
      <c r="AJ198" s="307" t="n"/>
      <c r="AK198" s="307" t="n"/>
      <c r="AL198" s="307" t="n"/>
      <c r="AM198" s="307" t="n"/>
      <c r="AN198" s="307" t="n"/>
      <c r="AO198" s="307" t="n"/>
      <c r="AP198" s="307" t="n"/>
      <c r="AQ198" s="307" t="n"/>
      <c r="AR198" s="307" t="n"/>
      <c r="AS198" s="307" t="n"/>
      <c r="AT198" s="307" t="n"/>
      <c r="AU198" s="307" t="n"/>
      <c r="AV198" s="307" t="n"/>
      <c r="AW198" s="307" t="n"/>
      <c r="AX198" s="307" t="n"/>
      <c r="AY198" s="307" t="n"/>
      <c r="AZ198" s="307" t="n"/>
      <c r="BA198" s="307" t="n"/>
      <c r="BB198" s="307" t="n"/>
      <c r="BC198" s="307" t="n"/>
      <c r="BD198" s="307" t="n"/>
      <c r="BE198" s="307" t="n"/>
      <c r="BF198" s="307" t="n"/>
      <c r="BG198" s="307" t="n"/>
      <c r="BH198" s="307" t="n"/>
      <c r="BI198" s="307" t="n"/>
      <c r="BJ198" s="307" t="n"/>
      <c r="BK198" s="307" t="n"/>
      <c r="BL198" s="307" t="n"/>
      <c r="BM198" s="307" t="n"/>
      <c r="BN198" s="307" t="n"/>
      <c r="BO198" s="307" t="n"/>
      <c r="BP198" s="307" t="n"/>
      <c r="BQ198" s="307" t="n"/>
      <c r="BR198" s="307" t="n"/>
      <c r="BS198" s="307" t="n"/>
      <c r="BT198" s="307" t="n"/>
      <c r="BU198" s="307" t="n"/>
      <c r="BV198" s="307" t="n"/>
      <c r="BW198" s="307" t="n"/>
      <c r="BX198" s="307" t="n"/>
      <c r="BY198" s="307" t="n"/>
      <c r="BZ198" s="307" t="n"/>
      <c r="CA198" s="307" t="n"/>
      <c r="CB198" s="307" t="n"/>
      <c r="CC198" s="302" t="n"/>
      <c r="CD198" s="302" t="n"/>
      <c r="CE198" s="302" t="n"/>
      <c r="CF198" s="302" t="n"/>
      <c r="CG198" s="302" t="n"/>
      <c r="CH198" s="302" t="n"/>
      <c r="CI198" s="302" t="n"/>
      <c r="CJ198" s="302" t="n"/>
      <c r="CK198" s="302" t="n"/>
      <c r="CL198" s="302" t="n"/>
      <c r="CM198" s="302" t="n"/>
      <c r="CN198" s="302" t="n"/>
      <c r="CO198" s="302" t="n"/>
      <c r="CP198" s="302" t="n"/>
      <c r="CQ198" s="302" t="n"/>
      <c r="CR198" s="302" t="n"/>
      <c r="CS198" s="302" t="n"/>
      <c r="CT198" s="302" t="n"/>
      <c r="CU198" s="302" t="n"/>
      <c r="CV198" s="302" t="n"/>
    </row>
    <row r="199" ht="10.5" customHeight="1" s="412">
      <c r="A199" s="318" t="inlineStr">
        <is>
          <t>Interest Expense</t>
        </is>
      </c>
      <c r="B199" s="319" t="inlineStr">
        <is>
          <t>-</t>
        </is>
      </c>
      <c r="C199" s="319" t="inlineStr">
        <is>
          <t>-</t>
        </is>
      </c>
      <c r="D199" s="319" t="inlineStr">
        <is>
          <t>-</t>
        </is>
      </c>
      <c r="E199" s="319" t="inlineStr">
        <is>
          <t>-</t>
        </is>
      </c>
      <c r="F199" s="461" t="n">
        <v>2.886</v>
      </c>
      <c r="G199" s="461" t="n">
        <v>-3</v>
      </c>
      <c r="H199" s="319" t="inlineStr">
        <is>
          <t>-</t>
        </is>
      </c>
      <c r="I199" s="461" t="n">
        <v>-6</v>
      </c>
      <c r="J199" s="462" t="n">
        <v>-7</v>
      </c>
      <c r="K199" s="461" t="n">
        <v>-3.467</v>
      </c>
      <c r="L199" s="462" t="n">
        <v>-1.4</v>
      </c>
      <c r="M199" s="462" t="n">
        <v>-1</v>
      </c>
      <c r="N199" s="319" t="inlineStr">
        <is>
          <t>-</t>
        </is>
      </c>
      <c r="O199" s="319" t="inlineStr">
        <is>
          <t>-</t>
        </is>
      </c>
      <c r="P199" s="461" t="n">
        <v>-0.636</v>
      </c>
      <c r="Q199" s="319" t="inlineStr">
        <is>
          <t>-</t>
        </is>
      </c>
      <c r="R199" s="319" t="inlineStr">
        <is>
          <t>-</t>
        </is>
      </c>
      <c r="S199" s="462" t="n">
        <v>-35</v>
      </c>
      <c r="T199" s="319" t="inlineStr">
        <is>
          <t>-</t>
        </is>
      </c>
      <c r="U199" s="319" t="inlineStr">
        <is>
          <t>-</t>
        </is>
      </c>
      <c r="V199" s="319" t="inlineStr">
        <is>
          <t>-</t>
        </is>
      </c>
      <c r="W199" s="319" t="inlineStr">
        <is>
          <t>-</t>
        </is>
      </c>
      <c r="X199" s="319" t="inlineStr">
        <is>
          <t>-</t>
        </is>
      </c>
      <c r="Y199" s="319" t="inlineStr">
        <is>
          <t>-</t>
        </is>
      </c>
      <c r="Z199" s="319" t="inlineStr">
        <is>
          <t>-</t>
        </is>
      </c>
      <c r="AA199" s="319" t="inlineStr">
        <is>
          <t>-</t>
        </is>
      </c>
      <c r="AB199" s="319" t="inlineStr">
        <is>
          <t>-</t>
        </is>
      </c>
      <c r="AC199" s="319" t="inlineStr">
        <is>
          <t>-</t>
        </is>
      </c>
      <c r="AD199" s="307" t="n"/>
      <c r="AE199" s="307" t="n"/>
      <c r="AF199" s="307" t="n"/>
      <c r="AG199" s="307" t="n"/>
      <c r="AH199" s="307" t="n"/>
      <c r="AI199" s="307" t="n"/>
      <c r="AJ199" s="307" t="n"/>
      <c r="AK199" s="307" t="n"/>
      <c r="AL199" s="307" t="n"/>
      <c r="AM199" s="307" t="n"/>
      <c r="AN199" s="307" t="n"/>
      <c r="AO199" s="307" t="n"/>
      <c r="AP199" s="307" t="n"/>
      <c r="AQ199" s="307" t="n"/>
      <c r="AR199" s="307" t="n"/>
      <c r="AS199" s="307" t="n"/>
      <c r="AT199" s="307" t="n"/>
      <c r="AU199" s="307" t="n"/>
      <c r="AV199" s="307" t="n"/>
      <c r="AW199" s="307" t="n"/>
      <c r="AX199" s="307" t="n"/>
      <c r="AY199" s="307" t="n"/>
      <c r="AZ199" s="307" t="n"/>
      <c r="BA199" s="307" t="n"/>
      <c r="BB199" s="307" t="n"/>
      <c r="BC199" s="307" t="n"/>
      <c r="BD199" s="307" t="n"/>
      <c r="BE199" s="307" t="n"/>
      <c r="BF199" s="307" t="n"/>
      <c r="BG199" s="307" t="n"/>
      <c r="BH199" s="307" t="n"/>
      <c r="BI199" s="307" t="n"/>
      <c r="BJ199" s="307" t="n"/>
      <c r="BK199" s="307" t="n"/>
      <c r="BL199" s="307" t="n"/>
      <c r="BM199" s="307" t="n"/>
      <c r="BN199" s="307" t="n"/>
      <c r="BO199" s="307" t="n"/>
      <c r="BP199" s="307" t="n"/>
      <c r="BQ199" s="307" t="n"/>
      <c r="BR199" s="307" t="n"/>
      <c r="BS199" s="307" t="n"/>
      <c r="BT199" s="307" t="n"/>
      <c r="BU199" s="307" t="n"/>
      <c r="BV199" s="307" t="n"/>
      <c r="BW199" s="307" t="n"/>
      <c r="BX199" s="307" t="n"/>
      <c r="BY199" s="307" t="n"/>
      <c r="BZ199" s="307" t="n"/>
      <c r="CA199" s="307" t="n"/>
      <c r="CB199" s="307" t="n"/>
      <c r="CC199" s="302" t="n"/>
      <c r="CD199" s="302" t="n"/>
      <c r="CE199" s="302" t="n"/>
      <c r="CF199" s="302" t="n"/>
      <c r="CG199" s="302" t="n"/>
      <c r="CH199" s="302" t="n"/>
      <c r="CI199" s="302" t="n"/>
      <c r="CJ199" s="302" t="n"/>
      <c r="CK199" s="302" t="n"/>
      <c r="CL199" s="302" t="n"/>
      <c r="CM199" s="302" t="n"/>
      <c r="CN199" s="302" t="n"/>
      <c r="CO199" s="302" t="n"/>
      <c r="CP199" s="302" t="n"/>
      <c r="CQ199" s="302" t="n"/>
      <c r="CR199" s="302" t="n"/>
      <c r="CS199" s="302" t="n"/>
      <c r="CT199" s="302" t="n"/>
      <c r="CU199" s="302" t="n"/>
      <c r="CV199" s="302" t="n"/>
    </row>
    <row r="200" ht="10.5" customHeight="1" s="412">
      <c r="A200" s="302" t="inlineStr">
        <is>
          <t xml:space="preserve">    Final Est.</t>
        </is>
      </c>
      <c r="B200" s="319" t="inlineStr">
        <is>
          <t>-</t>
        </is>
      </c>
      <c r="C200" s="319" t="inlineStr">
        <is>
          <t>-</t>
        </is>
      </c>
      <c r="D200" s="319" t="inlineStr">
        <is>
          <t>-</t>
        </is>
      </c>
      <c r="E200" s="319" t="inlineStr">
        <is>
          <t>-</t>
        </is>
      </c>
      <c r="F200" s="462" t="n">
        <v>-3</v>
      </c>
      <c r="G200" s="462" t="n">
        <v>-2</v>
      </c>
      <c r="H200" s="319" t="inlineStr">
        <is>
          <t>-</t>
        </is>
      </c>
      <c r="I200" s="462" t="n">
        <v>-6</v>
      </c>
      <c r="J200" s="319" t="inlineStr">
        <is>
          <t>-</t>
        </is>
      </c>
      <c r="K200" s="462" t="n">
        <v>-4</v>
      </c>
      <c r="L200" s="319" t="inlineStr">
        <is>
          <t>-</t>
        </is>
      </c>
      <c r="M200" s="319" t="inlineStr">
        <is>
          <t>-</t>
        </is>
      </c>
      <c r="N200" s="319" t="inlineStr">
        <is>
          <t>-</t>
        </is>
      </c>
      <c r="O200" s="319" t="inlineStr">
        <is>
          <t>-</t>
        </is>
      </c>
      <c r="P200" s="462" t="n">
        <v>-0.2</v>
      </c>
      <c r="Q200" s="319" t="inlineStr">
        <is>
          <t>-</t>
        </is>
      </c>
      <c r="R200" s="319" t="inlineStr">
        <is>
          <t>-</t>
        </is>
      </c>
      <c r="S200" s="319" t="inlineStr">
        <is>
          <t>-</t>
        </is>
      </c>
      <c r="T200" s="319" t="inlineStr">
        <is>
          <t>-</t>
        </is>
      </c>
      <c r="U200" s="319" t="inlineStr">
        <is>
          <t>-</t>
        </is>
      </c>
      <c r="V200" s="319" t="inlineStr">
        <is>
          <t>-</t>
        </is>
      </c>
      <c r="W200" s="319" t="inlineStr">
        <is>
          <t>-</t>
        </is>
      </c>
      <c r="X200" s="319" t="inlineStr">
        <is>
          <t>-</t>
        </is>
      </c>
      <c r="Y200" s="319" t="inlineStr">
        <is>
          <t>-</t>
        </is>
      </c>
      <c r="Z200" s="319" t="inlineStr">
        <is>
          <t>-</t>
        </is>
      </c>
      <c r="AA200" s="319" t="inlineStr">
        <is>
          <t>-</t>
        </is>
      </c>
      <c r="AB200" s="319" t="inlineStr">
        <is>
          <t>-</t>
        </is>
      </c>
      <c r="AC200" s="319" t="inlineStr">
        <is>
          <t>-</t>
        </is>
      </c>
      <c r="AD200" s="307" t="n"/>
      <c r="AE200" s="307" t="n"/>
      <c r="AF200" s="307" t="n"/>
      <c r="AG200" s="307" t="n"/>
      <c r="AH200" s="307" t="n"/>
      <c r="AI200" s="307" t="n"/>
      <c r="AJ200" s="307" t="n"/>
      <c r="AK200" s="307" t="n"/>
      <c r="AL200" s="307" t="n"/>
      <c r="AM200" s="307" t="n"/>
      <c r="AN200" s="307" t="n"/>
      <c r="AO200" s="307" t="n"/>
      <c r="AP200" s="307" t="n"/>
      <c r="AQ200" s="307" t="n"/>
      <c r="AR200" s="307" t="n"/>
      <c r="AS200" s="307" t="n"/>
      <c r="AT200" s="307" t="n"/>
      <c r="AU200" s="307" t="n"/>
      <c r="AV200" s="307" t="n"/>
      <c r="AW200" s="307" t="n"/>
      <c r="AX200" s="307" t="n"/>
      <c r="AY200" s="307" t="n"/>
      <c r="AZ200" s="307" t="n"/>
      <c r="BA200" s="307" t="n"/>
      <c r="BB200" s="307" t="n"/>
      <c r="BC200" s="307" t="n"/>
      <c r="BD200" s="307" t="n"/>
      <c r="BE200" s="307" t="n"/>
      <c r="BF200" s="307" t="n"/>
      <c r="BG200" s="307" t="n"/>
      <c r="BH200" s="307" t="n"/>
      <c r="BI200" s="307" t="n"/>
      <c r="BJ200" s="307" t="n"/>
      <c r="BK200" s="307" t="n"/>
      <c r="BL200" s="307" t="n"/>
      <c r="BM200" s="307" t="n"/>
      <c r="BN200" s="307" t="n"/>
      <c r="BO200" s="307" t="n"/>
      <c r="BP200" s="307" t="n"/>
      <c r="BQ200" s="307" t="n"/>
      <c r="BR200" s="307" t="n"/>
      <c r="BS200" s="307" t="n"/>
      <c r="BT200" s="307" t="n"/>
      <c r="BU200" s="307" t="n"/>
      <c r="BV200" s="307" t="n"/>
      <c r="BW200" s="307" t="n"/>
      <c r="BX200" s="307" t="n"/>
      <c r="BY200" s="307" t="n"/>
      <c r="BZ200" s="307" t="n"/>
      <c r="CA200" s="307" t="n"/>
      <c r="CB200" s="307" t="n"/>
      <c r="CC200" s="302" t="n"/>
      <c r="CD200" s="302" t="n"/>
      <c r="CE200" s="302" t="n"/>
      <c r="CF200" s="302" t="n"/>
      <c r="CG200" s="302" t="n"/>
      <c r="CH200" s="302" t="n"/>
      <c r="CI200" s="302" t="n"/>
      <c r="CJ200" s="302" t="n"/>
      <c r="CK200" s="302" t="n"/>
      <c r="CL200" s="302" t="n"/>
      <c r="CM200" s="302" t="n"/>
      <c r="CN200" s="302" t="n"/>
      <c r="CO200" s="302" t="n"/>
      <c r="CP200" s="302" t="n"/>
      <c r="CQ200" s="302" t="n"/>
      <c r="CR200" s="302" t="n"/>
      <c r="CS200" s="302" t="n"/>
      <c r="CT200" s="302" t="n"/>
      <c r="CU200" s="302" t="n"/>
      <c r="CV200" s="302" t="n"/>
    </row>
    <row r="201" ht="10.5" customHeight="1" s="412">
      <c r="A201" s="302" t="inlineStr">
        <is>
          <t xml:space="preserve">    Median</t>
        </is>
      </c>
      <c r="B201" s="319" t="inlineStr">
        <is>
          <t>-</t>
        </is>
      </c>
      <c r="C201" s="319" t="inlineStr">
        <is>
          <t>-</t>
        </is>
      </c>
      <c r="D201" s="319" t="inlineStr">
        <is>
          <t>-</t>
        </is>
      </c>
      <c r="E201" s="319" t="inlineStr">
        <is>
          <t>-</t>
        </is>
      </c>
      <c r="F201" s="462" t="n">
        <v>-3</v>
      </c>
      <c r="G201" s="462" t="n">
        <v>-2</v>
      </c>
      <c r="H201" s="319" t="inlineStr">
        <is>
          <t>-</t>
        </is>
      </c>
      <c r="I201" s="462" t="n">
        <v>-6</v>
      </c>
      <c r="J201" s="462" t="n">
        <v>-7</v>
      </c>
      <c r="K201" s="462" t="n">
        <v>-4</v>
      </c>
      <c r="L201" s="462" t="n">
        <v>-1.4</v>
      </c>
      <c r="M201" s="462" t="n">
        <v>-1</v>
      </c>
      <c r="N201" s="319" t="inlineStr">
        <is>
          <t>-</t>
        </is>
      </c>
      <c r="O201" s="319" t="inlineStr">
        <is>
          <t>-</t>
        </is>
      </c>
      <c r="P201" s="462" t="n">
        <v>-0.2</v>
      </c>
      <c r="Q201" s="319" t="inlineStr">
        <is>
          <t>-</t>
        </is>
      </c>
      <c r="R201" s="319" t="inlineStr">
        <is>
          <t>-</t>
        </is>
      </c>
      <c r="S201" s="462" t="n">
        <v>-35</v>
      </c>
      <c r="T201" s="319" t="inlineStr">
        <is>
          <t>-</t>
        </is>
      </c>
      <c r="U201" s="319" t="inlineStr">
        <is>
          <t>-</t>
        </is>
      </c>
      <c r="V201" s="319" t="inlineStr">
        <is>
          <t>-</t>
        </is>
      </c>
      <c r="W201" s="319" t="inlineStr">
        <is>
          <t>-</t>
        </is>
      </c>
      <c r="X201" s="319" t="inlineStr">
        <is>
          <t>-</t>
        </is>
      </c>
      <c r="Y201" s="319" t="inlineStr">
        <is>
          <t>-</t>
        </is>
      </c>
      <c r="Z201" s="319" t="inlineStr">
        <is>
          <t>-</t>
        </is>
      </c>
      <c r="AA201" s="319" t="inlineStr">
        <is>
          <t>-</t>
        </is>
      </c>
      <c r="AB201" s="319" t="inlineStr">
        <is>
          <t>-</t>
        </is>
      </c>
      <c r="AC201" s="319" t="inlineStr">
        <is>
          <t>-</t>
        </is>
      </c>
      <c r="AD201" s="307" t="n"/>
      <c r="AE201" s="307" t="n"/>
      <c r="AF201" s="307" t="n"/>
      <c r="AG201" s="307" t="n"/>
      <c r="AH201" s="307" t="n"/>
      <c r="AI201" s="307" t="n"/>
      <c r="AJ201" s="307" t="n"/>
      <c r="AK201" s="307" t="n"/>
      <c r="AL201" s="307" t="n"/>
      <c r="AM201" s="307" t="n"/>
      <c r="AN201" s="307" t="n"/>
      <c r="AO201" s="307" t="n"/>
      <c r="AP201" s="307" t="n"/>
      <c r="AQ201" s="307" t="n"/>
      <c r="AR201" s="307" t="n"/>
      <c r="AS201" s="307" t="n"/>
      <c r="AT201" s="307" t="n"/>
      <c r="AU201" s="307" t="n"/>
      <c r="AV201" s="307" t="n"/>
      <c r="AW201" s="307" t="n"/>
      <c r="AX201" s="307" t="n"/>
      <c r="AY201" s="307" t="n"/>
      <c r="AZ201" s="307" t="n"/>
      <c r="BA201" s="307" t="n"/>
      <c r="BB201" s="307" t="n"/>
      <c r="BC201" s="307" t="n"/>
      <c r="BD201" s="307" t="n"/>
      <c r="BE201" s="307" t="n"/>
      <c r="BF201" s="307" t="n"/>
      <c r="BG201" s="307" t="n"/>
      <c r="BH201" s="307" t="n"/>
      <c r="BI201" s="307" t="n"/>
      <c r="BJ201" s="307" t="n"/>
      <c r="BK201" s="307" t="n"/>
      <c r="BL201" s="307" t="n"/>
      <c r="BM201" s="307" t="n"/>
      <c r="BN201" s="307" t="n"/>
      <c r="BO201" s="307" t="n"/>
      <c r="BP201" s="307" t="n"/>
      <c r="BQ201" s="307" t="n"/>
      <c r="BR201" s="307" t="n"/>
      <c r="BS201" s="307" t="n"/>
      <c r="BT201" s="307" t="n"/>
      <c r="BU201" s="307" t="n"/>
      <c r="BV201" s="307" t="n"/>
      <c r="BW201" s="307" t="n"/>
      <c r="BX201" s="307" t="n"/>
      <c r="BY201" s="307" t="n"/>
      <c r="BZ201" s="307" t="n"/>
      <c r="CA201" s="307" t="n"/>
      <c r="CB201" s="307" t="n"/>
      <c r="CC201" s="302" t="n"/>
      <c r="CD201" s="302" t="n"/>
      <c r="CE201" s="302" t="n"/>
      <c r="CF201" s="302" t="n"/>
      <c r="CG201" s="302" t="n"/>
      <c r="CH201" s="302" t="n"/>
      <c r="CI201" s="302" t="n"/>
      <c r="CJ201" s="302" t="n"/>
      <c r="CK201" s="302" t="n"/>
      <c r="CL201" s="302" t="n"/>
      <c r="CM201" s="302" t="n"/>
      <c r="CN201" s="302" t="n"/>
      <c r="CO201" s="302" t="n"/>
      <c r="CP201" s="302" t="n"/>
      <c r="CQ201" s="302" t="n"/>
      <c r="CR201" s="302" t="n"/>
      <c r="CS201" s="302" t="n"/>
      <c r="CT201" s="302" t="n"/>
      <c r="CU201" s="302" t="n"/>
      <c r="CV201" s="302" t="n"/>
    </row>
    <row r="202" ht="10.5" customHeight="1" s="412">
      <c r="A202" s="302" t="inlineStr">
        <is>
          <t xml:space="preserve">    High</t>
        </is>
      </c>
      <c r="B202" s="319" t="inlineStr">
        <is>
          <t>-</t>
        </is>
      </c>
      <c r="C202" s="319" t="inlineStr">
        <is>
          <t>-</t>
        </is>
      </c>
      <c r="D202" s="319" t="inlineStr">
        <is>
          <t>-</t>
        </is>
      </c>
      <c r="E202" s="319" t="inlineStr">
        <is>
          <t>-</t>
        </is>
      </c>
      <c r="F202" s="462" t="n">
        <v>-3</v>
      </c>
      <c r="G202" s="462" t="n">
        <v>-2</v>
      </c>
      <c r="H202" s="319" t="inlineStr">
        <is>
          <t>-</t>
        </is>
      </c>
      <c r="I202" s="462" t="n">
        <v>-6</v>
      </c>
      <c r="J202" s="462" t="n">
        <v>-7</v>
      </c>
      <c r="K202" s="462" t="n">
        <v>-4</v>
      </c>
      <c r="L202" s="462" t="n">
        <v>-1.4</v>
      </c>
      <c r="M202" s="462" t="n">
        <v>-1</v>
      </c>
      <c r="N202" s="319" t="inlineStr">
        <is>
          <t>-</t>
        </is>
      </c>
      <c r="O202" s="319" t="inlineStr">
        <is>
          <t>-</t>
        </is>
      </c>
      <c r="P202" s="462" t="n">
        <v>-0.3</v>
      </c>
      <c r="Q202" s="319" t="inlineStr">
        <is>
          <t>-</t>
        </is>
      </c>
      <c r="R202" s="319" t="inlineStr">
        <is>
          <t>-</t>
        </is>
      </c>
      <c r="S202" s="462" t="n">
        <v>-35</v>
      </c>
      <c r="T202" s="319" t="inlineStr">
        <is>
          <t>-</t>
        </is>
      </c>
      <c r="U202" s="319" t="inlineStr">
        <is>
          <t>-</t>
        </is>
      </c>
      <c r="V202" s="319" t="inlineStr">
        <is>
          <t>-</t>
        </is>
      </c>
      <c r="W202" s="319" t="inlineStr">
        <is>
          <t>-</t>
        </is>
      </c>
      <c r="X202" s="319" t="inlineStr">
        <is>
          <t>-</t>
        </is>
      </c>
      <c r="Y202" s="319" t="inlineStr">
        <is>
          <t>-</t>
        </is>
      </c>
      <c r="Z202" s="319" t="inlineStr">
        <is>
          <t>-</t>
        </is>
      </c>
      <c r="AA202" s="319" t="inlineStr">
        <is>
          <t>-</t>
        </is>
      </c>
      <c r="AB202" s="319" t="inlineStr">
        <is>
          <t>-</t>
        </is>
      </c>
      <c r="AC202" s="319" t="inlineStr">
        <is>
          <t>-</t>
        </is>
      </c>
      <c r="AD202" s="307" t="n"/>
      <c r="AE202" s="307" t="n"/>
      <c r="AF202" s="307" t="n"/>
      <c r="AG202" s="307" t="n"/>
      <c r="AH202" s="307" t="n"/>
      <c r="AI202" s="307" t="n"/>
      <c r="AJ202" s="307" t="n"/>
      <c r="AK202" s="307" t="n"/>
      <c r="AL202" s="307" t="n"/>
      <c r="AM202" s="307" t="n"/>
      <c r="AN202" s="307" t="n"/>
      <c r="AO202" s="307" t="n"/>
      <c r="AP202" s="307" t="n"/>
      <c r="AQ202" s="307" t="n"/>
      <c r="AR202" s="307" t="n"/>
      <c r="AS202" s="307" t="n"/>
      <c r="AT202" s="307" t="n"/>
      <c r="AU202" s="307" t="n"/>
      <c r="AV202" s="307" t="n"/>
      <c r="AW202" s="307" t="n"/>
      <c r="AX202" s="307" t="n"/>
      <c r="AY202" s="307" t="n"/>
      <c r="AZ202" s="307" t="n"/>
      <c r="BA202" s="307" t="n"/>
      <c r="BB202" s="307" t="n"/>
      <c r="BC202" s="307" t="n"/>
      <c r="BD202" s="307" t="n"/>
      <c r="BE202" s="307" t="n"/>
      <c r="BF202" s="307" t="n"/>
      <c r="BG202" s="307" t="n"/>
      <c r="BH202" s="307" t="n"/>
      <c r="BI202" s="307" t="n"/>
      <c r="BJ202" s="307" t="n"/>
      <c r="BK202" s="307" t="n"/>
      <c r="BL202" s="307" t="n"/>
      <c r="BM202" s="307" t="n"/>
      <c r="BN202" s="307" t="n"/>
      <c r="BO202" s="307" t="n"/>
      <c r="BP202" s="307" t="n"/>
      <c r="BQ202" s="307" t="n"/>
      <c r="BR202" s="307" t="n"/>
      <c r="BS202" s="307" t="n"/>
      <c r="BT202" s="307" t="n"/>
      <c r="BU202" s="307" t="n"/>
      <c r="BV202" s="307" t="n"/>
      <c r="BW202" s="307" t="n"/>
      <c r="BX202" s="307" t="n"/>
      <c r="BY202" s="307" t="n"/>
      <c r="BZ202" s="307" t="n"/>
      <c r="CA202" s="307" t="n"/>
      <c r="CB202" s="307" t="n"/>
      <c r="CC202" s="302" t="n"/>
      <c r="CD202" s="302" t="n"/>
      <c r="CE202" s="302" t="n"/>
      <c r="CF202" s="302" t="n"/>
      <c r="CG202" s="302" t="n"/>
      <c r="CH202" s="302" t="n"/>
      <c r="CI202" s="302" t="n"/>
      <c r="CJ202" s="302" t="n"/>
      <c r="CK202" s="302" t="n"/>
      <c r="CL202" s="302" t="n"/>
      <c r="CM202" s="302" t="n"/>
      <c r="CN202" s="302" t="n"/>
      <c r="CO202" s="302" t="n"/>
      <c r="CP202" s="302" t="n"/>
      <c r="CQ202" s="302" t="n"/>
      <c r="CR202" s="302" t="n"/>
      <c r="CS202" s="302" t="n"/>
      <c r="CT202" s="302" t="n"/>
      <c r="CU202" s="302" t="n"/>
      <c r="CV202" s="302" t="n"/>
    </row>
    <row r="203" ht="10.5" customHeight="1" s="412">
      <c r="A203" s="302" t="inlineStr">
        <is>
          <t xml:space="preserve">    Low</t>
        </is>
      </c>
      <c r="B203" s="319" t="inlineStr">
        <is>
          <t>-</t>
        </is>
      </c>
      <c r="C203" s="319" t="inlineStr">
        <is>
          <t>-</t>
        </is>
      </c>
      <c r="D203" s="319" t="inlineStr">
        <is>
          <t>-</t>
        </is>
      </c>
      <c r="E203" s="319" t="inlineStr">
        <is>
          <t>-</t>
        </is>
      </c>
      <c r="F203" s="462" t="n">
        <v>-3</v>
      </c>
      <c r="G203" s="462" t="n">
        <v>-2</v>
      </c>
      <c r="H203" s="319" t="inlineStr">
        <is>
          <t>-</t>
        </is>
      </c>
      <c r="I203" s="462" t="n">
        <v>-6</v>
      </c>
      <c r="J203" s="462" t="n">
        <v>-7</v>
      </c>
      <c r="K203" s="462" t="n">
        <v>-4</v>
      </c>
      <c r="L203" s="462" t="n">
        <v>-1.4</v>
      </c>
      <c r="M203" s="462" t="n">
        <v>-1</v>
      </c>
      <c r="N203" s="319" t="inlineStr">
        <is>
          <t>-</t>
        </is>
      </c>
      <c r="O203" s="319" t="inlineStr">
        <is>
          <t>-</t>
        </is>
      </c>
      <c r="P203" s="462" t="n">
        <v>-0.1</v>
      </c>
      <c r="Q203" s="319" t="inlineStr">
        <is>
          <t>-</t>
        </is>
      </c>
      <c r="R203" s="319" t="inlineStr">
        <is>
          <t>-</t>
        </is>
      </c>
      <c r="S203" s="462" t="n">
        <v>-35</v>
      </c>
      <c r="T203" s="319" t="inlineStr">
        <is>
          <t>-</t>
        </is>
      </c>
      <c r="U203" s="319" t="inlineStr">
        <is>
          <t>-</t>
        </is>
      </c>
      <c r="V203" s="319" t="inlineStr">
        <is>
          <t>-</t>
        </is>
      </c>
      <c r="W203" s="319" t="inlineStr">
        <is>
          <t>-</t>
        </is>
      </c>
      <c r="X203" s="319" t="inlineStr">
        <is>
          <t>-</t>
        </is>
      </c>
      <c r="Y203" s="319" t="inlineStr">
        <is>
          <t>-</t>
        </is>
      </c>
      <c r="Z203" s="319" t="inlineStr">
        <is>
          <t>-</t>
        </is>
      </c>
      <c r="AA203" s="319" t="inlineStr">
        <is>
          <t>-</t>
        </is>
      </c>
      <c r="AB203" s="319" t="inlineStr">
        <is>
          <t>-</t>
        </is>
      </c>
      <c r="AC203" s="319" t="inlineStr">
        <is>
          <t>-</t>
        </is>
      </c>
      <c r="AD203" s="307" t="n"/>
      <c r="AE203" s="307" t="n"/>
      <c r="AF203" s="307" t="n"/>
      <c r="AG203" s="307" t="n"/>
      <c r="AH203" s="307" t="n"/>
      <c r="AI203" s="307" t="n"/>
      <c r="AJ203" s="307" t="n"/>
      <c r="AK203" s="307" t="n"/>
      <c r="AL203" s="307" t="n"/>
      <c r="AM203" s="307" t="n"/>
      <c r="AN203" s="307" t="n"/>
      <c r="AO203" s="307" t="n"/>
      <c r="AP203" s="307" t="n"/>
      <c r="AQ203" s="307" t="n"/>
      <c r="AR203" s="307" t="n"/>
      <c r="AS203" s="307" t="n"/>
      <c r="AT203" s="307" t="n"/>
      <c r="AU203" s="307" t="n"/>
      <c r="AV203" s="307" t="n"/>
      <c r="AW203" s="307" t="n"/>
      <c r="AX203" s="307" t="n"/>
      <c r="AY203" s="307" t="n"/>
      <c r="AZ203" s="307" t="n"/>
      <c r="BA203" s="307" t="n"/>
      <c r="BB203" s="307" t="n"/>
      <c r="BC203" s="307" t="n"/>
      <c r="BD203" s="307" t="n"/>
      <c r="BE203" s="307" t="n"/>
      <c r="BF203" s="307" t="n"/>
      <c r="BG203" s="307" t="n"/>
      <c r="BH203" s="307" t="n"/>
      <c r="BI203" s="307" t="n"/>
      <c r="BJ203" s="307" t="n"/>
      <c r="BK203" s="307" t="n"/>
      <c r="BL203" s="307" t="n"/>
      <c r="BM203" s="307" t="n"/>
      <c r="BN203" s="307" t="n"/>
      <c r="BO203" s="307" t="n"/>
      <c r="BP203" s="307" t="n"/>
      <c r="BQ203" s="307" t="n"/>
      <c r="BR203" s="307" t="n"/>
      <c r="BS203" s="307" t="n"/>
      <c r="BT203" s="307" t="n"/>
      <c r="BU203" s="307" t="n"/>
      <c r="BV203" s="307" t="n"/>
      <c r="BW203" s="307" t="n"/>
      <c r="BX203" s="307" t="n"/>
      <c r="BY203" s="307" t="n"/>
      <c r="BZ203" s="307" t="n"/>
      <c r="CA203" s="307" t="n"/>
      <c r="CB203" s="307" t="n"/>
      <c r="CC203" s="302" t="n"/>
      <c r="CD203" s="302" t="n"/>
      <c r="CE203" s="302" t="n"/>
      <c r="CF203" s="302" t="n"/>
      <c r="CG203" s="302" t="n"/>
      <c r="CH203" s="302" t="n"/>
      <c r="CI203" s="302" t="n"/>
      <c r="CJ203" s="302" t="n"/>
      <c r="CK203" s="302" t="n"/>
      <c r="CL203" s="302" t="n"/>
      <c r="CM203" s="302" t="n"/>
      <c r="CN203" s="302" t="n"/>
      <c r="CO203" s="302" t="n"/>
      <c r="CP203" s="302" t="n"/>
      <c r="CQ203" s="302" t="n"/>
      <c r="CR203" s="302" t="n"/>
      <c r="CS203" s="302" t="n"/>
      <c r="CT203" s="302" t="n"/>
      <c r="CU203" s="302" t="n"/>
      <c r="CV203" s="302" t="n"/>
    </row>
    <row r="204" ht="10.5" customHeight="1" s="412">
      <c r="A204" s="302" t="inlineStr">
        <is>
          <t xml:space="preserve">    Std. Dev.</t>
        </is>
      </c>
      <c r="B204" s="319" t="inlineStr">
        <is>
          <t>-</t>
        </is>
      </c>
      <c r="C204" s="319" t="inlineStr">
        <is>
          <t>-</t>
        </is>
      </c>
      <c r="D204" s="319" t="inlineStr">
        <is>
          <t>-</t>
        </is>
      </c>
      <c r="E204" s="319" t="inlineStr">
        <is>
          <t>-</t>
        </is>
      </c>
      <c r="F204" s="460" t="n">
        <v>0</v>
      </c>
      <c r="G204" s="460" t="n">
        <v>0</v>
      </c>
      <c r="H204" s="319" t="inlineStr">
        <is>
          <t>-</t>
        </is>
      </c>
      <c r="I204" s="460" t="n">
        <v>0</v>
      </c>
      <c r="J204" s="460" t="n">
        <v>0</v>
      </c>
      <c r="K204" s="460" t="n">
        <v>0</v>
      </c>
      <c r="L204" s="460" t="n">
        <v>0</v>
      </c>
      <c r="M204" s="460" t="n">
        <v>0</v>
      </c>
      <c r="N204" s="319" t="inlineStr">
        <is>
          <t>-</t>
        </is>
      </c>
      <c r="O204" s="319" t="inlineStr">
        <is>
          <t>-</t>
        </is>
      </c>
      <c r="P204" s="460" t="n">
        <v>0.1</v>
      </c>
      <c r="Q204" s="319" t="inlineStr">
        <is>
          <t>-</t>
        </is>
      </c>
      <c r="R204" s="319" t="inlineStr">
        <is>
          <t>-</t>
        </is>
      </c>
      <c r="S204" s="460" t="n">
        <v>0</v>
      </c>
      <c r="T204" s="319" t="inlineStr">
        <is>
          <t>-</t>
        </is>
      </c>
      <c r="U204" s="319" t="inlineStr">
        <is>
          <t>-</t>
        </is>
      </c>
      <c r="V204" s="319" t="inlineStr">
        <is>
          <t>-</t>
        </is>
      </c>
      <c r="W204" s="319" t="inlineStr">
        <is>
          <t>-</t>
        </is>
      </c>
      <c r="X204" s="319" t="inlineStr">
        <is>
          <t>-</t>
        </is>
      </c>
      <c r="Y204" s="319" t="inlineStr">
        <is>
          <t>-</t>
        </is>
      </c>
      <c r="Z204" s="319" t="inlineStr">
        <is>
          <t>-</t>
        </is>
      </c>
      <c r="AA204" s="319" t="inlineStr">
        <is>
          <t>-</t>
        </is>
      </c>
      <c r="AB204" s="319" t="inlineStr">
        <is>
          <t>-</t>
        </is>
      </c>
      <c r="AC204" s="319" t="inlineStr">
        <is>
          <t>-</t>
        </is>
      </c>
      <c r="AD204" s="307" t="n"/>
      <c r="AE204" s="307" t="n"/>
      <c r="AF204" s="307" t="n"/>
      <c r="AG204" s="307" t="n"/>
      <c r="AH204" s="307" t="n"/>
      <c r="AI204" s="307" t="n"/>
      <c r="AJ204" s="307" t="n"/>
      <c r="AK204" s="307" t="n"/>
      <c r="AL204" s="307" t="n"/>
      <c r="AM204" s="307" t="n"/>
      <c r="AN204" s="307" t="n"/>
      <c r="AO204" s="307" t="n"/>
      <c r="AP204" s="307" t="n"/>
      <c r="AQ204" s="307" t="n"/>
      <c r="AR204" s="307" t="n"/>
      <c r="AS204" s="307" t="n"/>
      <c r="AT204" s="307" t="n"/>
      <c r="AU204" s="307" t="n"/>
      <c r="AV204" s="307" t="n"/>
      <c r="AW204" s="307" t="n"/>
      <c r="AX204" s="307" t="n"/>
      <c r="AY204" s="307" t="n"/>
      <c r="AZ204" s="307" t="n"/>
      <c r="BA204" s="307" t="n"/>
      <c r="BB204" s="307" t="n"/>
      <c r="BC204" s="307" t="n"/>
      <c r="BD204" s="307" t="n"/>
      <c r="BE204" s="307" t="n"/>
      <c r="BF204" s="307" t="n"/>
      <c r="BG204" s="307" t="n"/>
      <c r="BH204" s="307" t="n"/>
      <c r="BI204" s="307" t="n"/>
      <c r="BJ204" s="307" t="n"/>
      <c r="BK204" s="307" t="n"/>
      <c r="BL204" s="307" t="n"/>
      <c r="BM204" s="307" t="n"/>
      <c r="BN204" s="307" t="n"/>
      <c r="BO204" s="307" t="n"/>
      <c r="BP204" s="307" t="n"/>
      <c r="BQ204" s="307" t="n"/>
      <c r="BR204" s="307" t="n"/>
      <c r="BS204" s="307" t="n"/>
      <c r="BT204" s="307" t="n"/>
      <c r="BU204" s="307" t="n"/>
      <c r="BV204" s="307" t="n"/>
      <c r="BW204" s="307" t="n"/>
      <c r="BX204" s="307" t="n"/>
      <c r="BY204" s="307" t="n"/>
      <c r="BZ204" s="307" t="n"/>
      <c r="CA204" s="307" t="n"/>
      <c r="CB204" s="307" t="n"/>
      <c r="CC204" s="302" t="n"/>
      <c r="CD204" s="302" t="n"/>
      <c r="CE204" s="302" t="n"/>
      <c r="CF204" s="302" t="n"/>
      <c r="CG204" s="302" t="n"/>
      <c r="CH204" s="302" t="n"/>
      <c r="CI204" s="302" t="n"/>
      <c r="CJ204" s="302" t="n"/>
      <c r="CK204" s="302" t="n"/>
      <c r="CL204" s="302" t="n"/>
      <c r="CM204" s="302" t="n"/>
      <c r="CN204" s="302" t="n"/>
      <c r="CO204" s="302" t="n"/>
      <c r="CP204" s="302" t="n"/>
      <c r="CQ204" s="302" t="n"/>
      <c r="CR204" s="302" t="n"/>
      <c r="CS204" s="302" t="n"/>
      <c r="CT204" s="302" t="n"/>
      <c r="CU204" s="302" t="n"/>
      <c r="CV204" s="302" t="n"/>
    </row>
    <row r="205" ht="10.5" customHeight="1" s="412">
      <c r="A205" s="302" t="inlineStr">
        <is>
          <t xml:space="preserve">    No. of Estimates</t>
        </is>
      </c>
      <c r="B205" s="319" t="inlineStr">
        <is>
          <t>-</t>
        </is>
      </c>
      <c r="C205" s="319" t="inlineStr">
        <is>
          <t>-</t>
        </is>
      </c>
      <c r="D205" s="319" t="inlineStr">
        <is>
          <t>-</t>
        </is>
      </c>
      <c r="E205" s="319" t="inlineStr">
        <is>
          <t>-</t>
        </is>
      </c>
      <c r="F205" s="319" t="inlineStr">
        <is>
          <t>1/1</t>
        </is>
      </c>
      <c r="G205" s="319" t="inlineStr">
        <is>
          <t>1/1</t>
        </is>
      </c>
      <c r="H205" s="319" t="inlineStr">
        <is>
          <t>-</t>
        </is>
      </c>
      <c r="I205" s="319" t="inlineStr">
        <is>
          <t>1/1</t>
        </is>
      </c>
      <c r="J205" s="319" t="inlineStr">
        <is>
          <t>1/1</t>
        </is>
      </c>
      <c r="K205" s="319" t="inlineStr">
        <is>
          <t>1/1</t>
        </is>
      </c>
      <c r="L205" s="319" t="inlineStr">
        <is>
          <t>1/1</t>
        </is>
      </c>
      <c r="M205" s="319" t="inlineStr">
        <is>
          <t>1/1</t>
        </is>
      </c>
      <c r="N205" s="319" t="inlineStr">
        <is>
          <t>-</t>
        </is>
      </c>
      <c r="O205" s="319" t="inlineStr">
        <is>
          <t>-</t>
        </is>
      </c>
      <c r="P205" s="319" t="inlineStr">
        <is>
          <t>2/2</t>
        </is>
      </c>
      <c r="Q205" s="319" t="inlineStr">
        <is>
          <t>-</t>
        </is>
      </c>
      <c r="R205" s="319" t="inlineStr">
        <is>
          <t>-</t>
        </is>
      </c>
      <c r="S205" s="319" t="inlineStr">
        <is>
          <t>1/1</t>
        </is>
      </c>
      <c r="T205" s="319" t="inlineStr">
        <is>
          <t>-</t>
        </is>
      </c>
      <c r="U205" s="319" t="inlineStr">
        <is>
          <t>-</t>
        </is>
      </c>
      <c r="V205" s="319" t="inlineStr">
        <is>
          <t>-</t>
        </is>
      </c>
      <c r="W205" s="319" t="inlineStr">
        <is>
          <t>-</t>
        </is>
      </c>
      <c r="X205" s="319" t="inlineStr">
        <is>
          <t>-</t>
        </is>
      </c>
      <c r="Y205" s="319" t="inlineStr">
        <is>
          <t>-</t>
        </is>
      </c>
      <c r="Z205" s="319" t="inlineStr">
        <is>
          <t>-</t>
        </is>
      </c>
      <c r="AA205" s="319" t="inlineStr">
        <is>
          <t>-</t>
        </is>
      </c>
      <c r="AB205" s="319" t="inlineStr">
        <is>
          <t>-</t>
        </is>
      </c>
      <c r="AC205" s="319" t="inlineStr">
        <is>
          <t>-</t>
        </is>
      </c>
      <c r="AD205" s="307" t="n"/>
      <c r="AE205" s="307" t="n"/>
      <c r="AF205" s="307" t="n"/>
      <c r="AG205" s="307" t="n"/>
      <c r="AH205" s="307" t="n"/>
      <c r="AI205" s="307" t="n"/>
      <c r="AJ205" s="307" t="n"/>
      <c r="AK205" s="307" t="n"/>
      <c r="AL205" s="307" t="n"/>
      <c r="AM205" s="307" t="n"/>
      <c r="AN205" s="307" t="n"/>
      <c r="AO205" s="307" t="n"/>
      <c r="AP205" s="307" t="n"/>
      <c r="AQ205" s="307" t="n"/>
      <c r="AR205" s="307" t="n"/>
      <c r="AS205" s="307" t="n"/>
      <c r="AT205" s="307" t="n"/>
      <c r="AU205" s="307" t="n"/>
      <c r="AV205" s="307" t="n"/>
      <c r="AW205" s="307" t="n"/>
      <c r="AX205" s="307" t="n"/>
      <c r="AY205" s="307" t="n"/>
      <c r="AZ205" s="307" t="n"/>
      <c r="BA205" s="307" t="n"/>
      <c r="BB205" s="307" t="n"/>
      <c r="BC205" s="307" t="n"/>
      <c r="BD205" s="307" t="n"/>
      <c r="BE205" s="307" t="n"/>
      <c r="BF205" s="307" t="n"/>
      <c r="BG205" s="307" t="n"/>
      <c r="BH205" s="307" t="n"/>
      <c r="BI205" s="307" t="n"/>
      <c r="BJ205" s="307" t="n"/>
      <c r="BK205" s="307" t="n"/>
      <c r="BL205" s="307" t="n"/>
      <c r="BM205" s="307" t="n"/>
      <c r="BN205" s="307" t="n"/>
      <c r="BO205" s="307" t="n"/>
      <c r="BP205" s="307" t="n"/>
      <c r="BQ205" s="307" t="n"/>
      <c r="BR205" s="307" t="n"/>
      <c r="BS205" s="307" t="n"/>
      <c r="BT205" s="307" t="n"/>
      <c r="BU205" s="307" t="n"/>
      <c r="BV205" s="307" t="n"/>
      <c r="BW205" s="307" t="n"/>
      <c r="BX205" s="307" t="n"/>
      <c r="BY205" s="307" t="n"/>
      <c r="BZ205" s="307" t="n"/>
      <c r="CA205" s="307" t="n"/>
      <c r="CB205" s="307" t="n"/>
      <c r="CC205" s="302" t="n"/>
      <c r="CD205" s="302" t="n"/>
      <c r="CE205" s="302" t="n"/>
      <c r="CF205" s="302" t="n"/>
      <c r="CG205" s="302" t="n"/>
      <c r="CH205" s="302" t="n"/>
      <c r="CI205" s="302" t="n"/>
      <c r="CJ205" s="302" t="n"/>
      <c r="CK205" s="302" t="n"/>
      <c r="CL205" s="302" t="n"/>
      <c r="CM205" s="302" t="n"/>
      <c r="CN205" s="302" t="n"/>
      <c r="CO205" s="302" t="n"/>
      <c r="CP205" s="302" t="n"/>
      <c r="CQ205" s="302" t="n"/>
      <c r="CR205" s="302" t="n"/>
      <c r="CS205" s="302" t="n"/>
      <c r="CT205" s="302" t="n"/>
      <c r="CU205" s="302" t="n"/>
      <c r="CV205" s="302" t="n"/>
    </row>
    <row r="206" ht="10.5" customHeight="1" s="412">
      <c r="A206" s="302" t="inlineStr">
        <is>
          <t xml:space="preserve">    Acctg. Standard</t>
        </is>
      </c>
      <c r="B206" s="319" t="inlineStr">
        <is>
          <t>-</t>
        </is>
      </c>
      <c r="C206" s="319" t="inlineStr">
        <is>
          <t>-</t>
        </is>
      </c>
      <c r="D206" s="319" t="inlineStr">
        <is>
          <t>-</t>
        </is>
      </c>
      <c r="E206" s="319" t="inlineStr">
        <is>
          <t>-</t>
        </is>
      </c>
      <c r="F206" s="319" t="inlineStr">
        <is>
          <t>US GAAP</t>
        </is>
      </c>
      <c r="G206" s="319" t="inlineStr">
        <is>
          <t>US GAAP</t>
        </is>
      </c>
      <c r="H206" s="319" t="inlineStr">
        <is>
          <t>-</t>
        </is>
      </c>
      <c r="I206" s="319" t="inlineStr">
        <is>
          <t>US GAAP</t>
        </is>
      </c>
      <c r="J206" s="319" t="inlineStr">
        <is>
          <t>US GAAP</t>
        </is>
      </c>
      <c r="K206" s="319" t="inlineStr">
        <is>
          <t>US GAAP</t>
        </is>
      </c>
      <c r="L206" s="319" t="inlineStr">
        <is>
          <t>US GAAP</t>
        </is>
      </c>
      <c r="M206" s="319" t="inlineStr">
        <is>
          <t>US GAAP</t>
        </is>
      </c>
      <c r="N206" s="319" t="inlineStr">
        <is>
          <t>-</t>
        </is>
      </c>
      <c r="O206" s="319" t="inlineStr">
        <is>
          <t>-</t>
        </is>
      </c>
      <c r="P206" s="319" t="inlineStr">
        <is>
          <t>US GAAP</t>
        </is>
      </c>
      <c r="Q206" s="319" t="inlineStr">
        <is>
          <t>-</t>
        </is>
      </c>
      <c r="R206" s="319" t="inlineStr">
        <is>
          <t>-</t>
        </is>
      </c>
      <c r="S206" s="319" t="inlineStr">
        <is>
          <t>US GAAP</t>
        </is>
      </c>
      <c r="T206" s="319" t="inlineStr">
        <is>
          <t>-</t>
        </is>
      </c>
      <c r="U206" s="319" t="inlineStr">
        <is>
          <t>-</t>
        </is>
      </c>
      <c r="V206" s="319" t="inlineStr">
        <is>
          <t>-</t>
        </is>
      </c>
      <c r="W206" s="319" t="inlineStr">
        <is>
          <t>-</t>
        </is>
      </c>
      <c r="X206" s="319" t="inlineStr">
        <is>
          <t>-</t>
        </is>
      </c>
      <c r="Y206" s="319" t="inlineStr">
        <is>
          <t>-</t>
        </is>
      </c>
      <c r="Z206" s="319" t="inlineStr">
        <is>
          <t>-</t>
        </is>
      </c>
      <c r="AA206" s="319" t="inlineStr">
        <is>
          <t>-</t>
        </is>
      </c>
      <c r="AB206" s="319" t="inlineStr">
        <is>
          <t>-</t>
        </is>
      </c>
      <c r="AC206" s="319" t="inlineStr">
        <is>
          <t>-</t>
        </is>
      </c>
      <c r="AD206" s="307" t="n"/>
      <c r="AE206" s="307" t="n"/>
      <c r="AF206" s="307" t="n"/>
      <c r="AG206" s="307" t="n"/>
      <c r="AH206" s="307" t="n"/>
      <c r="AI206" s="307" t="n"/>
      <c r="AJ206" s="307" t="n"/>
      <c r="AK206" s="307" t="n"/>
      <c r="AL206" s="307" t="n"/>
      <c r="AM206" s="307" t="n"/>
      <c r="AN206" s="307" t="n"/>
      <c r="AO206" s="307" t="n"/>
      <c r="AP206" s="307" t="n"/>
      <c r="AQ206" s="307" t="n"/>
      <c r="AR206" s="307" t="n"/>
      <c r="AS206" s="307" t="n"/>
      <c r="AT206" s="307" t="n"/>
      <c r="AU206" s="307" t="n"/>
      <c r="AV206" s="307" t="n"/>
      <c r="AW206" s="307" t="n"/>
      <c r="AX206" s="307" t="n"/>
      <c r="AY206" s="307" t="n"/>
      <c r="AZ206" s="307" t="n"/>
      <c r="BA206" s="307" t="n"/>
      <c r="BB206" s="307" t="n"/>
      <c r="BC206" s="307" t="n"/>
      <c r="BD206" s="307" t="n"/>
      <c r="BE206" s="307" t="n"/>
      <c r="BF206" s="307" t="n"/>
      <c r="BG206" s="307" t="n"/>
      <c r="BH206" s="307" t="n"/>
      <c r="BI206" s="307" t="n"/>
      <c r="BJ206" s="307" t="n"/>
      <c r="BK206" s="307" t="n"/>
      <c r="BL206" s="307" t="n"/>
      <c r="BM206" s="307" t="n"/>
      <c r="BN206" s="307" t="n"/>
      <c r="BO206" s="307" t="n"/>
      <c r="BP206" s="307" t="n"/>
      <c r="BQ206" s="307" t="n"/>
      <c r="BR206" s="307" t="n"/>
      <c r="BS206" s="307" t="n"/>
      <c r="BT206" s="307" t="n"/>
      <c r="BU206" s="307" t="n"/>
      <c r="BV206" s="307" t="n"/>
      <c r="BW206" s="307" t="n"/>
      <c r="BX206" s="307" t="n"/>
      <c r="BY206" s="307" t="n"/>
      <c r="BZ206" s="307" t="n"/>
      <c r="CA206" s="307" t="n"/>
      <c r="CB206" s="307" t="n"/>
      <c r="CC206" s="302" t="n"/>
      <c r="CD206" s="302" t="n"/>
      <c r="CE206" s="302" t="n"/>
      <c r="CF206" s="302" t="n"/>
      <c r="CG206" s="302" t="n"/>
      <c r="CH206" s="302" t="n"/>
      <c r="CI206" s="302" t="n"/>
      <c r="CJ206" s="302" t="n"/>
      <c r="CK206" s="302" t="n"/>
      <c r="CL206" s="302" t="n"/>
      <c r="CM206" s="302" t="n"/>
      <c r="CN206" s="302" t="n"/>
      <c r="CO206" s="302" t="n"/>
      <c r="CP206" s="302" t="n"/>
      <c r="CQ206" s="302" t="n"/>
      <c r="CR206" s="302" t="n"/>
      <c r="CS206" s="302" t="n"/>
      <c r="CT206" s="302" t="n"/>
      <c r="CU206" s="302" t="n"/>
      <c r="CV206" s="302" t="n"/>
    </row>
    <row r="207" ht="10.5" customHeight="1" s="412">
      <c r="A207" s="318" t="inlineStr">
        <is>
          <t>EBT (Excl. Excep)</t>
        </is>
      </c>
      <c r="B207" s="319" t="inlineStr">
        <is>
          <t>-</t>
        </is>
      </c>
      <c r="C207" s="319" t="inlineStr">
        <is>
          <t>-</t>
        </is>
      </c>
      <c r="D207" s="319" t="inlineStr">
        <is>
          <t>-</t>
        </is>
      </c>
      <c r="E207" s="319" t="inlineStr">
        <is>
          <t>-</t>
        </is>
      </c>
      <c r="F207" s="461" t="n">
        <v>185.049</v>
      </c>
      <c r="G207" s="461" t="n">
        <v>289.458</v>
      </c>
      <c r="H207" s="461" t="n">
        <v>381.396</v>
      </c>
      <c r="I207" s="461" t="n">
        <v>397.126</v>
      </c>
      <c r="J207" s="461" t="n">
        <v>383.135</v>
      </c>
      <c r="K207" s="461" t="n">
        <v>368.495</v>
      </c>
      <c r="L207" s="461" t="n">
        <v>422.729</v>
      </c>
      <c r="M207" s="461" t="n">
        <v>507.221</v>
      </c>
      <c r="N207" s="461" t="n">
        <v>715.25</v>
      </c>
      <c r="O207" s="461" t="n">
        <v>897.393</v>
      </c>
      <c r="P207" s="461" t="n">
        <v>849.192</v>
      </c>
      <c r="Q207" s="461" t="n">
        <v>1375.263</v>
      </c>
      <c r="R207" s="461" t="n">
        <v>1803.412</v>
      </c>
      <c r="S207" s="461" t="n">
        <v>2273.945</v>
      </c>
      <c r="T207" s="462" t="n">
        <v>2568.77597</v>
      </c>
      <c r="U207" s="462" t="n">
        <v>2783.88956</v>
      </c>
      <c r="V207" s="462" t="n">
        <v>3055.6321</v>
      </c>
      <c r="W207" s="462" t="n">
        <v>3413.46667</v>
      </c>
      <c r="X207" s="462" t="n">
        <v>3774.6</v>
      </c>
      <c r="Y207" s="462" t="n">
        <v>4131.8</v>
      </c>
      <c r="Z207" s="462" t="n">
        <v>4572.1</v>
      </c>
      <c r="AA207" s="462" t="n">
        <v>5056.2</v>
      </c>
      <c r="AB207" s="462" t="n">
        <v>5584.3</v>
      </c>
      <c r="AC207" s="462" t="n">
        <v>6155.8</v>
      </c>
      <c r="AD207" s="307" t="n"/>
      <c r="AE207" s="307" t="n"/>
      <c r="AF207" s="307" t="n"/>
      <c r="AG207" s="307" t="n"/>
      <c r="AH207" s="307" t="n"/>
      <c r="AI207" s="307" t="n"/>
      <c r="AJ207" s="307" t="n"/>
      <c r="AK207" s="307" t="n"/>
      <c r="AL207" s="307" t="n"/>
      <c r="AM207" s="307" t="n"/>
      <c r="AN207" s="307" t="n"/>
      <c r="AO207" s="307" t="n"/>
      <c r="AP207" s="307" t="n"/>
      <c r="AQ207" s="307" t="n"/>
      <c r="AR207" s="307" t="n"/>
      <c r="AS207" s="307" t="n"/>
      <c r="AT207" s="307" t="n"/>
      <c r="AU207" s="307" t="n"/>
      <c r="AV207" s="307" t="n"/>
      <c r="AW207" s="307" t="n"/>
      <c r="AX207" s="307" t="n"/>
      <c r="AY207" s="307" t="n"/>
      <c r="AZ207" s="307" t="n"/>
      <c r="BA207" s="307" t="n"/>
      <c r="BB207" s="307" t="n"/>
      <c r="BC207" s="307" t="n"/>
      <c r="BD207" s="307" t="n"/>
      <c r="BE207" s="307" t="n"/>
      <c r="BF207" s="307" t="n"/>
      <c r="BG207" s="307" t="n"/>
      <c r="BH207" s="307" t="n"/>
      <c r="BI207" s="307" t="n"/>
      <c r="BJ207" s="307" t="n"/>
      <c r="BK207" s="307" t="n"/>
      <c r="BL207" s="307" t="n"/>
      <c r="BM207" s="307" t="n"/>
      <c r="BN207" s="307" t="n"/>
      <c r="BO207" s="307" t="n"/>
      <c r="BP207" s="307" t="n"/>
      <c r="BQ207" s="307" t="n"/>
      <c r="BR207" s="307" t="n"/>
      <c r="BS207" s="307" t="n"/>
      <c r="BT207" s="307" t="n"/>
      <c r="BU207" s="307" t="n"/>
      <c r="BV207" s="307" t="n"/>
      <c r="BW207" s="307" t="n"/>
      <c r="BX207" s="307" t="n"/>
      <c r="BY207" s="307" t="n"/>
      <c r="BZ207" s="307" t="n"/>
      <c r="CA207" s="307" t="n"/>
      <c r="CB207" s="307" t="n"/>
      <c r="CC207" s="302" t="n"/>
      <c r="CD207" s="302" t="n"/>
      <c r="CE207" s="302" t="n"/>
      <c r="CF207" s="302" t="n"/>
      <c r="CG207" s="302" t="n"/>
      <c r="CH207" s="302" t="n"/>
      <c r="CI207" s="302" t="n"/>
      <c r="CJ207" s="302" t="n"/>
      <c r="CK207" s="302" t="n"/>
      <c r="CL207" s="302" t="n"/>
      <c r="CM207" s="302" t="n"/>
      <c r="CN207" s="302" t="n"/>
      <c r="CO207" s="302" t="n"/>
      <c r="CP207" s="302" t="n"/>
      <c r="CQ207" s="302" t="n"/>
      <c r="CR207" s="302" t="n"/>
      <c r="CS207" s="302" t="n"/>
      <c r="CT207" s="302" t="n"/>
      <c r="CU207" s="302" t="n"/>
      <c r="CV207" s="302" t="n"/>
    </row>
    <row r="208" ht="10.5" customHeight="1" s="412">
      <c r="A208" s="302" t="inlineStr">
        <is>
          <t xml:space="preserve">    Final Est.</t>
        </is>
      </c>
      <c r="B208" s="319" t="inlineStr">
        <is>
          <t>-</t>
        </is>
      </c>
      <c r="C208" s="319" t="inlineStr">
        <is>
          <t>-</t>
        </is>
      </c>
      <c r="D208" s="319" t="inlineStr">
        <is>
          <t>-</t>
        </is>
      </c>
      <c r="E208" s="319" t="inlineStr">
        <is>
          <t>-</t>
        </is>
      </c>
      <c r="F208" s="462" t="n">
        <v>179.35182</v>
      </c>
      <c r="G208" s="462" t="n">
        <v>279.97578</v>
      </c>
      <c r="H208" s="462" t="n">
        <v>379.4247</v>
      </c>
      <c r="I208" s="462" t="n">
        <v>391.17404</v>
      </c>
      <c r="J208" s="462" t="n">
        <v>372.61567</v>
      </c>
      <c r="K208" s="462" t="n">
        <v>361.47653</v>
      </c>
      <c r="L208" s="462" t="n">
        <v>426.47925</v>
      </c>
      <c r="M208" s="462" t="n">
        <v>494.6621</v>
      </c>
      <c r="N208" s="462" t="n">
        <v>712.0425</v>
      </c>
      <c r="O208" s="462" t="n">
        <v>878.03378</v>
      </c>
      <c r="P208" s="462" t="n">
        <v>836.75292</v>
      </c>
      <c r="Q208" s="462" t="n">
        <v>1367.49722</v>
      </c>
      <c r="R208" s="462" t="n">
        <v>1763.67889</v>
      </c>
      <c r="S208" s="462" t="n">
        <v>2239.93873</v>
      </c>
      <c r="T208" s="319" t="inlineStr">
        <is>
          <t>-</t>
        </is>
      </c>
      <c r="U208" s="319" t="inlineStr">
        <is>
          <t>-</t>
        </is>
      </c>
      <c r="V208" s="319" t="inlineStr">
        <is>
          <t>-</t>
        </is>
      </c>
      <c r="W208" s="319" t="inlineStr">
        <is>
          <t>-</t>
        </is>
      </c>
      <c r="X208" s="319" t="inlineStr">
        <is>
          <t>-</t>
        </is>
      </c>
      <c r="Y208" s="319" t="inlineStr">
        <is>
          <t>-</t>
        </is>
      </c>
      <c r="Z208" s="319" t="inlineStr">
        <is>
          <t>-</t>
        </is>
      </c>
      <c r="AA208" s="319" t="inlineStr">
        <is>
          <t>-</t>
        </is>
      </c>
      <c r="AB208" s="319" t="inlineStr">
        <is>
          <t>-</t>
        </is>
      </c>
      <c r="AC208" s="319" t="inlineStr">
        <is>
          <t>-</t>
        </is>
      </c>
      <c r="AD208" s="307" t="n"/>
      <c r="AE208" s="307" t="n"/>
      <c r="AF208" s="307" t="n"/>
      <c r="AG208" s="307" t="n"/>
      <c r="AH208" s="307" t="n"/>
      <c r="AI208" s="307" t="n"/>
      <c r="AJ208" s="307" t="n"/>
      <c r="AK208" s="307" t="n"/>
      <c r="AL208" s="307" t="n"/>
      <c r="AM208" s="307" t="n"/>
      <c r="AN208" s="307" t="n"/>
      <c r="AO208" s="307" t="n"/>
      <c r="AP208" s="307" t="n"/>
      <c r="AQ208" s="307" t="n"/>
      <c r="AR208" s="307" t="n"/>
      <c r="AS208" s="307" t="n"/>
      <c r="AT208" s="307" t="n"/>
      <c r="AU208" s="307" t="n"/>
      <c r="AV208" s="307" t="n"/>
      <c r="AW208" s="307" t="n"/>
      <c r="AX208" s="307" t="n"/>
      <c r="AY208" s="307" t="n"/>
      <c r="AZ208" s="307" t="n"/>
      <c r="BA208" s="307" t="n"/>
      <c r="BB208" s="307" t="n"/>
      <c r="BC208" s="307" t="n"/>
      <c r="BD208" s="307" t="n"/>
      <c r="BE208" s="307" t="n"/>
      <c r="BF208" s="307" t="n"/>
      <c r="BG208" s="307" t="n"/>
      <c r="BH208" s="307" t="n"/>
      <c r="BI208" s="307" t="n"/>
      <c r="BJ208" s="307" t="n"/>
      <c r="BK208" s="307" t="n"/>
      <c r="BL208" s="307" t="n"/>
      <c r="BM208" s="307" t="n"/>
      <c r="BN208" s="307" t="n"/>
      <c r="BO208" s="307" t="n"/>
      <c r="BP208" s="307" t="n"/>
      <c r="BQ208" s="307" t="n"/>
      <c r="BR208" s="307" t="n"/>
      <c r="BS208" s="307" t="n"/>
      <c r="BT208" s="307" t="n"/>
      <c r="BU208" s="307" t="n"/>
      <c r="BV208" s="307" t="n"/>
      <c r="BW208" s="307" t="n"/>
      <c r="BX208" s="307" t="n"/>
      <c r="BY208" s="307" t="n"/>
      <c r="BZ208" s="307" t="n"/>
      <c r="CA208" s="307" t="n"/>
      <c r="CB208" s="307" t="n"/>
      <c r="CC208" s="302" t="n"/>
      <c r="CD208" s="302" t="n"/>
      <c r="CE208" s="302" t="n"/>
      <c r="CF208" s="302" t="n"/>
      <c r="CG208" s="302" t="n"/>
      <c r="CH208" s="302" t="n"/>
      <c r="CI208" s="302" t="n"/>
      <c r="CJ208" s="302" t="n"/>
      <c r="CK208" s="302" t="n"/>
      <c r="CL208" s="302" t="n"/>
      <c r="CM208" s="302" t="n"/>
      <c r="CN208" s="302" t="n"/>
      <c r="CO208" s="302" t="n"/>
      <c r="CP208" s="302" t="n"/>
      <c r="CQ208" s="302" t="n"/>
      <c r="CR208" s="302" t="n"/>
      <c r="CS208" s="302" t="n"/>
      <c r="CT208" s="302" t="n"/>
      <c r="CU208" s="302" t="n"/>
      <c r="CV208" s="302" t="n"/>
    </row>
    <row r="209" ht="10.5" customHeight="1" s="412">
      <c r="A209" s="302" t="inlineStr">
        <is>
          <t xml:space="preserve">    Median</t>
        </is>
      </c>
      <c r="B209" s="319" t="inlineStr">
        <is>
          <t>-</t>
        </is>
      </c>
      <c r="C209" s="319" t="inlineStr">
        <is>
          <t>-</t>
        </is>
      </c>
      <c r="D209" s="319" t="inlineStr">
        <is>
          <t>-</t>
        </is>
      </c>
      <c r="E209" s="319" t="inlineStr">
        <is>
          <t>-</t>
        </is>
      </c>
      <c r="F209" s="462" t="n">
        <v>179.55</v>
      </c>
      <c r="G209" s="462" t="n">
        <v>282.039</v>
      </c>
      <c r="H209" s="462" t="n">
        <v>379.6</v>
      </c>
      <c r="I209" s="462" t="n">
        <v>392.1</v>
      </c>
      <c r="J209" s="462" t="n">
        <v>373</v>
      </c>
      <c r="K209" s="462" t="n">
        <v>362</v>
      </c>
      <c r="L209" s="462" t="n">
        <v>426.55</v>
      </c>
      <c r="M209" s="462" t="n">
        <v>494.92932</v>
      </c>
      <c r="N209" s="462" t="n">
        <v>711.81781</v>
      </c>
      <c r="O209" s="462" t="n">
        <v>889.9998000000001</v>
      </c>
      <c r="P209" s="462" t="n">
        <v>836.69633</v>
      </c>
      <c r="Q209" s="462" t="n">
        <v>1369.5</v>
      </c>
      <c r="R209" s="462" t="n">
        <v>1765.23</v>
      </c>
      <c r="S209" s="462" t="n">
        <v>2245</v>
      </c>
      <c r="T209" s="462" t="n">
        <v>2583.9</v>
      </c>
      <c r="U209" s="462" t="n">
        <v>2826.9</v>
      </c>
      <c r="V209" s="462" t="n">
        <v>3062.5</v>
      </c>
      <c r="W209" s="462" t="n">
        <v>3377.4</v>
      </c>
      <c r="X209" s="462" t="n">
        <v>3774.6</v>
      </c>
      <c r="Y209" s="462" t="n">
        <v>4131.8</v>
      </c>
      <c r="Z209" s="462" t="n">
        <v>4572.1</v>
      </c>
      <c r="AA209" s="462" t="n">
        <v>5056.2</v>
      </c>
      <c r="AB209" s="462" t="n">
        <v>5584.3</v>
      </c>
      <c r="AC209" s="462" t="n">
        <v>6155.8</v>
      </c>
      <c r="AD209" s="307" t="n"/>
      <c r="AE209" s="307" t="n"/>
      <c r="AF209" s="307" t="n"/>
      <c r="AG209" s="307" t="n"/>
      <c r="AH209" s="307" t="n"/>
      <c r="AI209" s="307" t="n"/>
      <c r="AJ209" s="307" t="n"/>
      <c r="AK209" s="307" t="n"/>
      <c r="AL209" s="307" t="n"/>
      <c r="AM209" s="307" t="n"/>
      <c r="AN209" s="307" t="n"/>
      <c r="AO209" s="307" t="n"/>
      <c r="AP209" s="307" t="n"/>
      <c r="AQ209" s="307" t="n"/>
      <c r="AR209" s="307" t="n"/>
      <c r="AS209" s="307" t="n"/>
      <c r="AT209" s="307" t="n"/>
      <c r="AU209" s="307" t="n"/>
      <c r="AV209" s="307" t="n"/>
      <c r="AW209" s="307" t="n"/>
      <c r="AX209" s="307" t="n"/>
      <c r="AY209" s="307" t="n"/>
      <c r="AZ209" s="307" t="n"/>
      <c r="BA209" s="307" t="n"/>
      <c r="BB209" s="307" t="n"/>
      <c r="BC209" s="307" t="n"/>
      <c r="BD209" s="307" t="n"/>
      <c r="BE209" s="307" t="n"/>
      <c r="BF209" s="307" t="n"/>
      <c r="BG209" s="307" t="n"/>
      <c r="BH209" s="307" t="n"/>
      <c r="BI209" s="307" t="n"/>
      <c r="BJ209" s="307" t="n"/>
      <c r="BK209" s="307" t="n"/>
      <c r="BL209" s="307" t="n"/>
      <c r="BM209" s="307" t="n"/>
      <c r="BN209" s="307" t="n"/>
      <c r="BO209" s="307" t="n"/>
      <c r="BP209" s="307" t="n"/>
      <c r="BQ209" s="307" t="n"/>
      <c r="BR209" s="307" t="n"/>
      <c r="BS209" s="307" t="n"/>
      <c r="BT209" s="307" t="n"/>
      <c r="BU209" s="307" t="n"/>
      <c r="BV209" s="307" t="n"/>
      <c r="BW209" s="307" t="n"/>
      <c r="BX209" s="307" t="n"/>
      <c r="BY209" s="307" t="n"/>
      <c r="BZ209" s="307" t="n"/>
      <c r="CA209" s="307" t="n"/>
      <c r="CB209" s="307" t="n"/>
      <c r="CC209" s="302" t="n"/>
      <c r="CD209" s="302" t="n"/>
      <c r="CE209" s="302" t="n"/>
      <c r="CF209" s="302" t="n"/>
      <c r="CG209" s="302" t="n"/>
      <c r="CH209" s="302" t="n"/>
      <c r="CI209" s="302" t="n"/>
      <c r="CJ209" s="302" t="n"/>
      <c r="CK209" s="302" t="n"/>
      <c r="CL209" s="302" t="n"/>
      <c r="CM209" s="302" t="n"/>
      <c r="CN209" s="302" t="n"/>
      <c r="CO209" s="302" t="n"/>
      <c r="CP209" s="302" t="n"/>
      <c r="CQ209" s="302" t="n"/>
      <c r="CR209" s="302" t="n"/>
      <c r="CS209" s="302" t="n"/>
      <c r="CT209" s="302" t="n"/>
      <c r="CU209" s="302" t="n"/>
      <c r="CV209" s="302" t="n"/>
    </row>
    <row r="210" ht="10.5" customHeight="1" s="412">
      <c r="A210" s="302" t="inlineStr">
        <is>
          <t xml:space="preserve">    High</t>
        </is>
      </c>
      <c r="B210" s="319" t="inlineStr">
        <is>
          <t>-</t>
        </is>
      </c>
      <c r="C210" s="319" t="inlineStr">
        <is>
          <t>-</t>
        </is>
      </c>
      <c r="D210" s="319" t="inlineStr">
        <is>
          <t>-</t>
        </is>
      </c>
      <c r="E210" s="319" t="inlineStr">
        <is>
          <t>-</t>
        </is>
      </c>
      <c r="F210" s="462" t="n">
        <v>180.901</v>
      </c>
      <c r="G210" s="462" t="n">
        <v>286.8</v>
      </c>
      <c r="H210" s="462" t="n">
        <v>382.826</v>
      </c>
      <c r="I210" s="462" t="n">
        <v>394.3</v>
      </c>
      <c r="J210" s="462" t="n">
        <v>376.738</v>
      </c>
      <c r="K210" s="462" t="n">
        <v>365.3</v>
      </c>
      <c r="L210" s="462" t="n">
        <v>430</v>
      </c>
      <c r="M210" s="462" t="n">
        <v>500.138</v>
      </c>
      <c r="N210" s="462" t="n">
        <v>718.9</v>
      </c>
      <c r="O210" s="462" t="n">
        <v>895.59873</v>
      </c>
      <c r="P210" s="462" t="n">
        <v>855</v>
      </c>
      <c r="Q210" s="462" t="n">
        <v>1381</v>
      </c>
      <c r="R210" s="462" t="n">
        <v>1770.22339</v>
      </c>
      <c r="S210" s="462" t="n">
        <v>2276.75535</v>
      </c>
      <c r="T210" s="462" t="n">
        <v>2620</v>
      </c>
      <c r="U210" s="462" t="n">
        <v>2952.8</v>
      </c>
      <c r="V210" s="462" t="n">
        <v>3234.825</v>
      </c>
      <c r="W210" s="462" t="n">
        <v>3489</v>
      </c>
      <c r="X210" s="462" t="n">
        <v>3815</v>
      </c>
      <c r="Y210" s="462" t="n">
        <v>4131.8</v>
      </c>
      <c r="Z210" s="462" t="n">
        <v>4572.1</v>
      </c>
      <c r="AA210" s="462" t="n">
        <v>5056.2</v>
      </c>
      <c r="AB210" s="462" t="n">
        <v>5584.3</v>
      </c>
      <c r="AC210" s="462" t="n">
        <v>6155.8</v>
      </c>
      <c r="AD210" s="307" t="n"/>
      <c r="AE210" s="307" t="n"/>
      <c r="AF210" s="307" t="n"/>
      <c r="AG210" s="307" t="n"/>
      <c r="AH210" s="307" t="n"/>
      <c r="AI210" s="307" t="n"/>
      <c r="AJ210" s="307" t="n"/>
      <c r="AK210" s="307" t="n"/>
      <c r="AL210" s="307" t="n"/>
      <c r="AM210" s="307" t="n"/>
      <c r="AN210" s="307" t="n"/>
      <c r="AO210" s="307" t="n"/>
      <c r="AP210" s="307" t="n"/>
      <c r="AQ210" s="307" t="n"/>
      <c r="AR210" s="307" t="n"/>
      <c r="AS210" s="307" t="n"/>
      <c r="AT210" s="307" t="n"/>
      <c r="AU210" s="307" t="n"/>
      <c r="AV210" s="307" t="n"/>
      <c r="AW210" s="307" t="n"/>
      <c r="AX210" s="307" t="n"/>
      <c r="AY210" s="307" t="n"/>
      <c r="AZ210" s="307" t="n"/>
      <c r="BA210" s="307" t="n"/>
      <c r="BB210" s="307" t="n"/>
      <c r="BC210" s="307" t="n"/>
      <c r="BD210" s="307" t="n"/>
      <c r="BE210" s="307" t="n"/>
      <c r="BF210" s="307" t="n"/>
      <c r="BG210" s="307" t="n"/>
      <c r="BH210" s="307" t="n"/>
      <c r="BI210" s="307" t="n"/>
      <c r="BJ210" s="307" t="n"/>
      <c r="BK210" s="307" t="n"/>
      <c r="BL210" s="307" t="n"/>
      <c r="BM210" s="307" t="n"/>
      <c r="BN210" s="307" t="n"/>
      <c r="BO210" s="307" t="n"/>
      <c r="BP210" s="307" t="n"/>
      <c r="BQ210" s="307" t="n"/>
      <c r="BR210" s="307" t="n"/>
      <c r="BS210" s="307" t="n"/>
      <c r="BT210" s="307" t="n"/>
      <c r="BU210" s="307" t="n"/>
      <c r="BV210" s="307" t="n"/>
      <c r="BW210" s="307" t="n"/>
      <c r="BX210" s="307" t="n"/>
      <c r="BY210" s="307" t="n"/>
      <c r="BZ210" s="307" t="n"/>
      <c r="CA210" s="307" t="n"/>
      <c r="CB210" s="307" t="n"/>
      <c r="CC210" s="302" t="n"/>
      <c r="CD210" s="302" t="n"/>
      <c r="CE210" s="302" t="n"/>
      <c r="CF210" s="302" t="n"/>
      <c r="CG210" s="302" t="n"/>
      <c r="CH210" s="302" t="n"/>
      <c r="CI210" s="302" t="n"/>
      <c r="CJ210" s="302" t="n"/>
      <c r="CK210" s="302" t="n"/>
      <c r="CL210" s="302" t="n"/>
      <c r="CM210" s="302" t="n"/>
      <c r="CN210" s="302" t="n"/>
      <c r="CO210" s="302" t="n"/>
      <c r="CP210" s="302" t="n"/>
      <c r="CQ210" s="302" t="n"/>
      <c r="CR210" s="302" t="n"/>
      <c r="CS210" s="302" t="n"/>
      <c r="CT210" s="302" t="n"/>
      <c r="CU210" s="302" t="n"/>
      <c r="CV210" s="302" t="n"/>
    </row>
    <row r="211" ht="10.5" customHeight="1" s="412">
      <c r="A211" s="302" t="inlineStr">
        <is>
          <t xml:space="preserve">    Low</t>
        </is>
      </c>
      <c r="B211" s="319" t="inlineStr">
        <is>
          <t>-</t>
        </is>
      </c>
      <c r="C211" s="319" t="inlineStr">
        <is>
          <t>-</t>
        </is>
      </c>
      <c r="D211" s="319" t="inlineStr">
        <is>
          <t>-</t>
        </is>
      </c>
      <c r="E211" s="319" t="inlineStr">
        <is>
          <t>-</t>
        </is>
      </c>
      <c r="F211" s="462" t="n">
        <v>177</v>
      </c>
      <c r="G211" s="462" t="n">
        <v>263</v>
      </c>
      <c r="H211" s="462" t="n">
        <v>370</v>
      </c>
      <c r="I211" s="462" t="n">
        <v>379</v>
      </c>
      <c r="J211" s="462" t="n">
        <v>368</v>
      </c>
      <c r="K211" s="462" t="n">
        <v>353.202</v>
      </c>
      <c r="L211" s="462" t="n">
        <v>412.212</v>
      </c>
      <c r="M211" s="462" t="n">
        <v>488</v>
      </c>
      <c r="N211" s="462" t="n">
        <v>705</v>
      </c>
      <c r="O211" s="462" t="n">
        <v>608.9</v>
      </c>
      <c r="P211" s="462" t="n">
        <v>808.8</v>
      </c>
      <c r="Q211" s="462" t="n">
        <v>1348.7</v>
      </c>
      <c r="R211" s="462" t="n">
        <v>1750</v>
      </c>
      <c r="S211" s="462" t="n">
        <v>2145</v>
      </c>
      <c r="T211" s="462" t="n">
        <v>2320</v>
      </c>
      <c r="U211" s="462" t="n">
        <v>2147</v>
      </c>
      <c r="V211" s="462" t="n">
        <v>2804.84071</v>
      </c>
      <c r="W211" s="462" t="n">
        <v>3374</v>
      </c>
      <c r="X211" s="462" t="n">
        <v>3734.2</v>
      </c>
      <c r="Y211" s="462" t="n">
        <v>4131.8</v>
      </c>
      <c r="Z211" s="462" t="n">
        <v>4572.1</v>
      </c>
      <c r="AA211" s="462" t="n">
        <v>5056.2</v>
      </c>
      <c r="AB211" s="462" t="n">
        <v>5584.3</v>
      </c>
      <c r="AC211" s="462" t="n">
        <v>6155.8</v>
      </c>
      <c r="AD211" s="307" t="n"/>
      <c r="AE211" s="307" t="n"/>
      <c r="AF211" s="307" t="n"/>
      <c r="AG211" s="307" t="n"/>
      <c r="AH211" s="307" t="n"/>
      <c r="AI211" s="307" t="n"/>
      <c r="AJ211" s="307" t="n"/>
      <c r="AK211" s="307" t="n"/>
      <c r="AL211" s="307" t="n"/>
      <c r="AM211" s="307" t="n"/>
      <c r="AN211" s="307" t="n"/>
      <c r="AO211" s="307" t="n"/>
      <c r="AP211" s="307" t="n"/>
      <c r="AQ211" s="307" t="n"/>
      <c r="AR211" s="307" t="n"/>
      <c r="AS211" s="307" t="n"/>
      <c r="AT211" s="307" t="n"/>
      <c r="AU211" s="307" t="n"/>
      <c r="AV211" s="307" t="n"/>
      <c r="AW211" s="307" t="n"/>
      <c r="AX211" s="307" t="n"/>
      <c r="AY211" s="307" t="n"/>
      <c r="AZ211" s="307" t="n"/>
      <c r="BA211" s="307" t="n"/>
      <c r="BB211" s="307" t="n"/>
      <c r="BC211" s="307" t="n"/>
      <c r="BD211" s="307" t="n"/>
      <c r="BE211" s="307" t="n"/>
      <c r="BF211" s="307" t="n"/>
      <c r="BG211" s="307" t="n"/>
      <c r="BH211" s="307" t="n"/>
      <c r="BI211" s="307" t="n"/>
      <c r="BJ211" s="307" t="n"/>
      <c r="BK211" s="307" t="n"/>
      <c r="BL211" s="307" t="n"/>
      <c r="BM211" s="307" t="n"/>
      <c r="BN211" s="307" t="n"/>
      <c r="BO211" s="307" t="n"/>
      <c r="BP211" s="307" t="n"/>
      <c r="BQ211" s="307" t="n"/>
      <c r="BR211" s="307" t="n"/>
      <c r="BS211" s="307" t="n"/>
      <c r="BT211" s="307" t="n"/>
      <c r="BU211" s="307" t="n"/>
      <c r="BV211" s="307" t="n"/>
      <c r="BW211" s="307" t="n"/>
      <c r="BX211" s="307" t="n"/>
      <c r="BY211" s="307" t="n"/>
      <c r="BZ211" s="307" t="n"/>
      <c r="CA211" s="307" t="n"/>
      <c r="CB211" s="307" t="n"/>
      <c r="CC211" s="302" t="n"/>
      <c r="CD211" s="302" t="n"/>
      <c r="CE211" s="302" t="n"/>
      <c r="CF211" s="302" t="n"/>
      <c r="CG211" s="302" t="n"/>
      <c r="CH211" s="302" t="n"/>
      <c r="CI211" s="302" t="n"/>
      <c r="CJ211" s="302" t="n"/>
      <c r="CK211" s="302" t="n"/>
      <c r="CL211" s="302" t="n"/>
      <c r="CM211" s="302" t="n"/>
      <c r="CN211" s="302" t="n"/>
      <c r="CO211" s="302" t="n"/>
      <c r="CP211" s="302" t="n"/>
      <c r="CQ211" s="302" t="n"/>
      <c r="CR211" s="302" t="n"/>
      <c r="CS211" s="302" t="n"/>
      <c r="CT211" s="302" t="n"/>
      <c r="CU211" s="302" t="n"/>
      <c r="CV211" s="302" t="n"/>
    </row>
    <row r="212" ht="10.5" customHeight="1" s="412">
      <c r="A212" s="302" t="inlineStr">
        <is>
          <t xml:space="preserve">    Std. Dev.</t>
        </is>
      </c>
      <c r="B212" s="319" t="inlineStr">
        <is>
          <t>-</t>
        </is>
      </c>
      <c r="C212" s="319" t="inlineStr">
        <is>
          <t>-</t>
        </is>
      </c>
      <c r="D212" s="319" t="inlineStr">
        <is>
          <t>-</t>
        </is>
      </c>
      <c r="E212" s="319" t="inlineStr">
        <is>
          <t>-</t>
        </is>
      </c>
      <c r="F212" s="460" t="n">
        <v>1.00149</v>
      </c>
      <c r="G212" s="460" t="n">
        <v>6.40953</v>
      </c>
      <c r="H212" s="460" t="n">
        <v>2.48416</v>
      </c>
      <c r="I212" s="460" t="n">
        <v>3.12691</v>
      </c>
      <c r="J212" s="460" t="n">
        <v>1.74195</v>
      </c>
      <c r="K212" s="460" t="n">
        <v>2.34842</v>
      </c>
      <c r="L212" s="460" t="n">
        <v>3.27632</v>
      </c>
      <c r="M212" s="460" t="n">
        <v>2.83603</v>
      </c>
      <c r="N212" s="460" t="n">
        <v>2.46695</v>
      </c>
      <c r="O212" s="460" t="n">
        <v>54.06275</v>
      </c>
      <c r="P212" s="460" t="n">
        <v>13.25024</v>
      </c>
      <c r="Q212" s="460" t="n">
        <v>8.18905</v>
      </c>
      <c r="R212" s="460" t="n">
        <v>5.4189</v>
      </c>
      <c r="S212" s="460" t="n">
        <v>28.46077</v>
      </c>
      <c r="T212" s="460" t="n">
        <v>58.89396</v>
      </c>
      <c r="U212" s="460" t="n">
        <v>154.22553</v>
      </c>
      <c r="V212" s="460" t="n">
        <v>139.91469</v>
      </c>
      <c r="W212" s="460" t="n">
        <v>53.42817</v>
      </c>
      <c r="X212" s="460" t="n">
        <v>40.4</v>
      </c>
      <c r="Y212" s="460" t="n">
        <v>0</v>
      </c>
      <c r="Z212" s="460" t="n">
        <v>0</v>
      </c>
      <c r="AA212" s="460" t="n">
        <v>0</v>
      </c>
      <c r="AB212" s="460" t="n">
        <v>0</v>
      </c>
      <c r="AC212" s="460" t="n">
        <v>0</v>
      </c>
      <c r="AD212" s="307" t="n"/>
      <c r="AE212" s="307" t="n"/>
      <c r="AF212" s="307" t="n"/>
      <c r="AG212" s="307" t="n"/>
      <c r="AH212" s="307" t="n"/>
      <c r="AI212" s="307" t="n"/>
      <c r="AJ212" s="307" t="n"/>
      <c r="AK212" s="307" t="n"/>
      <c r="AL212" s="307" t="n"/>
      <c r="AM212" s="307" t="n"/>
      <c r="AN212" s="307" t="n"/>
      <c r="AO212" s="307" t="n"/>
      <c r="AP212" s="307" t="n"/>
      <c r="AQ212" s="307" t="n"/>
      <c r="AR212" s="307" t="n"/>
      <c r="AS212" s="307" t="n"/>
      <c r="AT212" s="307" t="n"/>
      <c r="AU212" s="307" t="n"/>
      <c r="AV212" s="307" t="n"/>
      <c r="AW212" s="307" t="n"/>
      <c r="AX212" s="307" t="n"/>
      <c r="AY212" s="307" t="n"/>
      <c r="AZ212" s="307" t="n"/>
      <c r="BA212" s="307" t="n"/>
      <c r="BB212" s="307" t="n"/>
      <c r="BC212" s="307" t="n"/>
      <c r="BD212" s="307" t="n"/>
      <c r="BE212" s="307" t="n"/>
      <c r="BF212" s="307" t="n"/>
      <c r="BG212" s="307" t="n"/>
      <c r="BH212" s="307" t="n"/>
      <c r="BI212" s="307" t="n"/>
      <c r="BJ212" s="307" t="n"/>
      <c r="BK212" s="307" t="n"/>
      <c r="BL212" s="307" t="n"/>
      <c r="BM212" s="307" t="n"/>
      <c r="BN212" s="307" t="n"/>
      <c r="BO212" s="307" t="n"/>
      <c r="BP212" s="307" t="n"/>
      <c r="BQ212" s="307" t="n"/>
      <c r="BR212" s="307" t="n"/>
      <c r="BS212" s="307" t="n"/>
      <c r="BT212" s="307" t="n"/>
      <c r="BU212" s="307" t="n"/>
      <c r="BV212" s="307" t="n"/>
      <c r="BW212" s="307" t="n"/>
      <c r="BX212" s="307" t="n"/>
      <c r="BY212" s="307" t="n"/>
      <c r="BZ212" s="307" t="n"/>
      <c r="CA212" s="307" t="n"/>
      <c r="CB212" s="307" t="n"/>
      <c r="CC212" s="302" t="n"/>
      <c r="CD212" s="302" t="n"/>
      <c r="CE212" s="302" t="n"/>
      <c r="CF212" s="302" t="n"/>
      <c r="CG212" s="302" t="n"/>
      <c r="CH212" s="302" t="n"/>
      <c r="CI212" s="302" t="n"/>
      <c r="CJ212" s="302" t="n"/>
      <c r="CK212" s="302" t="n"/>
      <c r="CL212" s="302" t="n"/>
      <c r="CM212" s="302" t="n"/>
      <c r="CN212" s="302" t="n"/>
      <c r="CO212" s="302" t="n"/>
      <c r="CP212" s="302" t="n"/>
      <c r="CQ212" s="302" t="n"/>
      <c r="CR212" s="302" t="n"/>
      <c r="CS212" s="302" t="n"/>
      <c r="CT212" s="302" t="n"/>
      <c r="CU212" s="302" t="n"/>
      <c r="CV212" s="302" t="n"/>
    </row>
    <row r="213" ht="10.5" customHeight="1" s="412">
      <c r="A213" s="302" t="inlineStr">
        <is>
          <t xml:space="preserve">    No. of Estimates</t>
        </is>
      </c>
      <c r="B213" s="319" t="inlineStr">
        <is>
          <t>-</t>
        </is>
      </c>
      <c r="C213" s="319" t="inlineStr">
        <is>
          <t>-</t>
        </is>
      </c>
      <c r="D213" s="319" t="inlineStr">
        <is>
          <t>-</t>
        </is>
      </c>
      <c r="E213" s="319" t="inlineStr">
        <is>
          <t>-</t>
        </is>
      </c>
      <c r="F213" s="319" t="inlineStr">
        <is>
          <t>12/12</t>
        </is>
      </c>
      <c r="G213" s="319" t="inlineStr">
        <is>
          <t>15/15</t>
        </is>
      </c>
      <c r="H213" s="319" t="inlineStr">
        <is>
          <t>21/21</t>
        </is>
      </c>
      <c r="I213" s="319" t="inlineStr">
        <is>
          <t>28/28</t>
        </is>
      </c>
      <c r="J213" s="319" t="inlineStr">
        <is>
          <t>27/27</t>
        </is>
      </c>
      <c r="K213" s="319" t="inlineStr">
        <is>
          <t>29/29</t>
        </is>
      </c>
      <c r="L213" s="319" t="inlineStr">
        <is>
          <t>26/27</t>
        </is>
      </c>
      <c r="M213" s="319" t="inlineStr">
        <is>
          <t>22/23</t>
        </is>
      </c>
      <c r="N213" s="319" t="inlineStr">
        <is>
          <t>29/29</t>
        </is>
      </c>
      <c r="O213" s="319" t="inlineStr">
        <is>
          <t>26/26</t>
        </is>
      </c>
      <c r="P213" s="319" t="inlineStr">
        <is>
          <t>24/25</t>
        </is>
      </c>
      <c r="Q213" s="319" t="inlineStr">
        <is>
          <t>21/21</t>
        </is>
      </c>
      <c r="R213" s="319" t="inlineStr">
        <is>
          <t>21/23</t>
        </is>
      </c>
      <c r="S213" s="319" t="inlineStr">
        <is>
          <t>25/25</t>
        </is>
      </c>
      <c r="T213" s="319" t="inlineStr">
        <is>
          <t>27/27</t>
        </is>
      </c>
      <c r="U213" s="319" t="inlineStr">
        <is>
          <t>27/27</t>
        </is>
      </c>
      <c r="V213" s="319" t="inlineStr">
        <is>
          <t>10/10</t>
        </is>
      </c>
      <c r="W213" s="319" t="inlineStr">
        <is>
          <t>3/3</t>
        </is>
      </c>
      <c r="X213" s="319" t="inlineStr">
        <is>
          <t>2/2</t>
        </is>
      </c>
      <c r="Y213" s="319" t="inlineStr">
        <is>
          <t>1/1</t>
        </is>
      </c>
      <c r="Z213" s="319" t="inlineStr">
        <is>
          <t>1/1</t>
        </is>
      </c>
      <c r="AA213" s="319" t="inlineStr">
        <is>
          <t>1/1</t>
        </is>
      </c>
      <c r="AB213" s="319" t="inlineStr">
        <is>
          <t>1/1</t>
        </is>
      </c>
      <c r="AC213" s="319" t="inlineStr">
        <is>
          <t>1/1</t>
        </is>
      </c>
      <c r="AD213" s="307" t="n"/>
      <c r="AE213" s="307" t="n"/>
      <c r="AF213" s="307" t="n"/>
      <c r="AG213" s="307" t="n"/>
      <c r="AH213" s="307" t="n"/>
      <c r="AI213" s="307" t="n"/>
      <c r="AJ213" s="307" t="n"/>
      <c r="AK213" s="307" t="n"/>
      <c r="AL213" s="307" t="n"/>
      <c r="AM213" s="307" t="n"/>
      <c r="AN213" s="307" t="n"/>
      <c r="AO213" s="307" t="n"/>
      <c r="AP213" s="307" t="n"/>
      <c r="AQ213" s="307" t="n"/>
      <c r="AR213" s="307" t="n"/>
      <c r="AS213" s="307" t="n"/>
      <c r="AT213" s="307" t="n"/>
      <c r="AU213" s="307" t="n"/>
      <c r="AV213" s="307" t="n"/>
      <c r="AW213" s="307" t="n"/>
      <c r="AX213" s="307" t="n"/>
      <c r="AY213" s="307" t="n"/>
      <c r="AZ213" s="307" t="n"/>
      <c r="BA213" s="307" t="n"/>
      <c r="BB213" s="307" t="n"/>
      <c r="BC213" s="307" t="n"/>
      <c r="BD213" s="307" t="n"/>
      <c r="BE213" s="307" t="n"/>
      <c r="BF213" s="307" t="n"/>
      <c r="BG213" s="307" t="n"/>
      <c r="BH213" s="307" t="n"/>
      <c r="BI213" s="307" t="n"/>
      <c r="BJ213" s="307" t="n"/>
      <c r="BK213" s="307" t="n"/>
      <c r="BL213" s="307" t="n"/>
      <c r="BM213" s="307" t="n"/>
      <c r="BN213" s="307" t="n"/>
      <c r="BO213" s="307" t="n"/>
      <c r="BP213" s="307" t="n"/>
      <c r="BQ213" s="307" t="n"/>
      <c r="BR213" s="307" t="n"/>
      <c r="BS213" s="307" t="n"/>
      <c r="BT213" s="307" t="n"/>
      <c r="BU213" s="307" t="n"/>
      <c r="BV213" s="307" t="n"/>
      <c r="BW213" s="307" t="n"/>
      <c r="BX213" s="307" t="n"/>
      <c r="BY213" s="307" t="n"/>
      <c r="BZ213" s="307" t="n"/>
      <c r="CA213" s="307" t="n"/>
      <c r="CB213" s="307" t="n"/>
      <c r="CC213" s="302" t="n"/>
      <c r="CD213" s="302" t="n"/>
      <c r="CE213" s="302" t="n"/>
      <c r="CF213" s="302" t="n"/>
      <c r="CG213" s="302" t="n"/>
      <c r="CH213" s="302" t="n"/>
      <c r="CI213" s="302" t="n"/>
      <c r="CJ213" s="302" t="n"/>
      <c r="CK213" s="302" t="n"/>
      <c r="CL213" s="302" t="n"/>
      <c r="CM213" s="302" t="n"/>
      <c r="CN213" s="302" t="n"/>
      <c r="CO213" s="302" t="n"/>
      <c r="CP213" s="302" t="n"/>
      <c r="CQ213" s="302" t="n"/>
      <c r="CR213" s="302" t="n"/>
      <c r="CS213" s="302" t="n"/>
      <c r="CT213" s="302" t="n"/>
      <c r="CU213" s="302" t="n"/>
      <c r="CV213" s="302" t="n"/>
    </row>
    <row r="214" ht="10.5" customHeight="1" s="412">
      <c r="A214" s="302" t="inlineStr">
        <is>
          <t xml:space="preserve">    Acctg. Standard</t>
        </is>
      </c>
      <c r="B214" s="319" t="inlineStr">
        <is>
          <t>-</t>
        </is>
      </c>
      <c r="C214" s="319" t="inlineStr">
        <is>
          <t>-</t>
        </is>
      </c>
      <c r="D214" s="319" t="inlineStr">
        <is>
          <t>-</t>
        </is>
      </c>
      <c r="E214" s="319" t="inlineStr">
        <is>
          <t>-</t>
        </is>
      </c>
      <c r="F214" s="319" t="inlineStr">
        <is>
          <t>US GAAP</t>
        </is>
      </c>
      <c r="G214" s="319" t="inlineStr">
        <is>
          <t>US GAAP</t>
        </is>
      </c>
      <c r="H214" s="319" t="inlineStr">
        <is>
          <t>US GAAP</t>
        </is>
      </c>
      <c r="I214" s="319" t="inlineStr">
        <is>
          <t>US GAAP</t>
        </is>
      </c>
      <c r="J214" s="319" t="inlineStr">
        <is>
          <t>US GAAP</t>
        </is>
      </c>
      <c r="K214" s="319" t="inlineStr">
        <is>
          <t>US GAAP</t>
        </is>
      </c>
      <c r="L214" s="319" t="inlineStr">
        <is>
          <t>US GAAP</t>
        </is>
      </c>
      <c r="M214" s="319" t="inlineStr">
        <is>
          <t>US GAAP</t>
        </is>
      </c>
      <c r="N214" s="319" t="inlineStr">
        <is>
          <t>US GAAP</t>
        </is>
      </c>
      <c r="O214" s="319" t="inlineStr">
        <is>
          <t>US GAAP</t>
        </is>
      </c>
      <c r="P214" s="319" t="inlineStr">
        <is>
          <t>US GAAP</t>
        </is>
      </c>
      <c r="Q214" s="319" t="inlineStr">
        <is>
          <t>US GAAP</t>
        </is>
      </c>
      <c r="R214" s="319" t="inlineStr">
        <is>
          <t>US GAAP</t>
        </is>
      </c>
      <c r="S214" s="319" t="inlineStr">
        <is>
          <t>US GAAP</t>
        </is>
      </c>
      <c r="T214" s="319" t="inlineStr">
        <is>
          <t>US GAAP</t>
        </is>
      </c>
      <c r="U214" s="319" t="inlineStr">
        <is>
          <t>US GAAP</t>
        </is>
      </c>
      <c r="V214" s="319" t="inlineStr">
        <is>
          <t>US GAAP</t>
        </is>
      </c>
      <c r="W214" s="319" t="inlineStr">
        <is>
          <t>US GAAP</t>
        </is>
      </c>
      <c r="X214" s="319" t="inlineStr">
        <is>
          <t>US GAAP</t>
        </is>
      </c>
      <c r="Y214" s="319" t="inlineStr">
        <is>
          <t>US GAAP</t>
        </is>
      </c>
      <c r="Z214" s="319" t="inlineStr">
        <is>
          <t>US GAAP</t>
        </is>
      </c>
      <c r="AA214" s="319" t="inlineStr">
        <is>
          <t>US GAAP</t>
        </is>
      </c>
      <c r="AB214" s="319" t="inlineStr">
        <is>
          <t>US GAAP</t>
        </is>
      </c>
      <c r="AC214" s="319" t="inlineStr">
        <is>
          <t>US GAAP</t>
        </is>
      </c>
      <c r="AD214" s="307" t="n"/>
      <c r="AE214" s="307" t="n"/>
      <c r="AF214" s="307" t="n"/>
      <c r="AG214" s="307" t="n"/>
      <c r="AH214" s="307" t="n"/>
      <c r="AI214" s="307" t="n"/>
      <c r="AJ214" s="307" t="n"/>
      <c r="AK214" s="307" t="n"/>
      <c r="AL214" s="307" t="n"/>
      <c r="AM214" s="307" t="n"/>
      <c r="AN214" s="307" t="n"/>
      <c r="AO214" s="307" t="n"/>
      <c r="AP214" s="307" t="n"/>
      <c r="AQ214" s="307" t="n"/>
      <c r="AR214" s="307" t="n"/>
      <c r="AS214" s="307" t="n"/>
      <c r="AT214" s="307" t="n"/>
      <c r="AU214" s="307" t="n"/>
      <c r="AV214" s="307" t="n"/>
      <c r="AW214" s="307" t="n"/>
      <c r="AX214" s="307" t="n"/>
      <c r="AY214" s="307" t="n"/>
      <c r="AZ214" s="307" t="n"/>
      <c r="BA214" s="307" t="n"/>
      <c r="BB214" s="307" t="n"/>
      <c r="BC214" s="307" t="n"/>
      <c r="BD214" s="307" t="n"/>
      <c r="BE214" s="307" t="n"/>
      <c r="BF214" s="307" t="n"/>
      <c r="BG214" s="307" t="n"/>
      <c r="BH214" s="307" t="n"/>
      <c r="BI214" s="307" t="n"/>
      <c r="BJ214" s="307" t="n"/>
      <c r="BK214" s="307" t="n"/>
      <c r="BL214" s="307" t="n"/>
      <c r="BM214" s="307" t="n"/>
      <c r="BN214" s="307" t="n"/>
      <c r="BO214" s="307" t="n"/>
      <c r="BP214" s="307" t="n"/>
      <c r="BQ214" s="307" t="n"/>
      <c r="BR214" s="307" t="n"/>
      <c r="BS214" s="307" t="n"/>
      <c r="BT214" s="307" t="n"/>
      <c r="BU214" s="307" t="n"/>
      <c r="BV214" s="307" t="n"/>
      <c r="BW214" s="307" t="n"/>
      <c r="BX214" s="307" t="n"/>
      <c r="BY214" s="307" t="n"/>
      <c r="BZ214" s="307" t="n"/>
      <c r="CA214" s="307" t="n"/>
      <c r="CB214" s="307" t="n"/>
      <c r="CC214" s="302" t="n"/>
      <c r="CD214" s="302" t="n"/>
      <c r="CE214" s="302" t="n"/>
      <c r="CF214" s="302" t="n"/>
      <c r="CG214" s="302" t="n"/>
      <c r="CH214" s="302" t="n"/>
      <c r="CI214" s="302" t="n"/>
      <c r="CJ214" s="302" t="n"/>
      <c r="CK214" s="302" t="n"/>
      <c r="CL214" s="302" t="n"/>
      <c r="CM214" s="302" t="n"/>
      <c r="CN214" s="302" t="n"/>
      <c r="CO214" s="302" t="n"/>
      <c r="CP214" s="302" t="n"/>
      <c r="CQ214" s="302" t="n"/>
      <c r="CR214" s="302" t="n"/>
      <c r="CS214" s="302" t="n"/>
      <c r="CT214" s="302" t="n"/>
      <c r="CU214" s="302" t="n"/>
      <c r="CV214" s="302" t="n"/>
    </row>
    <row r="215" ht="10.5" customHeight="1" s="412">
      <c r="A215" s="318" t="inlineStr">
        <is>
          <t>EBT (GAAP)</t>
        </is>
      </c>
      <c r="B215" s="319" t="inlineStr">
        <is>
          <t>-</t>
        </is>
      </c>
      <c r="C215" s="319" t="inlineStr">
        <is>
          <t>-</t>
        </is>
      </c>
      <c r="D215" s="319" t="inlineStr">
        <is>
          <t>-</t>
        </is>
      </c>
      <c r="E215" s="319" t="inlineStr">
        <is>
          <t>-</t>
        </is>
      </c>
      <c r="F215" s="461" t="n">
        <v>183.277</v>
      </c>
      <c r="G215" s="461" t="n">
        <v>289.458</v>
      </c>
      <c r="H215" s="461" t="n">
        <v>381.396</v>
      </c>
      <c r="I215" s="461" t="n">
        <v>397.126</v>
      </c>
      <c r="J215" s="461" t="n">
        <v>383.135</v>
      </c>
      <c r="K215" s="461" t="n">
        <v>368.495</v>
      </c>
      <c r="L215" s="461" t="n">
        <v>422.729</v>
      </c>
      <c r="M215" s="461" t="n">
        <v>459.998</v>
      </c>
      <c r="N215" s="461" t="n">
        <v>715.25</v>
      </c>
      <c r="O215" s="461" t="n">
        <v>897.393</v>
      </c>
      <c r="P215" s="461" t="n">
        <v>819.35</v>
      </c>
      <c r="Q215" s="461" t="n">
        <v>1333.869</v>
      </c>
      <c r="R215" s="461" t="n">
        <v>1332.571</v>
      </c>
      <c r="S215" s="461" t="n">
        <v>2175.735</v>
      </c>
      <c r="T215" s="462" t="n">
        <v>2548.35048</v>
      </c>
      <c r="U215" s="462" t="n">
        <v>2771.3031</v>
      </c>
      <c r="V215" s="462" t="n">
        <v>3056.85857</v>
      </c>
      <c r="W215" s="462" t="n">
        <v>3413.46667</v>
      </c>
      <c r="X215" s="462" t="n">
        <v>3774.6</v>
      </c>
      <c r="Y215" s="462" t="n">
        <v>4131.8</v>
      </c>
      <c r="Z215" s="462" t="n">
        <v>4572.1</v>
      </c>
      <c r="AA215" s="462" t="n">
        <v>5056.2</v>
      </c>
      <c r="AB215" s="462" t="n">
        <v>5584.3</v>
      </c>
      <c r="AC215" s="462" t="n">
        <v>6155.8</v>
      </c>
      <c r="AD215" s="307" t="n"/>
      <c r="AE215" s="307" t="n"/>
      <c r="AF215" s="307" t="n"/>
      <c r="AG215" s="307" t="n"/>
      <c r="AH215" s="307" t="n"/>
      <c r="AI215" s="307" t="n"/>
      <c r="AJ215" s="307" t="n"/>
      <c r="AK215" s="307" t="n"/>
      <c r="AL215" s="307" t="n"/>
      <c r="AM215" s="307" t="n"/>
      <c r="AN215" s="307" t="n"/>
      <c r="AO215" s="307" t="n"/>
      <c r="AP215" s="307" t="n"/>
      <c r="AQ215" s="307" t="n"/>
      <c r="AR215" s="307" t="n"/>
      <c r="AS215" s="307" t="n"/>
      <c r="AT215" s="307" t="n"/>
      <c r="AU215" s="307" t="n"/>
      <c r="AV215" s="307" t="n"/>
      <c r="AW215" s="307" t="n"/>
      <c r="AX215" s="307" t="n"/>
      <c r="AY215" s="307" t="n"/>
      <c r="AZ215" s="307" t="n"/>
      <c r="BA215" s="307" t="n"/>
      <c r="BB215" s="307" t="n"/>
      <c r="BC215" s="307" t="n"/>
      <c r="BD215" s="307" t="n"/>
      <c r="BE215" s="307" t="n"/>
      <c r="BF215" s="307" t="n"/>
      <c r="BG215" s="307" t="n"/>
      <c r="BH215" s="307" t="n"/>
      <c r="BI215" s="307" t="n"/>
      <c r="BJ215" s="307" t="n"/>
      <c r="BK215" s="307" t="n"/>
      <c r="BL215" s="307" t="n"/>
      <c r="BM215" s="307" t="n"/>
      <c r="BN215" s="307" t="n"/>
      <c r="BO215" s="307" t="n"/>
      <c r="BP215" s="307" t="n"/>
      <c r="BQ215" s="307" t="n"/>
      <c r="BR215" s="307" t="n"/>
      <c r="BS215" s="307" t="n"/>
      <c r="BT215" s="307" t="n"/>
      <c r="BU215" s="307" t="n"/>
      <c r="BV215" s="307" t="n"/>
      <c r="BW215" s="307" t="n"/>
      <c r="BX215" s="307" t="n"/>
      <c r="BY215" s="307" t="n"/>
      <c r="BZ215" s="307" t="n"/>
      <c r="CA215" s="307" t="n"/>
      <c r="CB215" s="307" t="n"/>
      <c r="CC215" s="302" t="n"/>
      <c r="CD215" s="302" t="n"/>
      <c r="CE215" s="302" t="n"/>
      <c r="CF215" s="302" t="n"/>
      <c r="CG215" s="302" t="n"/>
      <c r="CH215" s="302" t="n"/>
      <c r="CI215" s="302" t="n"/>
      <c r="CJ215" s="302" t="n"/>
      <c r="CK215" s="302" t="n"/>
      <c r="CL215" s="302" t="n"/>
      <c r="CM215" s="302" t="n"/>
      <c r="CN215" s="302" t="n"/>
      <c r="CO215" s="302" t="n"/>
      <c r="CP215" s="302" t="n"/>
      <c r="CQ215" s="302" t="n"/>
      <c r="CR215" s="302" t="n"/>
      <c r="CS215" s="302" t="n"/>
      <c r="CT215" s="302" t="n"/>
      <c r="CU215" s="302" t="n"/>
      <c r="CV215" s="302" t="n"/>
    </row>
    <row r="216" ht="10.5" customHeight="1" s="412">
      <c r="A216" s="302" t="inlineStr">
        <is>
          <t xml:space="preserve">    Final Est.</t>
        </is>
      </c>
      <c r="B216" s="319" t="inlineStr">
        <is>
          <t>-</t>
        </is>
      </c>
      <c r="C216" s="319" t="inlineStr">
        <is>
          <t>-</t>
        </is>
      </c>
      <c r="D216" s="319" t="inlineStr">
        <is>
          <t>-</t>
        </is>
      </c>
      <c r="E216" s="319" t="inlineStr">
        <is>
          <t>-</t>
        </is>
      </c>
      <c r="F216" s="462" t="n">
        <v>178.92133</v>
      </c>
      <c r="G216" s="462" t="n">
        <v>283.0035</v>
      </c>
      <c r="H216" s="462" t="n">
        <v>379.70254</v>
      </c>
      <c r="I216" s="462" t="n">
        <v>392.39182</v>
      </c>
      <c r="J216" s="462" t="n">
        <v>372.95923</v>
      </c>
      <c r="K216" s="462" t="n">
        <v>358.86857</v>
      </c>
      <c r="L216" s="462" t="n">
        <v>427.31238</v>
      </c>
      <c r="M216" s="462" t="n">
        <v>443.7</v>
      </c>
      <c r="N216" s="462" t="n">
        <v>711.04893</v>
      </c>
      <c r="O216" s="462" t="n">
        <v>873.77198</v>
      </c>
      <c r="P216" s="462" t="n">
        <v>896.32898</v>
      </c>
      <c r="Q216" s="462" t="n">
        <v>1391.57048</v>
      </c>
      <c r="R216" s="462" t="n">
        <v>1764.70009</v>
      </c>
      <c r="S216" s="462" t="n">
        <v>2179.94964</v>
      </c>
      <c r="T216" s="319" t="inlineStr">
        <is>
          <t>-</t>
        </is>
      </c>
      <c r="U216" s="319" t="inlineStr">
        <is>
          <t>-</t>
        </is>
      </c>
      <c r="V216" s="319" t="inlineStr">
        <is>
          <t>-</t>
        </is>
      </c>
      <c r="W216" s="319" t="inlineStr">
        <is>
          <t>-</t>
        </is>
      </c>
      <c r="X216" s="319" t="inlineStr">
        <is>
          <t>-</t>
        </is>
      </c>
      <c r="Y216" s="319" t="inlineStr">
        <is>
          <t>-</t>
        </is>
      </c>
      <c r="Z216" s="319" t="inlineStr">
        <is>
          <t>-</t>
        </is>
      </c>
      <c r="AA216" s="319" t="inlineStr">
        <is>
          <t>-</t>
        </is>
      </c>
      <c r="AB216" s="319" t="inlineStr">
        <is>
          <t>-</t>
        </is>
      </c>
      <c r="AC216" s="319" t="inlineStr">
        <is>
          <t>-</t>
        </is>
      </c>
      <c r="AD216" s="307" t="n"/>
      <c r="AE216" s="307" t="n"/>
      <c r="AF216" s="307" t="n"/>
      <c r="AG216" s="307" t="n"/>
      <c r="AH216" s="307" t="n"/>
      <c r="AI216" s="307" t="n"/>
      <c r="AJ216" s="307" t="n"/>
      <c r="AK216" s="307" t="n"/>
      <c r="AL216" s="307" t="n"/>
      <c r="AM216" s="307" t="n"/>
      <c r="AN216" s="307" t="n"/>
      <c r="AO216" s="307" t="n"/>
      <c r="AP216" s="307" t="n"/>
      <c r="AQ216" s="307" t="n"/>
      <c r="AR216" s="307" t="n"/>
      <c r="AS216" s="307" t="n"/>
      <c r="AT216" s="307" t="n"/>
      <c r="AU216" s="307" t="n"/>
      <c r="AV216" s="307" t="n"/>
      <c r="AW216" s="307" t="n"/>
      <c r="AX216" s="307" t="n"/>
      <c r="AY216" s="307" t="n"/>
      <c r="AZ216" s="307" t="n"/>
      <c r="BA216" s="307" t="n"/>
      <c r="BB216" s="307" t="n"/>
      <c r="BC216" s="307" t="n"/>
      <c r="BD216" s="307" t="n"/>
      <c r="BE216" s="307" t="n"/>
      <c r="BF216" s="307" t="n"/>
      <c r="BG216" s="307" t="n"/>
      <c r="BH216" s="307" t="n"/>
      <c r="BI216" s="307" t="n"/>
      <c r="BJ216" s="307" t="n"/>
      <c r="BK216" s="307" t="n"/>
      <c r="BL216" s="307" t="n"/>
      <c r="BM216" s="307" t="n"/>
      <c r="BN216" s="307" t="n"/>
      <c r="BO216" s="307" t="n"/>
      <c r="BP216" s="307" t="n"/>
      <c r="BQ216" s="307" t="n"/>
      <c r="BR216" s="307" t="n"/>
      <c r="BS216" s="307" t="n"/>
      <c r="BT216" s="307" t="n"/>
      <c r="BU216" s="307" t="n"/>
      <c r="BV216" s="307" t="n"/>
      <c r="BW216" s="307" t="n"/>
      <c r="BX216" s="307" t="n"/>
      <c r="BY216" s="307" t="n"/>
      <c r="BZ216" s="307" t="n"/>
      <c r="CA216" s="307" t="n"/>
      <c r="CB216" s="307" t="n"/>
      <c r="CC216" s="302" t="n"/>
      <c r="CD216" s="302" t="n"/>
      <c r="CE216" s="302" t="n"/>
      <c r="CF216" s="302" t="n"/>
      <c r="CG216" s="302" t="n"/>
      <c r="CH216" s="302" t="n"/>
      <c r="CI216" s="302" t="n"/>
      <c r="CJ216" s="302" t="n"/>
      <c r="CK216" s="302" t="n"/>
      <c r="CL216" s="302" t="n"/>
      <c r="CM216" s="302" t="n"/>
      <c r="CN216" s="302" t="n"/>
      <c r="CO216" s="302" t="n"/>
      <c r="CP216" s="302" t="n"/>
      <c r="CQ216" s="302" t="n"/>
      <c r="CR216" s="302" t="n"/>
      <c r="CS216" s="302" t="n"/>
      <c r="CT216" s="302" t="n"/>
      <c r="CU216" s="302" t="n"/>
      <c r="CV216" s="302" t="n"/>
    </row>
    <row r="217" ht="10.5" customHeight="1" s="412">
      <c r="A217" s="302" t="inlineStr">
        <is>
          <t xml:space="preserve">    Median</t>
        </is>
      </c>
      <c r="B217" s="319" t="inlineStr">
        <is>
          <t>-</t>
        </is>
      </c>
      <c r="C217" s="319" t="inlineStr">
        <is>
          <t>-</t>
        </is>
      </c>
      <c r="D217" s="319" t="inlineStr">
        <is>
          <t>-</t>
        </is>
      </c>
      <c r="E217" s="319" t="inlineStr">
        <is>
          <t>-</t>
        </is>
      </c>
      <c r="F217" s="462" t="n">
        <v>178.824</v>
      </c>
      <c r="G217" s="462" t="n">
        <v>282.9675</v>
      </c>
      <c r="H217" s="462" t="n">
        <v>379.85</v>
      </c>
      <c r="I217" s="462" t="n">
        <v>392.1</v>
      </c>
      <c r="J217" s="462" t="n">
        <v>373</v>
      </c>
      <c r="K217" s="462" t="n">
        <v>358.7</v>
      </c>
      <c r="L217" s="462" t="n">
        <v>427.1</v>
      </c>
      <c r="M217" s="462" t="n">
        <v>443.7</v>
      </c>
      <c r="N217" s="462" t="n">
        <v>712.1</v>
      </c>
      <c r="O217" s="462" t="n">
        <v>889.9996</v>
      </c>
      <c r="P217" s="462" t="n">
        <v>839.40287</v>
      </c>
      <c r="Q217" s="462" t="n">
        <v>1328.96145</v>
      </c>
      <c r="R217" s="462" t="n">
        <v>1767</v>
      </c>
      <c r="S217" s="462" t="n">
        <v>2153.3675</v>
      </c>
      <c r="T217" s="462" t="n">
        <v>2583.9</v>
      </c>
      <c r="U217" s="462" t="n">
        <v>2800</v>
      </c>
      <c r="V217" s="462" t="n">
        <v>3062.43428</v>
      </c>
      <c r="W217" s="462" t="n">
        <v>3377.4</v>
      </c>
      <c r="X217" s="462" t="n">
        <v>3774.6</v>
      </c>
      <c r="Y217" s="462" t="n">
        <v>4131.8</v>
      </c>
      <c r="Z217" s="462" t="n">
        <v>4572.1</v>
      </c>
      <c r="AA217" s="462" t="n">
        <v>5056.2</v>
      </c>
      <c r="AB217" s="462" t="n">
        <v>5584.3</v>
      </c>
      <c r="AC217" s="462" t="n">
        <v>6155.8</v>
      </c>
      <c r="AD217" s="307" t="n"/>
      <c r="AE217" s="307" t="n"/>
      <c r="AF217" s="307" t="n"/>
      <c r="AG217" s="307" t="n"/>
      <c r="AH217" s="307" t="n"/>
      <c r="AI217" s="307" t="n"/>
      <c r="AJ217" s="307" t="n"/>
      <c r="AK217" s="307" t="n"/>
      <c r="AL217" s="307" t="n"/>
      <c r="AM217" s="307" t="n"/>
      <c r="AN217" s="307" t="n"/>
      <c r="AO217" s="307" t="n"/>
      <c r="AP217" s="307" t="n"/>
      <c r="AQ217" s="307" t="n"/>
      <c r="AR217" s="307" t="n"/>
      <c r="AS217" s="307" t="n"/>
      <c r="AT217" s="307" t="n"/>
      <c r="AU217" s="307" t="n"/>
      <c r="AV217" s="307" t="n"/>
      <c r="AW217" s="307" t="n"/>
      <c r="AX217" s="307" t="n"/>
      <c r="AY217" s="307" t="n"/>
      <c r="AZ217" s="307" t="n"/>
      <c r="BA217" s="307" t="n"/>
      <c r="BB217" s="307" t="n"/>
      <c r="BC217" s="307" t="n"/>
      <c r="BD217" s="307" t="n"/>
      <c r="BE217" s="307" t="n"/>
      <c r="BF217" s="307" t="n"/>
      <c r="BG217" s="307" t="n"/>
      <c r="BH217" s="307" t="n"/>
      <c r="BI217" s="307" t="n"/>
      <c r="BJ217" s="307" t="n"/>
      <c r="BK217" s="307" t="n"/>
      <c r="BL217" s="307" t="n"/>
      <c r="BM217" s="307" t="n"/>
      <c r="BN217" s="307" t="n"/>
      <c r="BO217" s="307" t="n"/>
      <c r="BP217" s="307" t="n"/>
      <c r="BQ217" s="307" t="n"/>
      <c r="BR217" s="307" t="n"/>
      <c r="BS217" s="307" t="n"/>
      <c r="BT217" s="307" t="n"/>
      <c r="BU217" s="307" t="n"/>
      <c r="BV217" s="307" t="n"/>
      <c r="BW217" s="307" t="n"/>
      <c r="BX217" s="307" t="n"/>
      <c r="BY217" s="307" t="n"/>
      <c r="BZ217" s="307" t="n"/>
      <c r="CA217" s="307" t="n"/>
      <c r="CB217" s="307" t="n"/>
      <c r="CC217" s="302" t="n"/>
      <c r="CD217" s="302" t="n"/>
      <c r="CE217" s="302" t="n"/>
      <c r="CF217" s="302" t="n"/>
      <c r="CG217" s="302" t="n"/>
      <c r="CH217" s="302" t="n"/>
      <c r="CI217" s="302" t="n"/>
      <c r="CJ217" s="302" t="n"/>
      <c r="CK217" s="302" t="n"/>
      <c r="CL217" s="302" t="n"/>
      <c r="CM217" s="302" t="n"/>
      <c r="CN217" s="302" t="n"/>
      <c r="CO217" s="302" t="n"/>
      <c r="CP217" s="302" t="n"/>
      <c r="CQ217" s="302" t="n"/>
      <c r="CR217" s="302" t="n"/>
      <c r="CS217" s="302" t="n"/>
      <c r="CT217" s="302" t="n"/>
      <c r="CU217" s="302" t="n"/>
      <c r="CV217" s="302" t="n"/>
    </row>
    <row r="218" ht="10.5" customHeight="1" s="412">
      <c r="A218" s="302" t="inlineStr">
        <is>
          <t xml:space="preserve">    High</t>
        </is>
      </c>
      <c r="B218" s="319" t="inlineStr">
        <is>
          <t>-</t>
        </is>
      </c>
      <c r="C218" s="319" t="inlineStr">
        <is>
          <t>-</t>
        </is>
      </c>
      <c r="D218" s="319" t="inlineStr">
        <is>
          <t>-</t>
        </is>
      </c>
      <c r="E218" s="319" t="inlineStr">
        <is>
          <t>-</t>
        </is>
      </c>
      <c r="F218" s="462" t="n">
        <v>179.6</v>
      </c>
      <c r="G218" s="462" t="n">
        <v>286.8</v>
      </c>
      <c r="H218" s="462" t="n">
        <v>382.826</v>
      </c>
      <c r="I218" s="462" t="n">
        <v>406</v>
      </c>
      <c r="J218" s="462" t="n">
        <v>375.02502</v>
      </c>
      <c r="K218" s="462" t="n">
        <v>363.29</v>
      </c>
      <c r="L218" s="462" t="n">
        <v>430</v>
      </c>
      <c r="M218" s="462" t="n">
        <v>448.4</v>
      </c>
      <c r="N218" s="462" t="n">
        <v>718.9</v>
      </c>
      <c r="O218" s="462" t="n">
        <v>893.7</v>
      </c>
      <c r="P218" s="462" t="n">
        <v>1242</v>
      </c>
      <c r="Q218" s="462" t="n">
        <v>1660.7</v>
      </c>
      <c r="R218" s="462" t="n">
        <v>1777.90103</v>
      </c>
      <c r="S218" s="462" t="n">
        <v>2254.1</v>
      </c>
      <c r="T218" s="462" t="n">
        <v>2620</v>
      </c>
      <c r="U218" s="462" t="n">
        <v>2952.8</v>
      </c>
      <c r="V218" s="462" t="n">
        <v>3167</v>
      </c>
      <c r="W218" s="462" t="n">
        <v>3489</v>
      </c>
      <c r="X218" s="462" t="n">
        <v>3815</v>
      </c>
      <c r="Y218" s="462" t="n">
        <v>4131.8</v>
      </c>
      <c r="Z218" s="462" t="n">
        <v>4572.1</v>
      </c>
      <c r="AA218" s="462" t="n">
        <v>5056.2</v>
      </c>
      <c r="AB218" s="462" t="n">
        <v>5584.3</v>
      </c>
      <c r="AC218" s="462" t="n">
        <v>6155.8</v>
      </c>
      <c r="AD218" s="307" t="n"/>
      <c r="AE218" s="307" t="n"/>
      <c r="AF218" s="307" t="n"/>
      <c r="AG218" s="307" t="n"/>
      <c r="AH218" s="307" t="n"/>
      <c r="AI218" s="307" t="n"/>
      <c r="AJ218" s="307" t="n"/>
      <c r="AK218" s="307" t="n"/>
      <c r="AL218" s="307" t="n"/>
      <c r="AM218" s="307" t="n"/>
      <c r="AN218" s="307" t="n"/>
      <c r="AO218" s="307" t="n"/>
      <c r="AP218" s="307" t="n"/>
      <c r="AQ218" s="307" t="n"/>
      <c r="AR218" s="307" t="n"/>
      <c r="AS218" s="307" t="n"/>
      <c r="AT218" s="307" t="n"/>
      <c r="AU218" s="307" t="n"/>
      <c r="AV218" s="307" t="n"/>
      <c r="AW218" s="307" t="n"/>
      <c r="AX218" s="307" t="n"/>
      <c r="AY218" s="307" t="n"/>
      <c r="AZ218" s="307" t="n"/>
      <c r="BA218" s="307" t="n"/>
      <c r="BB218" s="307" t="n"/>
      <c r="BC218" s="307" t="n"/>
      <c r="BD218" s="307" t="n"/>
      <c r="BE218" s="307" t="n"/>
      <c r="BF218" s="307" t="n"/>
      <c r="BG218" s="307" t="n"/>
      <c r="BH218" s="307" t="n"/>
      <c r="BI218" s="307" t="n"/>
      <c r="BJ218" s="307" t="n"/>
      <c r="BK218" s="307" t="n"/>
      <c r="BL218" s="307" t="n"/>
      <c r="BM218" s="307" t="n"/>
      <c r="BN218" s="307" t="n"/>
      <c r="BO218" s="307" t="n"/>
      <c r="BP218" s="307" t="n"/>
      <c r="BQ218" s="307" t="n"/>
      <c r="BR218" s="307" t="n"/>
      <c r="BS218" s="307" t="n"/>
      <c r="BT218" s="307" t="n"/>
      <c r="BU218" s="307" t="n"/>
      <c r="BV218" s="307" t="n"/>
      <c r="BW218" s="307" t="n"/>
      <c r="BX218" s="307" t="n"/>
      <c r="BY218" s="307" t="n"/>
      <c r="BZ218" s="307" t="n"/>
      <c r="CA218" s="307" t="n"/>
      <c r="CB218" s="307" t="n"/>
      <c r="CC218" s="302" t="n"/>
      <c r="CD218" s="302" t="n"/>
      <c r="CE218" s="302" t="n"/>
      <c r="CF218" s="302" t="n"/>
      <c r="CG218" s="302" t="n"/>
      <c r="CH218" s="302" t="n"/>
      <c r="CI218" s="302" t="n"/>
      <c r="CJ218" s="302" t="n"/>
      <c r="CK218" s="302" t="n"/>
      <c r="CL218" s="302" t="n"/>
      <c r="CM218" s="302" t="n"/>
      <c r="CN218" s="302" t="n"/>
      <c r="CO218" s="302" t="n"/>
      <c r="CP218" s="302" t="n"/>
      <c r="CQ218" s="302" t="n"/>
      <c r="CR218" s="302" t="n"/>
      <c r="CS218" s="302" t="n"/>
      <c r="CT218" s="302" t="n"/>
      <c r="CU218" s="302" t="n"/>
      <c r="CV218" s="302" t="n"/>
    </row>
    <row r="219" ht="10.5" customHeight="1" s="412">
      <c r="A219" s="302" t="inlineStr">
        <is>
          <t xml:space="preserve">    Low</t>
        </is>
      </c>
      <c r="B219" s="319" t="inlineStr">
        <is>
          <t>-</t>
        </is>
      </c>
      <c r="C219" s="319" t="inlineStr">
        <is>
          <t>-</t>
        </is>
      </c>
      <c r="D219" s="319" t="inlineStr">
        <is>
          <t>-</t>
        </is>
      </c>
      <c r="E219" s="319" t="inlineStr">
        <is>
          <t>-</t>
        </is>
      </c>
      <c r="F219" s="462" t="n">
        <v>178.34</v>
      </c>
      <c r="G219" s="462" t="n">
        <v>280</v>
      </c>
      <c r="H219" s="462" t="n">
        <v>370</v>
      </c>
      <c r="I219" s="462" t="n">
        <v>388</v>
      </c>
      <c r="J219" s="462" t="n">
        <v>370.49</v>
      </c>
      <c r="K219" s="462" t="n">
        <v>352</v>
      </c>
      <c r="L219" s="462" t="n">
        <v>425</v>
      </c>
      <c r="M219" s="462" t="n">
        <v>439</v>
      </c>
      <c r="N219" s="462" t="n">
        <v>700.7</v>
      </c>
      <c r="O219" s="462" t="n">
        <v>608.9</v>
      </c>
      <c r="P219" s="462" t="n">
        <v>792</v>
      </c>
      <c r="Q219" s="462" t="n">
        <v>1318.8</v>
      </c>
      <c r="R219" s="462" t="n">
        <v>1750</v>
      </c>
      <c r="S219" s="462" t="n">
        <v>2128.6</v>
      </c>
      <c r="T219" s="462" t="n">
        <v>2320</v>
      </c>
      <c r="U219" s="462" t="n">
        <v>2147</v>
      </c>
      <c r="V219" s="462" t="n">
        <v>2942</v>
      </c>
      <c r="W219" s="462" t="n">
        <v>3374</v>
      </c>
      <c r="X219" s="462" t="n">
        <v>3734.2</v>
      </c>
      <c r="Y219" s="462" t="n">
        <v>4131.8</v>
      </c>
      <c r="Z219" s="462" t="n">
        <v>4572.1</v>
      </c>
      <c r="AA219" s="462" t="n">
        <v>5056.2</v>
      </c>
      <c r="AB219" s="462" t="n">
        <v>5584.3</v>
      </c>
      <c r="AC219" s="462" t="n">
        <v>6155.8</v>
      </c>
      <c r="AD219" s="307" t="n"/>
      <c r="AE219" s="307" t="n"/>
      <c r="AF219" s="307" t="n"/>
      <c r="AG219" s="307" t="n"/>
      <c r="AH219" s="307" t="n"/>
      <c r="AI219" s="307" t="n"/>
      <c r="AJ219" s="307" t="n"/>
      <c r="AK219" s="307" t="n"/>
      <c r="AL219" s="307" t="n"/>
      <c r="AM219" s="307" t="n"/>
      <c r="AN219" s="307" t="n"/>
      <c r="AO219" s="307" t="n"/>
      <c r="AP219" s="307" t="n"/>
      <c r="AQ219" s="307" t="n"/>
      <c r="AR219" s="307" t="n"/>
      <c r="AS219" s="307" t="n"/>
      <c r="AT219" s="307" t="n"/>
      <c r="AU219" s="307" t="n"/>
      <c r="AV219" s="307" t="n"/>
      <c r="AW219" s="307" t="n"/>
      <c r="AX219" s="307" t="n"/>
      <c r="AY219" s="307" t="n"/>
      <c r="AZ219" s="307" t="n"/>
      <c r="BA219" s="307" t="n"/>
      <c r="BB219" s="307" t="n"/>
      <c r="BC219" s="307" t="n"/>
      <c r="BD219" s="307" t="n"/>
      <c r="BE219" s="307" t="n"/>
      <c r="BF219" s="307" t="n"/>
      <c r="BG219" s="307" t="n"/>
      <c r="BH219" s="307" t="n"/>
      <c r="BI219" s="307" t="n"/>
      <c r="BJ219" s="307" t="n"/>
      <c r="BK219" s="307" t="n"/>
      <c r="BL219" s="307" t="n"/>
      <c r="BM219" s="307" t="n"/>
      <c r="BN219" s="307" t="n"/>
      <c r="BO219" s="307" t="n"/>
      <c r="BP219" s="307" t="n"/>
      <c r="BQ219" s="307" t="n"/>
      <c r="BR219" s="307" t="n"/>
      <c r="BS219" s="307" t="n"/>
      <c r="BT219" s="307" t="n"/>
      <c r="BU219" s="307" t="n"/>
      <c r="BV219" s="307" t="n"/>
      <c r="BW219" s="307" t="n"/>
      <c r="BX219" s="307" t="n"/>
      <c r="BY219" s="307" t="n"/>
      <c r="BZ219" s="307" t="n"/>
      <c r="CA219" s="307" t="n"/>
      <c r="CB219" s="307" t="n"/>
      <c r="CC219" s="302" t="n"/>
      <c r="CD219" s="302" t="n"/>
      <c r="CE219" s="302" t="n"/>
      <c r="CF219" s="302" t="n"/>
      <c r="CG219" s="302" t="n"/>
      <c r="CH219" s="302" t="n"/>
      <c r="CI219" s="302" t="n"/>
      <c r="CJ219" s="302" t="n"/>
      <c r="CK219" s="302" t="n"/>
      <c r="CL219" s="302" t="n"/>
      <c r="CM219" s="302" t="n"/>
      <c r="CN219" s="302" t="n"/>
      <c r="CO219" s="302" t="n"/>
      <c r="CP219" s="302" t="n"/>
      <c r="CQ219" s="302" t="n"/>
      <c r="CR219" s="302" t="n"/>
      <c r="CS219" s="302" t="n"/>
      <c r="CT219" s="302" t="n"/>
      <c r="CU219" s="302" t="n"/>
      <c r="CV219" s="302" t="n"/>
    </row>
    <row r="220" ht="10.5" customHeight="1" s="412">
      <c r="A220" s="302" t="inlineStr">
        <is>
          <t xml:space="preserve">    Std. Dev.</t>
        </is>
      </c>
      <c r="B220" s="319" t="inlineStr">
        <is>
          <t>-</t>
        </is>
      </c>
      <c r="C220" s="319" t="inlineStr">
        <is>
          <t>-</t>
        </is>
      </c>
      <c r="D220" s="319" t="inlineStr">
        <is>
          <t>-</t>
        </is>
      </c>
      <c r="E220" s="319" t="inlineStr">
        <is>
          <t>-</t>
        </is>
      </c>
      <c r="F220" s="460" t="n">
        <v>0.51898</v>
      </c>
      <c r="G220" s="460" t="n">
        <v>1.85166</v>
      </c>
      <c r="H220" s="460" t="n">
        <v>2.98619</v>
      </c>
      <c r="I220" s="460" t="n">
        <v>3.94479</v>
      </c>
      <c r="J220" s="460" t="n">
        <v>1.05498</v>
      </c>
      <c r="K220" s="460" t="n">
        <v>3.19054</v>
      </c>
      <c r="L220" s="460" t="n">
        <v>1.56888</v>
      </c>
      <c r="M220" s="460" t="n">
        <v>4.7</v>
      </c>
      <c r="N220" s="460" t="n">
        <v>5.00026</v>
      </c>
      <c r="O220" s="460" t="n">
        <v>62.63759</v>
      </c>
      <c r="P220" s="460" t="n">
        <v>144.53221</v>
      </c>
      <c r="Q220" s="460" t="n">
        <v>122.8577</v>
      </c>
      <c r="R220" s="460" t="n">
        <v>7.6697</v>
      </c>
      <c r="S220" s="460" t="n">
        <v>46.15057</v>
      </c>
      <c r="T220" s="460" t="n">
        <v>75.45348</v>
      </c>
      <c r="U220" s="460" t="n">
        <v>169.28978</v>
      </c>
      <c r="V220" s="460" t="n">
        <v>69.61754000000001</v>
      </c>
      <c r="W220" s="460" t="n">
        <v>53.42817</v>
      </c>
      <c r="X220" s="460" t="n">
        <v>40.4</v>
      </c>
      <c r="Y220" s="460" t="n">
        <v>0</v>
      </c>
      <c r="Z220" s="460" t="n">
        <v>0</v>
      </c>
      <c r="AA220" s="460" t="n">
        <v>0</v>
      </c>
      <c r="AB220" s="460" t="n">
        <v>0</v>
      </c>
      <c r="AC220" s="460" t="n">
        <v>0</v>
      </c>
      <c r="AD220" s="307" t="n"/>
      <c r="AE220" s="307" t="n"/>
      <c r="AF220" s="307" t="n"/>
      <c r="AG220" s="307" t="n"/>
      <c r="AH220" s="307" t="n"/>
      <c r="AI220" s="307" t="n"/>
      <c r="AJ220" s="307" t="n"/>
      <c r="AK220" s="307" t="n"/>
      <c r="AL220" s="307" t="n"/>
      <c r="AM220" s="307" t="n"/>
      <c r="AN220" s="307" t="n"/>
      <c r="AO220" s="307" t="n"/>
      <c r="AP220" s="307" t="n"/>
      <c r="AQ220" s="307" t="n"/>
      <c r="AR220" s="307" t="n"/>
      <c r="AS220" s="307" t="n"/>
      <c r="AT220" s="307" t="n"/>
      <c r="AU220" s="307" t="n"/>
      <c r="AV220" s="307" t="n"/>
      <c r="AW220" s="307" t="n"/>
      <c r="AX220" s="307" t="n"/>
      <c r="AY220" s="307" t="n"/>
      <c r="AZ220" s="307" t="n"/>
      <c r="BA220" s="307" t="n"/>
      <c r="BB220" s="307" t="n"/>
      <c r="BC220" s="307" t="n"/>
      <c r="BD220" s="307" t="n"/>
      <c r="BE220" s="307" t="n"/>
      <c r="BF220" s="307" t="n"/>
      <c r="BG220" s="307" t="n"/>
      <c r="BH220" s="307" t="n"/>
      <c r="BI220" s="307" t="n"/>
      <c r="BJ220" s="307" t="n"/>
      <c r="BK220" s="307" t="n"/>
      <c r="BL220" s="307" t="n"/>
      <c r="BM220" s="307" t="n"/>
      <c r="BN220" s="307" t="n"/>
      <c r="BO220" s="307" t="n"/>
      <c r="BP220" s="307" t="n"/>
      <c r="BQ220" s="307" t="n"/>
      <c r="BR220" s="307" t="n"/>
      <c r="BS220" s="307" t="n"/>
      <c r="BT220" s="307" t="n"/>
      <c r="BU220" s="307" t="n"/>
      <c r="BV220" s="307" t="n"/>
      <c r="BW220" s="307" t="n"/>
      <c r="BX220" s="307" t="n"/>
      <c r="BY220" s="307" t="n"/>
      <c r="BZ220" s="307" t="n"/>
      <c r="CA220" s="307" t="n"/>
      <c r="CB220" s="307" t="n"/>
      <c r="CC220" s="302" t="n"/>
      <c r="CD220" s="302" t="n"/>
      <c r="CE220" s="302" t="n"/>
      <c r="CF220" s="302" t="n"/>
      <c r="CG220" s="302" t="n"/>
      <c r="CH220" s="302" t="n"/>
      <c r="CI220" s="302" t="n"/>
      <c r="CJ220" s="302" t="n"/>
      <c r="CK220" s="302" t="n"/>
      <c r="CL220" s="302" t="n"/>
      <c r="CM220" s="302" t="n"/>
      <c r="CN220" s="302" t="n"/>
      <c r="CO220" s="302" t="n"/>
      <c r="CP220" s="302" t="n"/>
      <c r="CQ220" s="302" t="n"/>
      <c r="CR220" s="302" t="n"/>
      <c r="CS220" s="302" t="n"/>
      <c r="CT220" s="302" t="n"/>
      <c r="CU220" s="302" t="n"/>
      <c r="CV220" s="302" t="n"/>
    </row>
    <row r="221" ht="10.5" customHeight="1" s="412">
      <c r="A221" s="302" t="inlineStr">
        <is>
          <t xml:space="preserve">    No. of Estimates</t>
        </is>
      </c>
      <c r="B221" s="319" t="inlineStr">
        <is>
          <t>-</t>
        </is>
      </c>
      <c r="C221" s="319" t="inlineStr">
        <is>
          <t>-</t>
        </is>
      </c>
      <c r="D221" s="319" t="inlineStr">
        <is>
          <t>-</t>
        </is>
      </c>
      <c r="E221" s="319" t="inlineStr">
        <is>
          <t>-</t>
        </is>
      </c>
      <c r="F221" s="319" t="inlineStr">
        <is>
          <t>3/3</t>
        </is>
      </c>
      <c r="G221" s="319" t="inlineStr">
        <is>
          <t>10/10</t>
        </is>
      </c>
      <c r="H221" s="319" t="inlineStr">
        <is>
          <t>13/13</t>
        </is>
      </c>
      <c r="I221" s="319" t="inlineStr">
        <is>
          <t>16/16</t>
        </is>
      </c>
      <c r="J221" s="319" t="inlineStr">
        <is>
          <t>13/13</t>
        </is>
      </c>
      <c r="K221" s="319" t="inlineStr">
        <is>
          <t>8/12</t>
        </is>
      </c>
      <c r="L221" s="319" t="inlineStr">
        <is>
          <t>12/12</t>
        </is>
      </c>
      <c r="M221" s="319" t="inlineStr">
        <is>
          <t>2/7</t>
        </is>
      </c>
      <c r="N221" s="319" t="inlineStr">
        <is>
          <t>9/9</t>
        </is>
      </c>
      <c r="O221" s="319" t="inlineStr">
        <is>
          <t>19/19</t>
        </is>
      </c>
      <c r="P221" s="319" t="inlineStr">
        <is>
          <t>7/12</t>
        </is>
      </c>
      <c r="Q221" s="319" t="inlineStr">
        <is>
          <t>6/9</t>
        </is>
      </c>
      <c r="R221" s="319" t="inlineStr">
        <is>
          <t>11/12</t>
        </is>
      </c>
      <c r="S221" s="319" t="inlineStr">
        <is>
          <t>12/12</t>
        </is>
      </c>
      <c r="T221" s="319" t="inlineStr">
        <is>
          <t>17/17</t>
        </is>
      </c>
      <c r="U221" s="319" t="inlineStr">
        <is>
          <t>17/17</t>
        </is>
      </c>
      <c r="V221" s="319" t="inlineStr">
        <is>
          <t>8/8</t>
        </is>
      </c>
      <c r="W221" s="319" t="inlineStr">
        <is>
          <t>3/3</t>
        </is>
      </c>
      <c r="X221" s="319" t="inlineStr">
        <is>
          <t>2/2</t>
        </is>
      </c>
      <c r="Y221" s="319" t="inlineStr">
        <is>
          <t>1/1</t>
        </is>
      </c>
      <c r="Z221" s="319" t="inlineStr">
        <is>
          <t>1/1</t>
        </is>
      </c>
      <c r="AA221" s="319" t="inlineStr">
        <is>
          <t>1/1</t>
        </is>
      </c>
      <c r="AB221" s="319" t="inlineStr">
        <is>
          <t>1/1</t>
        </is>
      </c>
      <c r="AC221" s="319" t="inlineStr">
        <is>
          <t>1/1</t>
        </is>
      </c>
      <c r="AD221" s="307" t="n"/>
      <c r="AE221" s="307" t="n"/>
      <c r="AF221" s="307" t="n"/>
      <c r="AG221" s="307" t="n"/>
      <c r="AH221" s="307" t="n"/>
      <c r="AI221" s="307" t="n"/>
      <c r="AJ221" s="307" t="n"/>
      <c r="AK221" s="307" t="n"/>
      <c r="AL221" s="307" t="n"/>
      <c r="AM221" s="307" t="n"/>
      <c r="AN221" s="307" t="n"/>
      <c r="AO221" s="307" t="n"/>
      <c r="AP221" s="307" t="n"/>
      <c r="AQ221" s="307" t="n"/>
      <c r="AR221" s="307" t="n"/>
      <c r="AS221" s="307" t="n"/>
      <c r="AT221" s="307" t="n"/>
      <c r="AU221" s="307" t="n"/>
      <c r="AV221" s="307" t="n"/>
      <c r="AW221" s="307" t="n"/>
      <c r="AX221" s="307" t="n"/>
      <c r="AY221" s="307" t="n"/>
      <c r="AZ221" s="307" t="n"/>
      <c r="BA221" s="307" t="n"/>
      <c r="BB221" s="307" t="n"/>
      <c r="BC221" s="307" t="n"/>
      <c r="BD221" s="307" t="n"/>
      <c r="BE221" s="307" t="n"/>
      <c r="BF221" s="307" t="n"/>
      <c r="BG221" s="307" t="n"/>
      <c r="BH221" s="307" t="n"/>
      <c r="BI221" s="307" t="n"/>
      <c r="BJ221" s="307" t="n"/>
      <c r="BK221" s="307" t="n"/>
      <c r="BL221" s="307" t="n"/>
      <c r="BM221" s="307" t="n"/>
      <c r="BN221" s="307" t="n"/>
      <c r="BO221" s="307" t="n"/>
      <c r="BP221" s="307" t="n"/>
      <c r="BQ221" s="307" t="n"/>
      <c r="BR221" s="307" t="n"/>
      <c r="BS221" s="307" t="n"/>
      <c r="BT221" s="307" t="n"/>
      <c r="BU221" s="307" t="n"/>
      <c r="BV221" s="307" t="n"/>
      <c r="BW221" s="307" t="n"/>
      <c r="BX221" s="307" t="n"/>
      <c r="BY221" s="307" t="n"/>
      <c r="BZ221" s="307" t="n"/>
      <c r="CA221" s="307" t="n"/>
      <c r="CB221" s="307" t="n"/>
      <c r="CC221" s="302" t="n"/>
      <c r="CD221" s="302" t="n"/>
      <c r="CE221" s="302" t="n"/>
      <c r="CF221" s="302" t="n"/>
      <c r="CG221" s="302" t="n"/>
      <c r="CH221" s="302" t="n"/>
      <c r="CI221" s="302" t="n"/>
      <c r="CJ221" s="302" t="n"/>
      <c r="CK221" s="302" t="n"/>
      <c r="CL221" s="302" t="n"/>
      <c r="CM221" s="302" t="n"/>
      <c r="CN221" s="302" t="n"/>
      <c r="CO221" s="302" t="n"/>
      <c r="CP221" s="302" t="n"/>
      <c r="CQ221" s="302" t="n"/>
      <c r="CR221" s="302" t="n"/>
      <c r="CS221" s="302" t="n"/>
      <c r="CT221" s="302" t="n"/>
      <c r="CU221" s="302" t="n"/>
      <c r="CV221" s="302" t="n"/>
    </row>
    <row r="222" ht="10.5" customHeight="1" s="412">
      <c r="A222" s="302" t="inlineStr">
        <is>
          <t xml:space="preserve">    Acctg. Standard</t>
        </is>
      </c>
      <c r="B222" s="319" t="inlineStr">
        <is>
          <t>-</t>
        </is>
      </c>
      <c r="C222" s="319" t="inlineStr">
        <is>
          <t>-</t>
        </is>
      </c>
      <c r="D222" s="319" t="inlineStr">
        <is>
          <t>-</t>
        </is>
      </c>
      <c r="E222" s="319" t="inlineStr">
        <is>
          <t>-</t>
        </is>
      </c>
      <c r="F222" s="319" t="inlineStr">
        <is>
          <t>US GAAP</t>
        </is>
      </c>
      <c r="G222" s="319" t="inlineStr">
        <is>
          <t>US GAAP</t>
        </is>
      </c>
      <c r="H222" s="319" t="inlineStr">
        <is>
          <t>US GAAP</t>
        </is>
      </c>
      <c r="I222" s="319" t="inlineStr">
        <is>
          <t>US GAAP</t>
        </is>
      </c>
      <c r="J222" s="319" t="inlineStr">
        <is>
          <t>US GAAP</t>
        </is>
      </c>
      <c r="K222" s="319" t="inlineStr">
        <is>
          <t>US GAAP</t>
        </is>
      </c>
      <c r="L222" s="319" t="inlineStr">
        <is>
          <t>US GAAP</t>
        </is>
      </c>
      <c r="M222" s="319" t="inlineStr">
        <is>
          <t>US GAAP</t>
        </is>
      </c>
      <c r="N222" s="319" t="inlineStr">
        <is>
          <t>US GAAP</t>
        </is>
      </c>
      <c r="O222" s="319" t="inlineStr">
        <is>
          <t>US GAAP</t>
        </is>
      </c>
      <c r="P222" s="319" t="inlineStr">
        <is>
          <t>US GAAP</t>
        </is>
      </c>
      <c r="Q222" s="319" t="inlineStr">
        <is>
          <t>US GAAP</t>
        </is>
      </c>
      <c r="R222" s="319" t="inlineStr">
        <is>
          <t>US GAAP</t>
        </is>
      </c>
      <c r="S222" s="319" t="inlineStr">
        <is>
          <t>US GAAP</t>
        </is>
      </c>
      <c r="T222" s="319" t="inlineStr">
        <is>
          <t>US GAAP</t>
        </is>
      </c>
      <c r="U222" s="319" t="inlineStr">
        <is>
          <t>US GAAP</t>
        </is>
      </c>
      <c r="V222" s="319" t="inlineStr">
        <is>
          <t>US GAAP</t>
        </is>
      </c>
      <c r="W222" s="319" t="inlineStr">
        <is>
          <t>US GAAP</t>
        </is>
      </c>
      <c r="X222" s="319" t="inlineStr">
        <is>
          <t>US GAAP</t>
        </is>
      </c>
      <c r="Y222" s="319" t="inlineStr">
        <is>
          <t>US GAAP</t>
        </is>
      </c>
      <c r="Z222" s="319" t="inlineStr">
        <is>
          <t>US GAAP</t>
        </is>
      </c>
      <c r="AA222" s="319" t="inlineStr">
        <is>
          <t>US GAAP</t>
        </is>
      </c>
      <c r="AB222" s="319" t="inlineStr">
        <is>
          <t>US GAAP</t>
        </is>
      </c>
      <c r="AC222" s="319" t="inlineStr">
        <is>
          <t>US GAAP</t>
        </is>
      </c>
      <c r="AD222" s="307" t="n"/>
      <c r="AE222" s="307" t="n"/>
      <c r="AF222" s="307" t="n"/>
      <c r="AG222" s="307" t="n"/>
      <c r="AH222" s="307" t="n"/>
      <c r="AI222" s="307" t="n"/>
      <c r="AJ222" s="307" t="n"/>
      <c r="AK222" s="307" t="n"/>
      <c r="AL222" s="307" t="n"/>
      <c r="AM222" s="307" t="n"/>
      <c r="AN222" s="307" t="n"/>
      <c r="AO222" s="307" t="n"/>
      <c r="AP222" s="307" t="n"/>
      <c r="AQ222" s="307" t="n"/>
      <c r="AR222" s="307" t="n"/>
      <c r="AS222" s="307" t="n"/>
      <c r="AT222" s="307" t="n"/>
      <c r="AU222" s="307" t="n"/>
      <c r="AV222" s="307" t="n"/>
      <c r="AW222" s="307" t="n"/>
      <c r="AX222" s="307" t="n"/>
      <c r="AY222" s="307" t="n"/>
      <c r="AZ222" s="307" t="n"/>
      <c r="BA222" s="307" t="n"/>
      <c r="BB222" s="307" t="n"/>
      <c r="BC222" s="307" t="n"/>
      <c r="BD222" s="307" t="n"/>
      <c r="BE222" s="307" t="n"/>
      <c r="BF222" s="307" t="n"/>
      <c r="BG222" s="307" t="n"/>
      <c r="BH222" s="307" t="n"/>
      <c r="BI222" s="307" t="n"/>
      <c r="BJ222" s="307" t="n"/>
      <c r="BK222" s="307" t="n"/>
      <c r="BL222" s="307" t="n"/>
      <c r="BM222" s="307" t="n"/>
      <c r="BN222" s="307" t="n"/>
      <c r="BO222" s="307" t="n"/>
      <c r="BP222" s="307" t="n"/>
      <c r="BQ222" s="307" t="n"/>
      <c r="BR222" s="307" t="n"/>
      <c r="BS222" s="307" t="n"/>
      <c r="BT222" s="307" t="n"/>
      <c r="BU222" s="307" t="n"/>
      <c r="BV222" s="307" t="n"/>
      <c r="BW222" s="307" t="n"/>
      <c r="BX222" s="307" t="n"/>
      <c r="BY222" s="307" t="n"/>
      <c r="BZ222" s="307" t="n"/>
      <c r="CA222" s="307" t="n"/>
      <c r="CB222" s="307" t="n"/>
      <c r="CC222" s="302" t="n"/>
      <c r="CD222" s="302" t="n"/>
      <c r="CE222" s="302" t="n"/>
      <c r="CF222" s="302" t="n"/>
      <c r="CG222" s="302" t="n"/>
      <c r="CH222" s="302" t="n"/>
      <c r="CI222" s="302" t="n"/>
      <c r="CJ222" s="302" t="n"/>
      <c r="CK222" s="302" t="n"/>
      <c r="CL222" s="302" t="n"/>
      <c r="CM222" s="302" t="n"/>
      <c r="CN222" s="302" t="n"/>
      <c r="CO222" s="302" t="n"/>
      <c r="CP222" s="302" t="n"/>
      <c r="CQ222" s="302" t="n"/>
      <c r="CR222" s="302" t="n"/>
      <c r="CS222" s="302" t="n"/>
      <c r="CT222" s="302" t="n"/>
      <c r="CU222" s="302" t="n"/>
      <c r="CV222" s="302" t="n"/>
    </row>
    <row r="223" ht="10.5" customHeight="1" s="412">
      <c r="A223" s="318" t="inlineStr">
        <is>
          <t>Net Income (Excl. Excep)</t>
        </is>
      </c>
      <c r="B223" s="319" t="inlineStr">
        <is>
          <t>-</t>
        </is>
      </c>
      <c r="C223" s="461" t="n">
        <v>30.842</v>
      </c>
      <c r="D223" s="461" t="n">
        <v>43.61</v>
      </c>
      <c r="E223" s="461" t="n">
        <v>58.281</v>
      </c>
      <c r="F223" s="461" t="n">
        <v>123.02845</v>
      </c>
      <c r="G223" s="461" t="n">
        <v>182.5712</v>
      </c>
      <c r="H223" s="461" t="n">
        <v>260.356</v>
      </c>
      <c r="I223" s="461" t="n">
        <v>279.547</v>
      </c>
      <c r="J223" s="461" t="n">
        <v>239.033</v>
      </c>
      <c r="K223" s="461" t="n">
        <v>261.5346</v>
      </c>
      <c r="L223" s="461" t="n">
        <v>293.82628</v>
      </c>
      <c r="M223" s="461" t="n">
        <v>352.75282</v>
      </c>
      <c r="N223" s="461" t="n">
        <v>514.979</v>
      </c>
      <c r="O223" s="461" t="n">
        <v>645.596</v>
      </c>
      <c r="P223" s="461" t="n">
        <v>615.622</v>
      </c>
      <c r="Q223" s="461" t="n">
        <v>1015.299</v>
      </c>
      <c r="R223" s="461" t="n">
        <v>1288.951</v>
      </c>
      <c r="S223" s="461" t="n">
        <v>1622.315</v>
      </c>
      <c r="T223" s="462" t="n">
        <v>1799.75052</v>
      </c>
      <c r="U223" s="462" t="n">
        <v>1966.01588</v>
      </c>
      <c r="V223" s="462" t="n">
        <v>2137.88267</v>
      </c>
      <c r="W223" s="462" t="n">
        <v>2412.66667</v>
      </c>
      <c r="X223" s="462" t="n">
        <v>2699.5</v>
      </c>
      <c r="Y223" s="462" t="n">
        <v>2892</v>
      </c>
      <c r="Z223" s="462" t="n">
        <v>3200</v>
      </c>
      <c r="AA223" s="462" t="n">
        <v>3539</v>
      </c>
      <c r="AB223" s="462" t="n">
        <v>3909</v>
      </c>
      <c r="AC223" s="462" t="n">
        <v>4309</v>
      </c>
      <c r="AD223" s="307" t="n"/>
      <c r="AE223" s="307" t="n"/>
      <c r="AF223" s="307" t="n"/>
      <c r="AG223" s="307" t="n"/>
      <c r="AH223" s="307" t="n"/>
      <c r="AI223" s="307" t="n"/>
      <c r="AJ223" s="307" t="n"/>
      <c r="AK223" s="307" t="n"/>
      <c r="AL223" s="307" t="n"/>
      <c r="AM223" s="307" t="n"/>
      <c r="AN223" s="307" t="n"/>
      <c r="AO223" s="307" t="n"/>
      <c r="AP223" s="307" t="n"/>
      <c r="AQ223" s="307" t="n"/>
      <c r="AR223" s="307" t="n"/>
      <c r="AS223" s="307" t="n"/>
      <c r="AT223" s="307" t="n"/>
      <c r="AU223" s="307" t="n"/>
      <c r="AV223" s="307" t="n"/>
      <c r="AW223" s="307" t="n"/>
      <c r="AX223" s="307" t="n"/>
      <c r="AY223" s="307" t="n"/>
      <c r="AZ223" s="307" t="n"/>
      <c r="BA223" s="307" t="n"/>
      <c r="BB223" s="307" t="n"/>
      <c r="BC223" s="307" t="n"/>
      <c r="BD223" s="307" t="n"/>
      <c r="BE223" s="307" t="n"/>
      <c r="BF223" s="307" t="n"/>
      <c r="BG223" s="307" t="n"/>
      <c r="BH223" s="307" t="n"/>
      <c r="BI223" s="307" t="n"/>
      <c r="BJ223" s="307" t="n"/>
      <c r="BK223" s="307" t="n"/>
      <c r="BL223" s="307" t="n"/>
      <c r="BM223" s="307" t="n"/>
      <c r="BN223" s="307" t="n"/>
      <c r="BO223" s="307" t="n"/>
      <c r="BP223" s="307" t="n"/>
      <c r="BQ223" s="307" t="n"/>
      <c r="BR223" s="307" t="n"/>
      <c r="BS223" s="307" t="n"/>
      <c r="BT223" s="307" t="n"/>
      <c r="BU223" s="307" t="n"/>
      <c r="BV223" s="307" t="n"/>
      <c r="BW223" s="307" t="n"/>
      <c r="BX223" s="307" t="n"/>
      <c r="BY223" s="307" t="n"/>
      <c r="BZ223" s="307" t="n"/>
      <c r="CA223" s="307" t="n"/>
      <c r="CB223" s="307" t="n"/>
      <c r="CC223" s="302" t="n"/>
      <c r="CD223" s="302" t="n"/>
      <c r="CE223" s="302" t="n"/>
      <c r="CF223" s="302" t="n"/>
      <c r="CG223" s="302" t="n"/>
      <c r="CH223" s="302" t="n"/>
      <c r="CI223" s="302" t="n"/>
      <c r="CJ223" s="302" t="n"/>
      <c r="CK223" s="302" t="n"/>
      <c r="CL223" s="302" t="n"/>
      <c r="CM223" s="302" t="n"/>
      <c r="CN223" s="302" t="n"/>
      <c r="CO223" s="302" t="n"/>
      <c r="CP223" s="302" t="n"/>
      <c r="CQ223" s="302" t="n"/>
      <c r="CR223" s="302" t="n"/>
      <c r="CS223" s="302" t="n"/>
      <c r="CT223" s="302" t="n"/>
      <c r="CU223" s="302" t="n"/>
      <c r="CV223" s="302" t="n"/>
    </row>
    <row r="224" ht="10.5" customHeight="1" s="412">
      <c r="A224" s="302" t="inlineStr">
        <is>
          <t xml:space="preserve">    Final Est.</t>
        </is>
      </c>
      <c r="B224" s="319" t="inlineStr">
        <is>
          <t>-</t>
        </is>
      </c>
      <c r="C224" s="462" t="n">
        <v>29.87572</v>
      </c>
      <c r="D224" s="462" t="n">
        <v>40.152</v>
      </c>
      <c r="E224" s="462" t="n">
        <v>50.46009</v>
      </c>
      <c r="F224" s="462" t="n">
        <v>107.65159</v>
      </c>
      <c r="G224" s="462" t="n">
        <v>180.74748</v>
      </c>
      <c r="H224" s="462" t="n">
        <v>264.55288</v>
      </c>
      <c r="I224" s="462" t="n">
        <v>274.94798</v>
      </c>
      <c r="J224" s="462" t="n">
        <v>262.99164</v>
      </c>
      <c r="K224" s="462" t="n">
        <v>255.28807</v>
      </c>
      <c r="L224" s="462" t="n">
        <v>295.89188</v>
      </c>
      <c r="M224" s="462" t="n">
        <v>343.59534</v>
      </c>
      <c r="N224" s="462" t="n">
        <v>502.09257</v>
      </c>
      <c r="O224" s="462" t="n">
        <v>633.10535</v>
      </c>
      <c r="P224" s="462" t="n">
        <v>602.98831</v>
      </c>
      <c r="Q224" s="462" t="n">
        <v>1002.63794</v>
      </c>
      <c r="R224" s="462" t="n">
        <v>1269.47295</v>
      </c>
      <c r="S224" s="462" t="n">
        <v>1582.13978</v>
      </c>
      <c r="T224" s="319" t="inlineStr">
        <is>
          <t>-</t>
        </is>
      </c>
      <c r="U224" s="319" t="inlineStr">
        <is>
          <t>-</t>
        </is>
      </c>
      <c r="V224" s="319" t="inlineStr">
        <is>
          <t>-</t>
        </is>
      </c>
      <c r="W224" s="319" t="inlineStr">
        <is>
          <t>-</t>
        </is>
      </c>
      <c r="X224" s="319" t="inlineStr">
        <is>
          <t>-</t>
        </is>
      </c>
      <c r="Y224" s="319" t="inlineStr">
        <is>
          <t>-</t>
        </is>
      </c>
      <c r="Z224" s="319" t="inlineStr">
        <is>
          <t>-</t>
        </is>
      </c>
      <c r="AA224" s="319" t="inlineStr">
        <is>
          <t>-</t>
        </is>
      </c>
      <c r="AB224" s="319" t="inlineStr">
        <is>
          <t>-</t>
        </is>
      </c>
      <c r="AC224" s="319" t="inlineStr">
        <is>
          <t>-</t>
        </is>
      </c>
      <c r="AD224" s="307" t="n"/>
      <c r="AE224" s="307" t="n"/>
      <c r="AF224" s="307" t="n"/>
      <c r="AG224" s="307" t="n"/>
      <c r="AH224" s="307" t="n"/>
      <c r="AI224" s="307" t="n"/>
      <c r="AJ224" s="307" t="n"/>
      <c r="AK224" s="307" t="n"/>
      <c r="AL224" s="307" t="n"/>
      <c r="AM224" s="307" t="n"/>
      <c r="AN224" s="307" t="n"/>
      <c r="AO224" s="307" t="n"/>
      <c r="AP224" s="307" t="n"/>
      <c r="AQ224" s="307" t="n"/>
      <c r="AR224" s="307" t="n"/>
      <c r="AS224" s="307" t="n"/>
      <c r="AT224" s="307" t="n"/>
      <c r="AU224" s="307" t="n"/>
      <c r="AV224" s="307" t="n"/>
      <c r="AW224" s="307" t="n"/>
      <c r="AX224" s="307" t="n"/>
      <c r="AY224" s="307" t="n"/>
      <c r="AZ224" s="307" t="n"/>
      <c r="BA224" s="307" t="n"/>
      <c r="BB224" s="307" t="n"/>
      <c r="BC224" s="307" t="n"/>
      <c r="BD224" s="307" t="n"/>
      <c r="BE224" s="307" t="n"/>
      <c r="BF224" s="307" t="n"/>
      <c r="BG224" s="307" t="n"/>
      <c r="BH224" s="307" t="n"/>
      <c r="BI224" s="307" t="n"/>
      <c r="BJ224" s="307" t="n"/>
      <c r="BK224" s="307" t="n"/>
      <c r="BL224" s="307" t="n"/>
      <c r="BM224" s="307" t="n"/>
      <c r="BN224" s="307" t="n"/>
      <c r="BO224" s="307" t="n"/>
      <c r="BP224" s="307" t="n"/>
      <c r="BQ224" s="307" t="n"/>
      <c r="BR224" s="307" t="n"/>
      <c r="BS224" s="307" t="n"/>
      <c r="BT224" s="307" t="n"/>
      <c r="BU224" s="307" t="n"/>
      <c r="BV224" s="307" t="n"/>
      <c r="BW224" s="307" t="n"/>
      <c r="BX224" s="307" t="n"/>
      <c r="BY224" s="307" t="n"/>
      <c r="BZ224" s="307" t="n"/>
      <c r="CA224" s="307" t="n"/>
      <c r="CB224" s="307" t="n"/>
      <c r="CC224" s="302" t="n"/>
      <c r="CD224" s="302" t="n"/>
      <c r="CE224" s="302" t="n"/>
      <c r="CF224" s="302" t="n"/>
      <c r="CG224" s="302" t="n"/>
      <c r="CH224" s="302" t="n"/>
      <c r="CI224" s="302" t="n"/>
      <c r="CJ224" s="302" t="n"/>
      <c r="CK224" s="302" t="n"/>
      <c r="CL224" s="302" t="n"/>
      <c r="CM224" s="302" t="n"/>
      <c r="CN224" s="302" t="n"/>
      <c r="CO224" s="302" t="n"/>
      <c r="CP224" s="302" t="n"/>
      <c r="CQ224" s="302" t="n"/>
      <c r="CR224" s="302" t="n"/>
      <c r="CS224" s="302" t="n"/>
      <c r="CT224" s="302" t="n"/>
      <c r="CU224" s="302" t="n"/>
      <c r="CV224" s="302" t="n"/>
    </row>
    <row r="225" ht="10.5" customHeight="1" s="412">
      <c r="A225" s="302" t="inlineStr">
        <is>
          <t xml:space="preserve">    Median</t>
        </is>
      </c>
      <c r="B225" s="319" t="inlineStr">
        <is>
          <t>-</t>
        </is>
      </c>
      <c r="C225" s="462" t="n">
        <v>29.896</v>
      </c>
      <c r="D225" s="462" t="n">
        <v>40.45</v>
      </c>
      <c r="E225" s="462" t="n">
        <v>50.0915</v>
      </c>
      <c r="F225" s="462" t="n">
        <v>107.9</v>
      </c>
      <c r="G225" s="462" t="n">
        <v>180.704</v>
      </c>
      <c r="H225" s="462" t="n">
        <v>263.6605</v>
      </c>
      <c r="I225" s="462" t="n">
        <v>275.446</v>
      </c>
      <c r="J225" s="462" t="n">
        <v>263</v>
      </c>
      <c r="K225" s="462" t="n">
        <v>255.5</v>
      </c>
      <c r="L225" s="462" t="n">
        <v>295.94651</v>
      </c>
      <c r="M225" s="462" t="n">
        <v>344.254</v>
      </c>
      <c r="N225" s="462" t="n">
        <v>502.09137</v>
      </c>
      <c r="O225" s="462" t="n">
        <v>641.5</v>
      </c>
      <c r="P225" s="462" t="n">
        <v>604.3</v>
      </c>
      <c r="Q225" s="462" t="n">
        <v>1002.05</v>
      </c>
      <c r="R225" s="462" t="n">
        <v>1270.64</v>
      </c>
      <c r="S225" s="462" t="n">
        <v>1584.797</v>
      </c>
      <c r="T225" s="462" t="n">
        <v>1810.30703</v>
      </c>
      <c r="U225" s="462" t="n">
        <v>1986</v>
      </c>
      <c r="V225" s="462" t="n">
        <v>2141</v>
      </c>
      <c r="W225" s="462" t="n">
        <v>2364</v>
      </c>
      <c r="X225" s="462" t="n">
        <v>2699.5</v>
      </c>
      <c r="Y225" s="462" t="n">
        <v>2892</v>
      </c>
      <c r="Z225" s="462" t="n">
        <v>3200</v>
      </c>
      <c r="AA225" s="462" t="n">
        <v>3539</v>
      </c>
      <c r="AB225" s="462" t="n">
        <v>3909</v>
      </c>
      <c r="AC225" s="462" t="n">
        <v>4309</v>
      </c>
      <c r="AD225" s="307" t="n"/>
      <c r="AE225" s="307" t="n"/>
      <c r="AF225" s="307" t="n"/>
      <c r="AG225" s="307" t="n"/>
      <c r="AH225" s="307" t="n"/>
      <c r="AI225" s="307" t="n"/>
      <c r="AJ225" s="307" t="n"/>
      <c r="AK225" s="307" t="n"/>
      <c r="AL225" s="307" t="n"/>
      <c r="AM225" s="307" t="n"/>
      <c r="AN225" s="307" t="n"/>
      <c r="AO225" s="307" t="n"/>
      <c r="AP225" s="307" t="n"/>
      <c r="AQ225" s="307" t="n"/>
      <c r="AR225" s="307" t="n"/>
      <c r="AS225" s="307" t="n"/>
      <c r="AT225" s="307" t="n"/>
      <c r="AU225" s="307" t="n"/>
      <c r="AV225" s="307" t="n"/>
      <c r="AW225" s="307" t="n"/>
      <c r="AX225" s="307" t="n"/>
      <c r="AY225" s="307" t="n"/>
      <c r="AZ225" s="307" t="n"/>
      <c r="BA225" s="307" t="n"/>
      <c r="BB225" s="307" t="n"/>
      <c r="BC225" s="307" t="n"/>
      <c r="BD225" s="307" t="n"/>
      <c r="BE225" s="307" t="n"/>
      <c r="BF225" s="307" t="n"/>
      <c r="BG225" s="307" t="n"/>
      <c r="BH225" s="307" t="n"/>
      <c r="BI225" s="307" t="n"/>
      <c r="BJ225" s="307" t="n"/>
      <c r="BK225" s="307" t="n"/>
      <c r="BL225" s="307" t="n"/>
      <c r="BM225" s="307" t="n"/>
      <c r="BN225" s="307" t="n"/>
      <c r="BO225" s="307" t="n"/>
      <c r="BP225" s="307" t="n"/>
      <c r="BQ225" s="307" t="n"/>
      <c r="BR225" s="307" t="n"/>
      <c r="BS225" s="307" t="n"/>
      <c r="BT225" s="307" t="n"/>
      <c r="BU225" s="307" t="n"/>
      <c r="BV225" s="307" t="n"/>
      <c r="BW225" s="307" t="n"/>
      <c r="BX225" s="307" t="n"/>
      <c r="BY225" s="307" t="n"/>
      <c r="BZ225" s="307" t="n"/>
      <c r="CA225" s="307" t="n"/>
      <c r="CB225" s="307" t="n"/>
      <c r="CC225" s="302" t="n"/>
      <c r="CD225" s="302" t="n"/>
      <c r="CE225" s="302" t="n"/>
      <c r="CF225" s="302" t="n"/>
      <c r="CG225" s="302" t="n"/>
      <c r="CH225" s="302" t="n"/>
      <c r="CI225" s="302" t="n"/>
      <c r="CJ225" s="302" t="n"/>
      <c r="CK225" s="302" t="n"/>
      <c r="CL225" s="302" t="n"/>
      <c r="CM225" s="302" t="n"/>
      <c r="CN225" s="302" t="n"/>
      <c r="CO225" s="302" t="n"/>
      <c r="CP225" s="302" t="n"/>
      <c r="CQ225" s="302" t="n"/>
      <c r="CR225" s="302" t="n"/>
      <c r="CS225" s="302" t="n"/>
      <c r="CT225" s="302" t="n"/>
      <c r="CU225" s="302" t="n"/>
      <c r="CV225" s="302" t="n"/>
    </row>
    <row r="226" ht="10.5" customHeight="1" s="412">
      <c r="A226" s="302" t="inlineStr">
        <is>
          <t xml:space="preserve">    High</t>
        </is>
      </c>
      <c r="B226" s="319" t="inlineStr">
        <is>
          <t>-</t>
        </is>
      </c>
      <c r="C226" s="462" t="n">
        <v>30.9</v>
      </c>
      <c r="D226" s="462" t="n">
        <v>41.4</v>
      </c>
      <c r="E226" s="462" t="n">
        <v>52.828</v>
      </c>
      <c r="F226" s="462" t="n">
        <v>108.909</v>
      </c>
      <c r="G226" s="462" t="n">
        <v>183.5</v>
      </c>
      <c r="H226" s="462" t="n">
        <v>269.4</v>
      </c>
      <c r="I226" s="462" t="n">
        <v>286.5</v>
      </c>
      <c r="J226" s="462" t="n">
        <v>304</v>
      </c>
      <c r="K226" s="462" t="n">
        <v>257.5</v>
      </c>
      <c r="L226" s="462" t="n">
        <v>301</v>
      </c>
      <c r="M226" s="462" t="n">
        <v>347.965</v>
      </c>
      <c r="N226" s="462" t="n">
        <v>507</v>
      </c>
      <c r="O226" s="462" t="n">
        <v>645.59541</v>
      </c>
      <c r="P226" s="462" t="n">
        <v>613.2380000000001</v>
      </c>
      <c r="Q226" s="462" t="n">
        <v>1012.62</v>
      </c>
      <c r="R226" s="462" t="n">
        <v>1275.55433</v>
      </c>
      <c r="S226" s="462" t="n">
        <v>1634.60625</v>
      </c>
      <c r="T226" s="462" t="n">
        <v>1842.72226</v>
      </c>
      <c r="U226" s="462" t="n">
        <v>2066.9</v>
      </c>
      <c r="V226" s="462" t="n">
        <v>2264.378</v>
      </c>
      <c r="W226" s="462" t="n">
        <v>2512</v>
      </c>
      <c r="X226" s="462" t="n">
        <v>2785</v>
      </c>
      <c r="Y226" s="462" t="n">
        <v>2892</v>
      </c>
      <c r="Z226" s="462" t="n">
        <v>3200</v>
      </c>
      <c r="AA226" s="462" t="n">
        <v>3539</v>
      </c>
      <c r="AB226" s="462" t="n">
        <v>3909</v>
      </c>
      <c r="AC226" s="462" t="n">
        <v>4309</v>
      </c>
      <c r="AD226" s="307" t="n"/>
      <c r="AE226" s="307" t="n"/>
      <c r="AF226" s="307" t="n"/>
      <c r="AG226" s="307" t="n"/>
      <c r="AH226" s="307" t="n"/>
      <c r="AI226" s="307" t="n"/>
      <c r="AJ226" s="307" t="n"/>
      <c r="AK226" s="307" t="n"/>
      <c r="AL226" s="307" t="n"/>
      <c r="AM226" s="307" t="n"/>
      <c r="AN226" s="307" t="n"/>
      <c r="AO226" s="307" t="n"/>
      <c r="AP226" s="307" t="n"/>
      <c r="AQ226" s="307" t="n"/>
      <c r="AR226" s="307" t="n"/>
      <c r="AS226" s="307" t="n"/>
      <c r="AT226" s="307" t="n"/>
      <c r="AU226" s="307" t="n"/>
      <c r="AV226" s="307" t="n"/>
      <c r="AW226" s="307" t="n"/>
      <c r="AX226" s="307" t="n"/>
      <c r="AY226" s="307" t="n"/>
      <c r="AZ226" s="307" t="n"/>
      <c r="BA226" s="307" t="n"/>
      <c r="BB226" s="307" t="n"/>
      <c r="BC226" s="307" t="n"/>
      <c r="BD226" s="307" t="n"/>
      <c r="BE226" s="307" t="n"/>
      <c r="BF226" s="307" t="n"/>
      <c r="BG226" s="307" t="n"/>
      <c r="BH226" s="307" t="n"/>
      <c r="BI226" s="307" t="n"/>
      <c r="BJ226" s="307" t="n"/>
      <c r="BK226" s="307" t="n"/>
      <c r="BL226" s="307" t="n"/>
      <c r="BM226" s="307" t="n"/>
      <c r="BN226" s="307" t="n"/>
      <c r="BO226" s="307" t="n"/>
      <c r="BP226" s="307" t="n"/>
      <c r="BQ226" s="307" t="n"/>
      <c r="BR226" s="307" t="n"/>
      <c r="BS226" s="307" t="n"/>
      <c r="BT226" s="307" t="n"/>
      <c r="BU226" s="307" t="n"/>
      <c r="BV226" s="307" t="n"/>
      <c r="BW226" s="307" t="n"/>
      <c r="BX226" s="307" t="n"/>
      <c r="BY226" s="307" t="n"/>
      <c r="BZ226" s="307" t="n"/>
      <c r="CA226" s="307" t="n"/>
      <c r="CB226" s="307" t="n"/>
      <c r="CC226" s="302" t="n"/>
      <c r="CD226" s="302" t="n"/>
      <c r="CE226" s="302" t="n"/>
      <c r="CF226" s="302" t="n"/>
      <c r="CG226" s="302" t="n"/>
      <c r="CH226" s="302" t="n"/>
      <c r="CI226" s="302" t="n"/>
      <c r="CJ226" s="302" t="n"/>
      <c r="CK226" s="302" t="n"/>
      <c r="CL226" s="302" t="n"/>
      <c r="CM226" s="302" t="n"/>
      <c r="CN226" s="302" t="n"/>
      <c r="CO226" s="302" t="n"/>
      <c r="CP226" s="302" t="n"/>
      <c r="CQ226" s="302" t="n"/>
      <c r="CR226" s="302" t="n"/>
      <c r="CS226" s="302" t="n"/>
      <c r="CT226" s="302" t="n"/>
      <c r="CU226" s="302" t="n"/>
      <c r="CV226" s="302" t="n"/>
    </row>
    <row r="227" ht="10.5" customHeight="1" s="412">
      <c r="A227" s="302" t="inlineStr">
        <is>
          <t xml:space="preserve">    Low</t>
        </is>
      </c>
      <c r="B227" s="319" t="inlineStr">
        <is>
          <t>-</t>
        </is>
      </c>
      <c r="C227" s="462" t="n">
        <v>28.8</v>
      </c>
      <c r="D227" s="462" t="n">
        <v>38</v>
      </c>
      <c r="E227" s="462" t="n">
        <v>47.9</v>
      </c>
      <c r="F227" s="462" t="n">
        <v>104</v>
      </c>
      <c r="G227" s="462" t="n">
        <v>178.05472</v>
      </c>
      <c r="H227" s="462" t="n">
        <v>261.3</v>
      </c>
      <c r="I227" s="462" t="n">
        <v>263</v>
      </c>
      <c r="J227" s="462" t="n">
        <v>230</v>
      </c>
      <c r="K227" s="462" t="n">
        <v>251</v>
      </c>
      <c r="L227" s="462" t="n">
        <v>293</v>
      </c>
      <c r="M227" s="462" t="n">
        <v>334</v>
      </c>
      <c r="N227" s="462" t="n">
        <v>492</v>
      </c>
      <c r="O227" s="462" t="n">
        <v>438.4</v>
      </c>
      <c r="P227" s="462" t="n">
        <v>592</v>
      </c>
      <c r="Q227" s="462" t="n">
        <v>983</v>
      </c>
      <c r="R227" s="462" t="n">
        <v>1260</v>
      </c>
      <c r="S227" s="462" t="n">
        <v>1512</v>
      </c>
      <c r="T227" s="462" t="n">
        <v>1626</v>
      </c>
      <c r="U227" s="462" t="n">
        <v>1836</v>
      </c>
      <c r="V227" s="462" t="n">
        <v>1977.28654</v>
      </c>
      <c r="W227" s="462" t="n">
        <v>2362</v>
      </c>
      <c r="X227" s="462" t="n">
        <v>2614</v>
      </c>
      <c r="Y227" s="462" t="n">
        <v>2892</v>
      </c>
      <c r="Z227" s="462" t="n">
        <v>3200</v>
      </c>
      <c r="AA227" s="462" t="n">
        <v>3539</v>
      </c>
      <c r="AB227" s="462" t="n">
        <v>3909</v>
      </c>
      <c r="AC227" s="462" t="n">
        <v>4309</v>
      </c>
      <c r="AD227" s="307" t="n"/>
      <c r="AE227" s="307" t="n"/>
      <c r="AF227" s="307" t="n"/>
      <c r="AG227" s="307" t="n"/>
      <c r="AH227" s="307" t="n"/>
      <c r="AI227" s="307" t="n"/>
      <c r="AJ227" s="307" t="n"/>
      <c r="AK227" s="307" t="n"/>
      <c r="AL227" s="307" t="n"/>
      <c r="AM227" s="307" t="n"/>
      <c r="AN227" s="307" t="n"/>
      <c r="AO227" s="307" t="n"/>
      <c r="AP227" s="307" t="n"/>
      <c r="AQ227" s="307" t="n"/>
      <c r="AR227" s="307" t="n"/>
      <c r="AS227" s="307" t="n"/>
      <c r="AT227" s="307" t="n"/>
      <c r="AU227" s="307" t="n"/>
      <c r="AV227" s="307" t="n"/>
      <c r="AW227" s="307" t="n"/>
      <c r="AX227" s="307" t="n"/>
      <c r="AY227" s="307" t="n"/>
      <c r="AZ227" s="307" t="n"/>
      <c r="BA227" s="307" t="n"/>
      <c r="BB227" s="307" t="n"/>
      <c r="BC227" s="307" t="n"/>
      <c r="BD227" s="307" t="n"/>
      <c r="BE227" s="307" t="n"/>
      <c r="BF227" s="307" t="n"/>
      <c r="BG227" s="307" t="n"/>
      <c r="BH227" s="307" t="n"/>
      <c r="BI227" s="307" t="n"/>
      <c r="BJ227" s="307" t="n"/>
      <c r="BK227" s="307" t="n"/>
      <c r="BL227" s="307" t="n"/>
      <c r="BM227" s="307" t="n"/>
      <c r="BN227" s="307" t="n"/>
      <c r="BO227" s="307" t="n"/>
      <c r="BP227" s="307" t="n"/>
      <c r="BQ227" s="307" t="n"/>
      <c r="BR227" s="307" t="n"/>
      <c r="BS227" s="307" t="n"/>
      <c r="BT227" s="307" t="n"/>
      <c r="BU227" s="307" t="n"/>
      <c r="BV227" s="307" t="n"/>
      <c r="BW227" s="307" t="n"/>
      <c r="BX227" s="307" t="n"/>
      <c r="BY227" s="307" t="n"/>
      <c r="BZ227" s="307" t="n"/>
      <c r="CA227" s="307" t="n"/>
      <c r="CB227" s="307" t="n"/>
      <c r="CC227" s="302" t="n"/>
      <c r="CD227" s="302" t="n"/>
      <c r="CE227" s="302" t="n"/>
      <c r="CF227" s="302" t="n"/>
      <c r="CG227" s="302" t="n"/>
      <c r="CH227" s="302" t="n"/>
      <c r="CI227" s="302" t="n"/>
      <c r="CJ227" s="302" t="n"/>
      <c r="CK227" s="302" t="n"/>
      <c r="CL227" s="302" t="n"/>
      <c r="CM227" s="302" t="n"/>
      <c r="CN227" s="302" t="n"/>
      <c r="CO227" s="302" t="n"/>
      <c r="CP227" s="302" t="n"/>
      <c r="CQ227" s="302" t="n"/>
      <c r="CR227" s="302" t="n"/>
      <c r="CS227" s="302" t="n"/>
      <c r="CT227" s="302" t="n"/>
      <c r="CU227" s="302" t="n"/>
      <c r="CV227" s="302" t="n"/>
    </row>
    <row r="228" ht="10.5" customHeight="1" s="412">
      <c r="A228" s="302" t="inlineStr">
        <is>
          <t xml:space="preserve">    Std. Dev.</t>
        </is>
      </c>
      <c r="B228" s="319" t="inlineStr">
        <is>
          <t>-</t>
        </is>
      </c>
      <c r="C228" s="460" t="n">
        <v>0.61683</v>
      </c>
      <c r="D228" s="460" t="n">
        <v>0.996</v>
      </c>
      <c r="E228" s="460" t="n">
        <v>1.35488</v>
      </c>
      <c r="F228" s="460" t="n">
        <v>1.18549</v>
      </c>
      <c r="G228" s="460" t="n">
        <v>1.37948</v>
      </c>
      <c r="H228" s="460" t="n">
        <v>3.09325</v>
      </c>
      <c r="I228" s="460" t="n">
        <v>3.35068</v>
      </c>
      <c r="J228" s="460" t="n">
        <v>9.84674</v>
      </c>
      <c r="K228" s="460" t="n">
        <v>1.24253</v>
      </c>
      <c r="L228" s="460" t="n">
        <v>1.66459</v>
      </c>
      <c r="M228" s="460" t="n">
        <v>2.72855</v>
      </c>
      <c r="N228" s="460" t="n">
        <v>2.43848</v>
      </c>
      <c r="O228" s="460" t="n">
        <v>40.65557</v>
      </c>
      <c r="P228" s="460" t="n">
        <v>6.4423</v>
      </c>
      <c r="Q228" s="460" t="n">
        <v>5.81786</v>
      </c>
      <c r="R228" s="460" t="n">
        <v>4.39799</v>
      </c>
      <c r="S228" s="460" t="n">
        <v>21.0996</v>
      </c>
      <c r="T228" s="460" t="n">
        <v>42.60819</v>
      </c>
      <c r="U228" s="460" t="n">
        <v>64.53485999999999</v>
      </c>
      <c r="V228" s="460" t="n">
        <v>98.75836</v>
      </c>
      <c r="W228" s="460" t="n">
        <v>70.24402000000001</v>
      </c>
      <c r="X228" s="460" t="n">
        <v>85.5</v>
      </c>
      <c r="Y228" s="460" t="n">
        <v>0</v>
      </c>
      <c r="Z228" s="460" t="n">
        <v>0</v>
      </c>
      <c r="AA228" s="460" t="n">
        <v>0</v>
      </c>
      <c r="AB228" s="460" t="n">
        <v>0</v>
      </c>
      <c r="AC228" s="460" t="n">
        <v>0</v>
      </c>
      <c r="AD228" s="307" t="n"/>
      <c r="AE228" s="307" t="n"/>
      <c r="AF228" s="307" t="n"/>
      <c r="AG228" s="307" t="n"/>
      <c r="AH228" s="307" t="n"/>
      <c r="AI228" s="307" t="n"/>
      <c r="AJ228" s="307" t="n"/>
      <c r="AK228" s="307" t="n"/>
      <c r="AL228" s="307" t="n"/>
      <c r="AM228" s="307" t="n"/>
      <c r="AN228" s="307" t="n"/>
      <c r="AO228" s="307" t="n"/>
      <c r="AP228" s="307" t="n"/>
      <c r="AQ228" s="307" t="n"/>
      <c r="AR228" s="307" t="n"/>
      <c r="AS228" s="307" t="n"/>
      <c r="AT228" s="307" t="n"/>
      <c r="AU228" s="307" t="n"/>
      <c r="AV228" s="307" t="n"/>
      <c r="AW228" s="307" t="n"/>
      <c r="AX228" s="307" t="n"/>
      <c r="AY228" s="307" t="n"/>
      <c r="AZ228" s="307" t="n"/>
      <c r="BA228" s="307" t="n"/>
      <c r="BB228" s="307" t="n"/>
      <c r="BC228" s="307" t="n"/>
      <c r="BD228" s="307" t="n"/>
      <c r="BE228" s="307" t="n"/>
      <c r="BF228" s="307" t="n"/>
      <c r="BG228" s="307" t="n"/>
      <c r="BH228" s="307" t="n"/>
      <c r="BI228" s="307" t="n"/>
      <c r="BJ228" s="307" t="n"/>
      <c r="BK228" s="307" t="n"/>
      <c r="BL228" s="307" t="n"/>
      <c r="BM228" s="307" t="n"/>
      <c r="BN228" s="307" t="n"/>
      <c r="BO228" s="307" t="n"/>
      <c r="BP228" s="307" t="n"/>
      <c r="BQ228" s="307" t="n"/>
      <c r="BR228" s="307" t="n"/>
      <c r="BS228" s="307" t="n"/>
      <c r="BT228" s="307" t="n"/>
      <c r="BU228" s="307" t="n"/>
      <c r="BV228" s="307" t="n"/>
      <c r="BW228" s="307" t="n"/>
      <c r="BX228" s="307" t="n"/>
      <c r="BY228" s="307" t="n"/>
      <c r="BZ228" s="307" t="n"/>
      <c r="CA228" s="307" t="n"/>
      <c r="CB228" s="307" t="n"/>
      <c r="CC228" s="302" t="n"/>
      <c r="CD228" s="302" t="n"/>
      <c r="CE228" s="302" t="n"/>
      <c r="CF228" s="302" t="n"/>
      <c r="CG228" s="302" t="n"/>
      <c r="CH228" s="302" t="n"/>
      <c r="CI228" s="302" t="n"/>
      <c r="CJ228" s="302" t="n"/>
      <c r="CK228" s="302" t="n"/>
      <c r="CL228" s="302" t="n"/>
      <c r="CM228" s="302" t="n"/>
      <c r="CN228" s="302" t="n"/>
      <c r="CO228" s="302" t="n"/>
      <c r="CP228" s="302" t="n"/>
      <c r="CQ228" s="302" t="n"/>
      <c r="CR228" s="302" t="n"/>
      <c r="CS228" s="302" t="n"/>
      <c r="CT228" s="302" t="n"/>
      <c r="CU228" s="302" t="n"/>
      <c r="CV228" s="302" t="n"/>
    </row>
    <row r="229" ht="10.5" customHeight="1" s="412">
      <c r="A229" s="302" t="inlineStr">
        <is>
          <t xml:space="preserve">    No. of Estimates</t>
        </is>
      </c>
      <c r="B229" s="319" t="inlineStr">
        <is>
          <t>-</t>
        </is>
      </c>
      <c r="C229" s="319" t="inlineStr">
        <is>
          <t>12/12</t>
        </is>
      </c>
      <c r="D229" s="319" t="inlineStr">
        <is>
          <t>8/8</t>
        </is>
      </c>
      <c r="E229" s="319" t="inlineStr">
        <is>
          <t>10/10</t>
        </is>
      </c>
      <c r="F229" s="319" t="inlineStr">
        <is>
          <t>14/14</t>
        </is>
      </c>
      <c r="G229" s="319" t="inlineStr">
        <is>
          <t>16/18</t>
        </is>
      </c>
      <c r="H229" s="319" t="inlineStr">
        <is>
          <t>10/20</t>
        </is>
      </c>
      <c r="I229" s="319" t="inlineStr">
        <is>
          <t>30/30</t>
        </is>
      </c>
      <c r="J229" s="319" t="inlineStr">
        <is>
          <t>29/29</t>
        </is>
      </c>
      <c r="K229" s="319" t="inlineStr">
        <is>
          <t>25/30</t>
        </is>
      </c>
      <c r="L229" s="319" t="inlineStr">
        <is>
          <t>16/29</t>
        </is>
      </c>
      <c r="M229" s="319" t="inlineStr">
        <is>
          <t>24/25</t>
        </is>
      </c>
      <c r="N229" s="319" t="inlineStr">
        <is>
          <t>27/29</t>
        </is>
      </c>
      <c r="O229" s="319" t="inlineStr">
        <is>
          <t>24/26</t>
        </is>
      </c>
      <c r="P229" s="319" t="inlineStr">
        <is>
          <t>20/25</t>
        </is>
      </c>
      <c r="Q229" s="319" t="inlineStr">
        <is>
          <t>24/24</t>
        </is>
      </c>
      <c r="R229" s="319" t="inlineStr">
        <is>
          <t>24/26</t>
        </is>
      </c>
      <c r="S229" s="319" t="inlineStr">
        <is>
          <t>27/27</t>
        </is>
      </c>
      <c r="T229" s="319" t="inlineStr">
        <is>
          <t>26/28</t>
        </is>
      </c>
      <c r="U229" s="319" t="inlineStr">
        <is>
          <t>27/28</t>
        </is>
      </c>
      <c r="V229" s="319" t="inlineStr">
        <is>
          <t>11/11</t>
        </is>
      </c>
      <c r="W229" s="319" t="inlineStr">
        <is>
          <t>3/3</t>
        </is>
      </c>
      <c r="X229" s="319" t="inlineStr">
        <is>
          <t>2/2</t>
        </is>
      </c>
      <c r="Y229" s="319" t="inlineStr">
        <is>
          <t>1/1</t>
        </is>
      </c>
      <c r="Z229" s="319" t="inlineStr">
        <is>
          <t>1/1</t>
        </is>
      </c>
      <c r="AA229" s="319" t="inlineStr">
        <is>
          <t>1/1</t>
        </is>
      </c>
      <c r="AB229" s="319" t="inlineStr">
        <is>
          <t>1/1</t>
        </is>
      </c>
      <c r="AC229" s="319" t="inlineStr">
        <is>
          <t>1/1</t>
        </is>
      </c>
      <c r="AD229" s="307" t="n"/>
      <c r="AE229" s="307" t="n"/>
      <c r="AF229" s="307" t="n"/>
      <c r="AG229" s="307" t="n"/>
      <c r="AH229" s="307" t="n"/>
      <c r="AI229" s="307" t="n"/>
      <c r="AJ229" s="307" t="n"/>
      <c r="AK229" s="307" t="n"/>
      <c r="AL229" s="307" t="n"/>
      <c r="AM229" s="307" t="n"/>
      <c r="AN229" s="307" t="n"/>
      <c r="AO229" s="307" t="n"/>
      <c r="AP229" s="307" t="n"/>
      <c r="AQ229" s="307" t="n"/>
      <c r="AR229" s="307" t="n"/>
      <c r="AS229" s="307" t="n"/>
      <c r="AT229" s="307" t="n"/>
      <c r="AU229" s="307" t="n"/>
      <c r="AV229" s="307" t="n"/>
      <c r="AW229" s="307" t="n"/>
      <c r="AX229" s="307" t="n"/>
      <c r="AY229" s="307" t="n"/>
      <c r="AZ229" s="307" t="n"/>
      <c r="BA229" s="307" t="n"/>
      <c r="BB229" s="307" t="n"/>
      <c r="BC229" s="307" t="n"/>
      <c r="BD229" s="307" t="n"/>
      <c r="BE229" s="307" t="n"/>
      <c r="BF229" s="307" t="n"/>
      <c r="BG229" s="307" t="n"/>
      <c r="BH229" s="307" t="n"/>
      <c r="BI229" s="307" t="n"/>
      <c r="BJ229" s="307" t="n"/>
      <c r="BK229" s="307" t="n"/>
      <c r="BL229" s="307" t="n"/>
      <c r="BM229" s="307" t="n"/>
      <c r="BN229" s="307" t="n"/>
      <c r="BO229" s="307" t="n"/>
      <c r="BP229" s="307" t="n"/>
      <c r="BQ229" s="307" t="n"/>
      <c r="BR229" s="307" t="n"/>
      <c r="BS229" s="307" t="n"/>
      <c r="BT229" s="307" t="n"/>
      <c r="BU229" s="307" t="n"/>
      <c r="BV229" s="307" t="n"/>
      <c r="BW229" s="307" t="n"/>
      <c r="BX229" s="307" t="n"/>
      <c r="BY229" s="307" t="n"/>
      <c r="BZ229" s="307" t="n"/>
      <c r="CA229" s="307" t="n"/>
      <c r="CB229" s="307" t="n"/>
      <c r="CC229" s="302" t="n"/>
      <c r="CD229" s="302" t="n"/>
      <c r="CE229" s="302" t="n"/>
      <c r="CF229" s="302" t="n"/>
      <c r="CG229" s="302" t="n"/>
      <c r="CH229" s="302" t="n"/>
      <c r="CI229" s="302" t="n"/>
      <c r="CJ229" s="302" t="n"/>
      <c r="CK229" s="302" t="n"/>
      <c r="CL229" s="302" t="n"/>
      <c r="CM229" s="302" t="n"/>
      <c r="CN229" s="302" t="n"/>
      <c r="CO229" s="302" t="n"/>
      <c r="CP229" s="302" t="n"/>
      <c r="CQ229" s="302" t="n"/>
      <c r="CR229" s="302" t="n"/>
      <c r="CS229" s="302" t="n"/>
      <c r="CT229" s="302" t="n"/>
      <c r="CU229" s="302" t="n"/>
      <c r="CV229" s="302" t="n"/>
    </row>
    <row r="230" ht="10.5" customHeight="1" s="412">
      <c r="A230" s="302" t="inlineStr">
        <is>
          <t xml:space="preserve">    Acctg. Standard</t>
        </is>
      </c>
      <c r="B230" s="319" t="inlineStr">
        <is>
          <t>-</t>
        </is>
      </c>
      <c r="C230" s="319" t="inlineStr">
        <is>
          <t>US GAAP</t>
        </is>
      </c>
      <c r="D230" s="319" t="inlineStr">
        <is>
          <t>US GAAP</t>
        </is>
      </c>
      <c r="E230" s="319" t="inlineStr">
        <is>
          <t>US GAAP</t>
        </is>
      </c>
      <c r="F230" s="319" t="inlineStr">
        <is>
          <t>US GAAP</t>
        </is>
      </c>
      <c r="G230" s="319" t="inlineStr">
        <is>
          <t>US GAAP</t>
        </is>
      </c>
      <c r="H230" s="319" t="inlineStr">
        <is>
          <t>US GAAP</t>
        </is>
      </c>
      <c r="I230" s="319" t="inlineStr">
        <is>
          <t>US GAAP</t>
        </is>
      </c>
      <c r="J230" s="319" t="inlineStr">
        <is>
          <t>US GAAP</t>
        </is>
      </c>
      <c r="K230" s="319" t="inlineStr">
        <is>
          <t>US GAAP</t>
        </is>
      </c>
      <c r="L230" s="319" t="inlineStr">
        <is>
          <t>US GAAP</t>
        </is>
      </c>
      <c r="M230" s="319" t="inlineStr">
        <is>
          <t>US GAAP</t>
        </is>
      </c>
      <c r="N230" s="319" t="inlineStr">
        <is>
          <t>US GAAP</t>
        </is>
      </c>
      <c r="O230" s="319" t="inlineStr">
        <is>
          <t>US GAAP</t>
        </is>
      </c>
      <c r="P230" s="319" t="inlineStr">
        <is>
          <t>US GAAP</t>
        </is>
      </c>
      <c r="Q230" s="319" t="inlineStr">
        <is>
          <t>US GAAP</t>
        </is>
      </c>
      <c r="R230" s="319" t="inlineStr">
        <is>
          <t>US GAAP</t>
        </is>
      </c>
      <c r="S230" s="319" t="inlineStr">
        <is>
          <t>US GAAP</t>
        </is>
      </c>
      <c r="T230" s="319" t="inlineStr">
        <is>
          <t>US GAAP</t>
        </is>
      </c>
      <c r="U230" s="319" t="inlineStr">
        <is>
          <t>US GAAP</t>
        </is>
      </c>
      <c r="V230" s="319" t="inlineStr">
        <is>
          <t>US GAAP</t>
        </is>
      </c>
      <c r="W230" s="319" t="inlineStr">
        <is>
          <t>US GAAP</t>
        </is>
      </c>
      <c r="X230" s="319" t="inlineStr">
        <is>
          <t>US GAAP</t>
        </is>
      </c>
      <c r="Y230" s="319" t="inlineStr">
        <is>
          <t>US GAAP</t>
        </is>
      </c>
      <c r="Z230" s="319" t="inlineStr">
        <is>
          <t>US GAAP</t>
        </is>
      </c>
      <c r="AA230" s="319" t="inlineStr">
        <is>
          <t>US GAAP</t>
        </is>
      </c>
      <c r="AB230" s="319" t="inlineStr">
        <is>
          <t>US GAAP</t>
        </is>
      </c>
      <c r="AC230" s="319" t="inlineStr">
        <is>
          <t>US GAAP</t>
        </is>
      </c>
      <c r="AD230" s="307" t="n"/>
      <c r="AE230" s="307" t="n"/>
      <c r="AF230" s="307" t="n"/>
      <c r="AG230" s="307" t="n"/>
      <c r="AH230" s="307" t="n"/>
      <c r="AI230" s="307" t="n"/>
      <c r="AJ230" s="307" t="n"/>
      <c r="AK230" s="307" t="n"/>
      <c r="AL230" s="307" t="n"/>
      <c r="AM230" s="307" t="n"/>
      <c r="AN230" s="307" t="n"/>
      <c r="AO230" s="307" t="n"/>
      <c r="AP230" s="307" t="n"/>
      <c r="AQ230" s="307" t="n"/>
      <c r="AR230" s="307" t="n"/>
      <c r="AS230" s="307" t="n"/>
      <c r="AT230" s="307" t="n"/>
      <c r="AU230" s="307" t="n"/>
      <c r="AV230" s="307" t="n"/>
      <c r="AW230" s="307" t="n"/>
      <c r="AX230" s="307" t="n"/>
      <c r="AY230" s="307" t="n"/>
      <c r="AZ230" s="307" t="n"/>
      <c r="BA230" s="307" t="n"/>
      <c r="BB230" s="307" t="n"/>
      <c r="BC230" s="307" t="n"/>
      <c r="BD230" s="307" t="n"/>
      <c r="BE230" s="307" t="n"/>
      <c r="BF230" s="307" t="n"/>
      <c r="BG230" s="307" t="n"/>
      <c r="BH230" s="307" t="n"/>
      <c r="BI230" s="307" t="n"/>
      <c r="BJ230" s="307" t="n"/>
      <c r="BK230" s="307" t="n"/>
      <c r="BL230" s="307" t="n"/>
      <c r="BM230" s="307" t="n"/>
      <c r="BN230" s="307" t="n"/>
      <c r="BO230" s="307" t="n"/>
      <c r="BP230" s="307" t="n"/>
      <c r="BQ230" s="307" t="n"/>
      <c r="BR230" s="307" t="n"/>
      <c r="BS230" s="307" t="n"/>
      <c r="BT230" s="307" t="n"/>
      <c r="BU230" s="307" t="n"/>
      <c r="BV230" s="307" t="n"/>
      <c r="BW230" s="307" t="n"/>
      <c r="BX230" s="307" t="n"/>
      <c r="BY230" s="307" t="n"/>
      <c r="BZ230" s="307" t="n"/>
      <c r="CA230" s="307" t="n"/>
      <c r="CB230" s="307" t="n"/>
      <c r="CC230" s="302" t="n"/>
      <c r="CD230" s="302" t="n"/>
      <c r="CE230" s="302" t="n"/>
      <c r="CF230" s="302" t="n"/>
      <c r="CG230" s="302" t="n"/>
      <c r="CH230" s="302" t="n"/>
      <c r="CI230" s="302" t="n"/>
      <c r="CJ230" s="302" t="n"/>
      <c r="CK230" s="302" t="n"/>
      <c r="CL230" s="302" t="n"/>
      <c r="CM230" s="302" t="n"/>
      <c r="CN230" s="302" t="n"/>
      <c r="CO230" s="302" t="n"/>
      <c r="CP230" s="302" t="n"/>
      <c r="CQ230" s="302" t="n"/>
      <c r="CR230" s="302" t="n"/>
      <c r="CS230" s="302" t="n"/>
      <c r="CT230" s="302" t="n"/>
      <c r="CU230" s="302" t="n"/>
      <c r="CV230" s="302" t="n"/>
    </row>
    <row r="231" ht="10.5" customHeight="1" s="412">
      <c r="A231" s="318" t="inlineStr">
        <is>
          <t>Net Income (GAAP)</t>
        </is>
      </c>
      <c r="B231" s="461" t="n">
        <v>7.66633</v>
      </c>
      <c r="C231" s="461" t="n">
        <v>30.842</v>
      </c>
      <c r="D231" s="461" t="n">
        <v>39.363</v>
      </c>
      <c r="E231" s="461" t="n">
        <v>58.281</v>
      </c>
      <c r="F231" s="461" t="n">
        <v>121.847</v>
      </c>
      <c r="G231" s="461" t="n">
        <v>184.063</v>
      </c>
      <c r="H231" s="461" t="n">
        <v>270.556</v>
      </c>
      <c r="I231" s="461" t="n">
        <v>279.547</v>
      </c>
      <c r="J231" s="461" t="n">
        <v>239.033</v>
      </c>
      <c r="K231" s="461" t="n">
        <v>266.047</v>
      </c>
      <c r="L231" s="461" t="n">
        <v>303.381</v>
      </c>
      <c r="M231" s="461" t="n">
        <v>258.662</v>
      </c>
      <c r="N231" s="461" t="n">
        <v>483.801</v>
      </c>
      <c r="O231" s="461" t="n">
        <v>645.596</v>
      </c>
      <c r="P231" s="461" t="n">
        <v>588.913</v>
      </c>
      <c r="Q231" s="461" t="n">
        <v>975.322</v>
      </c>
      <c r="R231" s="461" t="n">
        <v>854.8</v>
      </c>
      <c r="S231" s="461" t="n">
        <v>1550.19</v>
      </c>
      <c r="T231" s="462" t="n">
        <v>1790.98936</v>
      </c>
      <c r="U231" s="462" t="n">
        <v>1937.20501</v>
      </c>
      <c r="V231" s="462" t="n">
        <v>2123.15128</v>
      </c>
      <c r="W231" s="462" t="n">
        <v>2412.66667</v>
      </c>
      <c r="X231" s="462" t="n">
        <v>2699.5</v>
      </c>
      <c r="Y231" s="462" t="n">
        <v>2892</v>
      </c>
      <c r="Z231" s="462" t="n">
        <v>3200</v>
      </c>
      <c r="AA231" s="462" t="n">
        <v>3539</v>
      </c>
      <c r="AB231" s="462" t="n">
        <v>3909</v>
      </c>
      <c r="AC231" s="462" t="n">
        <v>4309</v>
      </c>
      <c r="AD231" s="307" t="n"/>
      <c r="AE231" s="307" t="n"/>
      <c r="AF231" s="307" t="n"/>
      <c r="AG231" s="307" t="n"/>
      <c r="AH231" s="307" t="n"/>
      <c r="AI231" s="307" t="n"/>
      <c r="AJ231" s="307" t="n"/>
      <c r="AK231" s="307" t="n"/>
      <c r="AL231" s="307" t="n"/>
      <c r="AM231" s="307" t="n"/>
      <c r="AN231" s="307" t="n"/>
      <c r="AO231" s="307" t="n"/>
      <c r="AP231" s="307" t="n"/>
      <c r="AQ231" s="307" t="n"/>
      <c r="AR231" s="307" t="n"/>
      <c r="AS231" s="307" t="n"/>
      <c r="AT231" s="307" t="n"/>
      <c r="AU231" s="307" t="n"/>
      <c r="AV231" s="307" t="n"/>
      <c r="AW231" s="307" t="n"/>
      <c r="AX231" s="307" t="n"/>
      <c r="AY231" s="307" t="n"/>
      <c r="AZ231" s="307" t="n"/>
      <c r="BA231" s="307" t="n"/>
      <c r="BB231" s="307" t="n"/>
      <c r="BC231" s="307" t="n"/>
      <c r="BD231" s="307" t="n"/>
      <c r="BE231" s="307" t="n"/>
      <c r="BF231" s="307" t="n"/>
      <c r="BG231" s="307" t="n"/>
      <c r="BH231" s="307" t="n"/>
      <c r="BI231" s="307" t="n"/>
      <c r="BJ231" s="307" t="n"/>
      <c r="BK231" s="307" t="n"/>
      <c r="BL231" s="307" t="n"/>
      <c r="BM231" s="307" t="n"/>
      <c r="BN231" s="307" t="n"/>
      <c r="BO231" s="307" t="n"/>
      <c r="BP231" s="307" t="n"/>
      <c r="BQ231" s="307" t="n"/>
      <c r="BR231" s="307" t="n"/>
      <c r="BS231" s="307" t="n"/>
      <c r="BT231" s="307" t="n"/>
      <c r="BU231" s="307" t="n"/>
      <c r="BV231" s="307" t="n"/>
      <c r="BW231" s="307" t="n"/>
      <c r="BX231" s="307" t="n"/>
      <c r="BY231" s="307" t="n"/>
      <c r="BZ231" s="307" t="n"/>
      <c r="CA231" s="307" t="n"/>
      <c r="CB231" s="307" t="n"/>
      <c r="CC231" s="302" t="n"/>
      <c r="CD231" s="302" t="n"/>
      <c r="CE231" s="302" t="n"/>
      <c r="CF231" s="302" t="n"/>
      <c r="CG231" s="302" t="n"/>
      <c r="CH231" s="302" t="n"/>
      <c r="CI231" s="302" t="n"/>
      <c r="CJ231" s="302" t="n"/>
      <c r="CK231" s="302" t="n"/>
      <c r="CL231" s="302" t="n"/>
      <c r="CM231" s="302" t="n"/>
      <c r="CN231" s="302" t="n"/>
      <c r="CO231" s="302" t="n"/>
      <c r="CP231" s="302" t="n"/>
      <c r="CQ231" s="302" t="n"/>
      <c r="CR231" s="302" t="n"/>
      <c r="CS231" s="302" t="n"/>
      <c r="CT231" s="302" t="n"/>
      <c r="CU231" s="302" t="n"/>
      <c r="CV231" s="302" t="n"/>
    </row>
    <row r="232" ht="10.5" customHeight="1" s="412">
      <c r="A232" s="302" t="inlineStr">
        <is>
          <t xml:space="preserve">    Final Est.</t>
        </is>
      </c>
      <c r="B232" s="319" t="inlineStr">
        <is>
          <t>-</t>
        </is>
      </c>
      <c r="C232" s="462" t="n">
        <v>29.77067</v>
      </c>
      <c r="D232" s="462" t="n">
        <v>39.441</v>
      </c>
      <c r="E232" s="462" t="n">
        <v>50.399</v>
      </c>
      <c r="F232" s="462" t="n">
        <v>107.51591</v>
      </c>
      <c r="G232" s="462" t="n">
        <v>180.98736</v>
      </c>
      <c r="H232" s="462" t="n">
        <v>268.30362</v>
      </c>
      <c r="I232" s="462" t="n">
        <v>274.91729</v>
      </c>
      <c r="J232" s="462" t="n">
        <v>252.52636</v>
      </c>
      <c r="K232" s="462" t="n">
        <v>259.0928</v>
      </c>
      <c r="L232" s="462" t="n">
        <v>305.9698</v>
      </c>
      <c r="M232" s="462" t="n">
        <v>309.30625</v>
      </c>
      <c r="N232" s="462" t="n">
        <v>497.70129</v>
      </c>
      <c r="O232" s="462" t="n">
        <v>630.32951</v>
      </c>
      <c r="P232" s="462" t="n">
        <v>595.98903</v>
      </c>
      <c r="Q232" s="462" t="n">
        <v>963.12896</v>
      </c>
      <c r="R232" s="462" t="n">
        <v>1271.87221</v>
      </c>
      <c r="S232" s="462" t="n">
        <v>1534.42592</v>
      </c>
      <c r="T232" s="319" t="inlineStr">
        <is>
          <t>-</t>
        </is>
      </c>
      <c r="U232" s="319" t="inlineStr">
        <is>
          <t>-</t>
        </is>
      </c>
      <c r="V232" s="319" t="inlineStr">
        <is>
          <t>-</t>
        </is>
      </c>
      <c r="W232" s="319" t="inlineStr">
        <is>
          <t>-</t>
        </is>
      </c>
      <c r="X232" s="319" t="inlineStr">
        <is>
          <t>-</t>
        </is>
      </c>
      <c r="Y232" s="319" t="inlineStr">
        <is>
          <t>-</t>
        </is>
      </c>
      <c r="Z232" s="319" t="inlineStr">
        <is>
          <t>-</t>
        </is>
      </c>
      <c r="AA232" s="319" t="inlineStr">
        <is>
          <t>-</t>
        </is>
      </c>
      <c r="AB232" s="319" t="inlineStr">
        <is>
          <t>-</t>
        </is>
      </c>
      <c r="AC232" s="319" t="inlineStr">
        <is>
          <t>-</t>
        </is>
      </c>
      <c r="AD232" s="307" t="n"/>
      <c r="AE232" s="307" t="n"/>
      <c r="AF232" s="307" t="n"/>
      <c r="AG232" s="307" t="n"/>
      <c r="AH232" s="307" t="n"/>
      <c r="AI232" s="307" t="n"/>
      <c r="AJ232" s="307" t="n"/>
      <c r="AK232" s="307" t="n"/>
      <c r="AL232" s="307" t="n"/>
      <c r="AM232" s="307" t="n"/>
      <c r="AN232" s="307" t="n"/>
      <c r="AO232" s="307" t="n"/>
      <c r="AP232" s="307" t="n"/>
      <c r="AQ232" s="307" t="n"/>
      <c r="AR232" s="307" t="n"/>
      <c r="AS232" s="307" t="n"/>
      <c r="AT232" s="307" t="n"/>
      <c r="AU232" s="307" t="n"/>
      <c r="AV232" s="307" t="n"/>
      <c r="AW232" s="307" t="n"/>
      <c r="AX232" s="307" t="n"/>
      <c r="AY232" s="307" t="n"/>
      <c r="AZ232" s="307" t="n"/>
      <c r="BA232" s="307" t="n"/>
      <c r="BB232" s="307" t="n"/>
      <c r="BC232" s="307" t="n"/>
      <c r="BD232" s="307" t="n"/>
      <c r="BE232" s="307" t="n"/>
      <c r="BF232" s="307" t="n"/>
      <c r="BG232" s="307" t="n"/>
      <c r="BH232" s="307" t="n"/>
      <c r="BI232" s="307" t="n"/>
      <c r="BJ232" s="307" t="n"/>
      <c r="BK232" s="307" t="n"/>
      <c r="BL232" s="307" t="n"/>
      <c r="BM232" s="307" t="n"/>
      <c r="BN232" s="307" t="n"/>
      <c r="BO232" s="307" t="n"/>
      <c r="BP232" s="307" t="n"/>
      <c r="BQ232" s="307" t="n"/>
      <c r="BR232" s="307" t="n"/>
      <c r="BS232" s="307" t="n"/>
      <c r="BT232" s="307" t="n"/>
      <c r="BU232" s="307" t="n"/>
      <c r="BV232" s="307" t="n"/>
      <c r="BW232" s="307" t="n"/>
      <c r="BX232" s="307" t="n"/>
      <c r="BY232" s="307" t="n"/>
      <c r="BZ232" s="307" t="n"/>
      <c r="CA232" s="307" t="n"/>
      <c r="CB232" s="307" t="n"/>
      <c r="CC232" s="302" t="n"/>
      <c r="CD232" s="302" t="n"/>
      <c r="CE232" s="302" t="n"/>
      <c r="CF232" s="302" t="n"/>
      <c r="CG232" s="302" t="n"/>
      <c r="CH232" s="302" t="n"/>
      <c r="CI232" s="302" t="n"/>
      <c r="CJ232" s="302" t="n"/>
      <c r="CK232" s="302" t="n"/>
      <c r="CL232" s="302" t="n"/>
      <c r="CM232" s="302" t="n"/>
      <c r="CN232" s="302" t="n"/>
      <c r="CO232" s="302" t="n"/>
      <c r="CP232" s="302" t="n"/>
      <c r="CQ232" s="302" t="n"/>
      <c r="CR232" s="302" t="n"/>
      <c r="CS232" s="302" t="n"/>
      <c r="CT232" s="302" t="n"/>
      <c r="CU232" s="302" t="n"/>
      <c r="CV232" s="302" t="n"/>
    </row>
    <row r="233" ht="10.5" customHeight="1" s="412">
      <c r="A233" s="302" t="inlineStr">
        <is>
          <t xml:space="preserve">    Median</t>
        </is>
      </c>
      <c r="B233" s="319" t="inlineStr">
        <is>
          <t>-</t>
        </is>
      </c>
      <c r="C233" s="462" t="n">
        <v>29.744</v>
      </c>
      <c r="D233" s="462" t="n">
        <v>39.4</v>
      </c>
      <c r="E233" s="462" t="n">
        <v>50.042</v>
      </c>
      <c r="F233" s="462" t="n">
        <v>107.6</v>
      </c>
      <c r="G233" s="462" t="n">
        <v>180.93</v>
      </c>
      <c r="H233" s="462" t="n">
        <v>268.7</v>
      </c>
      <c r="I233" s="462" t="n">
        <v>275</v>
      </c>
      <c r="J233" s="462" t="n">
        <v>262.5</v>
      </c>
      <c r="K233" s="462" t="n">
        <v>259.4</v>
      </c>
      <c r="L233" s="462" t="n">
        <v>306.1</v>
      </c>
      <c r="M233" s="462" t="n">
        <v>310.45</v>
      </c>
      <c r="N233" s="462" t="n">
        <v>498.203</v>
      </c>
      <c r="O233" s="462" t="n">
        <v>641.5</v>
      </c>
      <c r="P233" s="462" t="n">
        <v>597.22806</v>
      </c>
      <c r="Q233" s="462" t="n">
        <v>963</v>
      </c>
      <c r="R233" s="462" t="n">
        <v>1272.55</v>
      </c>
      <c r="S233" s="462" t="n">
        <v>1516.61995</v>
      </c>
      <c r="T233" s="462" t="n">
        <v>1811</v>
      </c>
      <c r="U233" s="462" t="n">
        <v>1965.9635</v>
      </c>
      <c r="V233" s="462" t="n">
        <v>2141</v>
      </c>
      <c r="W233" s="462" t="n">
        <v>2364</v>
      </c>
      <c r="X233" s="462" t="n">
        <v>2699.5</v>
      </c>
      <c r="Y233" s="462" t="n">
        <v>2892</v>
      </c>
      <c r="Z233" s="462" t="n">
        <v>3200</v>
      </c>
      <c r="AA233" s="462" t="n">
        <v>3539</v>
      </c>
      <c r="AB233" s="462" t="n">
        <v>3909</v>
      </c>
      <c r="AC233" s="462" t="n">
        <v>4309</v>
      </c>
      <c r="AD233" s="307" t="n"/>
      <c r="AE233" s="307" t="n"/>
      <c r="AF233" s="307" t="n"/>
      <c r="AG233" s="307" t="n"/>
      <c r="AH233" s="307" t="n"/>
      <c r="AI233" s="307" t="n"/>
      <c r="AJ233" s="307" t="n"/>
      <c r="AK233" s="307" t="n"/>
      <c r="AL233" s="307" t="n"/>
      <c r="AM233" s="307" t="n"/>
      <c r="AN233" s="307" t="n"/>
      <c r="AO233" s="307" t="n"/>
      <c r="AP233" s="307" t="n"/>
      <c r="AQ233" s="307" t="n"/>
      <c r="AR233" s="307" t="n"/>
      <c r="AS233" s="307" t="n"/>
      <c r="AT233" s="307" t="n"/>
      <c r="AU233" s="307" t="n"/>
      <c r="AV233" s="307" t="n"/>
      <c r="AW233" s="307" t="n"/>
      <c r="AX233" s="307" t="n"/>
      <c r="AY233" s="307" t="n"/>
      <c r="AZ233" s="307" t="n"/>
      <c r="BA233" s="307" t="n"/>
      <c r="BB233" s="307" t="n"/>
      <c r="BC233" s="307" t="n"/>
      <c r="BD233" s="307" t="n"/>
      <c r="BE233" s="307" t="n"/>
      <c r="BF233" s="307" t="n"/>
      <c r="BG233" s="307" t="n"/>
      <c r="BH233" s="307" t="n"/>
      <c r="BI233" s="307" t="n"/>
      <c r="BJ233" s="307" t="n"/>
      <c r="BK233" s="307" t="n"/>
      <c r="BL233" s="307" t="n"/>
      <c r="BM233" s="307" t="n"/>
      <c r="BN233" s="307" t="n"/>
      <c r="BO233" s="307" t="n"/>
      <c r="BP233" s="307" t="n"/>
      <c r="BQ233" s="307" t="n"/>
      <c r="BR233" s="307" t="n"/>
      <c r="BS233" s="307" t="n"/>
      <c r="BT233" s="307" t="n"/>
      <c r="BU233" s="307" t="n"/>
      <c r="BV233" s="307" t="n"/>
      <c r="BW233" s="307" t="n"/>
      <c r="BX233" s="307" t="n"/>
      <c r="BY233" s="307" t="n"/>
      <c r="BZ233" s="307" t="n"/>
      <c r="CA233" s="307" t="n"/>
      <c r="CB233" s="307" t="n"/>
      <c r="CC233" s="302" t="n"/>
      <c r="CD233" s="302" t="n"/>
      <c r="CE233" s="302" t="n"/>
      <c r="CF233" s="302" t="n"/>
      <c r="CG233" s="302" t="n"/>
      <c r="CH233" s="302" t="n"/>
      <c r="CI233" s="302" t="n"/>
      <c r="CJ233" s="302" t="n"/>
      <c r="CK233" s="302" t="n"/>
      <c r="CL233" s="302" t="n"/>
      <c r="CM233" s="302" t="n"/>
      <c r="CN233" s="302" t="n"/>
      <c r="CO233" s="302" t="n"/>
      <c r="CP233" s="302" t="n"/>
      <c r="CQ233" s="302" t="n"/>
      <c r="CR233" s="302" t="n"/>
      <c r="CS233" s="302" t="n"/>
      <c r="CT233" s="302" t="n"/>
      <c r="CU233" s="302" t="n"/>
      <c r="CV233" s="302" t="n"/>
    </row>
    <row r="234" ht="10.5" customHeight="1" s="412">
      <c r="A234" s="302" t="inlineStr">
        <is>
          <t xml:space="preserve">    High</t>
        </is>
      </c>
      <c r="B234" s="319" t="inlineStr">
        <is>
          <t>-</t>
        </is>
      </c>
      <c r="C234" s="462" t="n">
        <v>30.736</v>
      </c>
      <c r="D234" s="462" t="n">
        <v>39.724</v>
      </c>
      <c r="E234" s="462" t="n">
        <v>52.4</v>
      </c>
      <c r="F234" s="462" t="n">
        <v>108.2</v>
      </c>
      <c r="G234" s="462" t="n">
        <v>183.5</v>
      </c>
      <c r="H234" s="462" t="n">
        <v>270.247</v>
      </c>
      <c r="I234" s="462" t="n">
        <v>276.815</v>
      </c>
      <c r="J234" s="462" t="n">
        <v>264.36145</v>
      </c>
      <c r="K234" s="462" t="n">
        <v>260.382</v>
      </c>
      <c r="L234" s="462" t="n">
        <v>306.649</v>
      </c>
      <c r="M234" s="462" t="n">
        <v>312.7</v>
      </c>
      <c r="N234" s="462" t="n">
        <v>498.39917</v>
      </c>
      <c r="O234" s="462" t="n">
        <v>644.3</v>
      </c>
      <c r="P234" s="462" t="n">
        <v>609.5</v>
      </c>
      <c r="Q234" s="462" t="n">
        <v>970.63171</v>
      </c>
      <c r="R234" s="462" t="n">
        <v>1280.86649</v>
      </c>
      <c r="S234" s="462" t="n">
        <v>1591.2</v>
      </c>
      <c r="T234" s="462" t="n">
        <v>1835</v>
      </c>
      <c r="U234" s="462" t="n">
        <v>2066.9</v>
      </c>
      <c r="V234" s="462" t="n">
        <v>2248</v>
      </c>
      <c r="W234" s="462" t="n">
        <v>2512</v>
      </c>
      <c r="X234" s="462" t="n">
        <v>2785</v>
      </c>
      <c r="Y234" s="462" t="n">
        <v>2892</v>
      </c>
      <c r="Z234" s="462" t="n">
        <v>3200</v>
      </c>
      <c r="AA234" s="462" t="n">
        <v>3539</v>
      </c>
      <c r="AB234" s="462" t="n">
        <v>3909</v>
      </c>
      <c r="AC234" s="462" t="n">
        <v>4309</v>
      </c>
      <c r="AD234" s="307" t="n"/>
      <c r="AE234" s="307" t="n"/>
      <c r="AF234" s="307" t="n"/>
      <c r="AG234" s="307" t="n"/>
      <c r="AH234" s="307" t="n"/>
      <c r="AI234" s="307" t="n"/>
      <c r="AJ234" s="307" t="n"/>
      <c r="AK234" s="307" t="n"/>
      <c r="AL234" s="307" t="n"/>
      <c r="AM234" s="307" t="n"/>
      <c r="AN234" s="307" t="n"/>
      <c r="AO234" s="307" t="n"/>
      <c r="AP234" s="307" t="n"/>
      <c r="AQ234" s="307" t="n"/>
      <c r="AR234" s="307" t="n"/>
      <c r="AS234" s="307" t="n"/>
      <c r="AT234" s="307" t="n"/>
      <c r="AU234" s="307" t="n"/>
      <c r="AV234" s="307" t="n"/>
      <c r="AW234" s="307" t="n"/>
      <c r="AX234" s="307" t="n"/>
      <c r="AY234" s="307" t="n"/>
      <c r="AZ234" s="307" t="n"/>
      <c r="BA234" s="307" t="n"/>
      <c r="BB234" s="307" t="n"/>
      <c r="BC234" s="307" t="n"/>
      <c r="BD234" s="307" t="n"/>
      <c r="BE234" s="307" t="n"/>
      <c r="BF234" s="307" t="n"/>
      <c r="BG234" s="307" t="n"/>
      <c r="BH234" s="307" t="n"/>
      <c r="BI234" s="307" t="n"/>
      <c r="BJ234" s="307" t="n"/>
      <c r="BK234" s="307" t="n"/>
      <c r="BL234" s="307" t="n"/>
      <c r="BM234" s="307" t="n"/>
      <c r="BN234" s="307" t="n"/>
      <c r="BO234" s="307" t="n"/>
      <c r="BP234" s="307" t="n"/>
      <c r="BQ234" s="307" t="n"/>
      <c r="BR234" s="307" t="n"/>
      <c r="BS234" s="307" t="n"/>
      <c r="BT234" s="307" t="n"/>
      <c r="BU234" s="307" t="n"/>
      <c r="BV234" s="307" t="n"/>
      <c r="BW234" s="307" t="n"/>
      <c r="BX234" s="307" t="n"/>
      <c r="BY234" s="307" t="n"/>
      <c r="BZ234" s="307" t="n"/>
      <c r="CA234" s="307" t="n"/>
      <c r="CB234" s="307" t="n"/>
      <c r="CC234" s="302" t="n"/>
      <c r="CD234" s="302" t="n"/>
      <c r="CE234" s="302" t="n"/>
      <c r="CF234" s="302" t="n"/>
      <c r="CG234" s="302" t="n"/>
      <c r="CH234" s="302" t="n"/>
      <c r="CI234" s="302" t="n"/>
      <c r="CJ234" s="302" t="n"/>
      <c r="CK234" s="302" t="n"/>
      <c r="CL234" s="302" t="n"/>
      <c r="CM234" s="302" t="n"/>
      <c r="CN234" s="302" t="n"/>
      <c r="CO234" s="302" t="n"/>
      <c r="CP234" s="302" t="n"/>
      <c r="CQ234" s="302" t="n"/>
      <c r="CR234" s="302" t="n"/>
      <c r="CS234" s="302" t="n"/>
      <c r="CT234" s="302" t="n"/>
      <c r="CU234" s="302" t="n"/>
      <c r="CV234" s="302" t="n"/>
    </row>
    <row r="235" ht="10.5" customHeight="1" s="412">
      <c r="A235" s="302" t="inlineStr">
        <is>
          <t xml:space="preserve">    Low</t>
        </is>
      </c>
      <c r="B235" s="319" t="inlineStr">
        <is>
          <t>-</t>
        </is>
      </c>
      <c r="C235" s="462" t="n">
        <v>28.8</v>
      </c>
      <c r="D235" s="462" t="n">
        <v>39.2</v>
      </c>
      <c r="E235" s="462" t="n">
        <v>49.5</v>
      </c>
      <c r="F235" s="462" t="n">
        <v>106.434</v>
      </c>
      <c r="G235" s="462" t="n">
        <v>180</v>
      </c>
      <c r="H235" s="462" t="n">
        <v>261.9</v>
      </c>
      <c r="I235" s="462" t="n">
        <v>273</v>
      </c>
      <c r="J235" s="462" t="n">
        <v>230.5</v>
      </c>
      <c r="K235" s="462" t="n">
        <v>256.21578</v>
      </c>
      <c r="L235" s="462" t="n">
        <v>305</v>
      </c>
      <c r="M235" s="462" t="n">
        <v>302</v>
      </c>
      <c r="N235" s="462" t="n">
        <v>496</v>
      </c>
      <c r="O235" s="462" t="n">
        <v>438.4</v>
      </c>
      <c r="P235" s="462" t="n">
        <v>580</v>
      </c>
      <c r="Q235" s="462" t="n">
        <v>954</v>
      </c>
      <c r="R235" s="462" t="n">
        <v>1261</v>
      </c>
      <c r="S235" s="462" t="n">
        <v>1499</v>
      </c>
      <c r="T235" s="462" t="n">
        <v>1626</v>
      </c>
      <c r="U235" s="462" t="n">
        <v>1503</v>
      </c>
      <c r="V235" s="462" t="n">
        <v>1977.28654</v>
      </c>
      <c r="W235" s="462" t="n">
        <v>2362</v>
      </c>
      <c r="X235" s="462" t="n">
        <v>2614</v>
      </c>
      <c r="Y235" s="462" t="n">
        <v>2892</v>
      </c>
      <c r="Z235" s="462" t="n">
        <v>3200</v>
      </c>
      <c r="AA235" s="462" t="n">
        <v>3539</v>
      </c>
      <c r="AB235" s="462" t="n">
        <v>3909</v>
      </c>
      <c r="AC235" s="462" t="n">
        <v>4309</v>
      </c>
      <c r="AD235" s="307" t="n"/>
      <c r="AE235" s="307" t="n"/>
      <c r="AF235" s="307" t="n"/>
      <c r="AG235" s="307" t="n"/>
      <c r="AH235" s="307" t="n"/>
      <c r="AI235" s="307" t="n"/>
      <c r="AJ235" s="307" t="n"/>
      <c r="AK235" s="307" t="n"/>
      <c r="AL235" s="307" t="n"/>
      <c r="AM235" s="307" t="n"/>
      <c r="AN235" s="307" t="n"/>
      <c r="AO235" s="307" t="n"/>
      <c r="AP235" s="307" t="n"/>
      <c r="AQ235" s="307" t="n"/>
      <c r="AR235" s="307" t="n"/>
      <c r="AS235" s="307" t="n"/>
      <c r="AT235" s="307" t="n"/>
      <c r="AU235" s="307" t="n"/>
      <c r="AV235" s="307" t="n"/>
      <c r="AW235" s="307" t="n"/>
      <c r="AX235" s="307" t="n"/>
      <c r="AY235" s="307" t="n"/>
      <c r="AZ235" s="307" t="n"/>
      <c r="BA235" s="307" t="n"/>
      <c r="BB235" s="307" t="n"/>
      <c r="BC235" s="307" t="n"/>
      <c r="BD235" s="307" t="n"/>
      <c r="BE235" s="307" t="n"/>
      <c r="BF235" s="307" t="n"/>
      <c r="BG235" s="307" t="n"/>
      <c r="BH235" s="307" t="n"/>
      <c r="BI235" s="307" t="n"/>
      <c r="BJ235" s="307" t="n"/>
      <c r="BK235" s="307" t="n"/>
      <c r="BL235" s="307" t="n"/>
      <c r="BM235" s="307" t="n"/>
      <c r="BN235" s="307" t="n"/>
      <c r="BO235" s="307" t="n"/>
      <c r="BP235" s="307" t="n"/>
      <c r="BQ235" s="307" t="n"/>
      <c r="BR235" s="307" t="n"/>
      <c r="BS235" s="307" t="n"/>
      <c r="BT235" s="307" t="n"/>
      <c r="BU235" s="307" t="n"/>
      <c r="BV235" s="307" t="n"/>
      <c r="BW235" s="307" t="n"/>
      <c r="BX235" s="307" t="n"/>
      <c r="BY235" s="307" t="n"/>
      <c r="BZ235" s="307" t="n"/>
      <c r="CA235" s="307" t="n"/>
      <c r="CB235" s="307" t="n"/>
      <c r="CC235" s="302" t="n"/>
      <c r="CD235" s="302" t="n"/>
      <c r="CE235" s="302" t="n"/>
      <c r="CF235" s="302" t="n"/>
      <c r="CG235" s="302" t="n"/>
      <c r="CH235" s="302" t="n"/>
      <c r="CI235" s="302" t="n"/>
      <c r="CJ235" s="302" t="n"/>
      <c r="CK235" s="302" t="n"/>
      <c r="CL235" s="302" t="n"/>
      <c r="CM235" s="302" t="n"/>
      <c r="CN235" s="302" t="n"/>
      <c r="CO235" s="302" t="n"/>
      <c r="CP235" s="302" t="n"/>
      <c r="CQ235" s="302" t="n"/>
      <c r="CR235" s="302" t="n"/>
      <c r="CS235" s="302" t="n"/>
      <c r="CT235" s="302" t="n"/>
      <c r="CU235" s="302" t="n"/>
      <c r="CV235" s="302" t="n"/>
    </row>
    <row r="236" ht="10.5" customHeight="1" s="412">
      <c r="A236" s="302" t="inlineStr">
        <is>
          <t xml:space="preserve">    Std. Dev.</t>
        </is>
      </c>
      <c r="B236" s="319" t="inlineStr">
        <is>
          <t>-</t>
        </is>
      </c>
      <c r="C236" s="460" t="n">
        <v>0.67432</v>
      </c>
      <c r="D236" s="460" t="n">
        <v>0.216</v>
      </c>
      <c r="E236" s="460" t="n">
        <v>0.909</v>
      </c>
      <c r="F236" s="460" t="n">
        <v>0.54621</v>
      </c>
      <c r="G236" s="460" t="n">
        <v>1.05408</v>
      </c>
      <c r="H236" s="460" t="n">
        <v>2.05524</v>
      </c>
      <c r="I236" s="460" t="n">
        <v>1.23826</v>
      </c>
      <c r="J236" s="460" t="n">
        <v>14.66502</v>
      </c>
      <c r="K236" s="460" t="n">
        <v>1.16089</v>
      </c>
      <c r="L236" s="460" t="n">
        <v>0.60608</v>
      </c>
      <c r="M236" s="460" t="n">
        <v>3.1716</v>
      </c>
      <c r="N236" s="460" t="n">
        <v>0.98819</v>
      </c>
      <c r="O236" s="460" t="n">
        <v>46.56636</v>
      </c>
      <c r="P236" s="460" t="n">
        <v>11.68071</v>
      </c>
      <c r="Q236" s="460" t="n">
        <v>4.48428</v>
      </c>
      <c r="R236" s="460" t="n">
        <v>6.13758</v>
      </c>
      <c r="S236" s="460" t="n">
        <v>35.22004</v>
      </c>
      <c r="T236" s="460" t="n">
        <v>51.94939</v>
      </c>
      <c r="U236" s="460" t="n">
        <v>117.6211</v>
      </c>
      <c r="V236" s="460" t="n">
        <v>73.5204</v>
      </c>
      <c r="W236" s="460" t="n">
        <v>70.24402000000001</v>
      </c>
      <c r="X236" s="460" t="n">
        <v>85.5</v>
      </c>
      <c r="Y236" s="460" t="n">
        <v>0</v>
      </c>
      <c r="Z236" s="460" t="n">
        <v>0</v>
      </c>
      <c r="AA236" s="460" t="n">
        <v>0</v>
      </c>
      <c r="AB236" s="460" t="n">
        <v>0</v>
      </c>
      <c r="AC236" s="460" t="n">
        <v>0</v>
      </c>
      <c r="AD236" s="307" t="n"/>
      <c r="AE236" s="307" t="n"/>
      <c r="AF236" s="307" t="n"/>
      <c r="AG236" s="307" t="n"/>
      <c r="AH236" s="307" t="n"/>
      <c r="AI236" s="307" t="n"/>
      <c r="AJ236" s="307" t="n"/>
      <c r="AK236" s="307" t="n"/>
      <c r="AL236" s="307" t="n"/>
      <c r="AM236" s="307" t="n"/>
      <c r="AN236" s="307" t="n"/>
      <c r="AO236" s="307" t="n"/>
      <c r="AP236" s="307" t="n"/>
      <c r="AQ236" s="307" t="n"/>
      <c r="AR236" s="307" t="n"/>
      <c r="AS236" s="307" t="n"/>
      <c r="AT236" s="307" t="n"/>
      <c r="AU236" s="307" t="n"/>
      <c r="AV236" s="307" t="n"/>
      <c r="AW236" s="307" t="n"/>
      <c r="AX236" s="307" t="n"/>
      <c r="AY236" s="307" t="n"/>
      <c r="AZ236" s="307" t="n"/>
      <c r="BA236" s="307" t="n"/>
      <c r="BB236" s="307" t="n"/>
      <c r="BC236" s="307" t="n"/>
      <c r="BD236" s="307" t="n"/>
      <c r="BE236" s="307" t="n"/>
      <c r="BF236" s="307" t="n"/>
      <c r="BG236" s="307" t="n"/>
      <c r="BH236" s="307" t="n"/>
      <c r="BI236" s="307" t="n"/>
      <c r="BJ236" s="307" t="n"/>
      <c r="BK236" s="307" t="n"/>
      <c r="BL236" s="307" t="n"/>
      <c r="BM236" s="307" t="n"/>
      <c r="BN236" s="307" t="n"/>
      <c r="BO236" s="307" t="n"/>
      <c r="BP236" s="307" t="n"/>
      <c r="BQ236" s="307" t="n"/>
      <c r="BR236" s="307" t="n"/>
      <c r="BS236" s="307" t="n"/>
      <c r="BT236" s="307" t="n"/>
      <c r="BU236" s="307" t="n"/>
      <c r="BV236" s="307" t="n"/>
      <c r="BW236" s="307" t="n"/>
      <c r="BX236" s="307" t="n"/>
      <c r="BY236" s="307" t="n"/>
      <c r="BZ236" s="307" t="n"/>
      <c r="CA236" s="307" t="n"/>
      <c r="CB236" s="307" t="n"/>
      <c r="CC236" s="302" t="n"/>
      <c r="CD236" s="302" t="n"/>
      <c r="CE236" s="302" t="n"/>
      <c r="CF236" s="302" t="n"/>
      <c r="CG236" s="302" t="n"/>
      <c r="CH236" s="302" t="n"/>
      <c r="CI236" s="302" t="n"/>
      <c r="CJ236" s="302" t="n"/>
      <c r="CK236" s="302" t="n"/>
      <c r="CL236" s="302" t="n"/>
      <c r="CM236" s="302" t="n"/>
      <c r="CN236" s="302" t="n"/>
      <c r="CO236" s="302" t="n"/>
      <c r="CP236" s="302" t="n"/>
      <c r="CQ236" s="302" t="n"/>
      <c r="CR236" s="302" t="n"/>
      <c r="CS236" s="302" t="n"/>
      <c r="CT236" s="302" t="n"/>
      <c r="CU236" s="302" t="n"/>
      <c r="CV236" s="302" t="n"/>
    </row>
    <row r="237" ht="10.5" customHeight="1" s="412">
      <c r="A237" s="302" t="inlineStr">
        <is>
          <t xml:space="preserve">    No. of Estimates</t>
        </is>
      </c>
      <c r="B237" s="319" t="inlineStr">
        <is>
          <t>-</t>
        </is>
      </c>
      <c r="C237" s="319" t="inlineStr">
        <is>
          <t>6/6</t>
        </is>
      </c>
      <c r="D237" s="319" t="inlineStr">
        <is>
          <t>3/6</t>
        </is>
      </c>
      <c r="E237" s="319" t="inlineStr">
        <is>
          <t>7/7</t>
        </is>
      </c>
      <c r="F237" s="319" t="inlineStr">
        <is>
          <t>7/7</t>
        </is>
      </c>
      <c r="G237" s="319" t="inlineStr">
        <is>
          <t>11/11</t>
        </is>
      </c>
      <c r="H237" s="319" t="inlineStr">
        <is>
          <t>15/15</t>
        </is>
      </c>
      <c r="I237" s="319" t="inlineStr">
        <is>
          <t>15/16</t>
        </is>
      </c>
      <c r="J237" s="319" t="inlineStr">
        <is>
          <t>15/15</t>
        </is>
      </c>
      <c r="K237" s="319" t="inlineStr">
        <is>
          <t>11/17</t>
        </is>
      </c>
      <c r="L237" s="319" t="inlineStr">
        <is>
          <t>5/14</t>
        </is>
      </c>
      <c r="M237" s="319" t="inlineStr">
        <is>
          <t>8/12</t>
        </is>
      </c>
      <c r="N237" s="319" t="inlineStr">
        <is>
          <t>4/12</t>
        </is>
      </c>
      <c r="O237" s="319" t="inlineStr">
        <is>
          <t>18/19</t>
        </is>
      </c>
      <c r="P237" s="319" t="inlineStr">
        <is>
          <t>4/15</t>
        </is>
      </c>
      <c r="Q237" s="319" t="inlineStr">
        <is>
          <t>8/11</t>
        </is>
      </c>
      <c r="R237" s="319" t="inlineStr">
        <is>
          <t>12/14</t>
        </is>
      </c>
      <c r="S237" s="319" t="inlineStr">
        <is>
          <t>11/15</t>
        </is>
      </c>
      <c r="T237" s="319" t="inlineStr">
        <is>
          <t>15/18</t>
        </is>
      </c>
      <c r="U237" s="319" t="inlineStr">
        <is>
          <t>18/18</t>
        </is>
      </c>
      <c r="V237" s="319" t="inlineStr">
        <is>
          <t>9/9</t>
        </is>
      </c>
      <c r="W237" s="319" t="inlineStr">
        <is>
          <t>3/3</t>
        </is>
      </c>
      <c r="X237" s="319" t="inlineStr">
        <is>
          <t>2/2</t>
        </is>
      </c>
      <c r="Y237" s="319" t="inlineStr">
        <is>
          <t>1/1</t>
        </is>
      </c>
      <c r="Z237" s="319" t="inlineStr">
        <is>
          <t>1/1</t>
        </is>
      </c>
      <c r="AA237" s="319" t="inlineStr">
        <is>
          <t>1/1</t>
        </is>
      </c>
      <c r="AB237" s="319" t="inlineStr">
        <is>
          <t>1/1</t>
        </is>
      </c>
      <c r="AC237" s="319" t="inlineStr">
        <is>
          <t>1/1</t>
        </is>
      </c>
      <c r="AD237" s="307" t="n"/>
      <c r="AE237" s="307" t="n"/>
      <c r="AF237" s="307" t="n"/>
      <c r="AG237" s="307" t="n"/>
      <c r="AH237" s="307" t="n"/>
      <c r="AI237" s="307" t="n"/>
      <c r="AJ237" s="307" t="n"/>
      <c r="AK237" s="307" t="n"/>
      <c r="AL237" s="307" t="n"/>
      <c r="AM237" s="307" t="n"/>
      <c r="AN237" s="307" t="n"/>
      <c r="AO237" s="307" t="n"/>
      <c r="AP237" s="307" t="n"/>
      <c r="AQ237" s="307" t="n"/>
      <c r="AR237" s="307" t="n"/>
      <c r="AS237" s="307" t="n"/>
      <c r="AT237" s="307" t="n"/>
      <c r="AU237" s="307" t="n"/>
      <c r="AV237" s="307" t="n"/>
      <c r="AW237" s="307" t="n"/>
      <c r="AX237" s="307" t="n"/>
      <c r="AY237" s="307" t="n"/>
      <c r="AZ237" s="307" t="n"/>
      <c r="BA237" s="307" t="n"/>
      <c r="BB237" s="307" t="n"/>
      <c r="BC237" s="307" t="n"/>
      <c r="BD237" s="307" t="n"/>
      <c r="BE237" s="307" t="n"/>
      <c r="BF237" s="307" t="n"/>
      <c r="BG237" s="307" t="n"/>
      <c r="BH237" s="307" t="n"/>
      <c r="BI237" s="307" t="n"/>
      <c r="BJ237" s="307" t="n"/>
      <c r="BK237" s="307" t="n"/>
      <c r="BL237" s="307" t="n"/>
      <c r="BM237" s="307" t="n"/>
      <c r="BN237" s="307" t="n"/>
      <c r="BO237" s="307" t="n"/>
      <c r="BP237" s="307" t="n"/>
      <c r="BQ237" s="307" t="n"/>
      <c r="BR237" s="307" t="n"/>
      <c r="BS237" s="307" t="n"/>
      <c r="BT237" s="307" t="n"/>
      <c r="BU237" s="307" t="n"/>
      <c r="BV237" s="307" t="n"/>
      <c r="BW237" s="307" t="n"/>
      <c r="BX237" s="307" t="n"/>
      <c r="BY237" s="307" t="n"/>
      <c r="BZ237" s="307" t="n"/>
      <c r="CA237" s="307" t="n"/>
      <c r="CB237" s="307" t="n"/>
      <c r="CC237" s="302" t="n"/>
      <c r="CD237" s="302" t="n"/>
      <c r="CE237" s="302" t="n"/>
      <c r="CF237" s="302" t="n"/>
      <c r="CG237" s="302" t="n"/>
      <c r="CH237" s="302" t="n"/>
      <c r="CI237" s="302" t="n"/>
      <c r="CJ237" s="302" t="n"/>
      <c r="CK237" s="302" t="n"/>
      <c r="CL237" s="302" t="n"/>
      <c r="CM237" s="302" t="n"/>
      <c r="CN237" s="302" t="n"/>
      <c r="CO237" s="302" t="n"/>
      <c r="CP237" s="302" t="n"/>
      <c r="CQ237" s="302" t="n"/>
      <c r="CR237" s="302" t="n"/>
      <c r="CS237" s="302" t="n"/>
      <c r="CT237" s="302" t="n"/>
      <c r="CU237" s="302" t="n"/>
      <c r="CV237" s="302" t="n"/>
    </row>
    <row r="238" ht="10.5" customHeight="1" s="412">
      <c r="A238" s="302" t="inlineStr">
        <is>
          <t xml:space="preserve">    Acctg. Standard</t>
        </is>
      </c>
      <c r="B238" s="319" t="inlineStr">
        <is>
          <t>US GAAP</t>
        </is>
      </c>
      <c r="C238" s="319" t="inlineStr">
        <is>
          <t>US GAAP</t>
        </is>
      </c>
      <c r="D238" s="319" t="inlineStr">
        <is>
          <t>US GAAP</t>
        </is>
      </c>
      <c r="E238" s="319" t="inlineStr">
        <is>
          <t>US GAAP</t>
        </is>
      </c>
      <c r="F238" s="319" t="inlineStr">
        <is>
          <t>US GAAP</t>
        </is>
      </c>
      <c r="G238" s="319" t="inlineStr">
        <is>
          <t>US GAAP</t>
        </is>
      </c>
      <c r="H238" s="319" t="inlineStr">
        <is>
          <t>US GAAP</t>
        </is>
      </c>
      <c r="I238" s="319" t="inlineStr">
        <is>
          <t>US GAAP</t>
        </is>
      </c>
      <c r="J238" s="319" t="inlineStr">
        <is>
          <t>US GAAP</t>
        </is>
      </c>
      <c r="K238" s="319" t="inlineStr">
        <is>
          <t>US GAAP</t>
        </is>
      </c>
      <c r="L238" s="319" t="inlineStr">
        <is>
          <t>US GAAP</t>
        </is>
      </c>
      <c r="M238" s="319" t="inlineStr">
        <is>
          <t>US GAAP</t>
        </is>
      </c>
      <c r="N238" s="319" t="inlineStr">
        <is>
          <t>US GAAP</t>
        </is>
      </c>
      <c r="O238" s="319" t="inlineStr">
        <is>
          <t>US GAAP</t>
        </is>
      </c>
      <c r="P238" s="319" t="inlineStr">
        <is>
          <t>US GAAP</t>
        </is>
      </c>
      <c r="Q238" s="319" t="inlineStr">
        <is>
          <t>US GAAP</t>
        </is>
      </c>
      <c r="R238" s="319" t="inlineStr">
        <is>
          <t>US GAAP</t>
        </is>
      </c>
      <c r="S238" s="319" t="inlineStr">
        <is>
          <t>US GAAP</t>
        </is>
      </c>
      <c r="T238" s="319" t="inlineStr">
        <is>
          <t>US GAAP</t>
        </is>
      </c>
      <c r="U238" s="319" t="inlineStr">
        <is>
          <t>US GAAP</t>
        </is>
      </c>
      <c r="V238" s="319" t="inlineStr">
        <is>
          <t>US GAAP</t>
        </is>
      </c>
      <c r="W238" s="319" t="inlineStr">
        <is>
          <t>US GAAP</t>
        </is>
      </c>
      <c r="X238" s="319" t="inlineStr">
        <is>
          <t>US GAAP</t>
        </is>
      </c>
      <c r="Y238" s="319" t="inlineStr">
        <is>
          <t>US GAAP</t>
        </is>
      </c>
      <c r="Z238" s="319" t="inlineStr">
        <is>
          <t>US GAAP</t>
        </is>
      </c>
      <c r="AA238" s="319" t="inlineStr">
        <is>
          <t>US GAAP</t>
        </is>
      </c>
      <c r="AB238" s="319" t="inlineStr">
        <is>
          <t>US GAAP</t>
        </is>
      </c>
      <c r="AC238" s="319" t="inlineStr">
        <is>
          <t>US GAAP</t>
        </is>
      </c>
      <c r="AD238" s="307" t="n"/>
      <c r="AE238" s="307" t="n"/>
      <c r="AF238" s="307" t="n"/>
      <c r="AG238" s="307" t="n"/>
      <c r="AH238" s="307" t="n"/>
      <c r="AI238" s="307" t="n"/>
      <c r="AJ238" s="307" t="n"/>
      <c r="AK238" s="307" t="n"/>
      <c r="AL238" s="307" t="n"/>
      <c r="AM238" s="307" t="n"/>
      <c r="AN238" s="307" t="n"/>
      <c r="AO238" s="307" t="n"/>
      <c r="AP238" s="307" t="n"/>
      <c r="AQ238" s="307" t="n"/>
      <c r="AR238" s="307" t="n"/>
      <c r="AS238" s="307" t="n"/>
      <c r="AT238" s="307" t="n"/>
      <c r="AU238" s="307" t="n"/>
      <c r="AV238" s="307" t="n"/>
      <c r="AW238" s="307" t="n"/>
      <c r="AX238" s="307" t="n"/>
      <c r="AY238" s="307" t="n"/>
      <c r="AZ238" s="307" t="n"/>
      <c r="BA238" s="307" t="n"/>
      <c r="BB238" s="307" t="n"/>
      <c r="BC238" s="307" t="n"/>
      <c r="BD238" s="307" t="n"/>
      <c r="BE238" s="307" t="n"/>
      <c r="BF238" s="307" t="n"/>
      <c r="BG238" s="307" t="n"/>
      <c r="BH238" s="307" t="n"/>
      <c r="BI238" s="307" t="n"/>
      <c r="BJ238" s="307" t="n"/>
      <c r="BK238" s="307" t="n"/>
      <c r="BL238" s="307" t="n"/>
      <c r="BM238" s="307" t="n"/>
      <c r="BN238" s="307" t="n"/>
      <c r="BO238" s="307" t="n"/>
      <c r="BP238" s="307" t="n"/>
      <c r="BQ238" s="307" t="n"/>
      <c r="BR238" s="307" t="n"/>
      <c r="BS238" s="307" t="n"/>
      <c r="BT238" s="307" t="n"/>
      <c r="BU238" s="307" t="n"/>
      <c r="BV238" s="307" t="n"/>
      <c r="BW238" s="307" t="n"/>
      <c r="BX238" s="307" t="n"/>
      <c r="BY238" s="307" t="n"/>
      <c r="BZ238" s="307" t="n"/>
      <c r="CA238" s="307" t="n"/>
      <c r="CB238" s="307" t="n"/>
      <c r="CC238" s="302" t="n"/>
      <c r="CD238" s="302" t="n"/>
      <c r="CE238" s="302" t="n"/>
      <c r="CF238" s="302" t="n"/>
      <c r="CG238" s="302" t="n"/>
      <c r="CH238" s="302" t="n"/>
      <c r="CI238" s="302" t="n"/>
      <c r="CJ238" s="302" t="n"/>
      <c r="CK238" s="302" t="n"/>
      <c r="CL238" s="302" t="n"/>
      <c r="CM238" s="302" t="n"/>
      <c r="CN238" s="302" t="n"/>
      <c r="CO238" s="302" t="n"/>
      <c r="CP238" s="302" t="n"/>
      <c r="CQ238" s="302" t="n"/>
      <c r="CR238" s="302" t="n"/>
      <c r="CS238" s="302" t="n"/>
      <c r="CT238" s="302" t="n"/>
      <c r="CU238" s="302" t="n"/>
      <c r="CV238" s="302" t="n"/>
    </row>
    <row r="239" ht="10.5" customHeight="1" s="412">
      <c r="A239" s="318" t="inlineStr">
        <is>
          <t>Net Debt</t>
        </is>
      </c>
      <c r="B239" s="319" t="inlineStr">
        <is>
          <t>-</t>
        </is>
      </c>
      <c r="C239" s="461" t="n">
        <v>-53.339</v>
      </c>
      <c r="D239" s="461" t="n">
        <v>-56.797</v>
      </c>
      <c r="E239" s="461" t="n">
        <v>-159.573</v>
      </c>
      <c r="F239" s="461" t="n">
        <v>-316.286</v>
      </c>
      <c r="G239" s="461" t="n">
        <v>-409.437</v>
      </c>
      <c r="H239" s="461" t="n">
        <v>-590.179</v>
      </c>
      <c r="I239" s="461" t="n">
        <v>-698.649</v>
      </c>
      <c r="J239" s="461" t="n">
        <v>-664.479</v>
      </c>
      <c r="K239" s="461" t="n">
        <v>-501.482</v>
      </c>
      <c r="L239" s="461" t="n">
        <v>-734.846</v>
      </c>
      <c r="M239" s="461" t="n">
        <v>-990.501</v>
      </c>
      <c r="N239" s="461" t="n">
        <v>-881.3200000000001</v>
      </c>
      <c r="O239" s="461" t="n">
        <v>-1093.505</v>
      </c>
      <c r="P239" s="461" t="n">
        <v>-1150.517</v>
      </c>
      <c r="Q239" s="461" t="n">
        <v>-1259.871</v>
      </c>
      <c r="R239" s="461" t="n">
        <v>-1154.867</v>
      </c>
      <c r="S239" s="461" t="n">
        <v>-2243.971</v>
      </c>
      <c r="T239" s="462" t="n">
        <v>-2722.79887</v>
      </c>
      <c r="U239" s="462" t="n">
        <v>-3763.54507</v>
      </c>
      <c r="V239" s="462" t="n">
        <v>-4576.90465</v>
      </c>
      <c r="W239" s="462" t="n">
        <v>-3589</v>
      </c>
      <c r="X239" s="462" t="n">
        <v>-3828</v>
      </c>
      <c r="Y239" s="462" t="n">
        <v>-3286</v>
      </c>
      <c r="Z239" s="462" t="n">
        <v>-3443</v>
      </c>
      <c r="AA239" s="462" t="n">
        <v>-3721</v>
      </c>
      <c r="AB239" s="462" t="n">
        <v>-3550</v>
      </c>
      <c r="AC239" s="462" t="n">
        <v>-2922</v>
      </c>
      <c r="AD239" s="307" t="n"/>
      <c r="AE239" s="307" t="n"/>
      <c r="AF239" s="307" t="n"/>
      <c r="AG239" s="307" t="n"/>
      <c r="AH239" s="307" t="n"/>
      <c r="AI239" s="307" t="n"/>
      <c r="AJ239" s="307" t="n"/>
      <c r="AK239" s="307" t="n"/>
      <c r="AL239" s="307" t="n"/>
      <c r="AM239" s="307" t="n"/>
      <c r="AN239" s="307" t="n"/>
      <c r="AO239" s="307" t="n"/>
      <c r="AP239" s="307" t="n"/>
      <c r="AQ239" s="307" t="n"/>
      <c r="AR239" s="307" t="n"/>
      <c r="AS239" s="307" t="n"/>
      <c r="AT239" s="307" t="n"/>
      <c r="AU239" s="307" t="n"/>
      <c r="AV239" s="307" t="n"/>
      <c r="AW239" s="307" t="n"/>
      <c r="AX239" s="307" t="n"/>
      <c r="AY239" s="307" t="n"/>
      <c r="AZ239" s="307" t="n"/>
      <c r="BA239" s="307" t="n"/>
      <c r="BB239" s="307" t="n"/>
      <c r="BC239" s="307" t="n"/>
      <c r="BD239" s="307" t="n"/>
      <c r="BE239" s="307" t="n"/>
      <c r="BF239" s="307" t="n"/>
      <c r="BG239" s="307" t="n"/>
      <c r="BH239" s="307" t="n"/>
      <c r="BI239" s="307" t="n"/>
      <c r="BJ239" s="307" t="n"/>
      <c r="BK239" s="307" t="n"/>
      <c r="BL239" s="307" t="n"/>
      <c r="BM239" s="307" t="n"/>
      <c r="BN239" s="307" t="n"/>
      <c r="BO239" s="307" t="n"/>
      <c r="BP239" s="307" t="n"/>
      <c r="BQ239" s="307" t="n"/>
      <c r="BR239" s="307" t="n"/>
      <c r="BS239" s="307" t="n"/>
      <c r="BT239" s="307" t="n"/>
      <c r="BU239" s="307" t="n"/>
      <c r="BV239" s="307" t="n"/>
      <c r="BW239" s="307" t="n"/>
      <c r="BX239" s="307" t="n"/>
      <c r="BY239" s="307" t="n"/>
      <c r="BZ239" s="307" t="n"/>
      <c r="CA239" s="307" t="n"/>
      <c r="CB239" s="307" t="n"/>
      <c r="CC239" s="302" t="n"/>
      <c r="CD239" s="302" t="n"/>
      <c r="CE239" s="302" t="n"/>
      <c r="CF239" s="302" t="n"/>
      <c r="CG239" s="302" t="n"/>
      <c r="CH239" s="302" t="n"/>
      <c r="CI239" s="302" t="n"/>
      <c r="CJ239" s="302" t="n"/>
      <c r="CK239" s="302" t="n"/>
      <c r="CL239" s="302" t="n"/>
      <c r="CM239" s="302" t="n"/>
      <c r="CN239" s="302" t="n"/>
      <c r="CO239" s="302" t="n"/>
      <c r="CP239" s="302" t="n"/>
      <c r="CQ239" s="302" t="n"/>
      <c r="CR239" s="302" t="n"/>
      <c r="CS239" s="302" t="n"/>
      <c r="CT239" s="302" t="n"/>
      <c r="CU239" s="302" t="n"/>
      <c r="CV239" s="302" t="n"/>
    </row>
    <row r="240" ht="10.5" customHeight="1" s="412">
      <c r="A240" s="302" t="inlineStr">
        <is>
          <t xml:space="preserve">    Final Est.</t>
        </is>
      </c>
      <c r="B240" s="319" t="inlineStr">
        <is>
          <t>-</t>
        </is>
      </c>
      <c r="C240" s="462" t="n">
        <v>-45.61833</v>
      </c>
      <c r="D240" s="462" t="n">
        <v>-74.867</v>
      </c>
      <c r="E240" s="462" t="n">
        <v>-115.094</v>
      </c>
      <c r="F240" s="462" t="n">
        <v>-276.45006</v>
      </c>
      <c r="G240" s="462" t="n">
        <v>-414.02323</v>
      </c>
      <c r="H240" s="462" t="n">
        <v>-626.7033300000001</v>
      </c>
      <c r="I240" s="462" t="n">
        <v>-786.40016</v>
      </c>
      <c r="J240" s="462" t="n">
        <v>-772.21387</v>
      </c>
      <c r="K240" s="462" t="n">
        <v>-622.04149</v>
      </c>
      <c r="L240" s="462" t="n">
        <v>-667.62002</v>
      </c>
      <c r="M240" s="462" t="n">
        <v>-903.9678699999999</v>
      </c>
      <c r="N240" s="462" t="n">
        <v>-924.2155</v>
      </c>
      <c r="O240" s="462" t="n">
        <v>-1071.36457</v>
      </c>
      <c r="P240" s="462" t="n">
        <v>-1052.98455</v>
      </c>
      <c r="Q240" s="462" t="n">
        <v>-1172.33685</v>
      </c>
      <c r="R240" s="462" t="n">
        <v>-970.56909</v>
      </c>
      <c r="S240" s="462" t="n">
        <v>-1791.56641</v>
      </c>
      <c r="T240" s="319" t="inlineStr">
        <is>
          <t>-</t>
        </is>
      </c>
      <c r="U240" s="319" t="inlineStr">
        <is>
          <t>-</t>
        </is>
      </c>
      <c r="V240" s="319" t="inlineStr">
        <is>
          <t>-</t>
        </is>
      </c>
      <c r="W240" s="319" t="inlineStr">
        <is>
          <t>-</t>
        </is>
      </c>
      <c r="X240" s="319" t="inlineStr">
        <is>
          <t>-</t>
        </is>
      </c>
      <c r="Y240" s="319" t="inlineStr">
        <is>
          <t>-</t>
        </is>
      </c>
      <c r="Z240" s="319" t="inlineStr">
        <is>
          <t>-</t>
        </is>
      </c>
      <c r="AA240" s="319" t="inlineStr">
        <is>
          <t>-</t>
        </is>
      </c>
      <c r="AB240" s="319" t="inlineStr">
        <is>
          <t>-</t>
        </is>
      </c>
      <c r="AC240" s="319" t="inlineStr">
        <is>
          <t>-</t>
        </is>
      </c>
      <c r="AD240" s="307" t="n"/>
      <c r="AE240" s="307" t="n"/>
      <c r="AF240" s="307" t="n"/>
      <c r="AG240" s="307" t="n"/>
      <c r="AH240" s="307" t="n"/>
      <c r="AI240" s="307" t="n"/>
      <c r="AJ240" s="307" t="n"/>
      <c r="AK240" s="307" t="n"/>
      <c r="AL240" s="307" t="n"/>
      <c r="AM240" s="307" t="n"/>
      <c r="AN240" s="307" t="n"/>
      <c r="AO240" s="307" t="n"/>
      <c r="AP240" s="307" t="n"/>
      <c r="AQ240" s="307" t="n"/>
      <c r="AR240" s="307" t="n"/>
      <c r="AS240" s="307" t="n"/>
      <c r="AT240" s="307" t="n"/>
      <c r="AU240" s="307" t="n"/>
      <c r="AV240" s="307" t="n"/>
      <c r="AW240" s="307" t="n"/>
      <c r="AX240" s="307" t="n"/>
      <c r="AY240" s="307" t="n"/>
      <c r="AZ240" s="307" t="n"/>
      <c r="BA240" s="307" t="n"/>
      <c r="BB240" s="307" t="n"/>
      <c r="BC240" s="307" t="n"/>
      <c r="BD240" s="307" t="n"/>
      <c r="BE240" s="307" t="n"/>
      <c r="BF240" s="307" t="n"/>
      <c r="BG240" s="307" t="n"/>
      <c r="BH240" s="307" t="n"/>
      <c r="BI240" s="307" t="n"/>
      <c r="BJ240" s="307" t="n"/>
      <c r="BK240" s="307" t="n"/>
      <c r="BL240" s="307" t="n"/>
      <c r="BM240" s="307" t="n"/>
      <c r="BN240" s="307" t="n"/>
      <c r="BO240" s="307" t="n"/>
      <c r="BP240" s="307" t="n"/>
      <c r="BQ240" s="307" t="n"/>
      <c r="BR240" s="307" t="n"/>
      <c r="BS240" s="307" t="n"/>
      <c r="BT240" s="307" t="n"/>
      <c r="BU240" s="307" t="n"/>
      <c r="BV240" s="307" t="n"/>
      <c r="BW240" s="307" t="n"/>
      <c r="BX240" s="307" t="n"/>
      <c r="BY240" s="307" t="n"/>
      <c r="BZ240" s="307" t="n"/>
      <c r="CA240" s="307" t="n"/>
      <c r="CB240" s="307" t="n"/>
      <c r="CC240" s="302" t="n"/>
      <c r="CD240" s="302" t="n"/>
      <c r="CE240" s="302" t="n"/>
      <c r="CF240" s="302" t="n"/>
      <c r="CG240" s="302" t="n"/>
      <c r="CH240" s="302" t="n"/>
      <c r="CI240" s="302" t="n"/>
      <c r="CJ240" s="302" t="n"/>
      <c r="CK240" s="302" t="n"/>
      <c r="CL240" s="302" t="n"/>
      <c r="CM240" s="302" t="n"/>
      <c r="CN240" s="302" t="n"/>
      <c r="CO240" s="302" t="n"/>
      <c r="CP240" s="302" t="n"/>
      <c r="CQ240" s="302" t="n"/>
      <c r="CR240" s="302" t="n"/>
      <c r="CS240" s="302" t="n"/>
      <c r="CT240" s="302" t="n"/>
      <c r="CU240" s="302" t="n"/>
      <c r="CV240" s="302" t="n"/>
    </row>
    <row r="241" ht="10.5" customHeight="1" s="412">
      <c r="A241" s="302" t="inlineStr">
        <is>
          <t xml:space="preserve">    Median</t>
        </is>
      </c>
      <c r="B241" s="319" t="inlineStr">
        <is>
          <t>-</t>
        </is>
      </c>
      <c r="C241" s="462" t="n">
        <v>-50.2</v>
      </c>
      <c r="D241" s="462" t="n">
        <v>-76.307</v>
      </c>
      <c r="E241" s="462" t="n">
        <v>-116.098</v>
      </c>
      <c r="F241" s="462" t="n">
        <v>-276.45006</v>
      </c>
      <c r="G241" s="462" t="n">
        <v>-399.65</v>
      </c>
      <c r="H241" s="462" t="n">
        <v>-628.84</v>
      </c>
      <c r="I241" s="462" t="n">
        <v>-776.48</v>
      </c>
      <c r="J241" s="462" t="n">
        <v>-738.8</v>
      </c>
      <c r="K241" s="462" t="n">
        <v>-616.0775599999999</v>
      </c>
      <c r="L241" s="462" t="n">
        <v>-668.53912</v>
      </c>
      <c r="M241" s="462" t="n">
        <v>-904.3</v>
      </c>
      <c r="N241" s="462" t="n">
        <v>-916.311</v>
      </c>
      <c r="O241" s="462" t="n">
        <v>-1111.1</v>
      </c>
      <c r="P241" s="462" t="n">
        <v>-1040</v>
      </c>
      <c r="Q241" s="462" t="n">
        <v>-1141.7</v>
      </c>
      <c r="R241" s="462" t="n">
        <v>-851.06094</v>
      </c>
      <c r="S241" s="462" t="n">
        <v>-1700.94</v>
      </c>
      <c r="T241" s="462" t="n">
        <v>-2719.27613</v>
      </c>
      <c r="U241" s="462" t="n">
        <v>-3703.46</v>
      </c>
      <c r="V241" s="462" t="n">
        <v>-4223.06293</v>
      </c>
      <c r="W241" s="462" t="n">
        <v>-3589</v>
      </c>
      <c r="X241" s="462" t="n">
        <v>-3828</v>
      </c>
      <c r="Y241" s="462" t="n">
        <v>-3286</v>
      </c>
      <c r="Z241" s="462" t="n">
        <v>-3443</v>
      </c>
      <c r="AA241" s="462" t="n">
        <v>-3721</v>
      </c>
      <c r="AB241" s="462" t="n">
        <v>-3550</v>
      </c>
      <c r="AC241" s="462" t="n">
        <v>-2922</v>
      </c>
      <c r="AD241" s="307" t="n"/>
      <c r="AE241" s="307" t="n"/>
      <c r="AF241" s="307" t="n"/>
      <c r="AG241" s="307" t="n"/>
      <c r="AH241" s="307" t="n"/>
      <c r="AI241" s="307" t="n"/>
      <c r="AJ241" s="307" t="n"/>
      <c r="AK241" s="307" t="n"/>
      <c r="AL241" s="307" t="n"/>
      <c r="AM241" s="307" t="n"/>
      <c r="AN241" s="307" t="n"/>
      <c r="AO241" s="307" t="n"/>
      <c r="AP241" s="307" t="n"/>
      <c r="AQ241" s="307" t="n"/>
      <c r="AR241" s="307" t="n"/>
      <c r="AS241" s="307" t="n"/>
      <c r="AT241" s="307" t="n"/>
      <c r="AU241" s="307" t="n"/>
      <c r="AV241" s="307" t="n"/>
      <c r="AW241" s="307" t="n"/>
      <c r="AX241" s="307" t="n"/>
      <c r="AY241" s="307" t="n"/>
      <c r="AZ241" s="307" t="n"/>
      <c r="BA241" s="307" t="n"/>
      <c r="BB241" s="307" t="n"/>
      <c r="BC241" s="307" t="n"/>
      <c r="BD241" s="307" t="n"/>
      <c r="BE241" s="307" t="n"/>
      <c r="BF241" s="307" t="n"/>
      <c r="BG241" s="307" t="n"/>
      <c r="BH241" s="307" t="n"/>
      <c r="BI241" s="307" t="n"/>
      <c r="BJ241" s="307" t="n"/>
      <c r="BK241" s="307" t="n"/>
      <c r="BL241" s="307" t="n"/>
      <c r="BM241" s="307" t="n"/>
      <c r="BN241" s="307" t="n"/>
      <c r="BO241" s="307" t="n"/>
      <c r="BP241" s="307" t="n"/>
      <c r="BQ241" s="307" t="n"/>
      <c r="BR241" s="307" t="n"/>
      <c r="BS241" s="307" t="n"/>
      <c r="BT241" s="307" t="n"/>
      <c r="BU241" s="307" t="n"/>
      <c r="BV241" s="307" t="n"/>
      <c r="BW241" s="307" t="n"/>
      <c r="BX241" s="307" t="n"/>
      <c r="BY241" s="307" t="n"/>
      <c r="BZ241" s="307" t="n"/>
      <c r="CA241" s="307" t="n"/>
      <c r="CB241" s="307" t="n"/>
      <c r="CC241" s="302" t="n"/>
      <c r="CD241" s="302" t="n"/>
      <c r="CE241" s="302" t="n"/>
      <c r="CF241" s="302" t="n"/>
      <c r="CG241" s="302" t="n"/>
      <c r="CH241" s="302" t="n"/>
      <c r="CI241" s="302" t="n"/>
      <c r="CJ241" s="302" t="n"/>
      <c r="CK241" s="302" t="n"/>
      <c r="CL241" s="302" t="n"/>
      <c r="CM241" s="302" t="n"/>
      <c r="CN241" s="302" t="n"/>
      <c r="CO241" s="302" t="n"/>
      <c r="CP241" s="302" t="n"/>
      <c r="CQ241" s="302" t="n"/>
      <c r="CR241" s="302" t="n"/>
      <c r="CS241" s="302" t="n"/>
      <c r="CT241" s="302" t="n"/>
      <c r="CU241" s="302" t="n"/>
      <c r="CV241" s="302" t="n"/>
    </row>
    <row r="242" ht="10.5" customHeight="1" s="412">
      <c r="A242" s="302" t="inlineStr">
        <is>
          <t xml:space="preserve">    High</t>
        </is>
      </c>
      <c r="B242" s="319" t="inlineStr">
        <is>
          <t>-</t>
        </is>
      </c>
      <c r="C242" s="462" t="n">
        <v>-36.325</v>
      </c>
      <c r="D242" s="462" t="n">
        <v>-70.29300000000001</v>
      </c>
      <c r="E242" s="462" t="n">
        <v>-113</v>
      </c>
      <c r="F242" s="462" t="n">
        <v>-247.644</v>
      </c>
      <c r="G242" s="462" t="n">
        <v>-384.531</v>
      </c>
      <c r="H242" s="462" t="n">
        <v>-606.1</v>
      </c>
      <c r="I242" s="462" t="n">
        <v>-705.3</v>
      </c>
      <c r="J242" s="462" t="n">
        <v>-722.59695</v>
      </c>
      <c r="K242" s="462" t="n">
        <v>-514.6</v>
      </c>
      <c r="L242" s="462" t="n">
        <v>-583.41989</v>
      </c>
      <c r="M242" s="462" t="n">
        <v>-834.62598</v>
      </c>
      <c r="N242" s="462" t="n">
        <v>-848.15859</v>
      </c>
      <c r="O242" s="462" t="n">
        <v>-830.02555</v>
      </c>
      <c r="P242" s="462" t="n">
        <v>-788.70016</v>
      </c>
      <c r="Q242" s="462" t="n">
        <v>-741.575</v>
      </c>
      <c r="R242" s="462" t="n">
        <v>-576.07574</v>
      </c>
      <c r="S242" s="462" t="n">
        <v>-1338.74591</v>
      </c>
      <c r="T242" s="462" t="n">
        <v>-2297.60314</v>
      </c>
      <c r="U242" s="462" t="n">
        <v>-3053</v>
      </c>
      <c r="V242" s="462" t="n">
        <v>-2909</v>
      </c>
      <c r="W242" s="462" t="n">
        <v>-3267</v>
      </c>
      <c r="X242" s="462" t="n">
        <v>-3234</v>
      </c>
      <c r="Y242" s="462" t="n">
        <v>-3286</v>
      </c>
      <c r="Z242" s="462" t="n">
        <v>-3443</v>
      </c>
      <c r="AA242" s="462" t="n">
        <v>-3721</v>
      </c>
      <c r="AB242" s="462" t="n">
        <v>-3550</v>
      </c>
      <c r="AC242" s="462" t="n">
        <v>-2922</v>
      </c>
      <c r="AD242" s="307" t="n"/>
      <c r="AE242" s="307" t="n"/>
      <c r="AF242" s="307" t="n"/>
      <c r="AG242" s="307" t="n"/>
      <c r="AH242" s="307" t="n"/>
      <c r="AI242" s="307" t="n"/>
      <c r="AJ242" s="307" t="n"/>
      <c r="AK242" s="307" t="n"/>
      <c r="AL242" s="307" t="n"/>
      <c r="AM242" s="307" t="n"/>
      <c r="AN242" s="307" t="n"/>
      <c r="AO242" s="307" t="n"/>
      <c r="AP242" s="307" t="n"/>
      <c r="AQ242" s="307" t="n"/>
      <c r="AR242" s="307" t="n"/>
      <c r="AS242" s="307" t="n"/>
      <c r="AT242" s="307" t="n"/>
      <c r="AU242" s="307" t="n"/>
      <c r="AV242" s="307" t="n"/>
      <c r="AW242" s="307" t="n"/>
      <c r="AX242" s="307" t="n"/>
      <c r="AY242" s="307" t="n"/>
      <c r="AZ242" s="307" t="n"/>
      <c r="BA242" s="307" t="n"/>
      <c r="BB242" s="307" t="n"/>
      <c r="BC242" s="307" t="n"/>
      <c r="BD242" s="307" t="n"/>
      <c r="BE242" s="307" t="n"/>
      <c r="BF242" s="307" t="n"/>
      <c r="BG242" s="307" t="n"/>
      <c r="BH242" s="307" t="n"/>
      <c r="BI242" s="307" t="n"/>
      <c r="BJ242" s="307" t="n"/>
      <c r="BK242" s="307" t="n"/>
      <c r="BL242" s="307" t="n"/>
      <c r="BM242" s="307" t="n"/>
      <c r="BN242" s="307" t="n"/>
      <c r="BO242" s="307" t="n"/>
      <c r="BP242" s="307" t="n"/>
      <c r="BQ242" s="307" t="n"/>
      <c r="BR242" s="307" t="n"/>
      <c r="BS242" s="307" t="n"/>
      <c r="BT242" s="307" t="n"/>
      <c r="BU242" s="307" t="n"/>
      <c r="BV242" s="307" t="n"/>
      <c r="BW242" s="307" t="n"/>
      <c r="BX242" s="307" t="n"/>
      <c r="BY242" s="307" t="n"/>
      <c r="BZ242" s="307" t="n"/>
      <c r="CA242" s="307" t="n"/>
      <c r="CB242" s="307" t="n"/>
      <c r="CC242" s="302" t="n"/>
      <c r="CD242" s="302" t="n"/>
      <c r="CE242" s="302" t="n"/>
      <c r="CF242" s="302" t="n"/>
      <c r="CG242" s="302" t="n"/>
      <c r="CH242" s="302" t="n"/>
      <c r="CI242" s="302" t="n"/>
      <c r="CJ242" s="302" t="n"/>
      <c r="CK242" s="302" t="n"/>
      <c r="CL242" s="302" t="n"/>
      <c r="CM242" s="302" t="n"/>
      <c r="CN242" s="302" t="n"/>
      <c r="CO242" s="302" t="n"/>
      <c r="CP242" s="302" t="n"/>
      <c r="CQ242" s="302" t="n"/>
      <c r="CR242" s="302" t="n"/>
      <c r="CS242" s="302" t="n"/>
      <c r="CT242" s="302" t="n"/>
      <c r="CU242" s="302" t="n"/>
      <c r="CV242" s="302" t="n"/>
    </row>
    <row r="243" ht="10.5" customHeight="1" s="412">
      <c r="A243" s="302" t="inlineStr">
        <is>
          <t xml:space="preserve">    Low</t>
        </is>
      </c>
      <c r="B243" s="319" t="inlineStr">
        <is>
          <t>-</t>
        </is>
      </c>
      <c r="C243" s="462" t="n">
        <v>-50.33</v>
      </c>
      <c r="D243" s="462" t="n">
        <v>-78</v>
      </c>
      <c r="E243" s="462" t="n">
        <v>-116.184</v>
      </c>
      <c r="F243" s="462" t="n">
        <v>-305.25611</v>
      </c>
      <c r="G243" s="462" t="n">
        <v>-483.30484</v>
      </c>
      <c r="H243" s="462" t="n">
        <v>-640.75717</v>
      </c>
      <c r="I243" s="462" t="n">
        <v>-872.66803</v>
      </c>
      <c r="J243" s="462" t="n">
        <v>-921.86054</v>
      </c>
      <c r="K243" s="462" t="n">
        <v>-779</v>
      </c>
      <c r="L243" s="462" t="n">
        <v>-732.2</v>
      </c>
      <c r="M243" s="462" t="n">
        <v>-942.907</v>
      </c>
      <c r="N243" s="462" t="n">
        <v>-1015</v>
      </c>
      <c r="O243" s="462" t="n">
        <v>-1321</v>
      </c>
      <c r="P243" s="462" t="n">
        <v>-1477.84446</v>
      </c>
      <c r="Q243" s="462" t="n">
        <v>-1584.56136</v>
      </c>
      <c r="R243" s="462" t="n">
        <v>-1614</v>
      </c>
      <c r="S243" s="462" t="n">
        <v>-2482.52692</v>
      </c>
      <c r="T243" s="462" t="n">
        <v>-3453.06059</v>
      </c>
      <c r="U243" s="462" t="n">
        <v>-5157.17141</v>
      </c>
      <c r="V243" s="462" t="n">
        <v>-7126.99654</v>
      </c>
      <c r="W243" s="462" t="n">
        <v>-3911</v>
      </c>
      <c r="X243" s="462" t="n">
        <v>-4422</v>
      </c>
      <c r="Y243" s="462" t="n">
        <v>-3286</v>
      </c>
      <c r="Z243" s="462" t="n">
        <v>-3443</v>
      </c>
      <c r="AA243" s="462" t="n">
        <v>-3721</v>
      </c>
      <c r="AB243" s="462" t="n">
        <v>-3550</v>
      </c>
      <c r="AC243" s="462" t="n">
        <v>-2922</v>
      </c>
      <c r="AD243" s="307" t="n"/>
      <c r="AE243" s="307" t="n"/>
      <c r="AF243" s="307" t="n"/>
      <c r="AG243" s="307" t="n"/>
      <c r="AH243" s="307" t="n"/>
      <c r="AI243" s="307" t="n"/>
      <c r="AJ243" s="307" t="n"/>
      <c r="AK243" s="307" t="n"/>
      <c r="AL243" s="307" t="n"/>
      <c r="AM243" s="307" t="n"/>
      <c r="AN243" s="307" t="n"/>
      <c r="AO243" s="307" t="n"/>
      <c r="AP243" s="307" t="n"/>
      <c r="AQ243" s="307" t="n"/>
      <c r="AR243" s="307" t="n"/>
      <c r="AS243" s="307" t="n"/>
      <c r="AT243" s="307" t="n"/>
      <c r="AU243" s="307" t="n"/>
      <c r="AV243" s="307" t="n"/>
      <c r="AW243" s="307" t="n"/>
      <c r="AX243" s="307" t="n"/>
      <c r="AY243" s="307" t="n"/>
      <c r="AZ243" s="307" t="n"/>
      <c r="BA243" s="307" t="n"/>
      <c r="BB243" s="307" t="n"/>
      <c r="BC243" s="307" t="n"/>
      <c r="BD243" s="307" t="n"/>
      <c r="BE243" s="307" t="n"/>
      <c r="BF243" s="307" t="n"/>
      <c r="BG243" s="307" t="n"/>
      <c r="BH243" s="307" t="n"/>
      <c r="BI243" s="307" t="n"/>
      <c r="BJ243" s="307" t="n"/>
      <c r="BK243" s="307" t="n"/>
      <c r="BL243" s="307" t="n"/>
      <c r="BM243" s="307" t="n"/>
      <c r="BN243" s="307" t="n"/>
      <c r="BO243" s="307" t="n"/>
      <c r="BP243" s="307" t="n"/>
      <c r="BQ243" s="307" t="n"/>
      <c r="BR243" s="307" t="n"/>
      <c r="BS243" s="307" t="n"/>
      <c r="BT243" s="307" t="n"/>
      <c r="BU243" s="307" t="n"/>
      <c r="BV243" s="307" t="n"/>
      <c r="BW243" s="307" t="n"/>
      <c r="BX243" s="307" t="n"/>
      <c r="BY243" s="307" t="n"/>
      <c r="BZ243" s="307" t="n"/>
      <c r="CA243" s="307" t="n"/>
      <c r="CB243" s="307" t="n"/>
      <c r="CC243" s="302" t="n"/>
      <c r="CD243" s="302" t="n"/>
      <c r="CE243" s="302" t="n"/>
      <c r="CF243" s="302" t="n"/>
      <c r="CG243" s="302" t="n"/>
      <c r="CH243" s="302" t="n"/>
      <c r="CI243" s="302" t="n"/>
      <c r="CJ243" s="302" t="n"/>
      <c r="CK243" s="302" t="n"/>
      <c r="CL243" s="302" t="n"/>
      <c r="CM243" s="302" t="n"/>
      <c r="CN243" s="302" t="n"/>
      <c r="CO243" s="302" t="n"/>
      <c r="CP243" s="302" t="n"/>
      <c r="CQ243" s="302" t="n"/>
      <c r="CR243" s="302" t="n"/>
      <c r="CS243" s="302" t="n"/>
      <c r="CT243" s="302" t="n"/>
      <c r="CU243" s="302" t="n"/>
      <c r="CV243" s="302" t="n"/>
    </row>
    <row r="244" ht="10.5" customHeight="1" s="412">
      <c r="A244" s="302" t="inlineStr">
        <is>
          <t xml:space="preserve">    Std. Dev.</t>
        </is>
      </c>
      <c r="B244" s="319" t="inlineStr">
        <is>
          <t>-</t>
        </is>
      </c>
      <c r="C244" s="460" t="n">
        <v>6.57159</v>
      </c>
      <c r="D244" s="460" t="n">
        <v>3.307</v>
      </c>
      <c r="E244" s="460" t="n">
        <v>1.481</v>
      </c>
      <c r="F244" s="460" t="n">
        <v>28.80606</v>
      </c>
      <c r="G244" s="460" t="n">
        <v>34.2894</v>
      </c>
      <c r="H244" s="460" t="n">
        <v>11.42818</v>
      </c>
      <c r="I244" s="460" t="n">
        <v>55.60061</v>
      </c>
      <c r="J244" s="460" t="n">
        <v>74.32695</v>
      </c>
      <c r="K244" s="460" t="n">
        <v>70.97798</v>
      </c>
      <c r="L244" s="460" t="n">
        <v>46.01731</v>
      </c>
      <c r="M244" s="460" t="n">
        <v>35.88797</v>
      </c>
      <c r="N244" s="460" t="n">
        <v>49.76496</v>
      </c>
      <c r="O244" s="460" t="n">
        <v>158.33957</v>
      </c>
      <c r="P244" s="460" t="n">
        <v>194.64734</v>
      </c>
      <c r="Q244" s="460" t="n">
        <v>222.27525</v>
      </c>
      <c r="R244" s="460" t="n">
        <v>311.03713</v>
      </c>
      <c r="S244" s="460" t="n">
        <v>315.48614</v>
      </c>
      <c r="T244" s="460" t="n">
        <v>341.17503</v>
      </c>
      <c r="U244" s="460" t="n">
        <v>664.1408699999999</v>
      </c>
      <c r="V244" s="460" t="n">
        <v>1340.3538</v>
      </c>
      <c r="W244" s="460" t="n">
        <v>322</v>
      </c>
      <c r="X244" s="460" t="n">
        <v>594</v>
      </c>
      <c r="Y244" s="460" t="n">
        <v>0</v>
      </c>
      <c r="Z244" s="460" t="n">
        <v>0</v>
      </c>
      <c r="AA244" s="460" t="n">
        <v>0</v>
      </c>
      <c r="AB244" s="460" t="n">
        <v>0</v>
      </c>
      <c r="AC244" s="460" t="n">
        <v>0</v>
      </c>
      <c r="AD244" s="307" t="n"/>
      <c r="AE244" s="307" t="n"/>
      <c r="AF244" s="307" t="n"/>
      <c r="AG244" s="307" t="n"/>
      <c r="AH244" s="307" t="n"/>
      <c r="AI244" s="307" t="n"/>
      <c r="AJ244" s="307" t="n"/>
      <c r="AK244" s="307" t="n"/>
      <c r="AL244" s="307" t="n"/>
      <c r="AM244" s="307" t="n"/>
      <c r="AN244" s="307" t="n"/>
      <c r="AO244" s="307" t="n"/>
      <c r="AP244" s="307" t="n"/>
      <c r="AQ244" s="307" t="n"/>
      <c r="AR244" s="307" t="n"/>
      <c r="AS244" s="307" t="n"/>
      <c r="AT244" s="307" t="n"/>
      <c r="AU244" s="307" t="n"/>
      <c r="AV244" s="307" t="n"/>
      <c r="AW244" s="307" t="n"/>
      <c r="AX244" s="307" t="n"/>
      <c r="AY244" s="307" t="n"/>
      <c r="AZ244" s="307" t="n"/>
      <c r="BA244" s="307" t="n"/>
      <c r="BB244" s="307" t="n"/>
      <c r="BC244" s="307" t="n"/>
      <c r="BD244" s="307" t="n"/>
      <c r="BE244" s="307" t="n"/>
      <c r="BF244" s="307" t="n"/>
      <c r="BG244" s="307" t="n"/>
      <c r="BH244" s="307" t="n"/>
      <c r="BI244" s="307" t="n"/>
      <c r="BJ244" s="307" t="n"/>
      <c r="BK244" s="307" t="n"/>
      <c r="BL244" s="307" t="n"/>
      <c r="BM244" s="307" t="n"/>
      <c r="BN244" s="307" t="n"/>
      <c r="BO244" s="307" t="n"/>
      <c r="BP244" s="307" t="n"/>
      <c r="BQ244" s="307" t="n"/>
      <c r="BR244" s="307" t="n"/>
      <c r="BS244" s="307" t="n"/>
      <c r="BT244" s="307" t="n"/>
      <c r="BU244" s="307" t="n"/>
      <c r="BV244" s="307" t="n"/>
      <c r="BW244" s="307" t="n"/>
      <c r="BX244" s="307" t="n"/>
      <c r="BY244" s="307" t="n"/>
      <c r="BZ244" s="307" t="n"/>
      <c r="CA244" s="307" t="n"/>
      <c r="CB244" s="307" t="n"/>
      <c r="CC244" s="302" t="n"/>
      <c r="CD244" s="302" t="n"/>
      <c r="CE244" s="302" t="n"/>
      <c r="CF244" s="302" t="n"/>
      <c r="CG244" s="302" t="n"/>
      <c r="CH244" s="302" t="n"/>
      <c r="CI244" s="302" t="n"/>
      <c r="CJ244" s="302" t="n"/>
      <c r="CK244" s="302" t="n"/>
      <c r="CL244" s="302" t="n"/>
      <c r="CM244" s="302" t="n"/>
      <c r="CN244" s="302" t="n"/>
      <c r="CO244" s="302" t="n"/>
      <c r="CP244" s="302" t="n"/>
      <c r="CQ244" s="302" t="n"/>
      <c r="CR244" s="302" t="n"/>
      <c r="CS244" s="302" t="n"/>
      <c r="CT244" s="302" t="n"/>
      <c r="CU244" s="302" t="n"/>
      <c r="CV244" s="302" t="n"/>
    </row>
    <row r="245" ht="10.5" customHeight="1" s="412">
      <c r="A245" s="302" t="inlineStr">
        <is>
          <t xml:space="preserve">    No. of Estimates</t>
        </is>
      </c>
      <c r="B245" s="319" t="inlineStr">
        <is>
          <t>-</t>
        </is>
      </c>
      <c r="C245" s="319" t="inlineStr">
        <is>
          <t>3/3</t>
        </is>
      </c>
      <c r="D245" s="319" t="inlineStr">
        <is>
          <t>3/2</t>
        </is>
      </c>
      <c r="E245" s="319" t="inlineStr">
        <is>
          <t>3/3</t>
        </is>
      </c>
      <c r="F245" s="319" t="inlineStr">
        <is>
          <t>2/2</t>
        </is>
      </c>
      <c r="G245" s="319" t="inlineStr">
        <is>
          <t>8/8</t>
        </is>
      </c>
      <c r="H245" s="319" t="inlineStr">
        <is>
          <t>5/6</t>
        </is>
      </c>
      <c r="I245" s="319" t="inlineStr">
        <is>
          <t>8/8</t>
        </is>
      </c>
      <c r="J245" s="319" t="inlineStr">
        <is>
          <t>10/10</t>
        </is>
      </c>
      <c r="K245" s="319" t="inlineStr">
        <is>
          <t>8/8</t>
        </is>
      </c>
      <c r="L245" s="319" t="inlineStr">
        <is>
          <t>9/9</t>
        </is>
      </c>
      <c r="M245" s="319" t="inlineStr">
        <is>
          <t>6/6</t>
        </is>
      </c>
      <c r="N245" s="319" t="inlineStr">
        <is>
          <t>7/8</t>
        </is>
      </c>
      <c r="O245" s="319" t="inlineStr">
        <is>
          <t>7/8</t>
        </is>
      </c>
      <c r="P245" s="319" t="inlineStr">
        <is>
          <t>8/9</t>
        </is>
      </c>
      <c r="Q245" s="319" t="inlineStr">
        <is>
          <t>11/11</t>
        </is>
      </c>
      <c r="R245" s="319" t="inlineStr">
        <is>
          <t>10/10</t>
        </is>
      </c>
      <c r="S245" s="319" t="inlineStr">
        <is>
          <t>10/13</t>
        </is>
      </c>
      <c r="T245" s="319" t="inlineStr">
        <is>
          <t>9/12</t>
        </is>
      </c>
      <c r="U245" s="319" t="inlineStr">
        <is>
          <t>10/12</t>
        </is>
      </c>
      <c r="V245" s="319" t="inlineStr">
        <is>
          <t>8/10</t>
        </is>
      </c>
      <c r="W245" s="319" t="inlineStr">
        <is>
          <t>2/2</t>
        </is>
      </c>
      <c r="X245" s="319" t="inlineStr">
        <is>
          <t>2/2</t>
        </is>
      </c>
      <c r="Y245" s="319" t="inlineStr">
        <is>
          <t>1/1</t>
        </is>
      </c>
      <c r="Z245" s="319" t="inlineStr">
        <is>
          <t>1/1</t>
        </is>
      </c>
      <c r="AA245" s="319" t="inlineStr">
        <is>
          <t>1/1</t>
        </is>
      </c>
      <c r="AB245" s="319" t="inlineStr">
        <is>
          <t>1/1</t>
        </is>
      </c>
      <c r="AC245" s="319" t="inlineStr">
        <is>
          <t>1/1</t>
        </is>
      </c>
      <c r="AD245" s="307" t="n"/>
      <c r="AE245" s="307" t="n"/>
      <c r="AF245" s="307" t="n"/>
      <c r="AG245" s="307" t="n"/>
      <c r="AH245" s="307" t="n"/>
      <c r="AI245" s="307" t="n"/>
      <c r="AJ245" s="307" t="n"/>
      <c r="AK245" s="307" t="n"/>
      <c r="AL245" s="307" t="n"/>
      <c r="AM245" s="307" t="n"/>
      <c r="AN245" s="307" t="n"/>
      <c r="AO245" s="307" t="n"/>
      <c r="AP245" s="307" t="n"/>
      <c r="AQ245" s="307" t="n"/>
      <c r="AR245" s="307" t="n"/>
      <c r="AS245" s="307" t="n"/>
      <c r="AT245" s="307" t="n"/>
      <c r="AU245" s="307" t="n"/>
      <c r="AV245" s="307" t="n"/>
      <c r="AW245" s="307" t="n"/>
      <c r="AX245" s="307" t="n"/>
      <c r="AY245" s="307" t="n"/>
      <c r="AZ245" s="307" t="n"/>
      <c r="BA245" s="307" t="n"/>
      <c r="BB245" s="307" t="n"/>
      <c r="BC245" s="307" t="n"/>
      <c r="BD245" s="307" t="n"/>
      <c r="BE245" s="307" t="n"/>
      <c r="BF245" s="307" t="n"/>
      <c r="BG245" s="307" t="n"/>
      <c r="BH245" s="307" t="n"/>
      <c r="BI245" s="307" t="n"/>
      <c r="BJ245" s="307" t="n"/>
      <c r="BK245" s="307" t="n"/>
      <c r="BL245" s="307" t="n"/>
      <c r="BM245" s="307" t="n"/>
      <c r="BN245" s="307" t="n"/>
      <c r="BO245" s="307" t="n"/>
      <c r="BP245" s="307" t="n"/>
      <c r="BQ245" s="307" t="n"/>
      <c r="BR245" s="307" t="n"/>
      <c r="BS245" s="307" t="n"/>
      <c r="BT245" s="307" t="n"/>
      <c r="BU245" s="307" t="n"/>
      <c r="BV245" s="307" t="n"/>
      <c r="BW245" s="307" t="n"/>
      <c r="BX245" s="307" t="n"/>
      <c r="BY245" s="307" t="n"/>
      <c r="BZ245" s="307" t="n"/>
      <c r="CA245" s="307" t="n"/>
      <c r="CB245" s="307" t="n"/>
      <c r="CC245" s="302" t="n"/>
      <c r="CD245" s="302" t="n"/>
      <c r="CE245" s="302" t="n"/>
      <c r="CF245" s="302" t="n"/>
      <c r="CG245" s="302" t="n"/>
      <c r="CH245" s="302" t="n"/>
      <c r="CI245" s="302" t="n"/>
      <c r="CJ245" s="302" t="n"/>
      <c r="CK245" s="302" t="n"/>
      <c r="CL245" s="302" t="n"/>
      <c r="CM245" s="302" t="n"/>
      <c r="CN245" s="302" t="n"/>
      <c r="CO245" s="302" t="n"/>
      <c r="CP245" s="302" t="n"/>
      <c r="CQ245" s="302" t="n"/>
      <c r="CR245" s="302" t="n"/>
      <c r="CS245" s="302" t="n"/>
      <c r="CT245" s="302" t="n"/>
      <c r="CU245" s="302" t="n"/>
      <c r="CV245" s="302" t="n"/>
    </row>
    <row r="246" ht="10.5" customHeight="1" s="412">
      <c r="A246" s="302" t="inlineStr">
        <is>
          <t xml:space="preserve">    Acctg. Standard</t>
        </is>
      </c>
      <c r="B246" s="319" t="inlineStr">
        <is>
          <t>-</t>
        </is>
      </c>
      <c r="C246" s="319" t="inlineStr">
        <is>
          <t>US GAAP</t>
        </is>
      </c>
      <c r="D246" s="319" t="inlineStr">
        <is>
          <t>US GAAP</t>
        </is>
      </c>
      <c r="E246" s="319" t="inlineStr">
        <is>
          <t>US GAAP</t>
        </is>
      </c>
      <c r="F246" s="319" t="inlineStr">
        <is>
          <t>US GAAP</t>
        </is>
      </c>
      <c r="G246" s="319" t="inlineStr">
        <is>
          <t>US GAAP</t>
        </is>
      </c>
      <c r="H246" s="319" t="inlineStr">
        <is>
          <t>US GAAP</t>
        </is>
      </c>
      <c r="I246" s="319" t="inlineStr">
        <is>
          <t>US GAAP</t>
        </is>
      </c>
      <c r="J246" s="319" t="inlineStr">
        <is>
          <t>US GAAP</t>
        </is>
      </c>
      <c r="K246" s="319" t="inlineStr">
        <is>
          <t>US GAAP</t>
        </is>
      </c>
      <c r="L246" s="319" t="inlineStr">
        <is>
          <t>US GAAP</t>
        </is>
      </c>
      <c r="M246" s="319" t="inlineStr">
        <is>
          <t>US GAAP</t>
        </is>
      </c>
      <c r="N246" s="319" t="inlineStr">
        <is>
          <t>US GAAP</t>
        </is>
      </c>
      <c r="O246" s="319" t="inlineStr">
        <is>
          <t>US GAAP</t>
        </is>
      </c>
      <c r="P246" s="319" t="inlineStr">
        <is>
          <t>US GAAP</t>
        </is>
      </c>
      <c r="Q246" s="319" t="inlineStr">
        <is>
          <t>US GAAP</t>
        </is>
      </c>
      <c r="R246" s="319" t="inlineStr">
        <is>
          <t>US GAAP</t>
        </is>
      </c>
      <c r="S246" s="319" t="inlineStr">
        <is>
          <t>US GAAP</t>
        </is>
      </c>
      <c r="T246" s="319" t="inlineStr">
        <is>
          <t>US GAAP</t>
        </is>
      </c>
      <c r="U246" s="319" t="inlineStr">
        <is>
          <t>US GAAP</t>
        </is>
      </c>
      <c r="V246" s="319" t="inlineStr">
        <is>
          <t>US GAAP</t>
        </is>
      </c>
      <c r="W246" s="319" t="inlineStr">
        <is>
          <t>US GAAP</t>
        </is>
      </c>
      <c r="X246" s="319" t="inlineStr">
        <is>
          <t>US GAAP</t>
        </is>
      </c>
      <c r="Y246" s="319" t="inlineStr">
        <is>
          <t>US GAAP</t>
        </is>
      </c>
      <c r="Z246" s="319" t="inlineStr">
        <is>
          <t>US GAAP</t>
        </is>
      </c>
      <c r="AA246" s="319" t="inlineStr">
        <is>
          <t>US GAAP</t>
        </is>
      </c>
      <c r="AB246" s="319" t="inlineStr">
        <is>
          <t>US GAAP</t>
        </is>
      </c>
      <c r="AC246" s="319" t="inlineStr">
        <is>
          <t>US GAAP</t>
        </is>
      </c>
      <c r="AD246" s="307" t="n"/>
      <c r="AE246" s="307" t="n"/>
      <c r="AF246" s="307" t="n"/>
      <c r="AG246" s="307" t="n"/>
      <c r="AH246" s="307" t="n"/>
      <c r="AI246" s="307" t="n"/>
      <c r="AJ246" s="307" t="n"/>
      <c r="AK246" s="307" t="n"/>
      <c r="AL246" s="307" t="n"/>
      <c r="AM246" s="307" t="n"/>
      <c r="AN246" s="307" t="n"/>
      <c r="AO246" s="307" t="n"/>
      <c r="AP246" s="307" t="n"/>
      <c r="AQ246" s="307" t="n"/>
      <c r="AR246" s="307" t="n"/>
      <c r="AS246" s="307" t="n"/>
      <c r="AT246" s="307" t="n"/>
      <c r="AU246" s="307" t="n"/>
      <c r="AV246" s="307" t="n"/>
      <c r="AW246" s="307" t="n"/>
      <c r="AX246" s="307" t="n"/>
      <c r="AY246" s="307" t="n"/>
      <c r="AZ246" s="307" t="n"/>
      <c r="BA246" s="307" t="n"/>
      <c r="BB246" s="307" t="n"/>
      <c r="BC246" s="307" t="n"/>
      <c r="BD246" s="307" t="n"/>
      <c r="BE246" s="307" t="n"/>
      <c r="BF246" s="307" t="n"/>
      <c r="BG246" s="307" t="n"/>
      <c r="BH246" s="307" t="n"/>
      <c r="BI246" s="307" t="n"/>
      <c r="BJ246" s="307" t="n"/>
      <c r="BK246" s="307" t="n"/>
      <c r="BL246" s="307" t="n"/>
      <c r="BM246" s="307" t="n"/>
      <c r="BN246" s="307" t="n"/>
      <c r="BO246" s="307" t="n"/>
      <c r="BP246" s="307" t="n"/>
      <c r="BQ246" s="307" t="n"/>
      <c r="BR246" s="307" t="n"/>
      <c r="BS246" s="307" t="n"/>
      <c r="BT246" s="307" t="n"/>
      <c r="BU246" s="307" t="n"/>
      <c r="BV246" s="307" t="n"/>
      <c r="BW246" s="307" t="n"/>
      <c r="BX246" s="307" t="n"/>
      <c r="BY246" s="307" t="n"/>
      <c r="BZ246" s="307" t="n"/>
      <c r="CA246" s="307" t="n"/>
      <c r="CB246" s="307" t="n"/>
      <c r="CC246" s="302" t="n"/>
      <c r="CD246" s="302" t="n"/>
      <c r="CE246" s="302" t="n"/>
      <c r="CF246" s="302" t="n"/>
      <c r="CG246" s="302" t="n"/>
      <c r="CH246" s="302" t="n"/>
      <c r="CI246" s="302" t="n"/>
      <c r="CJ246" s="302" t="n"/>
      <c r="CK246" s="302" t="n"/>
      <c r="CL246" s="302" t="n"/>
      <c r="CM246" s="302" t="n"/>
      <c r="CN246" s="302" t="n"/>
      <c r="CO246" s="302" t="n"/>
      <c r="CP246" s="302" t="n"/>
      <c r="CQ246" s="302" t="n"/>
      <c r="CR246" s="302" t="n"/>
      <c r="CS246" s="302" t="n"/>
      <c r="CT246" s="302" t="n"/>
      <c r="CU246" s="302" t="n"/>
      <c r="CV246" s="302" t="n"/>
    </row>
    <row r="247" ht="10.5" customHeight="1" s="412">
      <c r="A247" s="318" t="inlineStr">
        <is>
          <t>Net Asset Value</t>
        </is>
      </c>
      <c r="B247" s="319" t="inlineStr">
        <is>
          <t>-</t>
        </is>
      </c>
      <c r="C247" s="319" t="inlineStr">
        <is>
          <t>-</t>
        </is>
      </c>
      <c r="D247" s="319" t="inlineStr">
        <is>
          <t>-</t>
        </is>
      </c>
      <c r="E247" s="319" t="inlineStr">
        <is>
          <t>-</t>
        </is>
      </c>
      <c r="F247" s="319" t="inlineStr">
        <is>
          <t>-</t>
        </is>
      </c>
      <c r="G247" s="319" t="inlineStr">
        <is>
          <t>-</t>
        </is>
      </c>
      <c r="H247" s="319" t="inlineStr">
        <is>
          <t>-</t>
        </is>
      </c>
      <c r="I247" s="461" t="n">
        <v>1068.481</v>
      </c>
      <c r="J247" s="461" t="n">
        <v>1063.405</v>
      </c>
      <c r="K247" s="319" t="inlineStr">
        <is>
          <t>-</t>
        </is>
      </c>
      <c r="L247" s="319" t="inlineStr">
        <is>
          <t>-</t>
        </is>
      </c>
      <c r="M247" s="319" t="inlineStr">
        <is>
          <t>-</t>
        </is>
      </c>
      <c r="N247" s="319" t="inlineStr">
        <is>
          <t>-</t>
        </is>
      </c>
      <c r="O247" s="319" t="inlineStr">
        <is>
          <t>-</t>
        </is>
      </c>
      <c r="P247" s="319" t="inlineStr">
        <is>
          <t>-</t>
        </is>
      </c>
      <c r="Q247" s="319" t="inlineStr">
        <is>
          <t>-</t>
        </is>
      </c>
      <c r="R247" s="461" t="n">
        <v>3102.694</v>
      </c>
      <c r="S247" s="461" t="n">
        <v>3148.799</v>
      </c>
      <c r="T247" s="462" t="n">
        <v>5289.39</v>
      </c>
      <c r="U247" s="462" t="n">
        <v>6335.68</v>
      </c>
      <c r="V247" s="462" t="n">
        <v>7439.41</v>
      </c>
      <c r="W247" s="319" t="inlineStr">
        <is>
          <t>-</t>
        </is>
      </c>
      <c r="X247" s="319" t="inlineStr">
        <is>
          <t>-</t>
        </is>
      </c>
      <c r="Y247" s="319" t="inlineStr">
        <is>
          <t>-</t>
        </is>
      </c>
      <c r="Z247" s="319" t="inlineStr">
        <is>
          <t>-</t>
        </is>
      </c>
      <c r="AA247" s="319" t="inlineStr">
        <is>
          <t>-</t>
        </is>
      </c>
      <c r="AB247" s="319" t="inlineStr">
        <is>
          <t>-</t>
        </is>
      </c>
      <c r="AC247" s="319" t="inlineStr">
        <is>
          <t>-</t>
        </is>
      </c>
      <c r="AD247" s="307" t="n"/>
      <c r="AE247" s="307" t="n"/>
      <c r="AF247" s="307" t="n"/>
      <c r="AG247" s="307" t="n"/>
      <c r="AH247" s="307" t="n"/>
      <c r="AI247" s="307" t="n"/>
      <c r="AJ247" s="307" t="n"/>
      <c r="AK247" s="307" t="n"/>
      <c r="AL247" s="307" t="n"/>
      <c r="AM247" s="307" t="n"/>
      <c r="AN247" s="307" t="n"/>
      <c r="AO247" s="307" t="n"/>
      <c r="AP247" s="307" t="n"/>
      <c r="AQ247" s="307" t="n"/>
      <c r="AR247" s="307" t="n"/>
      <c r="AS247" s="307" t="n"/>
      <c r="AT247" s="307" t="n"/>
      <c r="AU247" s="307" t="n"/>
      <c r="AV247" s="307" t="n"/>
      <c r="AW247" s="307" t="n"/>
      <c r="AX247" s="307" t="n"/>
      <c r="AY247" s="307" t="n"/>
      <c r="AZ247" s="307" t="n"/>
      <c r="BA247" s="307" t="n"/>
      <c r="BB247" s="307" t="n"/>
      <c r="BC247" s="307" t="n"/>
      <c r="BD247" s="307" t="n"/>
      <c r="BE247" s="307" t="n"/>
      <c r="BF247" s="307" t="n"/>
      <c r="BG247" s="307" t="n"/>
      <c r="BH247" s="307" t="n"/>
      <c r="BI247" s="307" t="n"/>
      <c r="BJ247" s="307" t="n"/>
      <c r="BK247" s="307" t="n"/>
      <c r="BL247" s="307" t="n"/>
      <c r="BM247" s="307" t="n"/>
      <c r="BN247" s="307" t="n"/>
      <c r="BO247" s="307" t="n"/>
      <c r="BP247" s="307" t="n"/>
      <c r="BQ247" s="307" t="n"/>
      <c r="BR247" s="307" t="n"/>
      <c r="BS247" s="307" t="n"/>
      <c r="BT247" s="307" t="n"/>
      <c r="BU247" s="307" t="n"/>
      <c r="BV247" s="307" t="n"/>
      <c r="BW247" s="307" t="n"/>
      <c r="BX247" s="307" t="n"/>
      <c r="BY247" s="307" t="n"/>
      <c r="BZ247" s="307" t="n"/>
      <c r="CA247" s="307" t="n"/>
      <c r="CB247" s="307" t="n"/>
      <c r="CC247" s="302" t="n"/>
      <c r="CD247" s="302" t="n"/>
      <c r="CE247" s="302" t="n"/>
      <c r="CF247" s="302" t="n"/>
      <c r="CG247" s="302" t="n"/>
      <c r="CH247" s="302" t="n"/>
      <c r="CI247" s="302" t="n"/>
      <c r="CJ247" s="302" t="n"/>
      <c r="CK247" s="302" t="n"/>
      <c r="CL247" s="302" t="n"/>
      <c r="CM247" s="302" t="n"/>
      <c r="CN247" s="302" t="n"/>
      <c r="CO247" s="302" t="n"/>
      <c r="CP247" s="302" t="n"/>
      <c r="CQ247" s="302" t="n"/>
      <c r="CR247" s="302" t="n"/>
      <c r="CS247" s="302" t="n"/>
      <c r="CT247" s="302" t="n"/>
      <c r="CU247" s="302" t="n"/>
      <c r="CV247" s="302" t="n"/>
    </row>
    <row r="248" ht="10.5" customHeight="1" s="412">
      <c r="A248" s="302" t="inlineStr">
        <is>
          <t xml:space="preserve">    Final Est.</t>
        </is>
      </c>
      <c r="B248" s="319" t="inlineStr">
        <is>
          <t>-</t>
        </is>
      </c>
      <c r="C248" s="319" t="inlineStr">
        <is>
          <t>-</t>
        </is>
      </c>
      <c r="D248" s="319" t="inlineStr">
        <is>
          <t>-</t>
        </is>
      </c>
      <c r="E248" s="319" t="inlineStr">
        <is>
          <t>-</t>
        </is>
      </c>
      <c r="F248" s="319" t="inlineStr">
        <is>
          <t>-</t>
        </is>
      </c>
      <c r="G248" s="319" t="inlineStr">
        <is>
          <t>-</t>
        </is>
      </c>
      <c r="H248" s="319" t="inlineStr">
        <is>
          <t>-</t>
        </is>
      </c>
      <c r="I248" s="462" t="n">
        <v>1116.94215</v>
      </c>
      <c r="J248" s="462" t="n">
        <v>1163.08445</v>
      </c>
      <c r="K248" s="319" t="inlineStr">
        <is>
          <t>-</t>
        </is>
      </c>
      <c r="L248" s="319" t="inlineStr">
        <is>
          <t>-</t>
        </is>
      </c>
      <c r="M248" s="319" t="inlineStr">
        <is>
          <t>-</t>
        </is>
      </c>
      <c r="N248" s="319" t="inlineStr">
        <is>
          <t>-</t>
        </is>
      </c>
      <c r="O248" s="319" t="inlineStr">
        <is>
          <t>-</t>
        </is>
      </c>
      <c r="P248" s="319" t="inlineStr">
        <is>
          <t>-</t>
        </is>
      </c>
      <c r="Q248" s="319" t="inlineStr">
        <is>
          <t>-</t>
        </is>
      </c>
      <c r="R248" s="462" t="n">
        <v>3565.698</v>
      </c>
      <c r="S248" s="462" t="n">
        <v>4030.764</v>
      </c>
      <c r="T248" s="319" t="inlineStr">
        <is>
          <t>-</t>
        </is>
      </c>
      <c r="U248" s="319" t="inlineStr">
        <is>
          <t>-</t>
        </is>
      </c>
      <c r="V248" s="319" t="inlineStr">
        <is>
          <t>-</t>
        </is>
      </c>
      <c r="W248" s="319" t="inlineStr">
        <is>
          <t>-</t>
        </is>
      </c>
      <c r="X248" s="319" t="inlineStr">
        <is>
          <t>-</t>
        </is>
      </c>
      <c r="Y248" s="319" t="inlineStr">
        <is>
          <t>-</t>
        </is>
      </c>
      <c r="Z248" s="319" t="inlineStr">
        <is>
          <t>-</t>
        </is>
      </c>
      <c r="AA248" s="319" t="inlineStr">
        <is>
          <t>-</t>
        </is>
      </c>
      <c r="AB248" s="319" t="inlineStr">
        <is>
          <t>-</t>
        </is>
      </c>
      <c r="AC248" s="319" t="inlineStr">
        <is>
          <t>-</t>
        </is>
      </c>
      <c r="AD248" s="307" t="n"/>
      <c r="AE248" s="307" t="n"/>
      <c r="AF248" s="307" t="n"/>
      <c r="AG248" s="307" t="n"/>
      <c r="AH248" s="307" t="n"/>
      <c r="AI248" s="307" t="n"/>
      <c r="AJ248" s="307" t="n"/>
      <c r="AK248" s="307" t="n"/>
      <c r="AL248" s="307" t="n"/>
      <c r="AM248" s="307" t="n"/>
      <c r="AN248" s="307" t="n"/>
      <c r="AO248" s="307" t="n"/>
      <c r="AP248" s="307" t="n"/>
      <c r="AQ248" s="307" t="n"/>
      <c r="AR248" s="307" t="n"/>
      <c r="AS248" s="307" t="n"/>
      <c r="AT248" s="307" t="n"/>
      <c r="AU248" s="307" t="n"/>
      <c r="AV248" s="307" t="n"/>
      <c r="AW248" s="307" t="n"/>
      <c r="AX248" s="307" t="n"/>
      <c r="AY248" s="307" t="n"/>
      <c r="AZ248" s="307" t="n"/>
      <c r="BA248" s="307" t="n"/>
      <c r="BB248" s="307" t="n"/>
      <c r="BC248" s="307" t="n"/>
      <c r="BD248" s="307" t="n"/>
      <c r="BE248" s="307" t="n"/>
      <c r="BF248" s="307" t="n"/>
      <c r="BG248" s="307" t="n"/>
      <c r="BH248" s="307" t="n"/>
      <c r="BI248" s="307" t="n"/>
      <c r="BJ248" s="307" t="n"/>
      <c r="BK248" s="307" t="n"/>
      <c r="BL248" s="307" t="n"/>
      <c r="BM248" s="307" t="n"/>
      <c r="BN248" s="307" t="n"/>
      <c r="BO248" s="307" t="n"/>
      <c r="BP248" s="307" t="n"/>
      <c r="BQ248" s="307" t="n"/>
      <c r="BR248" s="307" t="n"/>
      <c r="BS248" s="307" t="n"/>
      <c r="BT248" s="307" t="n"/>
      <c r="BU248" s="307" t="n"/>
      <c r="BV248" s="307" t="n"/>
      <c r="BW248" s="307" t="n"/>
      <c r="BX248" s="307" t="n"/>
      <c r="BY248" s="307" t="n"/>
      <c r="BZ248" s="307" t="n"/>
      <c r="CA248" s="307" t="n"/>
      <c r="CB248" s="307" t="n"/>
      <c r="CC248" s="302" t="n"/>
      <c r="CD248" s="302" t="n"/>
      <c r="CE248" s="302" t="n"/>
      <c r="CF248" s="302" t="n"/>
      <c r="CG248" s="302" t="n"/>
      <c r="CH248" s="302" t="n"/>
      <c r="CI248" s="302" t="n"/>
      <c r="CJ248" s="302" t="n"/>
      <c r="CK248" s="302" t="n"/>
      <c r="CL248" s="302" t="n"/>
      <c r="CM248" s="302" t="n"/>
      <c r="CN248" s="302" t="n"/>
      <c r="CO248" s="302" t="n"/>
      <c r="CP248" s="302" t="n"/>
      <c r="CQ248" s="302" t="n"/>
      <c r="CR248" s="302" t="n"/>
      <c r="CS248" s="302" t="n"/>
      <c r="CT248" s="302" t="n"/>
      <c r="CU248" s="302" t="n"/>
      <c r="CV248" s="302" t="n"/>
    </row>
    <row r="249" ht="10.5" customHeight="1" s="412">
      <c r="A249" s="302" t="inlineStr">
        <is>
          <t xml:space="preserve">    Median</t>
        </is>
      </c>
      <c r="B249" s="319" t="inlineStr">
        <is>
          <t>-</t>
        </is>
      </c>
      <c r="C249" s="319" t="inlineStr">
        <is>
          <t>-</t>
        </is>
      </c>
      <c r="D249" s="319" t="inlineStr">
        <is>
          <t>-</t>
        </is>
      </c>
      <c r="E249" s="319" t="inlineStr">
        <is>
          <t>-</t>
        </is>
      </c>
      <c r="F249" s="319" t="inlineStr">
        <is>
          <t>-</t>
        </is>
      </c>
      <c r="G249" s="319" t="inlineStr">
        <is>
          <t>-</t>
        </is>
      </c>
      <c r="H249" s="319" t="inlineStr">
        <is>
          <t>-</t>
        </is>
      </c>
      <c r="I249" s="462" t="n">
        <v>1116.94215</v>
      </c>
      <c r="J249" s="462" t="n">
        <v>1163.08445</v>
      </c>
      <c r="K249" s="319" t="inlineStr">
        <is>
          <t>-</t>
        </is>
      </c>
      <c r="L249" s="319" t="inlineStr">
        <is>
          <t>-</t>
        </is>
      </c>
      <c r="M249" s="319" t="inlineStr">
        <is>
          <t>-</t>
        </is>
      </c>
      <c r="N249" s="319" t="inlineStr">
        <is>
          <t>-</t>
        </is>
      </c>
      <c r="O249" s="319" t="inlineStr">
        <is>
          <t>-</t>
        </is>
      </c>
      <c r="P249" s="319" t="inlineStr">
        <is>
          <t>-</t>
        </is>
      </c>
      <c r="Q249" s="319" t="inlineStr">
        <is>
          <t>-</t>
        </is>
      </c>
      <c r="R249" s="462" t="n">
        <v>3565.698</v>
      </c>
      <c r="S249" s="462" t="n">
        <v>4030.764</v>
      </c>
      <c r="T249" s="462" t="n">
        <v>5289.39</v>
      </c>
      <c r="U249" s="462" t="n">
        <v>6335.68</v>
      </c>
      <c r="V249" s="462" t="n">
        <v>7439.41</v>
      </c>
      <c r="W249" s="319" t="inlineStr">
        <is>
          <t>-</t>
        </is>
      </c>
      <c r="X249" s="319" t="inlineStr">
        <is>
          <t>-</t>
        </is>
      </c>
      <c r="Y249" s="319" t="inlineStr">
        <is>
          <t>-</t>
        </is>
      </c>
      <c r="Z249" s="319" t="inlineStr">
        <is>
          <t>-</t>
        </is>
      </c>
      <c r="AA249" s="319" t="inlineStr">
        <is>
          <t>-</t>
        </is>
      </c>
      <c r="AB249" s="319" t="inlineStr">
        <is>
          <t>-</t>
        </is>
      </c>
      <c r="AC249" s="319" t="inlineStr">
        <is>
          <t>-</t>
        </is>
      </c>
      <c r="AD249" s="307" t="n"/>
      <c r="AE249" s="307" t="n"/>
      <c r="AF249" s="307" t="n"/>
      <c r="AG249" s="307" t="n"/>
      <c r="AH249" s="307" t="n"/>
      <c r="AI249" s="307" t="n"/>
      <c r="AJ249" s="307" t="n"/>
      <c r="AK249" s="307" t="n"/>
      <c r="AL249" s="307" t="n"/>
      <c r="AM249" s="307" t="n"/>
      <c r="AN249" s="307" t="n"/>
      <c r="AO249" s="307" t="n"/>
      <c r="AP249" s="307" t="n"/>
      <c r="AQ249" s="307" t="n"/>
      <c r="AR249" s="307" t="n"/>
      <c r="AS249" s="307" t="n"/>
      <c r="AT249" s="307" t="n"/>
      <c r="AU249" s="307" t="n"/>
      <c r="AV249" s="307" t="n"/>
      <c r="AW249" s="307" t="n"/>
      <c r="AX249" s="307" t="n"/>
      <c r="AY249" s="307" t="n"/>
      <c r="AZ249" s="307" t="n"/>
      <c r="BA249" s="307" t="n"/>
      <c r="BB249" s="307" t="n"/>
      <c r="BC249" s="307" t="n"/>
      <c r="BD249" s="307" t="n"/>
      <c r="BE249" s="307" t="n"/>
      <c r="BF249" s="307" t="n"/>
      <c r="BG249" s="307" t="n"/>
      <c r="BH249" s="307" t="n"/>
      <c r="BI249" s="307" t="n"/>
      <c r="BJ249" s="307" t="n"/>
      <c r="BK249" s="307" t="n"/>
      <c r="BL249" s="307" t="n"/>
      <c r="BM249" s="307" t="n"/>
      <c r="BN249" s="307" t="n"/>
      <c r="BO249" s="307" t="n"/>
      <c r="BP249" s="307" t="n"/>
      <c r="BQ249" s="307" t="n"/>
      <c r="BR249" s="307" t="n"/>
      <c r="BS249" s="307" t="n"/>
      <c r="BT249" s="307" t="n"/>
      <c r="BU249" s="307" t="n"/>
      <c r="BV249" s="307" t="n"/>
      <c r="BW249" s="307" t="n"/>
      <c r="BX249" s="307" t="n"/>
      <c r="BY249" s="307" t="n"/>
      <c r="BZ249" s="307" t="n"/>
      <c r="CA249" s="307" t="n"/>
      <c r="CB249" s="307" t="n"/>
      <c r="CC249" s="302" t="n"/>
      <c r="CD249" s="302" t="n"/>
      <c r="CE249" s="302" t="n"/>
      <c r="CF249" s="302" t="n"/>
      <c r="CG249" s="302" t="n"/>
      <c r="CH249" s="302" t="n"/>
      <c r="CI249" s="302" t="n"/>
      <c r="CJ249" s="302" t="n"/>
      <c r="CK249" s="302" t="n"/>
      <c r="CL249" s="302" t="n"/>
      <c r="CM249" s="302" t="n"/>
      <c r="CN249" s="302" t="n"/>
      <c r="CO249" s="302" t="n"/>
      <c r="CP249" s="302" t="n"/>
      <c r="CQ249" s="302" t="n"/>
      <c r="CR249" s="302" t="n"/>
      <c r="CS249" s="302" t="n"/>
      <c r="CT249" s="302" t="n"/>
      <c r="CU249" s="302" t="n"/>
      <c r="CV249" s="302" t="n"/>
    </row>
    <row r="250" ht="10.5" customHeight="1" s="412">
      <c r="A250" s="302" t="inlineStr">
        <is>
          <t xml:space="preserve">    High</t>
        </is>
      </c>
      <c r="B250" s="319" t="inlineStr">
        <is>
          <t>-</t>
        </is>
      </c>
      <c r="C250" s="319" t="inlineStr">
        <is>
          <t>-</t>
        </is>
      </c>
      <c r="D250" s="319" t="inlineStr">
        <is>
          <t>-</t>
        </is>
      </c>
      <c r="E250" s="319" t="inlineStr">
        <is>
          <t>-</t>
        </is>
      </c>
      <c r="F250" s="319" t="inlineStr">
        <is>
          <t>-</t>
        </is>
      </c>
      <c r="G250" s="319" t="inlineStr">
        <is>
          <t>-</t>
        </is>
      </c>
      <c r="H250" s="319" t="inlineStr">
        <is>
          <t>-</t>
        </is>
      </c>
      <c r="I250" s="462" t="n">
        <v>1116.94215</v>
      </c>
      <c r="J250" s="462" t="n">
        <v>1163.08445</v>
      </c>
      <c r="K250" s="319" t="inlineStr">
        <is>
          <t>-</t>
        </is>
      </c>
      <c r="L250" s="319" t="inlineStr">
        <is>
          <t>-</t>
        </is>
      </c>
      <c r="M250" s="319" t="inlineStr">
        <is>
          <t>-</t>
        </is>
      </c>
      <c r="N250" s="319" t="inlineStr">
        <is>
          <t>-</t>
        </is>
      </c>
      <c r="O250" s="319" t="inlineStr">
        <is>
          <t>-</t>
        </is>
      </c>
      <c r="P250" s="319" t="inlineStr">
        <is>
          <t>-</t>
        </is>
      </c>
      <c r="Q250" s="319" t="inlineStr">
        <is>
          <t>-</t>
        </is>
      </c>
      <c r="R250" s="462" t="n">
        <v>3565.698</v>
      </c>
      <c r="S250" s="462" t="n">
        <v>4030.764</v>
      </c>
      <c r="T250" s="462" t="n">
        <v>5289.39</v>
      </c>
      <c r="U250" s="462" t="n">
        <v>6335.68</v>
      </c>
      <c r="V250" s="462" t="n">
        <v>7439.41</v>
      </c>
      <c r="W250" s="319" t="inlineStr">
        <is>
          <t>-</t>
        </is>
      </c>
      <c r="X250" s="319" t="inlineStr">
        <is>
          <t>-</t>
        </is>
      </c>
      <c r="Y250" s="319" t="inlineStr">
        <is>
          <t>-</t>
        </is>
      </c>
      <c r="Z250" s="319" t="inlineStr">
        <is>
          <t>-</t>
        </is>
      </c>
      <c r="AA250" s="319" t="inlineStr">
        <is>
          <t>-</t>
        </is>
      </c>
      <c r="AB250" s="319" t="inlineStr">
        <is>
          <t>-</t>
        </is>
      </c>
      <c r="AC250" s="319" t="inlineStr">
        <is>
          <t>-</t>
        </is>
      </c>
      <c r="AD250" s="307" t="n"/>
      <c r="AE250" s="307" t="n"/>
      <c r="AF250" s="307" t="n"/>
      <c r="AG250" s="307" t="n"/>
      <c r="AH250" s="307" t="n"/>
      <c r="AI250" s="307" t="n"/>
      <c r="AJ250" s="307" t="n"/>
      <c r="AK250" s="307" t="n"/>
      <c r="AL250" s="307" t="n"/>
      <c r="AM250" s="307" t="n"/>
      <c r="AN250" s="307" t="n"/>
      <c r="AO250" s="307" t="n"/>
      <c r="AP250" s="307" t="n"/>
      <c r="AQ250" s="307" t="n"/>
      <c r="AR250" s="307" t="n"/>
      <c r="AS250" s="307" t="n"/>
      <c r="AT250" s="307" t="n"/>
      <c r="AU250" s="307" t="n"/>
      <c r="AV250" s="307" t="n"/>
      <c r="AW250" s="307" t="n"/>
      <c r="AX250" s="307" t="n"/>
      <c r="AY250" s="307" t="n"/>
      <c r="AZ250" s="307" t="n"/>
      <c r="BA250" s="307" t="n"/>
      <c r="BB250" s="307" t="n"/>
      <c r="BC250" s="307" t="n"/>
      <c r="BD250" s="307" t="n"/>
      <c r="BE250" s="307" t="n"/>
      <c r="BF250" s="307" t="n"/>
      <c r="BG250" s="307" t="n"/>
      <c r="BH250" s="307" t="n"/>
      <c r="BI250" s="307" t="n"/>
      <c r="BJ250" s="307" t="n"/>
      <c r="BK250" s="307" t="n"/>
      <c r="BL250" s="307" t="n"/>
      <c r="BM250" s="307" t="n"/>
      <c r="BN250" s="307" t="n"/>
      <c r="BO250" s="307" t="n"/>
      <c r="BP250" s="307" t="n"/>
      <c r="BQ250" s="307" t="n"/>
      <c r="BR250" s="307" t="n"/>
      <c r="BS250" s="307" t="n"/>
      <c r="BT250" s="307" t="n"/>
      <c r="BU250" s="307" t="n"/>
      <c r="BV250" s="307" t="n"/>
      <c r="BW250" s="307" t="n"/>
      <c r="BX250" s="307" t="n"/>
      <c r="BY250" s="307" t="n"/>
      <c r="BZ250" s="307" t="n"/>
      <c r="CA250" s="307" t="n"/>
      <c r="CB250" s="307" t="n"/>
      <c r="CC250" s="302" t="n"/>
      <c r="CD250" s="302" t="n"/>
      <c r="CE250" s="302" t="n"/>
      <c r="CF250" s="302" t="n"/>
      <c r="CG250" s="302" t="n"/>
      <c r="CH250" s="302" t="n"/>
      <c r="CI250" s="302" t="n"/>
      <c r="CJ250" s="302" t="n"/>
      <c r="CK250" s="302" t="n"/>
      <c r="CL250" s="302" t="n"/>
      <c r="CM250" s="302" t="n"/>
      <c r="CN250" s="302" t="n"/>
      <c r="CO250" s="302" t="n"/>
      <c r="CP250" s="302" t="n"/>
      <c r="CQ250" s="302" t="n"/>
      <c r="CR250" s="302" t="n"/>
      <c r="CS250" s="302" t="n"/>
      <c r="CT250" s="302" t="n"/>
      <c r="CU250" s="302" t="n"/>
      <c r="CV250" s="302" t="n"/>
    </row>
    <row r="251" ht="10.5" customHeight="1" s="412">
      <c r="A251" s="302" t="inlineStr">
        <is>
          <t xml:space="preserve">    Low</t>
        </is>
      </c>
      <c r="B251" s="319" t="inlineStr">
        <is>
          <t>-</t>
        </is>
      </c>
      <c r="C251" s="319" t="inlineStr">
        <is>
          <t>-</t>
        </is>
      </c>
      <c r="D251" s="319" t="inlineStr">
        <is>
          <t>-</t>
        </is>
      </c>
      <c r="E251" s="319" t="inlineStr">
        <is>
          <t>-</t>
        </is>
      </c>
      <c r="F251" s="319" t="inlineStr">
        <is>
          <t>-</t>
        </is>
      </c>
      <c r="G251" s="319" t="inlineStr">
        <is>
          <t>-</t>
        </is>
      </c>
      <c r="H251" s="319" t="inlineStr">
        <is>
          <t>-</t>
        </is>
      </c>
      <c r="I251" s="462" t="n">
        <v>1116.94215</v>
      </c>
      <c r="J251" s="462" t="n">
        <v>1163.08445</v>
      </c>
      <c r="K251" s="319" t="inlineStr">
        <is>
          <t>-</t>
        </is>
      </c>
      <c r="L251" s="319" t="inlineStr">
        <is>
          <t>-</t>
        </is>
      </c>
      <c r="M251" s="319" t="inlineStr">
        <is>
          <t>-</t>
        </is>
      </c>
      <c r="N251" s="319" t="inlineStr">
        <is>
          <t>-</t>
        </is>
      </c>
      <c r="O251" s="319" t="inlineStr">
        <is>
          <t>-</t>
        </is>
      </c>
      <c r="P251" s="319" t="inlineStr">
        <is>
          <t>-</t>
        </is>
      </c>
      <c r="Q251" s="319" t="inlineStr">
        <is>
          <t>-</t>
        </is>
      </c>
      <c r="R251" s="462" t="n">
        <v>3565.698</v>
      </c>
      <c r="S251" s="462" t="n">
        <v>4030.764</v>
      </c>
      <c r="T251" s="462" t="n">
        <v>5289.39</v>
      </c>
      <c r="U251" s="462" t="n">
        <v>6335.68</v>
      </c>
      <c r="V251" s="462" t="n">
        <v>7439.41</v>
      </c>
      <c r="W251" s="319" t="inlineStr">
        <is>
          <t>-</t>
        </is>
      </c>
      <c r="X251" s="319" t="inlineStr">
        <is>
          <t>-</t>
        </is>
      </c>
      <c r="Y251" s="319" t="inlineStr">
        <is>
          <t>-</t>
        </is>
      </c>
      <c r="Z251" s="319" t="inlineStr">
        <is>
          <t>-</t>
        </is>
      </c>
      <c r="AA251" s="319" t="inlineStr">
        <is>
          <t>-</t>
        </is>
      </c>
      <c r="AB251" s="319" t="inlineStr">
        <is>
          <t>-</t>
        </is>
      </c>
      <c r="AC251" s="319" t="inlineStr">
        <is>
          <t>-</t>
        </is>
      </c>
      <c r="AD251" s="307" t="n"/>
      <c r="AE251" s="307" t="n"/>
      <c r="AF251" s="307" t="n"/>
      <c r="AG251" s="307" t="n"/>
      <c r="AH251" s="307" t="n"/>
      <c r="AI251" s="307" t="n"/>
      <c r="AJ251" s="307" t="n"/>
      <c r="AK251" s="307" t="n"/>
      <c r="AL251" s="307" t="n"/>
      <c r="AM251" s="307" t="n"/>
      <c r="AN251" s="307" t="n"/>
      <c r="AO251" s="307" t="n"/>
      <c r="AP251" s="307" t="n"/>
      <c r="AQ251" s="307" t="n"/>
      <c r="AR251" s="307" t="n"/>
      <c r="AS251" s="307" t="n"/>
      <c r="AT251" s="307" t="n"/>
      <c r="AU251" s="307" t="n"/>
      <c r="AV251" s="307" t="n"/>
      <c r="AW251" s="307" t="n"/>
      <c r="AX251" s="307" t="n"/>
      <c r="AY251" s="307" t="n"/>
      <c r="AZ251" s="307" t="n"/>
      <c r="BA251" s="307" t="n"/>
      <c r="BB251" s="307" t="n"/>
      <c r="BC251" s="307" t="n"/>
      <c r="BD251" s="307" t="n"/>
      <c r="BE251" s="307" t="n"/>
      <c r="BF251" s="307" t="n"/>
      <c r="BG251" s="307" t="n"/>
      <c r="BH251" s="307" t="n"/>
      <c r="BI251" s="307" t="n"/>
      <c r="BJ251" s="307" t="n"/>
      <c r="BK251" s="307" t="n"/>
      <c r="BL251" s="307" t="n"/>
      <c r="BM251" s="307" t="n"/>
      <c r="BN251" s="307" t="n"/>
      <c r="BO251" s="307" t="n"/>
      <c r="BP251" s="307" t="n"/>
      <c r="BQ251" s="307" t="n"/>
      <c r="BR251" s="307" t="n"/>
      <c r="BS251" s="307" t="n"/>
      <c r="BT251" s="307" t="n"/>
      <c r="BU251" s="307" t="n"/>
      <c r="BV251" s="307" t="n"/>
      <c r="BW251" s="307" t="n"/>
      <c r="BX251" s="307" t="n"/>
      <c r="BY251" s="307" t="n"/>
      <c r="BZ251" s="307" t="n"/>
      <c r="CA251" s="307" t="n"/>
      <c r="CB251" s="307" t="n"/>
      <c r="CC251" s="302" t="n"/>
      <c r="CD251" s="302" t="n"/>
      <c r="CE251" s="302" t="n"/>
      <c r="CF251" s="302" t="n"/>
      <c r="CG251" s="302" t="n"/>
      <c r="CH251" s="302" t="n"/>
      <c r="CI251" s="302" t="n"/>
      <c r="CJ251" s="302" t="n"/>
      <c r="CK251" s="302" t="n"/>
      <c r="CL251" s="302" t="n"/>
      <c r="CM251" s="302" t="n"/>
      <c r="CN251" s="302" t="n"/>
      <c r="CO251" s="302" t="n"/>
      <c r="CP251" s="302" t="n"/>
      <c r="CQ251" s="302" t="n"/>
      <c r="CR251" s="302" t="n"/>
      <c r="CS251" s="302" t="n"/>
      <c r="CT251" s="302" t="n"/>
      <c r="CU251" s="302" t="n"/>
      <c r="CV251" s="302" t="n"/>
    </row>
    <row r="252" ht="10.5" customHeight="1" s="412">
      <c r="A252" s="302" t="inlineStr">
        <is>
          <t xml:space="preserve">    Std. Dev.</t>
        </is>
      </c>
      <c r="B252" s="319" t="inlineStr">
        <is>
          <t>-</t>
        </is>
      </c>
      <c r="C252" s="319" t="inlineStr">
        <is>
          <t>-</t>
        </is>
      </c>
      <c r="D252" s="319" t="inlineStr">
        <is>
          <t>-</t>
        </is>
      </c>
      <c r="E252" s="319" t="inlineStr">
        <is>
          <t>-</t>
        </is>
      </c>
      <c r="F252" s="319" t="inlineStr">
        <is>
          <t>-</t>
        </is>
      </c>
      <c r="G252" s="319" t="inlineStr">
        <is>
          <t>-</t>
        </is>
      </c>
      <c r="H252" s="319" t="inlineStr">
        <is>
          <t>-</t>
        </is>
      </c>
      <c r="I252" s="460" t="n">
        <v>0</v>
      </c>
      <c r="J252" s="460" t="n">
        <v>0</v>
      </c>
      <c r="K252" s="319" t="inlineStr">
        <is>
          <t>-</t>
        </is>
      </c>
      <c r="L252" s="319" t="inlineStr">
        <is>
          <t>-</t>
        </is>
      </c>
      <c r="M252" s="319" t="inlineStr">
        <is>
          <t>-</t>
        </is>
      </c>
      <c r="N252" s="319" t="inlineStr">
        <is>
          <t>-</t>
        </is>
      </c>
      <c r="O252" s="319" t="inlineStr">
        <is>
          <t>-</t>
        </is>
      </c>
      <c r="P252" s="319" t="inlineStr">
        <is>
          <t>-</t>
        </is>
      </c>
      <c r="Q252" s="319" t="inlineStr">
        <is>
          <t>-</t>
        </is>
      </c>
      <c r="R252" s="460" t="n">
        <v>0</v>
      </c>
      <c r="S252" s="460" t="n">
        <v>0</v>
      </c>
      <c r="T252" s="460" t="n">
        <v>0</v>
      </c>
      <c r="U252" s="460" t="n">
        <v>0</v>
      </c>
      <c r="V252" s="460" t="n">
        <v>0</v>
      </c>
      <c r="W252" s="319" t="inlineStr">
        <is>
          <t>-</t>
        </is>
      </c>
      <c r="X252" s="319" t="inlineStr">
        <is>
          <t>-</t>
        </is>
      </c>
      <c r="Y252" s="319" t="inlineStr">
        <is>
          <t>-</t>
        </is>
      </c>
      <c r="Z252" s="319" t="inlineStr">
        <is>
          <t>-</t>
        </is>
      </c>
      <c r="AA252" s="319" t="inlineStr">
        <is>
          <t>-</t>
        </is>
      </c>
      <c r="AB252" s="319" t="inlineStr">
        <is>
          <t>-</t>
        </is>
      </c>
      <c r="AC252" s="319" t="inlineStr">
        <is>
          <t>-</t>
        </is>
      </c>
      <c r="AD252" s="307" t="n"/>
      <c r="AE252" s="307" t="n"/>
      <c r="AF252" s="307" t="n"/>
      <c r="AG252" s="307" t="n"/>
      <c r="AH252" s="307" t="n"/>
      <c r="AI252" s="307" t="n"/>
      <c r="AJ252" s="307" t="n"/>
      <c r="AK252" s="307" t="n"/>
      <c r="AL252" s="307" t="n"/>
      <c r="AM252" s="307" t="n"/>
      <c r="AN252" s="307" t="n"/>
      <c r="AO252" s="307" t="n"/>
      <c r="AP252" s="307" t="n"/>
      <c r="AQ252" s="307" t="n"/>
      <c r="AR252" s="307" t="n"/>
      <c r="AS252" s="307" t="n"/>
      <c r="AT252" s="307" t="n"/>
      <c r="AU252" s="307" t="n"/>
      <c r="AV252" s="307" t="n"/>
      <c r="AW252" s="307" t="n"/>
      <c r="AX252" s="307" t="n"/>
      <c r="AY252" s="307" t="n"/>
      <c r="AZ252" s="307" t="n"/>
      <c r="BA252" s="307" t="n"/>
      <c r="BB252" s="307" t="n"/>
      <c r="BC252" s="307" t="n"/>
      <c r="BD252" s="307" t="n"/>
      <c r="BE252" s="307" t="n"/>
      <c r="BF252" s="307" t="n"/>
      <c r="BG252" s="307" t="n"/>
      <c r="BH252" s="307" t="n"/>
      <c r="BI252" s="307" t="n"/>
      <c r="BJ252" s="307" t="n"/>
      <c r="BK252" s="307" t="n"/>
      <c r="BL252" s="307" t="n"/>
      <c r="BM252" s="307" t="n"/>
      <c r="BN252" s="307" t="n"/>
      <c r="BO252" s="307" t="n"/>
      <c r="BP252" s="307" t="n"/>
      <c r="BQ252" s="307" t="n"/>
      <c r="BR252" s="307" t="n"/>
      <c r="BS252" s="307" t="n"/>
      <c r="BT252" s="307" t="n"/>
      <c r="BU252" s="307" t="n"/>
      <c r="BV252" s="307" t="n"/>
      <c r="BW252" s="307" t="n"/>
      <c r="BX252" s="307" t="n"/>
      <c r="BY252" s="307" t="n"/>
      <c r="BZ252" s="307" t="n"/>
      <c r="CA252" s="307" t="n"/>
      <c r="CB252" s="307" t="n"/>
      <c r="CC252" s="302" t="n"/>
      <c r="CD252" s="302" t="n"/>
      <c r="CE252" s="302" t="n"/>
      <c r="CF252" s="302" t="n"/>
      <c r="CG252" s="302" t="n"/>
      <c r="CH252" s="302" t="n"/>
      <c r="CI252" s="302" t="n"/>
      <c r="CJ252" s="302" t="n"/>
      <c r="CK252" s="302" t="n"/>
      <c r="CL252" s="302" t="n"/>
      <c r="CM252" s="302" t="n"/>
      <c r="CN252" s="302" t="n"/>
      <c r="CO252" s="302" t="n"/>
      <c r="CP252" s="302" t="n"/>
      <c r="CQ252" s="302" t="n"/>
      <c r="CR252" s="302" t="n"/>
      <c r="CS252" s="302" t="n"/>
      <c r="CT252" s="302" t="n"/>
      <c r="CU252" s="302" t="n"/>
      <c r="CV252" s="302" t="n"/>
    </row>
    <row r="253" ht="10.5" customHeight="1" s="412">
      <c r="A253" s="302" t="inlineStr">
        <is>
          <t xml:space="preserve">    No. of Estimates</t>
        </is>
      </c>
      <c r="B253" s="319" t="inlineStr">
        <is>
          <t>-</t>
        </is>
      </c>
      <c r="C253" s="319" t="inlineStr">
        <is>
          <t>-</t>
        </is>
      </c>
      <c r="D253" s="319" t="inlineStr">
        <is>
          <t>-</t>
        </is>
      </c>
      <c r="E253" s="319" t="inlineStr">
        <is>
          <t>-</t>
        </is>
      </c>
      <c r="F253" s="319" t="inlineStr">
        <is>
          <t>-</t>
        </is>
      </c>
      <c r="G253" s="319" t="inlineStr">
        <is>
          <t>-</t>
        </is>
      </c>
      <c r="H253" s="319" t="inlineStr">
        <is>
          <t>-</t>
        </is>
      </c>
      <c r="I253" s="319" t="inlineStr">
        <is>
          <t>1/1</t>
        </is>
      </c>
      <c r="J253" s="319" t="inlineStr">
        <is>
          <t>1/1</t>
        </is>
      </c>
      <c r="K253" s="319" t="inlineStr">
        <is>
          <t>-</t>
        </is>
      </c>
      <c r="L253" s="319" t="inlineStr">
        <is>
          <t>-</t>
        </is>
      </c>
      <c r="M253" s="319" t="inlineStr">
        <is>
          <t>-</t>
        </is>
      </c>
      <c r="N253" s="319" t="inlineStr">
        <is>
          <t>-</t>
        </is>
      </c>
      <c r="O253" s="319" t="inlineStr">
        <is>
          <t>-</t>
        </is>
      </c>
      <c r="P253" s="319" t="inlineStr">
        <is>
          <t>-</t>
        </is>
      </c>
      <c r="Q253" s="319" t="inlineStr">
        <is>
          <t>-</t>
        </is>
      </c>
      <c r="R253" s="319" t="inlineStr">
        <is>
          <t>1/1</t>
        </is>
      </c>
      <c r="S253" s="319" t="inlineStr">
        <is>
          <t>1/1</t>
        </is>
      </c>
      <c r="T253" s="319" t="inlineStr">
        <is>
          <t>1/1</t>
        </is>
      </c>
      <c r="U253" s="319" t="inlineStr">
        <is>
          <t>1/1</t>
        </is>
      </c>
      <c r="V253" s="319" t="inlineStr">
        <is>
          <t>1/1</t>
        </is>
      </c>
      <c r="W253" s="319" t="inlineStr">
        <is>
          <t>-</t>
        </is>
      </c>
      <c r="X253" s="319" t="inlineStr">
        <is>
          <t>-</t>
        </is>
      </c>
      <c r="Y253" s="319" t="inlineStr">
        <is>
          <t>-</t>
        </is>
      </c>
      <c r="Z253" s="319" t="inlineStr">
        <is>
          <t>-</t>
        </is>
      </c>
      <c r="AA253" s="319" t="inlineStr">
        <is>
          <t>-</t>
        </is>
      </c>
      <c r="AB253" s="319" t="inlineStr">
        <is>
          <t>-</t>
        </is>
      </c>
      <c r="AC253" s="319" t="inlineStr">
        <is>
          <t>-</t>
        </is>
      </c>
      <c r="AD253" s="307" t="n"/>
      <c r="AE253" s="307" t="n"/>
      <c r="AF253" s="307" t="n"/>
      <c r="AG253" s="307" t="n"/>
      <c r="AH253" s="307" t="n"/>
      <c r="AI253" s="307" t="n"/>
      <c r="AJ253" s="307" t="n"/>
      <c r="AK253" s="307" t="n"/>
      <c r="AL253" s="307" t="n"/>
      <c r="AM253" s="307" t="n"/>
      <c r="AN253" s="307" t="n"/>
      <c r="AO253" s="307" t="n"/>
      <c r="AP253" s="307" t="n"/>
      <c r="AQ253" s="307" t="n"/>
      <c r="AR253" s="307" t="n"/>
      <c r="AS253" s="307" t="n"/>
      <c r="AT253" s="307" t="n"/>
      <c r="AU253" s="307" t="n"/>
      <c r="AV253" s="307" t="n"/>
      <c r="AW253" s="307" t="n"/>
      <c r="AX253" s="307" t="n"/>
      <c r="AY253" s="307" t="n"/>
      <c r="AZ253" s="307" t="n"/>
      <c r="BA253" s="307" t="n"/>
      <c r="BB253" s="307" t="n"/>
      <c r="BC253" s="307" t="n"/>
      <c r="BD253" s="307" t="n"/>
      <c r="BE253" s="307" t="n"/>
      <c r="BF253" s="307" t="n"/>
      <c r="BG253" s="307" t="n"/>
      <c r="BH253" s="307" t="n"/>
      <c r="BI253" s="307" t="n"/>
      <c r="BJ253" s="307" t="n"/>
      <c r="BK253" s="307" t="n"/>
      <c r="BL253" s="307" t="n"/>
      <c r="BM253" s="307" t="n"/>
      <c r="BN253" s="307" t="n"/>
      <c r="BO253" s="307" t="n"/>
      <c r="BP253" s="307" t="n"/>
      <c r="BQ253" s="307" t="n"/>
      <c r="BR253" s="307" t="n"/>
      <c r="BS253" s="307" t="n"/>
      <c r="BT253" s="307" t="n"/>
      <c r="BU253" s="307" t="n"/>
      <c r="BV253" s="307" t="n"/>
      <c r="BW253" s="307" t="n"/>
      <c r="BX253" s="307" t="n"/>
      <c r="BY253" s="307" t="n"/>
      <c r="BZ253" s="307" t="n"/>
      <c r="CA253" s="307" t="n"/>
      <c r="CB253" s="307" t="n"/>
      <c r="CC253" s="302" t="n"/>
      <c r="CD253" s="302" t="n"/>
      <c r="CE253" s="302" t="n"/>
      <c r="CF253" s="302" t="n"/>
      <c r="CG253" s="302" t="n"/>
      <c r="CH253" s="302" t="n"/>
      <c r="CI253" s="302" t="n"/>
      <c r="CJ253" s="302" t="n"/>
      <c r="CK253" s="302" t="n"/>
      <c r="CL253" s="302" t="n"/>
      <c r="CM253" s="302" t="n"/>
      <c r="CN253" s="302" t="n"/>
      <c r="CO253" s="302" t="n"/>
      <c r="CP253" s="302" t="n"/>
      <c r="CQ253" s="302" t="n"/>
      <c r="CR253" s="302" t="n"/>
      <c r="CS253" s="302" t="n"/>
      <c r="CT253" s="302" t="n"/>
      <c r="CU253" s="302" t="n"/>
      <c r="CV253" s="302" t="n"/>
    </row>
    <row r="254" ht="10.5" customHeight="1" s="412">
      <c r="A254" s="302" t="inlineStr">
        <is>
          <t xml:space="preserve">    Acctg. Standard</t>
        </is>
      </c>
      <c r="B254" s="319" t="inlineStr">
        <is>
          <t>-</t>
        </is>
      </c>
      <c r="C254" s="319" t="inlineStr">
        <is>
          <t>-</t>
        </is>
      </c>
      <c r="D254" s="319" t="inlineStr">
        <is>
          <t>-</t>
        </is>
      </c>
      <c r="E254" s="319" t="inlineStr">
        <is>
          <t>-</t>
        </is>
      </c>
      <c r="F254" s="319" t="inlineStr">
        <is>
          <t>-</t>
        </is>
      </c>
      <c r="G254" s="319" t="inlineStr">
        <is>
          <t>-</t>
        </is>
      </c>
      <c r="H254" s="319" t="inlineStr">
        <is>
          <t>-</t>
        </is>
      </c>
      <c r="I254" s="319" t="inlineStr">
        <is>
          <t>US GAAP</t>
        </is>
      </c>
      <c r="J254" s="319" t="inlineStr">
        <is>
          <t>US GAAP</t>
        </is>
      </c>
      <c r="K254" s="319" t="inlineStr">
        <is>
          <t>-</t>
        </is>
      </c>
      <c r="L254" s="319" t="inlineStr">
        <is>
          <t>-</t>
        </is>
      </c>
      <c r="M254" s="319" t="inlineStr">
        <is>
          <t>-</t>
        </is>
      </c>
      <c r="N254" s="319" t="inlineStr">
        <is>
          <t>-</t>
        </is>
      </c>
      <c r="O254" s="319" t="inlineStr">
        <is>
          <t>-</t>
        </is>
      </c>
      <c r="P254" s="319" t="inlineStr">
        <is>
          <t>-</t>
        </is>
      </c>
      <c r="Q254" s="319" t="inlineStr">
        <is>
          <t>-</t>
        </is>
      </c>
      <c r="R254" s="319" t="inlineStr">
        <is>
          <t>US GAAP</t>
        </is>
      </c>
      <c r="S254" s="319" t="inlineStr">
        <is>
          <t>US GAAP</t>
        </is>
      </c>
      <c r="T254" s="319" t="inlineStr">
        <is>
          <t>US GAAP</t>
        </is>
      </c>
      <c r="U254" s="319" t="inlineStr">
        <is>
          <t>US GAAP</t>
        </is>
      </c>
      <c r="V254" s="319" t="inlineStr">
        <is>
          <t>US GAAP</t>
        </is>
      </c>
      <c r="W254" s="319" t="inlineStr">
        <is>
          <t>-</t>
        </is>
      </c>
      <c r="X254" s="319" t="inlineStr">
        <is>
          <t>-</t>
        </is>
      </c>
      <c r="Y254" s="319" t="inlineStr">
        <is>
          <t>-</t>
        </is>
      </c>
      <c r="Z254" s="319" t="inlineStr">
        <is>
          <t>-</t>
        </is>
      </c>
      <c r="AA254" s="319" t="inlineStr">
        <is>
          <t>-</t>
        </is>
      </c>
      <c r="AB254" s="319" t="inlineStr">
        <is>
          <t>-</t>
        </is>
      </c>
      <c r="AC254" s="319" t="inlineStr">
        <is>
          <t>-</t>
        </is>
      </c>
      <c r="AD254" s="307" t="n"/>
      <c r="AE254" s="307" t="n"/>
      <c r="AF254" s="307" t="n"/>
      <c r="AG254" s="307" t="n"/>
      <c r="AH254" s="307" t="n"/>
      <c r="AI254" s="307" t="n"/>
      <c r="AJ254" s="307" t="n"/>
      <c r="AK254" s="307" t="n"/>
      <c r="AL254" s="307" t="n"/>
      <c r="AM254" s="307" t="n"/>
      <c r="AN254" s="307" t="n"/>
      <c r="AO254" s="307" t="n"/>
      <c r="AP254" s="307" t="n"/>
      <c r="AQ254" s="307" t="n"/>
      <c r="AR254" s="307" t="n"/>
      <c r="AS254" s="307" t="n"/>
      <c r="AT254" s="307" t="n"/>
      <c r="AU254" s="307" t="n"/>
      <c r="AV254" s="307" t="n"/>
      <c r="AW254" s="307" t="n"/>
      <c r="AX254" s="307" t="n"/>
      <c r="AY254" s="307" t="n"/>
      <c r="AZ254" s="307" t="n"/>
      <c r="BA254" s="307" t="n"/>
      <c r="BB254" s="307" t="n"/>
      <c r="BC254" s="307" t="n"/>
      <c r="BD254" s="307" t="n"/>
      <c r="BE254" s="307" t="n"/>
      <c r="BF254" s="307" t="n"/>
      <c r="BG254" s="307" t="n"/>
      <c r="BH254" s="307" t="n"/>
      <c r="BI254" s="307" t="n"/>
      <c r="BJ254" s="307" t="n"/>
      <c r="BK254" s="307" t="n"/>
      <c r="BL254" s="307" t="n"/>
      <c r="BM254" s="307" t="n"/>
      <c r="BN254" s="307" t="n"/>
      <c r="BO254" s="307" t="n"/>
      <c r="BP254" s="307" t="n"/>
      <c r="BQ254" s="307" t="n"/>
      <c r="BR254" s="307" t="n"/>
      <c r="BS254" s="307" t="n"/>
      <c r="BT254" s="307" t="n"/>
      <c r="BU254" s="307" t="n"/>
      <c r="BV254" s="307" t="n"/>
      <c r="BW254" s="307" t="n"/>
      <c r="BX254" s="307" t="n"/>
      <c r="BY254" s="307" t="n"/>
      <c r="BZ254" s="307" t="n"/>
      <c r="CA254" s="307" t="n"/>
      <c r="CB254" s="307" t="n"/>
      <c r="CC254" s="302" t="n"/>
      <c r="CD254" s="302" t="n"/>
      <c r="CE254" s="302" t="n"/>
      <c r="CF254" s="302" t="n"/>
      <c r="CG254" s="302" t="n"/>
      <c r="CH254" s="302" t="n"/>
      <c r="CI254" s="302" t="n"/>
      <c r="CJ254" s="302" t="n"/>
      <c r="CK254" s="302" t="n"/>
      <c r="CL254" s="302" t="n"/>
      <c r="CM254" s="302" t="n"/>
      <c r="CN254" s="302" t="n"/>
      <c r="CO254" s="302" t="n"/>
      <c r="CP254" s="302" t="n"/>
      <c r="CQ254" s="302" t="n"/>
      <c r="CR254" s="302" t="n"/>
      <c r="CS254" s="302" t="n"/>
      <c r="CT254" s="302" t="n"/>
      <c r="CU254" s="302" t="n"/>
      <c r="CV254" s="302" t="n"/>
    </row>
    <row r="255" ht="10.5" customHeight="1" s="412">
      <c r="A255" s="318" t="inlineStr">
        <is>
          <t>Depreciation &amp; Amortization</t>
        </is>
      </c>
      <c r="B255" s="319" t="inlineStr">
        <is>
          <t>-</t>
        </is>
      </c>
      <c r="C255" s="319" t="inlineStr">
        <is>
          <t>-</t>
        </is>
      </c>
      <c r="D255" s="319" t="inlineStr">
        <is>
          <t>-</t>
        </is>
      </c>
      <c r="E255" s="319" t="inlineStr">
        <is>
          <t>-</t>
        </is>
      </c>
      <c r="F255" s="461" t="n">
        <v>24.614</v>
      </c>
      <c r="G255" s="461" t="n">
        <v>30.259</v>
      </c>
      <c r="H255" s="461" t="n">
        <v>43</v>
      </c>
      <c r="I255" s="461" t="n">
        <v>49.068</v>
      </c>
      <c r="J255" s="461" t="n">
        <v>58.364</v>
      </c>
      <c r="K255" s="461" t="n">
        <v>73.383</v>
      </c>
      <c r="L255" s="461" t="n">
        <v>87.697</v>
      </c>
      <c r="M255" s="461" t="n">
        <v>108.235</v>
      </c>
      <c r="N255" s="461" t="n">
        <v>122.484</v>
      </c>
      <c r="O255" s="461" t="n">
        <v>161.933</v>
      </c>
      <c r="P255" s="461" t="n">
        <v>185.478</v>
      </c>
      <c r="Q255" s="461" t="n">
        <v>224.206</v>
      </c>
      <c r="R255" s="461" t="n">
        <v>291.791</v>
      </c>
      <c r="S255" s="461" t="n">
        <v>379.384</v>
      </c>
      <c r="T255" s="462" t="n">
        <v>430.569</v>
      </c>
      <c r="U255" s="462" t="n">
        <v>478.09417</v>
      </c>
      <c r="V255" s="462" t="n">
        <v>505.92667</v>
      </c>
      <c r="W255" s="462" t="n">
        <v>516</v>
      </c>
      <c r="X255" s="462" t="n">
        <v>535.5</v>
      </c>
      <c r="Y255" s="462" t="n">
        <v>572.5</v>
      </c>
      <c r="Z255" s="462" t="n">
        <v>625</v>
      </c>
      <c r="AA255" s="462" t="n">
        <v>683</v>
      </c>
      <c r="AB255" s="462" t="n">
        <v>730</v>
      </c>
      <c r="AC255" s="462" t="n">
        <v>808.5</v>
      </c>
      <c r="AD255" s="307" t="n"/>
      <c r="AE255" s="307" t="n"/>
      <c r="AF255" s="307" t="n"/>
      <c r="AG255" s="307" t="n"/>
      <c r="AH255" s="307" t="n"/>
      <c r="AI255" s="307" t="n"/>
      <c r="AJ255" s="307" t="n"/>
      <c r="AK255" s="307" t="n"/>
      <c r="AL255" s="307" t="n"/>
      <c r="AM255" s="307" t="n"/>
      <c r="AN255" s="307" t="n"/>
      <c r="AO255" s="307" t="n"/>
      <c r="AP255" s="307" t="n"/>
      <c r="AQ255" s="307" t="n"/>
      <c r="AR255" s="307" t="n"/>
      <c r="AS255" s="307" t="n"/>
      <c r="AT255" s="307" t="n"/>
      <c r="AU255" s="307" t="n"/>
      <c r="AV255" s="307" t="n"/>
      <c r="AW255" s="307" t="n"/>
      <c r="AX255" s="307" t="n"/>
      <c r="AY255" s="307" t="n"/>
      <c r="AZ255" s="307" t="n"/>
      <c r="BA255" s="307" t="n"/>
      <c r="BB255" s="307" t="n"/>
      <c r="BC255" s="307" t="n"/>
      <c r="BD255" s="307" t="n"/>
      <c r="BE255" s="307" t="n"/>
      <c r="BF255" s="307" t="n"/>
      <c r="BG255" s="307" t="n"/>
      <c r="BH255" s="307" t="n"/>
      <c r="BI255" s="307" t="n"/>
      <c r="BJ255" s="307" t="n"/>
      <c r="BK255" s="307" t="n"/>
      <c r="BL255" s="307" t="n"/>
      <c r="BM255" s="307" t="n"/>
      <c r="BN255" s="307" t="n"/>
      <c r="BO255" s="307" t="n"/>
      <c r="BP255" s="307" t="n"/>
      <c r="BQ255" s="307" t="n"/>
      <c r="BR255" s="307" t="n"/>
      <c r="BS255" s="307" t="n"/>
      <c r="BT255" s="307" t="n"/>
      <c r="BU255" s="307" t="n"/>
      <c r="BV255" s="307" t="n"/>
      <c r="BW255" s="307" t="n"/>
      <c r="BX255" s="307" t="n"/>
      <c r="BY255" s="307" t="n"/>
      <c r="BZ255" s="307" t="n"/>
      <c r="CA255" s="307" t="n"/>
      <c r="CB255" s="307" t="n"/>
      <c r="CC255" s="302" t="n"/>
      <c r="CD255" s="302" t="n"/>
      <c r="CE255" s="302" t="n"/>
      <c r="CF255" s="302" t="n"/>
      <c r="CG255" s="302" t="n"/>
      <c r="CH255" s="302" t="n"/>
      <c r="CI255" s="302" t="n"/>
      <c r="CJ255" s="302" t="n"/>
      <c r="CK255" s="302" t="n"/>
      <c r="CL255" s="302" t="n"/>
      <c r="CM255" s="302" t="n"/>
      <c r="CN255" s="302" t="n"/>
      <c r="CO255" s="302" t="n"/>
      <c r="CP255" s="302" t="n"/>
      <c r="CQ255" s="302" t="n"/>
      <c r="CR255" s="302" t="n"/>
      <c r="CS255" s="302" t="n"/>
      <c r="CT255" s="302" t="n"/>
      <c r="CU255" s="302" t="n"/>
      <c r="CV255" s="302" t="n"/>
    </row>
    <row r="256" ht="10.5" customHeight="1" s="412">
      <c r="A256" s="302" t="inlineStr">
        <is>
          <t xml:space="preserve">    Final Est.</t>
        </is>
      </c>
      <c r="B256" s="319" t="inlineStr">
        <is>
          <t>-</t>
        </is>
      </c>
      <c r="C256" s="319" t="inlineStr">
        <is>
          <t>-</t>
        </is>
      </c>
      <c r="D256" s="319" t="inlineStr">
        <is>
          <t>-</t>
        </is>
      </c>
      <c r="E256" s="319" t="inlineStr">
        <is>
          <t>-</t>
        </is>
      </c>
      <c r="F256" s="462" t="n">
        <v>25.0536</v>
      </c>
      <c r="G256" s="462" t="n">
        <v>31.04286</v>
      </c>
      <c r="H256" s="462" t="n">
        <v>41.93983</v>
      </c>
      <c r="I256" s="462" t="n">
        <v>53.7923</v>
      </c>
      <c r="J256" s="462" t="n">
        <v>57.86144</v>
      </c>
      <c r="K256" s="462" t="n">
        <v>70.70717999999999</v>
      </c>
      <c r="L256" s="462" t="n">
        <v>85.47769</v>
      </c>
      <c r="M256" s="462" t="n">
        <v>104.06447</v>
      </c>
      <c r="N256" s="462" t="n">
        <v>122.088</v>
      </c>
      <c r="O256" s="462" t="n">
        <v>153.375</v>
      </c>
      <c r="P256" s="462" t="n">
        <v>185.30867</v>
      </c>
      <c r="Q256" s="462" t="n">
        <v>224.05</v>
      </c>
      <c r="R256" s="462" t="n">
        <v>283.01667</v>
      </c>
      <c r="S256" s="462" t="n">
        <v>361.80507</v>
      </c>
      <c r="T256" s="319" t="inlineStr">
        <is>
          <t>-</t>
        </is>
      </c>
      <c r="U256" s="319" t="inlineStr">
        <is>
          <t>-</t>
        </is>
      </c>
      <c r="V256" s="319" t="inlineStr">
        <is>
          <t>-</t>
        </is>
      </c>
      <c r="W256" s="319" t="inlineStr">
        <is>
          <t>-</t>
        </is>
      </c>
      <c r="X256" s="319" t="inlineStr">
        <is>
          <t>-</t>
        </is>
      </c>
      <c r="Y256" s="319" t="inlineStr">
        <is>
          <t>-</t>
        </is>
      </c>
      <c r="Z256" s="319" t="inlineStr">
        <is>
          <t>-</t>
        </is>
      </c>
      <c r="AA256" s="319" t="inlineStr">
        <is>
          <t>-</t>
        </is>
      </c>
      <c r="AB256" s="319" t="inlineStr">
        <is>
          <t>-</t>
        </is>
      </c>
      <c r="AC256" s="319" t="inlineStr">
        <is>
          <t>-</t>
        </is>
      </c>
      <c r="AD256" s="307" t="n"/>
      <c r="AE256" s="307" t="n"/>
      <c r="AF256" s="307" t="n"/>
      <c r="AG256" s="307" t="n"/>
      <c r="AH256" s="307" t="n"/>
      <c r="AI256" s="307" t="n"/>
      <c r="AJ256" s="307" t="n"/>
      <c r="AK256" s="307" t="n"/>
      <c r="AL256" s="307" t="n"/>
      <c r="AM256" s="307" t="n"/>
      <c r="AN256" s="307" t="n"/>
      <c r="AO256" s="307" t="n"/>
      <c r="AP256" s="307" t="n"/>
      <c r="AQ256" s="307" t="n"/>
      <c r="AR256" s="307" t="n"/>
      <c r="AS256" s="307" t="n"/>
      <c r="AT256" s="307" t="n"/>
      <c r="AU256" s="307" t="n"/>
      <c r="AV256" s="307" t="n"/>
      <c r="AW256" s="307" t="n"/>
      <c r="AX256" s="307" t="n"/>
      <c r="AY256" s="307" t="n"/>
      <c r="AZ256" s="307" t="n"/>
      <c r="BA256" s="307" t="n"/>
      <c r="BB256" s="307" t="n"/>
      <c r="BC256" s="307" t="n"/>
      <c r="BD256" s="307" t="n"/>
      <c r="BE256" s="307" t="n"/>
      <c r="BF256" s="307" t="n"/>
      <c r="BG256" s="307" t="n"/>
      <c r="BH256" s="307" t="n"/>
      <c r="BI256" s="307" t="n"/>
      <c r="BJ256" s="307" t="n"/>
      <c r="BK256" s="307" t="n"/>
      <c r="BL256" s="307" t="n"/>
      <c r="BM256" s="307" t="n"/>
      <c r="BN256" s="307" t="n"/>
      <c r="BO256" s="307" t="n"/>
      <c r="BP256" s="307" t="n"/>
      <c r="BQ256" s="307" t="n"/>
      <c r="BR256" s="307" t="n"/>
      <c r="BS256" s="307" t="n"/>
      <c r="BT256" s="307" t="n"/>
      <c r="BU256" s="307" t="n"/>
      <c r="BV256" s="307" t="n"/>
      <c r="BW256" s="307" t="n"/>
      <c r="BX256" s="307" t="n"/>
      <c r="BY256" s="307" t="n"/>
      <c r="BZ256" s="307" t="n"/>
      <c r="CA256" s="307" t="n"/>
      <c r="CB256" s="307" t="n"/>
      <c r="CC256" s="302" t="n"/>
      <c r="CD256" s="302" t="n"/>
      <c r="CE256" s="302" t="n"/>
      <c r="CF256" s="302" t="n"/>
      <c r="CG256" s="302" t="n"/>
      <c r="CH256" s="302" t="n"/>
      <c r="CI256" s="302" t="n"/>
      <c r="CJ256" s="302" t="n"/>
      <c r="CK256" s="302" t="n"/>
      <c r="CL256" s="302" t="n"/>
      <c r="CM256" s="302" t="n"/>
      <c r="CN256" s="302" t="n"/>
      <c r="CO256" s="302" t="n"/>
      <c r="CP256" s="302" t="n"/>
      <c r="CQ256" s="302" t="n"/>
      <c r="CR256" s="302" t="n"/>
      <c r="CS256" s="302" t="n"/>
      <c r="CT256" s="302" t="n"/>
      <c r="CU256" s="302" t="n"/>
      <c r="CV256" s="302" t="n"/>
    </row>
    <row r="257" ht="10.5" customHeight="1" s="412">
      <c r="A257" s="302" t="inlineStr">
        <is>
          <t xml:space="preserve">    Median</t>
        </is>
      </c>
      <c r="B257" s="319" t="inlineStr">
        <is>
          <t>-</t>
        </is>
      </c>
      <c r="C257" s="319" t="inlineStr">
        <is>
          <t>-</t>
        </is>
      </c>
      <c r="D257" s="319" t="inlineStr">
        <is>
          <t>-</t>
        </is>
      </c>
      <c r="E257" s="319" t="inlineStr">
        <is>
          <t>-</t>
        </is>
      </c>
      <c r="F257" s="462" t="n">
        <v>25</v>
      </c>
      <c r="G257" s="462" t="n">
        <v>29.6</v>
      </c>
      <c r="H257" s="462" t="n">
        <v>42.65</v>
      </c>
      <c r="I257" s="462" t="n">
        <v>51.7</v>
      </c>
      <c r="J257" s="462" t="n">
        <v>57</v>
      </c>
      <c r="K257" s="462" t="n">
        <v>71.09999999999999</v>
      </c>
      <c r="L257" s="462" t="n">
        <v>87.342</v>
      </c>
      <c r="M257" s="462" t="n">
        <v>107</v>
      </c>
      <c r="N257" s="462" t="n">
        <v>120</v>
      </c>
      <c r="O257" s="462" t="n">
        <v>153.9</v>
      </c>
      <c r="P257" s="462" t="n">
        <v>185</v>
      </c>
      <c r="Q257" s="462" t="n">
        <v>222.5</v>
      </c>
      <c r="R257" s="462" t="n">
        <v>288.3</v>
      </c>
      <c r="S257" s="462" t="n">
        <v>370.5</v>
      </c>
      <c r="T257" s="462" t="n">
        <v>428.45</v>
      </c>
      <c r="U257" s="462" t="n">
        <v>473.34</v>
      </c>
      <c r="V257" s="462" t="n">
        <v>487.5</v>
      </c>
      <c r="W257" s="462" t="n">
        <v>516</v>
      </c>
      <c r="X257" s="462" t="n">
        <v>535.5</v>
      </c>
      <c r="Y257" s="462" t="n">
        <v>572.5</v>
      </c>
      <c r="Z257" s="462" t="n">
        <v>625</v>
      </c>
      <c r="AA257" s="462" t="n">
        <v>683</v>
      </c>
      <c r="AB257" s="462" t="n">
        <v>730</v>
      </c>
      <c r="AC257" s="462" t="n">
        <v>808.5</v>
      </c>
      <c r="AD257" s="307" t="n"/>
      <c r="AE257" s="307" t="n"/>
      <c r="AF257" s="307" t="n"/>
      <c r="AG257" s="307" t="n"/>
      <c r="AH257" s="307" t="n"/>
      <c r="AI257" s="307" t="n"/>
      <c r="AJ257" s="307" t="n"/>
      <c r="AK257" s="307" t="n"/>
      <c r="AL257" s="307" t="n"/>
      <c r="AM257" s="307" t="n"/>
      <c r="AN257" s="307" t="n"/>
      <c r="AO257" s="307" t="n"/>
      <c r="AP257" s="307" t="n"/>
      <c r="AQ257" s="307" t="n"/>
      <c r="AR257" s="307" t="n"/>
      <c r="AS257" s="307" t="n"/>
      <c r="AT257" s="307" t="n"/>
      <c r="AU257" s="307" t="n"/>
      <c r="AV257" s="307" t="n"/>
      <c r="AW257" s="307" t="n"/>
      <c r="AX257" s="307" t="n"/>
      <c r="AY257" s="307" t="n"/>
      <c r="AZ257" s="307" t="n"/>
      <c r="BA257" s="307" t="n"/>
      <c r="BB257" s="307" t="n"/>
      <c r="BC257" s="307" t="n"/>
      <c r="BD257" s="307" t="n"/>
      <c r="BE257" s="307" t="n"/>
      <c r="BF257" s="307" t="n"/>
      <c r="BG257" s="307" t="n"/>
      <c r="BH257" s="307" t="n"/>
      <c r="BI257" s="307" t="n"/>
      <c r="BJ257" s="307" t="n"/>
      <c r="BK257" s="307" t="n"/>
      <c r="BL257" s="307" t="n"/>
      <c r="BM257" s="307" t="n"/>
      <c r="BN257" s="307" t="n"/>
      <c r="BO257" s="307" t="n"/>
      <c r="BP257" s="307" t="n"/>
      <c r="BQ257" s="307" t="n"/>
      <c r="BR257" s="307" t="n"/>
      <c r="BS257" s="307" t="n"/>
      <c r="BT257" s="307" t="n"/>
      <c r="BU257" s="307" t="n"/>
      <c r="BV257" s="307" t="n"/>
      <c r="BW257" s="307" t="n"/>
      <c r="BX257" s="307" t="n"/>
      <c r="BY257" s="307" t="n"/>
      <c r="BZ257" s="307" t="n"/>
      <c r="CA257" s="307" t="n"/>
      <c r="CB257" s="307" t="n"/>
      <c r="CC257" s="302" t="n"/>
      <c r="CD257" s="302" t="n"/>
      <c r="CE257" s="302" t="n"/>
      <c r="CF257" s="302" t="n"/>
      <c r="CG257" s="302" t="n"/>
      <c r="CH257" s="302" t="n"/>
      <c r="CI257" s="302" t="n"/>
      <c r="CJ257" s="302" t="n"/>
      <c r="CK257" s="302" t="n"/>
      <c r="CL257" s="302" t="n"/>
      <c r="CM257" s="302" t="n"/>
      <c r="CN257" s="302" t="n"/>
      <c r="CO257" s="302" t="n"/>
      <c r="CP257" s="302" t="n"/>
      <c r="CQ257" s="302" t="n"/>
      <c r="CR257" s="302" t="n"/>
      <c r="CS257" s="302" t="n"/>
      <c r="CT257" s="302" t="n"/>
      <c r="CU257" s="302" t="n"/>
      <c r="CV257" s="302" t="n"/>
    </row>
    <row r="258" ht="10.5" customHeight="1" s="412">
      <c r="A258" s="302" t="inlineStr">
        <is>
          <t xml:space="preserve">    High</t>
        </is>
      </c>
      <c r="B258" s="319" t="inlineStr">
        <is>
          <t>-</t>
        </is>
      </c>
      <c r="C258" s="319" t="inlineStr">
        <is>
          <t>-</t>
        </is>
      </c>
      <c r="D258" s="319" t="inlineStr">
        <is>
          <t>-</t>
        </is>
      </c>
      <c r="E258" s="319" t="inlineStr">
        <is>
          <t>-</t>
        </is>
      </c>
      <c r="F258" s="462" t="n">
        <v>27</v>
      </c>
      <c r="G258" s="462" t="n">
        <v>35</v>
      </c>
      <c r="H258" s="462" t="n">
        <v>47.1</v>
      </c>
      <c r="I258" s="462" t="n">
        <v>66.90000000000001</v>
      </c>
      <c r="J258" s="462" t="n">
        <v>66</v>
      </c>
      <c r="K258" s="462" t="n">
        <v>77</v>
      </c>
      <c r="L258" s="462" t="n">
        <v>90.2</v>
      </c>
      <c r="M258" s="462" t="n">
        <v>111.3</v>
      </c>
      <c r="N258" s="462" t="n">
        <v>137.9</v>
      </c>
      <c r="O258" s="462" t="n">
        <v>170</v>
      </c>
      <c r="P258" s="462" t="n">
        <v>216.9</v>
      </c>
      <c r="Q258" s="462" t="n">
        <v>252</v>
      </c>
      <c r="R258" s="462" t="n">
        <v>293</v>
      </c>
      <c r="S258" s="462" t="n">
        <v>379.981</v>
      </c>
      <c r="T258" s="462" t="n">
        <v>493</v>
      </c>
      <c r="U258" s="462" t="n">
        <v>555.115</v>
      </c>
      <c r="V258" s="462" t="n">
        <v>623</v>
      </c>
      <c r="W258" s="462" t="n">
        <v>552</v>
      </c>
      <c r="X258" s="462" t="n">
        <v>616</v>
      </c>
      <c r="Y258" s="462" t="n">
        <v>687</v>
      </c>
      <c r="Z258" s="462" t="n">
        <v>765</v>
      </c>
      <c r="AA258" s="462" t="n">
        <v>852</v>
      </c>
      <c r="AB258" s="462" t="n">
        <v>945</v>
      </c>
      <c r="AC258" s="462" t="n">
        <v>1045</v>
      </c>
      <c r="AD258" s="307" t="n"/>
      <c r="AE258" s="307" t="n"/>
      <c r="AF258" s="307" t="n"/>
      <c r="AG258" s="307" t="n"/>
      <c r="AH258" s="307" t="n"/>
      <c r="AI258" s="307" t="n"/>
      <c r="AJ258" s="307" t="n"/>
      <c r="AK258" s="307" t="n"/>
      <c r="AL258" s="307" t="n"/>
      <c r="AM258" s="307" t="n"/>
      <c r="AN258" s="307" t="n"/>
      <c r="AO258" s="307" t="n"/>
      <c r="AP258" s="307" t="n"/>
      <c r="AQ258" s="307" t="n"/>
      <c r="AR258" s="307" t="n"/>
      <c r="AS258" s="307" t="n"/>
      <c r="AT258" s="307" t="n"/>
      <c r="AU258" s="307" t="n"/>
      <c r="AV258" s="307" t="n"/>
      <c r="AW258" s="307" t="n"/>
      <c r="AX258" s="307" t="n"/>
      <c r="AY258" s="307" t="n"/>
      <c r="AZ258" s="307" t="n"/>
      <c r="BA258" s="307" t="n"/>
      <c r="BB258" s="307" t="n"/>
      <c r="BC258" s="307" t="n"/>
      <c r="BD258" s="307" t="n"/>
      <c r="BE258" s="307" t="n"/>
      <c r="BF258" s="307" t="n"/>
      <c r="BG258" s="307" t="n"/>
      <c r="BH258" s="307" t="n"/>
      <c r="BI258" s="307" t="n"/>
      <c r="BJ258" s="307" t="n"/>
      <c r="BK258" s="307" t="n"/>
      <c r="BL258" s="307" t="n"/>
      <c r="BM258" s="307" t="n"/>
      <c r="BN258" s="307" t="n"/>
      <c r="BO258" s="307" t="n"/>
      <c r="BP258" s="307" t="n"/>
      <c r="BQ258" s="307" t="n"/>
      <c r="BR258" s="307" t="n"/>
      <c r="BS258" s="307" t="n"/>
      <c r="BT258" s="307" t="n"/>
      <c r="BU258" s="307" t="n"/>
      <c r="BV258" s="307" t="n"/>
      <c r="BW258" s="307" t="n"/>
      <c r="BX258" s="307" t="n"/>
      <c r="BY258" s="307" t="n"/>
      <c r="BZ258" s="307" t="n"/>
      <c r="CA258" s="307" t="n"/>
      <c r="CB258" s="307" t="n"/>
      <c r="CC258" s="302" t="n"/>
      <c r="CD258" s="302" t="n"/>
      <c r="CE258" s="302" t="n"/>
      <c r="CF258" s="302" t="n"/>
      <c r="CG258" s="302" t="n"/>
      <c r="CH258" s="302" t="n"/>
      <c r="CI258" s="302" t="n"/>
      <c r="CJ258" s="302" t="n"/>
      <c r="CK258" s="302" t="n"/>
      <c r="CL258" s="302" t="n"/>
      <c r="CM258" s="302" t="n"/>
      <c r="CN258" s="302" t="n"/>
      <c r="CO258" s="302" t="n"/>
      <c r="CP258" s="302" t="n"/>
      <c r="CQ258" s="302" t="n"/>
      <c r="CR258" s="302" t="n"/>
      <c r="CS258" s="302" t="n"/>
      <c r="CT258" s="302" t="n"/>
      <c r="CU258" s="302" t="n"/>
      <c r="CV258" s="302" t="n"/>
    </row>
    <row r="259" ht="10.5" customHeight="1" s="412">
      <c r="A259" s="302" t="inlineStr">
        <is>
          <t xml:space="preserve">    Low</t>
        </is>
      </c>
      <c r="B259" s="319" t="inlineStr">
        <is>
          <t>-</t>
        </is>
      </c>
      <c r="C259" s="319" t="inlineStr">
        <is>
          <t>-</t>
        </is>
      </c>
      <c r="D259" s="319" t="inlineStr">
        <is>
          <t>-</t>
        </is>
      </c>
      <c r="E259" s="319" t="inlineStr">
        <is>
          <t>-</t>
        </is>
      </c>
      <c r="F259" s="462" t="n">
        <v>23.868</v>
      </c>
      <c r="G259" s="462" t="n">
        <v>28</v>
      </c>
      <c r="H259" s="462" t="n">
        <v>33</v>
      </c>
      <c r="I259" s="462" t="n">
        <v>49.7</v>
      </c>
      <c r="J259" s="462" t="n">
        <v>55</v>
      </c>
      <c r="K259" s="462" t="n">
        <v>66</v>
      </c>
      <c r="L259" s="462" t="n">
        <v>75</v>
      </c>
      <c r="M259" s="462" t="n">
        <v>86.90000000000001</v>
      </c>
      <c r="N259" s="462" t="n">
        <v>108</v>
      </c>
      <c r="O259" s="462" t="n">
        <v>140</v>
      </c>
      <c r="P259" s="462" t="n">
        <v>170.03</v>
      </c>
      <c r="Q259" s="462" t="n">
        <v>202</v>
      </c>
      <c r="R259" s="462" t="n">
        <v>256</v>
      </c>
      <c r="S259" s="462" t="n">
        <v>322</v>
      </c>
      <c r="T259" s="462" t="n">
        <v>384.2</v>
      </c>
      <c r="U259" s="462" t="n">
        <v>402.6</v>
      </c>
      <c r="V259" s="462" t="n">
        <v>456</v>
      </c>
      <c r="W259" s="462" t="n">
        <v>480</v>
      </c>
      <c r="X259" s="462" t="n">
        <v>455</v>
      </c>
      <c r="Y259" s="462" t="n">
        <v>458</v>
      </c>
      <c r="Z259" s="462" t="n">
        <v>485</v>
      </c>
      <c r="AA259" s="462" t="n">
        <v>514</v>
      </c>
      <c r="AB259" s="462" t="n">
        <v>515</v>
      </c>
      <c r="AC259" s="462" t="n">
        <v>572</v>
      </c>
      <c r="AD259" s="307" t="n"/>
      <c r="AE259" s="307" t="n"/>
      <c r="AF259" s="307" t="n"/>
      <c r="AG259" s="307" t="n"/>
      <c r="AH259" s="307" t="n"/>
      <c r="AI259" s="307" t="n"/>
      <c r="AJ259" s="307" t="n"/>
      <c r="AK259" s="307" t="n"/>
      <c r="AL259" s="307" t="n"/>
      <c r="AM259" s="307" t="n"/>
      <c r="AN259" s="307" t="n"/>
      <c r="AO259" s="307" t="n"/>
      <c r="AP259" s="307" t="n"/>
      <c r="AQ259" s="307" t="n"/>
      <c r="AR259" s="307" t="n"/>
      <c r="AS259" s="307" t="n"/>
      <c r="AT259" s="307" t="n"/>
      <c r="AU259" s="307" t="n"/>
      <c r="AV259" s="307" t="n"/>
      <c r="AW259" s="307" t="n"/>
      <c r="AX259" s="307" t="n"/>
      <c r="AY259" s="307" t="n"/>
      <c r="AZ259" s="307" t="n"/>
      <c r="BA259" s="307" t="n"/>
      <c r="BB259" s="307" t="n"/>
      <c r="BC259" s="307" t="n"/>
      <c r="BD259" s="307" t="n"/>
      <c r="BE259" s="307" t="n"/>
      <c r="BF259" s="307" t="n"/>
      <c r="BG259" s="307" t="n"/>
      <c r="BH259" s="307" t="n"/>
      <c r="BI259" s="307" t="n"/>
      <c r="BJ259" s="307" t="n"/>
      <c r="BK259" s="307" t="n"/>
      <c r="BL259" s="307" t="n"/>
      <c r="BM259" s="307" t="n"/>
      <c r="BN259" s="307" t="n"/>
      <c r="BO259" s="307" t="n"/>
      <c r="BP259" s="307" t="n"/>
      <c r="BQ259" s="307" t="n"/>
      <c r="BR259" s="307" t="n"/>
      <c r="BS259" s="307" t="n"/>
      <c r="BT259" s="307" t="n"/>
      <c r="BU259" s="307" t="n"/>
      <c r="BV259" s="307" t="n"/>
      <c r="BW259" s="307" t="n"/>
      <c r="BX259" s="307" t="n"/>
      <c r="BY259" s="307" t="n"/>
      <c r="BZ259" s="307" t="n"/>
      <c r="CA259" s="307" t="n"/>
      <c r="CB259" s="307" t="n"/>
      <c r="CC259" s="302" t="n"/>
      <c r="CD259" s="302" t="n"/>
      <c r="CE259" s="302" t="n"/>
      <c r="CF259" s="302" t="n"/>
      <c r="CG259" s="302" t="n"/>
      <c r="CH259" s="302" t="n"/>
      <c r="CI259" s="302" t="n"/>
      <c r="CJ259" s="302" t="n"/>
      <c r="CK259" s="302" t="n"/>
      <c r="CL259" s="302" t="n"/>
      <c r="CM259" s="302" t="n"/>
      <c r="CN259" s="302" t="n"/>
      <c r="CO259" s="302" t="n"/>
      <c r="CP259" s="302" t="n"/>
      <c r="CQ259" s="302" t="n"/>
      <c r="CR259" s="302" t="n"/>
      <c r="CS259" s="302" t="n"/>
      <c r="CT259" s="302" t="n"/>
      <c r="CU259" s="302" t="n"/>
      <c r="CV259" s="302" t="n"/>
    </row>
    <row r="260" ht="10.5" customHeight="1" s="412">
      <c r="A260" s="302" t="inlineStr">
        <is>
          <t xml:space="preserve">    Std. Dev.</t>
        </is>
      </c>
      <c r="B260" s="319" t="inlineStr">
        <is>
          <t>-</t>
        </is>
      </c>
      <c r="C260" s="319" t="inlineStr">
        <is>
          <t>-</t>
        </is>
      </c>
      <c r="D260" s="319" t="inlineStr">
        <is>
          <t>-</t>
        </is>
      </c>
      <c r="E260" s="319" t="inlineStr">
        <is>
          <t>-</t>
        </is>
      </c>
      <c r="F260" s="460" t="n">
        <v>1.11059</v>
      </c>
      <c r="G260" s="460" t="n">
        <v>2.9529</v>
      </c>
      <c r="H260" s="460" t="n">
        <v>3.70829</v>
      </c>
      <c r="I260" s="460" t="n">
        <v>4.82649</v>
      </c>
      <c r="J260" s="460" t="n">
        <v>3.3995</v>
      </c>
      <c r="K260" s="460" t="n">
        <v>2.76073</v>
      </c>
      <c r="L260" s="460" t="n">
        <v>4.12596</v>
      </c>
      <c r="M260" s="460" t="n">
        <v>6.69284</v>
      </c>
      <c r="N260" s="460" t="n">
        <v>7.80154</v>
      </c>
      <c r="O260" s="460" t="n">
        <v>7.50979</v>
      </c>
      <c r="P260" s="460" t="n">
        <v>11.32976</v>
      </c>
      <c r="Q260" s="460" t="n">
        <v>11.00276</v>
      </c>
      <c r="R260" s="460" t="n">
        <v>12.4369</v>
      </c>
      <c r="S260" s="460" t="n">
        <v>18.09742</v>
      </c>
      <c r="T260" s="460" t="n">
        <v>29.78314</v>
      </c>
      <c r="U260" s="460" t="n">
        <v>41.54238</v>
      </c>
      <c r="V260" s="460" t="n">
        <v>54.74072</v>
      </c>
      <c r="W260" s="460" t="n">
        <v>36</v>
      </c>
      <c r="X260" s="460" t="n">
        <v>80.5</v>
      </c>
      <c r="Y260" s="460" t="n">
        <v>114.5</v>
      </c>
      <c r="Z260" s="460" t="n">
        <v>140</v>
      </c>
      <c r="AA260" s="460" t="n">
        <v>169</v>
      </c>
      <c r="AB260" s="460" t="n">
        <v>215</v>
      </c>
      <c r="AC260" s="460" t="n">
        <v>236.5</v>
      </c>
      <c r="AD260" s="307" t="n"/>
      <c r="AE260" s="307" t="n"/>
      <c r="AF260" s="307" t="n"/>
      <c r="AG260" s="307" t="n"/>
      <c r="AH260" s="307" t="n"/>
      <c r="AI260" s="307" t="n"/>
      <c r="AJ260" s="307" t="n"/>
      <c r="AK260" s="307" t="n"/>
      <c r="AL260" s="307" t="n"/>
      <c r="AM260" s="307" t="n"/>
      <c r="AN260" s="307" t="n"/>
      <c r="AO260" s="307" t="n"/>
      <c r="AP260" s="307" t="n"/>
      <c r="AQ260" s="307" t="n"/>
      <c r="AR260" s="307" t="n"/>
      <c r="AS260" s="307" t="n"/>
      <c r="AT260" s="307" t="n"/>
      <c r="AU260" s="307" t="n"/>
      <c r="AV260" s="307" t="n"/>
      <c r="AW260" s="307" t="n"/>
      <c r="AX260" s="307" t="n"/>
      <c r="AY260" s="307" t="n"/>
      <c r="AZ260" s="307" t="n"/>
      <c r="BA260" s="307" t="n"/>
      <c r="BB260" s="307" t="n"/>
      <c r="BC260" s="307" t="n"/>
      <c r="BD260" s="307" t="n"/>
      <c r="BE260" s="307" t="n"/>
      <c r="BF260" s="307" t="n"/>
      <c r="BG260" s="307" t="n"/>
      <c r="BH260" s="307" t="n"/>
      <c r="BI260" s="307" t="n"/>
      <c r="BJ260" s="307" t="n"/>
      <c r="BK260" s="307" t="n"/>
      <c r="BL260" s="307" t="n"/>
      <c r="BM260" s="307" t="n"/>
      <c r="BN260" s="307" t="n"/>
      <c r="BO260" s="307" t="n"/>
      <c r="BP260" s="307" t="n"/>
      <c r="BQ260" s="307" t="n"/>
      <c r="BR260" s="307" t="n"/>
      <c r="BS260" s="307" t="n"/>
      <c r="BT260" s="307" t="n"/>
      <c r="BU260" s="307" t="n"/>
      <c r="BV260" s="307" t="n"/>
      <c r="BW260" s="307" t="n"/>
      <c r="BX260" s="307" t="n"/>
      <c r="BY260" s="307" t="n"/>
      <c r="BZ260" s="307" t="n"/>
      <c r="CA260" s="307" t="n"/>
      <c r="CB260" s="307" t="n"/>
      <c r="CC260" s="302" t="n"/>
      <c r="CD260" s="302" t="n"/>
      <c r="CE260" s="302" t="n"/>
      <c r="CF260" s="302" t="n"/>
      <c r="CG260" s="302" t="n"/>
      <c r="CH260" s="302" t="n"/>
      <c r="CI260" s="302" t="n"/>
      <c r="CJ260" s="302" t="n"/>
      <c r="CK260" s="302" t="n"/>
      <c r="CL260" s="302" t="n"/>
      <c r="CM260" s="302" t="n"/>
      <c r="CN260" s="302" t="n"/>
      <c r="CO260" s="302" t="n"/>
      <c r="CP260" s="302" t="n"/>
      <c r="CQ260" s="302" t="n"/>
      <c r="CR260" s="302" t="n"/>
      <c r="CS260" s="302" t="n"/>
      <c r="CT260" s="302" t="n"/>
      <c r="CU260" s="302" t="n"/>
      <c r="CV260" s="302" t="n"/>
    </row>
    <row r="261" ht="10.5" customHeight="1" s="412">
      <c r="A261" s="302" t="inlineStr">
        <is>
          <t xml:space="preserve">    No. of Estimates</t>
        </is>
      </c>
      <c r="B261" s="319" t="inlineStr">
        <is>
          <t>-</t>
        </is>
      </c>
      <c r="C261" s="319" t="inlineStr">
        <is>
          <t>-</t>
        </is>
      </c>
      <c r="D261" s="319" t="inlineStr">
        <is>
          <t>-</t>
        </is>
      </c>
      <c r="E261" s="319" t="inlineStr">
        <is>
          <t>-</t>
        </is>
      </c>
      <c r="F261" s="319" t="inlineStr">
        <is>
          <t>5/5</t>
        </is>
      </c>
      <c r="G261" s="319" t="inlineStr">
        <is>
          <t>7/7</t>
        </is>
      </c>
      <c r="H261" s="319" t="inlineStr">
        <is>
          <t>12/12</t>
        </is>
      </c>
      <c r="I261" s="319" t="inlineStr">
        <is>
          <t>10/11</t>
        </is>
      </c>
      <c r="J261" s="319" t="inlineStr">
        <is>
          <t>18/18</t>
        </is>
      </c>
      <c r="K261" s="319" t="inlineStr">
        <is>
          <t>17/17</t>
        </is>
      </c>
      <c r="L261" s="319" t="inlineStr">
        <is>
          <t>16/16</t>
        </is>
      </c>
      <c r="M261" s="319" t="inlineStr">
        <is>
          <t>17/17</t>
        </is>
      </c>
      <c r="N261" s="319" t="inlineStr">
        <is>
          <t>14/14</t>
        </is>
      </c>
      <c r="O261" s="319" t="inlineStr">
        <is>
          <t>12/12</t>
        </is>
      </c>
      <c r="P261" s="319" t="inlineStr">
        <is>
          <t>15/15</t>
        </is>
      </c>
      <c r="Q261" s="319" t="inlineStr">
        <is>
          <t>12/12</t>
        </is>
      </c>
      <c r="R261" s="319" t="inlineStr">
        <is>
          <t>12/12</t>
        </is>
      </c>
      <c r="S261" s="319" t="inlineStr">
        <is>
          <t>14/14</t>
        </is>
      </c>
      <c r="T261" s="319" t="inlineStr">
        <is>
          <t>12/12</t>
        </is>
      </c>
      <c r="U261" s="319" t="inlineStr">
        <is>
          <t>12/12</t>
        </is>
      </c>
      <c r="V261" s="319" t="inlineStr">
        <is>
          <t>6/6</t>
        </is>
      </c>
      <c r="W261" s="319" t="inlineStr">
        <is>
          <t>2/2</t>
        </is>
      </c>
      <c r="X261" s="319" t="inlineStr">
        <is>
          <t>2/2</t>
        </is>
      </c>
      <c r="Y261" s="319" t="inlineStr">
        <is>
          <t>2/2</t>
        </is>
      </c>
      <c r="Z261" s="319" t="inlineStr">
        <is>
          <t>2/2</t>
        </is>
      </c>
      <c r="AA261" s="319" t="inlineStr">
        <is>
          <t>2/2</t>
        </is>
      </c>
      <c r="AB261" s="319" t="inlineStr">
        <is>
          <t>2/2</t>
        </is>
      </c>
      <c r="AC261" s="319" t="inlineStr">
        <is>
          <t>2/2</t>
        </is>
      </c>
      <c r="AD261" s="307" t="n"/>
      <c r="AE261" s="307" t="n"/>
      <c r="AF261" s="307" t="n"/>
      <c r="AG261" s="307" t="n"/>
      <c r="AH261" s="307" t="n"/>
      <c r="AI261" s="307" t="n"/>
      <c r="AJ261" s="307" t="n"/>
      <c r="AK261" s="307" t="n"/>
      <c r="AL261" s="307" t="n"/>
      <c r="AM261" s="307" t="n"/>
      <c r="AN261" s="307" t="n"/>
      <c r="AO261" s="307" t="n"/>
      <c r="AP261" s="307" t="n"/>
      <c r="AQ261" s="307" t="n"/>
      <c r="AR261" s="307" t="n"/>
      <c r="AS261" s="307" t="n"/>
      <c r="AT261" s="307" t="n"/>
      <c r="AU261" s="307" t="n"/>
      <c r="AV261" s="307" t="n"/>
      <c r="AW261" s="307" t="n"/>
      <c r="AX261" s="307" t="n"/>
      <c r="AY261" s="307" t="n"/>
      <c r="AZ261" s="307" t="n"/>
      <c r="BA261" s="307" t="n"/>
      <c r="BB261" s="307" t="n"/>
      <c r="BC261" s="307" t="n"/>
      <c r="BD261" s="307" t="n"/>
      <c r="BE261" s="307" t="n"/>
      <c r="BF261" s="307" t="n"/>
      <c r="BG261" s="307" t="n"/>
      <c r="BH261" s="307" t="n"/>
      <c r="BI261" s="307" t="n"/>
      <c r="BJ261" s="307" t="n"/>
      <c r="BK261" s="307" t="n"/>
      <c r="BL261" s="307" t="n"/>
      <c r="BM261" s="307" t="n"/>
      <c r="BN261" s="307" t="n"/>
      <c r="BO261" s="307" t="n"/>
      <c r="BP261" s="307" t="n"/>
      <c r="BQ261" s="307" t="n"/>
      <c r="BR261" s="307" t="n"/>
      <c r="BS261" s="307" t="n"/>
      <c r="BT261" s="307" t="n"/>
      <c r="BU261" s="307" t="n"/>
      <c r="BV261" s="307" t="n"/>
      <c r="BW261" s="307" t="n"/>
      <c r="BX261" s="307" t="n"/>
      <c r="BY261" s="307" t="n"/>
      <c r="BZ261" s="307" t="n"/>
      <c r="CA261" s="307" t="n"/>
      <c r="CB261" s="307" t="n"/>
      <c r="CC261" s="302" t="n"/>
      <c r="CD261" s="302" t="n"/>
      <c r="CE261" s="302" t="n"/>
      <c r="CF261" s="302" t="n"/>
      <c r="CG261" s="302" t="n"/>
      <c r="CH261" s="302" t="n"/>
      <c r="CI261" s="302" t="n"/>
      <c r="CJ261" s="302" t="n"/>
      <c r="CK261" s="302" t="n"/>
      <c r="CL261" s="302" t="n"/>
      <c r="CM261" s="302" t="n"/>
      <c r="CN261" s="302" t="n"/>
      <c r="CO261" s="302" t="n"/>
      <c r="CP261" s="302" t="n"/>
      <c r="CQ261" s="302" t="n"/>
      <c r="CR261" s="302" t="n"/>
      <c r="CS261" s="302" t="n"/>
      <c r="CT261" s="302" t="n"/>
      <c r="CU261" s="302" t="n"/>
      <c r="CV261" s="302" t="n"/>
    </row>
    <row r="262" ht="10.5" customHeight="1" s="412">
      <c r="A262" s="302" t="inlineStr">
        <is>
          <t xml:space="preserve">    Acctg. Standard</t>
        </is>
      </c>
      <c r="B262" s="319" t="inlineStr">
        <is>
          <t>-</t>
        </is>
      </c>
      <c r="C262" s="319" t="inlineStr">
        <is>
          <t>-</t>
        </is>
      </c>
      <c r="D262" s="319" t="inlineStr">
        <is>
          <t>-</t>
        </is>
      </c>
      <c r="E262" s="319" t="inlineStr">
        <is>
          <t>-</t>
        </is>
      </c>
      <c r="F262" s="319" t="inlineStr">
        <is>
          <t>US GAAP</t>
        </is>
      </c>
      <c r="G262" s="319" t="inlineStr">
        <is>
          <t>US GAAP</t>
        </is>
      </c>
      <c r="H262" s="319" t="inlineStr">
        <is>
          <t>US GAAP</t>
        </is>
      </c>
      <c r="I262" s="319" t="inlineStr">
        <is>
          <t>US GAAP</t>
        </is>
      </c>
      <c r="J262" s="319" t="inlineStr">
        <is>
          <t>US GAAP</t>
        </is>
      </c>
      <c r="K262" s="319" t="inlineStr">
        <is>
          <t>US GAAP</t>
        </is>
      </c>
      <c r="L262" s="319" t="inlineStr">
        <is>
          <t>US GAAP</t>
        </is>
      </c>
      <c r="M262" s="319" t="inlineStr">
        <is>
          <t>US GAAP</t>
        </is>
      </c>
      <c r="N262" s="319" t="inlineStr">
        <is>
          <t>US GAAP</t>
        </is>
      </c>
      <c r="O262" s="319" t="inlineStr">
        <is>
          <t>US GAAP</t>
        </is>
      </c>
      <c r="P262" s="319" t="inlineStr">
        <is>
          <t>US GAAP</t>
        </is>
      </c>
      <c r="Q262" s="319" t="inlineStr">
        <is>
          <t>US GAAP</t>
        </is>
      </c>
      <c r="R262" s="319" t="inlineStr">
        <is>
          <t>US GAAP</t>
        </is>
      </c>
      <c r="S262" s="319" t="inlineStr">
        <is>
          <t>US GAAP</t>
        </is>
      </c>
      <c r="T262" s="319" t="inlineStr">
        <is>
          <t>US GAAP</t>
        </is>
      </c>
      <c r="U262" s="319" t="inlineStr">
        <is>
          <t>US GAAP</t>
        </is>
      </c>
      <c r="V262" s="319" t="inlineStr">
        <is>
          <t>US GAAP</t>
        </is>
      </c>
      <c r="W262" s="319" t="inlineStr">
        <is>
          <t>US GAAP</t>
        </is>
      </c>
      <c r="X262" s="319" t="inlineStr">
        <is>
          <t>US GAAP</t>
        </is>
      </c>
      <c r="Y262" s="319" t="inlineStr">
        <is>
          <t>US GAAP</t>
        </is>
      </c>
      <c r="Z262" s="319" t="inlineStr">
        <is>
          <t>US GAAP</t>
        </is>
      </c>
      <c r="AA262" s="319" t="inlineStr">
        <is>
          <t>US GAAP</t>
        </is>
      </c>
      <c r="AB262" s="319" t="inlineStr">
        <is>
          <t>US GAAP</t>
        </is>
      </c>
      <c r="AC262" s="319" t="inlineStr">
        <is>
          <t>US GAAP</t>
        </is>
      </c>
      <c r="AD262" s="307" t="n"/>
      <c r="AE262" s="307" t="n"/>
      <c r="AF262" s="307" t="n"/>
      <c r="AG262" s="307" t="n"/>
      <c r="AH262" s="307" t="n"/>
      <c r="AI262" s="307" t="n"/>
      <c r="AJ262" s="307" t="n"/>
      <c r="AK262" s="307" t="n"/>
      <c r="AL262" s="307" t="n"/>
      <c r="AM262" s="307" t="n"/>
      <c r="AN262" s="307" t="n"/>
      <c r="AO262" s="307" t="n"/>
      <c r="AP262" s="307" t="n"/>
      <c r="AQ262" s="307" t="n"/>
      <c r="AR262" s="307" t="n"/>
      <c r="AS262" s="307" t="n"/>
      <c r="AT262" s="307" t="n"/>
      <c r="AU262" s="307" t="n"/>
      <c r="AV262" s="307" t="n"/>
      <c r="AW262" s="307" t="n"/>
      <c r="AX262" s="307" t="n"/>
      <c r="AY262" s="307" t="n"/>
      <c r="AZ262" s="307" t="n"/>
      <c r="BA262" s="307" t="n"/>
      <c r="BB262" s="307" t="n"/>
      <c r="BC262" s="307" t="n"/>
      <c r="BD262" s="307" t="n"/>
      <c r="BE262" s="307" t="n"/>
      <c r="BF262" s="307" t="n"/>
      <c r="BG262" s="307" t="n"/>
      <c r="BH262" s="307" t="n"/>
      <c r="BI262" s="307" t="n"/>
      <c r="BJ262" s="307" t="n"/>
      <c r="BK262" s="307" t="n"/>
      <c r="BL262" s="307" t="n"/>
      <c r="BM262" s="307" t="n"/>
      <c r="BN262" s="307" t="n"/>
      <c r="BO262" s="307" t="n"/>
      <c r="BP262" s="307" t="n"/>
      <c r="BQ262" s="307" t="n"/>
      <c r="BR262" s="307" t="n"/>
      <c r="BS262" s="307" t="n"/>
      <c r="BT262" s="307" t="n"/>
      <c r="BU262" s="307" t="n"/>
      <c r="BV262" s="307" t="n"/>
      <c r="BW262" s="307" t="n"/>
      <c r="BX262" s="307" t="n"/>
      <c r="BY262" s="307" t="n"/>
      <c r="BZ262" s="307" t="n"/>
      <c r="CA262" s="307" t="n"/>
      <c r="CB262" s="307" t="n"/>
      <c r="CC262" s="302" t="n"/>
      <c r="CD262" s="302" t="n"/>
      <c r="CE262" s="302" t="n"/>
      <c r="CF262" s="302" t="n"/>
      <c r="CG262" s="302" t="n"/>
      <c r="CH262" s="302" t="n"/>
      <c r="CI262" s="302" t="n"/>
      <c r="CJ262" s="302" t="n"/>
      <c r="CK262" s="302" t="n"/>
      <c r="CL262" s="302" t="n"/>
      <c r="CM262" s="302" t="n"/>
      <c r="CN262" s="302" t="n"/>
      <c r="CO262" s="302" t="n"/>
      <c r="CP262" s="302" t="n"/>
      <c r="CQ262" s="302" t="n"/>
      <c r="CR262" s="302" t="n"/>
      <c r="CS262" s="302" t="n"/>
      <c r="CT262" s="302" t="n"/>
      <c r="CU262" s="302" t="n"/>
      <c r="CV262" s="302" t="n"/>
    </row>
    <row r="263" ht="10.5" customHeight="1" s="412">
      <c r="A263" s="318" t="inlineStr">
        <is>
          <t>Cash From Operations</t>
        </is>
      </c>
      <c r="B263" s="319" t="inlineStr">
        <is>
          <t>-</t>
        </is>
      </c>
      <c r="C263" s="461" t="n">
        <v>38.091</v>
      </c>
      <c r="D263" s="461" t="n">
        <v>46.43777</v>
      </c>
      <c r="E263" s="461" t="n">
        <v>117.96</v>
      </c>
      <c r="F263" s="461" t="n">
        <v>179.995</v>
      </c>
      <c r="G263" s="461" t="n">
        <v>203.615</v>
      </c>
      <c r="H263" s="461" t="n">
        <v>280.113</v>
      </c>
      <c r="I263" s="461" t="n">
        <v>278.339</v>
      </c>
      <c r="J263" s="461" t="n">
        <v>314.449</v>
      </c>
      <c r="K263" s="461" t="n">
        <v>298.74</v>
      </c>
      <c r="L263" s="461" t="n">
        <v>385.119</v>
      </c>
      <c r="M263" s="461" t="n">
        <v>489.337</v>
      </c>
      <c r="N263" s="461" t="n">
        <v>742.779</v>
      </c>
      <c r="O263" s="461" t="n">
        <v>669.316</v>
      </c>
      <c r="P263" s="461" t="n">
        <v>803.336</v>
      </c>
      <c r="Q263" s="461" t="n">
        <v>1389.108</v>
      </c>
      <c r="R263" s="461" t="n">
        <v>966.463</v>
      </c>
      <c r="S263" s="461" t="n">
        <v>2296.164</v>
      </c>
      <c r="T263" s="462" t="n">
        <v>2147.02262</v>
      </c>
      <c r="U263" s="462" t="n">
        <v>2477.09888</v>
      </c>
      <c r="V263" s="462" t="n">
        <v>2594.735</v>
      </c>
      <c r="W263" s="462" t="n">
        <v>3002</v>
      </c>
      <c r="X263" s="462" t="n">
        <v>2932</v>
      </c>
      <c r="Y263" s="319" t="inlineStr">
        <is>
          <t>-</t>
        </is>
      </c>
      <c r="Z263" s="319" t="inlineStr">
        <is>
          <t>-</t>
        </is>
      </c>
      <c r="AA263" s="319" t="inlineStr">
        <is>
          <t>-</t>
        </is>
      </c>
      <c r="AB263" s="319" t="inlineStr">
        <is>
          <t>-</t>
        </is>
      </c>
      <c r="AC263" s="319" t="inlineStr">
        <is>
          <t>-</t>
        </is>
      </c>
      <c r="AD263" s="307" t="n"/>
      <c r="AE263" s="307" t="n"/>
      <c r="AF263" s="307" t="n"/>
      <c r="AG263" s="307" t="n"/>
      <c r="AH263" s="307" t="n"/>
      <c r="AI263" s="307" t="n"/>
      <c r="AJ263" s="307" t="n"/>
      <c r="AK263" s="307" t="n"/>
      <c r="AL263" s="307" t="n"/>
      <c r="AM263" s="307" t="n"/>
      <c r="AN263" s="307" t="n"/>
      <c r="AO263" s="307" t="n"/>
      <c r="AP263" s="307" t="n"/>
      <c r="AQ263" s="307" t="n"/>
      <c r="AR263" s="307" t="n"/>
      <c r="AS263" s="307" t="n"/>
      <c r="AT263" s="307" t="n"/>
      <c r="AU263" s="307" t="n"/>
      <c r="AV263" s="307" t="n"/>
      <c r="AW263" s="307" t="n"/>
      <c r="AX263" s="307" t="n"/>
      <c r="AY263" s="307" t="n"/>
      <c r="AZ263" s="307" t="n"/>
      <c r="BA263" s="307" t="n"/>
      <c r="BB263" s="307" t="n"/>
      <c r="BC263" s="307" t="n"/>
      <c r="BD263" s="307" t="n"/>
      <c r="BE263" s="307" t="n"/>
      <c r="BF263" s="307" t="n"/>
      <c r="BG263" s="307" t="n"/>
      <c r="BH263" s="307" t="n"/>
      <c r="BI263" s="307" t="n"/>
      <c r="BJ263" s="307" t="n"/>
      <c r="BK263" s="307" t="n"/>
      <c r="BL263" s="307" t="n"/>
      <c r="BM263" s="307" t="n"/>
      <c r="BN263" s="307" t="n"/>
      <c r="BO263" s="307" t="n"/>
      <c r="BP263" s="307" t="n"/>
      <c r="BQ263" s="307" t="n"/>
      <c r="BR263" s="307" t="n"/>
      <c r="BS263" s="307" t="n"/>
      <c r="BT263" s="307" t="n"/>
      <c r="BU263" s="307" t="n"/>
      <c r="BV263" s="307" t="n"/>
      <c r="BW263" s="307" t="n"/>
      <c r="BX263" s="307" t="n"/>
      <c r="BY263" s="307" t="n"/>
      <c r="BZ263" s="307" t="n"/>
      <c r="CA263" s="307" t="n"/>
      <c r="CB263" s="307" t="n"/>
      <c r="CC263" s="302" t="n"/>
      <c r="CD263" s="302" t="n"/>
      <c r="CE263" s="302" t="n"/>
      <c r="CF263" s="302" t="n"/>
      <c r="CG263" s="302" t="n"/>
      <c r="CH263" s="302" t="n"/>
      <c r="CI263" s="302" t="n"/>
      <c r="CJ263" s="302" t="n"/>
      <c r="CK263" s="302" t="n"/>
      <c r="CL263" s="302" t="n"/>
      <c r="CM263" s="302" t="n"/>
      <c r="CN263" s="302" t="n"/>
      <c r="CO263" s="302" t="n"/>
      <c r="CP263" s="302" t="n"/>
      <c r="CQ263" s="302" t="n"/>
      <c r="CR263" s="302" t="n"/>
      <c r="CS263" s="302" t="n"/>
      <c r="CT263" s="302" t="n"/>
      <c r="CU263" s="302" t="n"/>
      <c r="CV263" s="302" t="n"/>
    </row>
    <row r="264" ht="10.5" customHeight="1" s="412">
      <c r="A264" s="302" t="inlineStr">
        <is>
          <t xml:space="preserve">    Final Est.</t>
        </is>
      </c>
      <c r="B264" s="319" t="inlineStr">
        <is>
          <t>-</t>
        </is>
      </c>
      <c r="C264" s="462" t="n">
        <v>22.35</v>
      </c>
      <c r="D264" s="462" t="n">
        <v>53.2525</v>
      </c>
      <c r="E264" s="462" t="n">
        <v>73.04075</v>
      </c>
      <c r="F264" s="462" t="n">
        <v>135.331</v>
      </c>
      <c r="G264" s="462" t="n">
        <v>188.2445</v>
      </c>
      <c r="H264" s="462" t="n">
        <v>301.72082</v>
      </c>
      <c r="I264" s="462" t="n">
        <v>292.01842</v>
      </c>
      <c r="J264" s="462" t="n">
        <v>287.32562</v>
      </c>
      <c r="K264" s="462" t="n">
        <v>266.9394</v>
      </c>
      <c r="L264" s="462" t="n">
        <v>381.90592</v>
      </c>
      <c r="M264" s="462" t="n">
        <v>419.48933</v>
      </c>
      <c r="N264" s="462" t="n">
        <v>669.054</v>
      </c>
      <c r="O264" s="462" t="n">
        <v>699.23333</v>
      </c>
      <c r="P264" s="462" t="n">
        <v>766.82055</v>
      </c>
      <c r="Q264" s="462" t="n">
        <v>1224.87273</v>
      </c>
      <c r="R264" s="462" t="n">
        <v>1165.82727</v>
      </c>
      <c r="S264" s="462" t="n">
        <v>1980.7459</v>
      </c>
      <c r="T264" s="319" t="inlineStr">
        <is>
          <t>-</t>
        </is>
      </c>
      <c r="U264" s="319" t="inlineStr">
        <is>
          <t>-</t>
        </is>
      </c>
      <c r="V264" s="319" t="inlineStr">
        <is>
          <t>-</t>
        </is>
      </c>
      <c r="W264" s="319" t="inlineStr">
        <is>
          <t>-</t>
        </is>
      </c>
      <c r="X264" s="319" t="inlineStr">
        <is>
          <t>-</t>
        </is>
      </c>
      <c r="Y264" s="319" t="inlineStr">
        <is>
          <t>-</t>
        </is>
      </c>
      <c r="Z264" s="319" t="inlineStr">
        <is>
          <t>-</t>
        </is>
      </c>
      <c r="AA264" s="319" t="inlineStr">
        <is>
          <t>-</t>
        </is>
      </c>
      <c r="AB264" s="319" t="inlineStr">
        <is>
          <t>-</t>
        </is>
      </c>
      <c r="AC264" s="319" t="inlineStr">
        <is>
          <t>-</t>
        </is>
      </c>
      <c r="AD264" s="307" t="n"/>
      <c r="AE264" s="307" t="n"/>
      <c r="AF264" s="307" t="n"/>
      <c r="AG264" s="307" t="n"/>
      <c r="AH264" s="307" t="n"/>
      <c r="AI264" s="307" t="n"/>
      <c r="AJ264" s="307" t="n"/>
      <c r="AK264" s="307" t="n"/>
      <c r="AL264" s="307" t="n"/>
      <c r="AM264" s="307" t="n"/>
      <c r="AN264" s="307" t="n"/>
      <c r="AO264" s="307" t="n"/>
      <c r="AP264" s="307" t="n"/>
      <c r="AQ264" s="307" t="n"/>
      <c r="AR264" s="307" t="n"/>
      <c r="AS264" s="307" t="n"/>
      <c r="AT264" s="307" t="n"/>
      <c r="AU264" s="307" t="n"/>
      <c r="AV264" s="307" t="n"/>
      <c r="AW264" s="307" t="n"/>
      <c r="AX264" s="307" t="n"/>
      <c r="AY264" s="307" t="n"/>
      <c r="AZ264" s="307" t="n"/>
      <c r="BA264" s="307" t="n"/>
      <c r="BB264" s="307" t="n"/>
      <c r="BC264" s="307" t="n"/>
      <c r="BD264" s="307" t="n"/>
      <c r="BE264" s="307" t="n"/>
      <c r="BF264" s="307" t="n"/>
      <c r="BG264" s="307" t="n"/>
      <c r="BH264" s="307" t="n"/>
      <c r="BI264" s="307" t="n"/>
      <c r="BJ264" s="307" t="n"/>
      <c r="BK264" s="307" t="n"/>
      <c r="BL264" s="307" t="n"/>
      <c r="BM264" s="307" t="n"/>
      <c r="BN264" s="307" t="n"/>
      <c r="BO264" s="307" t="n"/>
      <c r="BP264" s="307" t="n"/>
      <c r="BQ264" s="307" t="n"/>
      <c r="BR264" s="307" t="n"/>
      <c r="BS264" s="307" t="n"/>
      <c r="BT264" s="307" t="n"/>
      <c r="BU264" s="307" t="n"/>
      <c r="BV264" s="307" t="n"/>
      <c r="BW264" s="307" t="n"/>
      <c r="BX264" s="307" t="n"/>
      <c r="BY264" s="307" t="n"/>
      <c r="BZ264" s="307" t="n"/>
      <c r="CA264" s="307" t="n"/>
      <c r="CB264" s="307" t="n"/>
      <c r="CC264" s="302" t="n"/>
      <c r="CD264" s="302" t="n"/>
      <c r="CE264" s="302" t="n"/>
      <c r="CF264" s="302" t="n"/>
      <c r="CG264" s="302" t="n"/>
      <c r="CH264" s="302" t="n"/>
      <c r="CI264" s="302" t="n"/>
      <c r="CJ264" s="302" t="n"/>
      <c r="CK264" s="302" t="n"/>
      <c r="CL264" s="302" t="n"/>
      <c r="CM264" s="302" t="n"/>
      <c r="CN264" s="302" t="n"/>
      <c r="CO264" s="302" t="n"/>
      <c r="CP264" s="302" t="n"/>
      <c r="CQ264" s="302" t="n"/>
      <c r="CR264" s="302" t="n"/>
      <c r="CS264" s="302" t="n"/>
      <c r="CT264" s="302" t="n"/>
      <c r="CU264" s="302" t="n"/>
      <c r="CV264" s="302" t="n"/>
    </row>
    <row r="265" ht="10.5" customHeight="1" s="412">
      <c r="A265" s="302" t="inlineStr">
        <is>
          <t xml:space="preserve">    Median</t>
        </is>
      </c>
      <c r="B265" s="319" t="inlineStr">
        <is>
          <t>-</t>
        </is>
      </c>
      <c r="C265" s="462" t="n">
        <v>22.35</v>
      </c>
      <c r="D265" s="462" t="n">
        <v>53.605</v>
      </c>
      <c r="E265" s="462" t="n">
        <v>73.518</v>
      </c>
      <c r="F265" s="462" t="n">
        <v>145.2</v>
      </c>
      <c r="G265" s="462" t="n">
        <v>188.45</v>
      </c>
      <c r="H265" s="462" t="n">
        <v>294.584</v>
      </c>
      <c r="I265" s="462" t="n">
        <v>303</v>
      </c>
      <c r="J265" s="462" t="n">
        <v>285</v>
      </c>
      <c r="K265" s="462" t="n">
        <v>266</v>
      </c>
      <c r="L265" s="462" t="n">
        <v>376.5</v>
      </c>
      <c r="M265" s="462" t="n">
        <v>421.35</v>
      </c>
      <c r="N265" s="462" t="n">
        <v>661.85</v>
      </c>
      <c r="O265" s="462" t="n">
        <v>709</v>
      </c>
      <c r="P265" s="462" t="n">
        <v>761</v>
      </c>
      <c r="Q265" s="462" t="n">
        <v>1227</v>
      </c>
      <c r="R265" s="462" t="n">
        <v>1122</v>
      </c>
      <c r="S265" s="462" t="n">
        <v>1969.45</v>
      </c>
      <c r="T265" s="462" t="n">
        <v>2163.08</v>
      </c>
      <c r="U265" s="462" t="n">
        <v>2495.3</v>
      </c>
      <c r="V265" s="462" t="n">
        <v>2612.97</v>
      </c>
      <c r="W265" s="462" t="n">
        <v>3002</v>
      </c>
      <c r="X265" s="462" t="n">
        <v>2932</v>
      </c>
      <c r="Y265" s="319" t="inlineStr">
        <is>
          <t>-</t>
        </is>
      </c>
      <c r="Z265" s="319" t="inlineStr">
        <is>
          <t>-</t>
        </is>
      </c>
      <c r="AA265" s="319" t="inlineStr">
        <is>
          <t>-</t>
        </is>
      </c>
      <c r="AB265" s="319" t="inlineStr">
        <is>
          <t>-</t>
        </is>
      </c>
      <c r="AC265" s="319" t="inlineStr">
        <is>
          <t>-</t>
        </is>
      </c>
      <c r="AD265" s="307" t="n"/>
      <c r="AE265" s="307" t="n"/>
      <c r="AF265" s="307" t="n"/>
      <c r="AG265" s="307" t="n"/>
      <c r="AH265" s="307" t="n"/>
      <c r="AI265" s="307" t="n"/>
      <c r="AJ265" s="307" t="n"/>
      <c r="AK265" s="307" t="n"/>
      <c r="AL265" s="307" t="n"/>
      <c r="AM265" s="307" t="n"/>
      <c r="AN265" s="307" t="n"/>
      <c r="AO265" s="307" t="n"/>
      <c r="AP265" s="307" t="n"/>
      <c r="AQ265" s="307" t="n"/>
      <c r="AR265" s="307" t="n"/>
      <c r="AS265" s="307" t="n"/>
      <c r="AT265" s="307" t="n"/>
      <c r="AU265" s="307" t="n"/>
      <c r="AV265" s="307" t="n"/>
      <c r="AW265" s="307" t="n"/>
      <c r="AX265" s="307" t="n"/>
      <c r="AY265" s="307" t="n"/>
      <c r="AZ265" s="307" t="n"/>
      <c r="BA265" s="307" t="n"/>
      <c r="BB265" s="307" t="n"/>
      <c r="BC265" s="307" t="n"/>
      <c r="BD265" s="307" t="n"/>
      <c r="BE265" s="307" t="n"/>
      <c r="BF265" s="307" t="n"/>
      <c r="BG265" s="307" t="n"/>
      <c r="BH265" s="307" t="n"/>
      <c r="BI265" s="307" t="n"/>
      <c r="BJ265" s="307" t="n"/>
      <c r="BK265" s="307" t="n"/>
      <c r="BL265" s="307" t="n"/>
      <c r="BM265" s="307" t="n"/>
      <c r="BN265" s="307" t="n"/>
      <c r="BO265" s="307" t="n"/>
      <c r="BP265" s="307" t="n"/>
      <c r="BQ265" s="307" t="n"/>
      <c r="BR265" s="307" t="n"/>
      <c r="BS265" s="307" t="n"/>
      <c r="BT265" s="307" t="n"/>
      <c r="BU265" s="307" t="n"/>
      <c r="BV265" s="307" t="n"/>
      <c r="BW265" s="307" t="n"/>
      <c r="BX265" s="307" t="n"/>
      <c r="BY265" s="307" t="n"/>
      <c r="BZ265" s="307" t="n"/>
      <c r="CA265" s="307" t="n"/>
      <c r="CB265" s="307" t="n"/>
      <c r="CC265" s="302" t="n"/>
      <c r="CD265" s="302" t="n"/>
      <c r="CE265" s="302" t="n"/>
      <c r="CF265" s="302" t="n"/>
      <c r="CG265" s="302" t="n"/>
      <c r="CH265" s="302" t="n"/>
      <c r="CI265" s="302" t="n"/>
      <c r="CJ265" s="302" t="n"/>
      <c r="CK265" s="302" t="n"/>
      <c r="CL265" s="302" t="n"/>
      <c r="CM265" s="302" t="n"/>
      <c r="CN265" s="302" t="n"/>
      <c r="CO265" s="302" t="n"/>
      <c r="CP265" s="302" t="n"/>
      <c r="CQ265" s="302" t="n"/>
      <c r="CR265" s="302" t="n"/>
      <c r="CS265" s="302" t="n"/>
      <c r="CT265" s="302" t="n"/>
      <c r="CU265" s="302" t="n"/>
      <c r="CV265" s="302" t="n"/>
    </row>
    <row r="266" ht="10.5" customHeight="1" s="412">
      <c r="A266" s="302" t="inlineStr">
        <is>
          <t xml:space="preserve">    High</t>
        </is>
      </c>
      <c r="B266" s="319" t="inlineStr">
        <is>
          <t>-</t>
        </is>
      </c>
      <c r="C266" s="462" t="n">
        <v>36</v>
      </c>
      <c r="D266" s="462" t="n">
        <v>79.09999999999999</v>
      </c>
      <c r="E266" s="462" t="n">
        <v>80.127</v>
      </c>
      <c r="F266" s="462" t="n">
        <v>159</v>
      </c>
      <c r="G266" s="462" t="n">
        <v>207.7</v>
      </c>
      <c r="H266" s="462" t="n">
        <v>350.3</v>
      </c>
      <c r="I266" s="462" t="n">
        <v>375</v>
      </c>
      <c r="J266" s="462" t="n">
        <v>333</v>
      </c>
      <c r="K266" s="462" t="n">
        <v>344.1</v>
      </c>
      <c r="L266" s="462" t="n">
        <v>425.7</v>
      </c>
      <c r="M266" s="462" t="n">
        <v>474</v>
      </c>
      <c r="N266" s="462" t="n">
        <v>809</v>
      </c>
      <c r="O266" s="462" t="n">
        <v>872</v>
      </c>
      <c r="P266" s="462" t="n">
        <v>1034</v>
      </c>
      <c r="Q266" s="462" t="n">
        <v>1481.2</v>
      </c>
      <c r="R266" s="462" t="n">
        <v>2011</v>
      </c>
      <c r="S266" s="462" t="n">
        <v>2133</v>
      </c>
      <c r="T266" s="462" t="n">
        <v>2356</v>
      </c>
      <c r="U266" s="462" t="n">
        <v>2562.221</v>
      </c>
      <c r="V266" s="462" t="n">
        <v>2709</v>
      </c>
      <c r="W266" s="462" t="n">
        <v>3058</v>
      </c>
      <c r="X266" s="462" t="n">
        <v>2932</v>
      </c>
      <c r="Y266" s="319" t="inlineStr">
        <is>
          <t>-</t>
        </is>
      </c>
      <c r="Z266" s="319" t="inlineStr">
        <is>
          <t>-</t>
        </is>
      </c>
      <c r="AA266" s="319" t="inlineStr">
        <is>
          <t>-</t>
        </is>
      </c>
      <c r="AB266" s="319" t="inlineStr">
        <is>
          <t>-</t>
        </is>
      </c>
      <c r="AC266" s="319" t="inlineStr">
        <is>
          <t>-</t>
        </is>
      </c>
      <c r="AD266" s="307" t="n"/>
      <c r="AE266" s="307" t="n"/>
      <c r="AF266" s="307" t="n"/>
      <c r="AG266" s="307" t="n"/>
      <c r="AH266" s="307" t="n"/>
      <c r="AI266" s="307" t="n"/>
      <c r="AJ266" s="307" t="n"/>
      <c r="AK266" s="307" t="n"/>
      <c r="AL266" s="307" t="n"/>
      <c r="AM266" s="307" t="n"/>
      <c r="AN266" s="307" t="n"/>
      <c r="AO266" s="307" t="n"/>
      <c r="AP266" s="307" t="n"/>
      <c r="AQ266" s="307" t="n"/>
      <c r="AR266" s="307" t="n"/>
      <c r="AS266" s="307" t="n"/>
      <c r="AT266" s="307" t="n"/>
      <c r="AU266" s="307" t="n"/>
      <c r="AV266" s="307" t="n"/>
      <c r="AW266" s="307" t="n"/>
      <c r="AX266" s="307" t="n"/>
      <c r="AY266" s="307" t="n"/>
      <c r="AZ266" s="307" t="n"/>
      <c r="BA266" s="307" t="n"/>
      <c r="BB266" s="307" t="n"/>
      <c r="BC266" s="307" t="n"/>
      <c r="BD266" s="307" t="n"/>
      <c r="BE266" s="307" t="n"/>
      <c r="BF266" s="307" t="n"/>
      <c r="BG266" s="307" t="n"/>
      <c r="BH266" s="307" t="n"/>
      <c r="BI266" s="307" t="n"/>
      <c r="BJ266" s="307" t="n"/>
      <c r="BK266" s="307" t="n"/>
      <c r="BL266" s="307" t="n"/>
      <c r="BM266" s="307" t="n"/>
      <c r="BN266" s="307" t="n"/>
      <c r="BO266" s="307" t="n"/>
      <c r="BP266" s="307" t="n"/>
      <c r="BQ266" s="307" t="n"/>
      <c r="BR266" s="307" t="n"/>
      <c r="BS266" s="307" t="n"/>
      <c r="BT266" s="307" t="n"/>
      <c r="BU266" s="307" t="n"/>
      <c r="BV266" s="307" t="n"/>
      <c r="BW266" s="307" t="n"/>
      <c r="BX266" s="307" t="n"/>
      <c r="BY266" s="307" t="n"/>
      <c r="BZ266" s="307" t="n"/>
      <c r="CA266" s="307" t="n"/>
      <c r="CB266" s="307" t="n"/>
      <c r="CC266" s="302" t="n"/>
      <c r="CD266" s="302" t="n"/>
      <c r="CE266" s="302" t="n"/>
      <c r="CF266" s="302" t="n"/>
      <c r="CG266" s="302" t="n"/>
      <c r="CH266" s="302" t="n"/>
      <c r="CI266" s="302" t="n"/>
      <c r="CJ266" s="302" t="n"/>
      <c r="CK266" s="302" t="n"/>
      <c r="CL266" s="302" t="n"/>
      <c r="CM266" s="302" t="n"/>
      <c r="CN266" s="302" t="n"/>
      <c r="CO266" s="302" t="n"/>
      <c r="CP266" s="302" t="n"/>
      <c r="CQ266" s="302" t="n"/>
      <c r="CR266" s="302" t="n"/>
      <c r="CS266" s="302" t="n"/>
      <c r="CT266" s="302" t="n"/>
      <c r="CU266" s="302" t="n"/>
      <c r="CV266" s="302" t="n"/>
    </row>
    <row r="267" ht="10.5" customHeight="1" s="412">
      <c r="A267" s="302" t="inlineStr">
        <is>
          <t xml:space="preserve">    Low</t>
        </is>
      </c>
      <c r="B267" s="319" t="inlineStr">
        <is>
          <t>-</t>
        </is>
      </c>
      <c r="C267" s="462" t="n">
        <v>8.699999999999999</v>
      </c>
      <c r="D267" s="462" t="n">
        <v>26.7</v>
      </c>
      <c r="E267" s="462" t="n">
        <v>65</v>
      </c>
      <c r="F267" s="462" t="n">
        <v>83.685</v>
      </c>
      <c r="G267" s="462" t="n">
        <v>155.5</v>
      </c>
      <c r="H267" s="462" t="n">
        <v>262.6</v>
      </c>
      <c r="I267" s="462" t="n">
        <v>89.59999999999999</v>
      </c>
      <c r="J267" s="462" t="n">
        <v>260</v>
      </c>
      <c r="K267" s="462" t="n">
        <v>171.2</v>
      </c>
      <c r="L267" s="462" t="n">
        <v>359</v>
      </c>
      <c r="M267" s="462" t="n">
        <v>369</v>
      </c>
      <c r="N267" s="462" t="n">
        <v>610.6</v>
      </c>
      <c r="O267" s="462" t="n">
        <v>527</v>
      </c>
      <c r="P267" s="462" t="n">
        <v>458</v>
      </c>
      <c r="Q267" s="462" t="n">
        <v>1037</v>
      </c>
      <c r="R267" s="462" t="n">
        <v>753</v>
      </c>
      <c r="S267" s="462" t="n">
        <v>1733</v>
      </c>
      <c r="T267" s="462" t="n">
        <v>1784</v>
      </c>
      <c r="U267" s="462" t="n">
        <v>2389</v>
      </c>
      <c r="V267" s="462" t="n">
        <v>2444</v>
      </c>
      <c r="W267" s="462" t="n">
        <v>2946</v>
      </c>
      <c r="X267" s="462" t="n">
        <v>2932</v>
      </c>
      <c r="Y267" s="319" t="inlineStr">
        <is>
          <t>-</t>
        </is>
      </c>
      <c r="Z267" s="319" t="inlineStr">
        <is>
          <t>-</t>
        </is>
      </c>
      <c r="AA267" s="319" t="inlineStr">
        <is>
          <t>-</t>
        </is>
      </c>
      <c r="AB267" s="319" t="inlineStr">
        <is>
          <t>-</t>
        </is>
      </c>
      <c r="AC267" s="319" t="inlineStr">
        <is>
          <t>-</t>
        </is>
      </c>
      <c r="AD267" s="307" t="n"/>
      <c r="AE267" s="307" t="n"/>
      <c r="AF267" s="307" t="n"/>
      <c r="AG267" s="307" t="n"/>
      <c r="AH267" s="307" t="n"/>
      <c r="AI267" s="307" t="n"/>
      <c r="AJ267" s="307" t="n"/>
      <c r="AK267" s="307" t="n"/>
      <c r="AL267" s="307" t="n"/>
      <c r="AM267" s="307" t="n"/>
      <c r="AN267" s="307" t="n"/>
      <c r="AO267" s="307" t="n"/>
      <c r="AP267" s="307" t="n"/>
      <c r="AQ267" s="307" t="n"/>
      <c r="AR267" s="307" t="n"/>
      <c r="AS267" s="307" t="n"/>
      <c r="AT267" s="307" t="n"/>
      <c r="AU267" s="307" t="n"/>
      <c r="AV267" s="307" t="n"/>
      <c r="AW267" s="307" t="n"/>
      <c r="AX267" s="307" t="n"/>
      <c r="AY267" s="307" t="n"/>
      <c r="AZ267" s="307" t="n"/>
      <c r="BA267" s="307" t="n"/>
      <c r="BB267" s="307" t="n"/>
      <c r="BC267" s="307" t="n"/>
      <c r="BD267" s="307" t="n"/>
      <c r="BE267" s="307" t="n"/>
      <c r="BF267" s="307" t="n"/>
      <c r="BG267" s="307" t="n"/>
      <c r="BH267" s="307" t="n"/>
      <c r="BI267" s="307" t="n"/>
      <c r="BJ267" s="307" t="n"/>
      <c r="BK267" s="307" t="n"/>
      <c r="BL267" s="307" t="n"/>
      <c r="BM267" s="307" t="n"/>
      <c r="BN267" s="307" t="n"/>
      <c r="BO267" s="307" t="n"/>
      <c r="BP267" s="307" t="n"/>
      <c r="BQ267" s="307" t="n"/>
      <c r="BR267" s="307" t="n"/>
      <c r="BS267" s="307" t="n"/>
      <c r="BT267" s="307" t="n"/>
      <c r="BU267" s="307" t="n"/>
      <c r="BV267" s="307" t="n"/>
      <c r="BW267" s="307" t="n"/>
      <c r="BX267" s="307" t="n"/>
      <c r="BY267" s="307" t="n"/>
      <c r="BZ267" s="307" t="n"/>
      <c r="CA267" s="307" t="n"/>
      <c r="CB267" s="307" t="n"/>
      <c r="CC267" s="302" t="n"/>
      <c r="CD267" s="302" t="n"/>
      <c r="CE267" s="302" t="n"/>
      <c r="CF267" s="302" t="n"/>
      <c r="CG267" s="302" t="n"/>
      <c r="CH267" s="302" t="n"/>
      <c r="CI267" s="302" t="n"/>
      <c r="CJ267" s="302" t="n"/>
      <c r="CK267" s="302" t="n"/>
      <c r="CL267" s="302" t="n"/>
      <c r="CM267" s="302" t="n"/>
      <c r="CN267" s="302" t="n"/>
      <c r="CO267" s="302" t="n"/>
      <c r="CP267" s="302" t="n"/>
      <c r="CQ267" s="302" t="n"/>
      <c r="CR267" s="302" t="n"/>
      <c r="CS267" s="302" t="n"/>
      <c r="CT267" s="302" t="n"/>
      <c r="CU267" s="302" t="n"/>
      <c r="CV267" s="302" t="n"/>
    </row>
    <row r="268" ht="10.5" customHeight="1" s="412">
      <c r="A268" s="302" t="inlineStr">
        <is>
          <t xml:space="preserve">    Std. Dev.</t>
        </is>
      </c>
      <c r="B268" s="319" t="inlineStr">
        <is>
          <t>-</t>
        </is>
      </c>
      <c r="C268" s="460" t="n">
        <v>13.65</v>
      </c>
      <c r="D268" s="460" t="n">
        <v>18.58924</v>
      </c>
      <c r="E268" s="460" t="n">
        <v>7.11832</v>
      </c>
      <c r="F268" s="460" t="n">
        <v>23.11086</v>
      </c>
      <c r="G268" s="460" t="n">
        <v>14.36745</v>
      </c>
      <c r="H268" s="460" t="n">
        <v>24.07047</v>
      </c>
      <c r="I268" s="460" t="n">
        <v>69.34649</v>
      </c>
      <c r="J268" s="460" t="n">
        <v>20.64866</v>
      </c>
      <c r="K268" s="460" t="n">
        <v>52.01586</v>
      </c>
      <c r="L268" s="460" t="n">
        <v>21.6614</v>
      </c>
      <c r="M268" s="460" t="n">
        <v>28.522</v>
      </c>
      <c r="N268" s="460" t="n">
        <v>53.8345</v>
      </c>
      <c r="O268" s="460" t="n">
        <v>108.4561</v>
      </c>
      <c r="P268" s="460" t="n">
        <v>139.17123</v>
      </c>
      <c r="Q268" s="460" t="n">
        <v>141.78138</v>
      </c>
      <c r="R268" s="460" t="n">
        <v>344.31206</v>
      </c>
      <c r="S268" s="460" t="n">
        <v>119.44271</v>
      </c>
      <c r="T268" s="460" t="n">
        <v>161.75683</v>
      </c>
      <c r="U268" s="460" t="n">
        <v>59.10372</v>
      </c>
      <c r="V268" s="460" t="n">
        <v>117.13889</v>
      </c>
      <c r="W268" s="460" t="n">
        <v>56</v>
      </c>
      <c r="X268" s="460" t="n">
        <v>0</v>
      </c>
      <c r="Y268" s="319" t="inlineStr">
        <is>
          <t>-</t>
        </is>
      </c>
      <c r="Z268" s="319" t="inlineStr">
        <is>
          <t>-</t>
        </is>
      </c>
      <c r="AA268" s="319" t="inlineStr">
        <is>
          <t>-</t>
        </is>
      </c>
      <c r="AB268" s="319" t="inlineStr">
        <is>
          <t>-</t>
        </is>
      </c>
      <c r="AC268" s="319" t="inlineStr">
        <is>
          <t>-</t>
        </is>
      </c>
      <c r="AD268" s="307" t="n"/>
      <c r="AE268" s="307" t="n"/>
      <c r="AF268" s="307" t="n"/>
      <c r="AG268" s="307" t="n"/>
      <c r="AH268" s="307" t="n"/>
      <c r="AI268" s="307" t="n"/>
      <c r="AJ268" s="307" t="n"/>
      <c r="AK268" s="307" t="n"/>
      <c r="AL268" s="307" t="n"/>
      <c r="AM268" s="307" t="n"/>
      <c r="AN268" s="307" t="n"/>
      <c r="AO268" s="307" t="n"/>
      <c r="AP268" s="307" t="n"/>
      <c r="AQ268" s="307" t="n"/>
      <c r="AR268" s="307" t="n"/>
      <c r="AS268" s="307" t="n"/>
      <c r="AT268" s="307" t="n"/>
      <c r="AU268" s="307" t="n"/>
      <c r="AV268" s="307" t="n"/>
      <c r="AW268" s="307" t="n"/>
      <c r="AX268" s="307" t="n"/>
      <c r="AY268" s="307" t="n"/>
      <c r="AZ268" s="307" t="n"/>
      <c r="BA268" s="307" t="n"/>
      <c r="BB268" s="307" t="n"/>
      <c r="BC268" s="307" t="n"/>
      <c r="BD268" s="307" t="n"/>
      <c r="BE268" s="307" t="n"/>
      <c r="BF268" s="307" t="n"/>
      <c r="BG268" s="307" t="n"/>
      <c r="BH268" s="307" t="n"/>
      <c r="BI268" s="307" t="n"/>
      <c r="BJ268" s="307" t="n"/>
      <c r="BK268" s="307" t="n"/>
      <c r="BL268" s="307" t="n"/>
      <c r="BM268" s="307" t="n"/>
      <c r="BN268" s="307" t="n"/>
      <c r="BO268" s="307" t="n"/>
      <c r="BP268" s="307" t="n"/>
      <c r="BQ268" s="307" t="n"/>
      <c r="BR268" s="307" t="n"/>
      <c r="BS268" s="307" t="n"/>
      <c r="BT268" s="307" t="n"/>
      <c r="BU268" s="307" t="n"/>
      <c r="BV268" s="307" t="n"/>
      <c r="BW268" s="307" t="n"/>
      <c r="BX268" s="307" t="n"/>
      <c r="BY268" s="307" t="n"/>
      <c r="BZ268" s="307" t="n"/>
      <c r="CA268" s="307" t="n"/>
      <c r="CB268" s="307" t="n"/>
      <c r="CC268" s="302" t="n"/>
      <c r="CD268" s="302" t="n"/>
      <c r="CE268" s="302" t="n"/>
      <c r="CF268" s="302" t="n"/>
      <c r="CG268" s="302" t="n"/>
      <c r="CH268" s="302" t="n"/>
      <c r="CI268" s="302" t="n"/>
      <c r="CJ268" s="302" t="n"/>
      <c r="CK268" s="302" t="n"/>
      <c r="CL268" s="302" t="n"/>
      <c r="CM268" s="302" t="n"/>
      <c r="CN268" s="302" t="n"/>
      <c r="CO268" s="302" t="n"/>
      <c r="CP268" s="302" t="n"/>
      <c r="CQ268" s="302" t="n"/>
      <c r="CR268" s="302" t="n"/>
      <c r="CS268" s="302" t="n"/>
      <c r="CT268" s="302" t="n"/>
      <c r="CU268" s="302" t="n"/>
      <c r="CV268" s="302" t="n"/>
    </row>
    <row r="269" ht="10.5" customHeight="1" s="412">
      <c r="A269" s="302" t="inlineStr">
        <is>
          <t xml:space="preserve">    No. of Estimates</t>
        </is>
      </c>
      <c r="B269" s="319" t="inlineStr">
        <is>
          <t>-</t>
        </is>
      </c>
      <c r="C269" s="319" t="inlineStr">
        <is>
          <t>2/4</t>
        </is>
      </c>
      <c r="D269" s="319" t="inlineStr">
        <is>
          <t>4/4</t>
        </is>
      </c>
      <c r="E269" s="319" t="inlineStr">
        <is>
          <t>4/4</t>
        </is>
      </c>
      <c r="F269" s="319" t="inlineStr">
        <is>
          <t>7/7</t>
        </is>
      </c>
      <c r="G269" s="319" t="inlineStr">
        <is>
          <t>10/10</t>
        </is>
      </c>
      <c r="H269" s="319" t="inlineStr">
        <is>
          <t>11/13</t>
        </is>
      </c>
      <c r="I269" s="319" t="inlineStr">
        <is>
          <t>12/13</t>
        </is>
      </c>
      <c r="J269" s="319" t="inlineStr">
        <is>
          <t>16/16</t>
        </is>
      </c>
      <c r="K269" s="319" t="inlineStr">
        <is>
          <t>15/16</t>
        </is>
      </c>
      <c r="L269" s="319" t="inlineStr">
        <is>
          <t>12/13</t>
        </is>
      </c>
      <c r="M269" s="319" t="inlineStr">
        <is>
          <t>12/12</t>
        </is>
      </c>
      <c r="N269" s="319" t="inlineStr">
        <is>
          <t>10/10</t>
        </is>
      </c>
      <c r="O269" s="319" t="inlineStr">
        <is>
          <t>9/10</t>
        </is>
      </c>
      <c r="P269" s="319" t="inlineStr">
        <is>
          <t>11/12</t>
        </is>
      </c>
      <c r="Q269" s="319" t="inlineStr">
        <is>
          <t>11/11</t>
        </is>
      </c>
      <c r="R269" s="319" t="inlineStr">
        <is>
          <t>11/11</t>
        </is>
      </c>
      <c r="S269" s="319" t="inlineStr">
        <is>
          <t>10/11</t>
        </is>
      </c>
      <c r="T269" s="319" t="inlineStr">
        <is>
          <t>8/9</t>
        </is>
      </c>
      <c r="U269" s="319" t="inlineStr">
        <is>
          <t>8/9</t>
        </is>
      </c>
      <c r="V269" s="319" t="inlineStr">
        <is>
          <t>4/5</t>
        </is>
      </c>
      <c r="W269" s="319" t="inlineStr">
        <is>
          <t>2/2</t>
        </is>
      </c>
      <c r="X269" s="319" t="inlineStr">
        <is>
          <t>1/1</t>
        </is>
      </c>
      <c r="Y269" s="319" t="inlineStr">
        <is>
          <t>-</t>
        </is>
      </c>
      <c r="Z269" s="319" t="inlineStr">
        <is>
          <t>-</t>
        </is>
      </c>
      <c r="AA269" s="319" t="inlineStr">
        <is>
          <t>-</t>
        </is>
      </c>
      <c r="AB269" s="319" t="inlineStr">
        <is>
          <t>-</t>
        </is>
      </c>
      <c r="AC269" s="319" t="inlineStr">
        <is>
          <t>-</t>
        </is>
      </c>
      <c r="AD269" s="307" t="n"/>
      <c r="AE269" s="307" t="n"/>
      <c r="AF269" s="307" t="n"/>
      <c r="AG269" s="307" t="n"/>
      <c r="AH269" s="307" t="n"/>
      <c r="AI269" s="307" t="n"/>
      <c r="AJ269" s="307" t="n"/>
      <c r="AK269" s="307" t="n"/>
      <c r="AL269" s="307" t="n"/>
      <c r="AM269" s="307" t="n"/>
      <c r="AN269" s="307" t="n"/>
      <c r="AO269" s="307" t="n"/>
      <c r="AP269" s="307" t="n"/>
      <c r="AQ269" s="307" t="n"/>
      <c r="AR269" s="307" t="n"/>
      <c r="AS269" s="307" t="n"/>
      <c r="AT269" s="307" t="n"/>
      <c r="AU269" s="307" t="n"/>
      <c r="AV269" s="307" t="n"/>
      <c r="AW269" s="307" t="n"/>
      <c r="AX269" s="307" t="n"/>
      <c r="AY269" s="307" t="n"/>
      <c r="AZ269" s="307" t="n"/>
      <c r="BA269" s="307" t="n"/>
      <c r="BB269" s="307" t="n"/>
      <c r="BC269" s="307" t="n"/>
      <c r="BD269" s="307" t="n"/>
      <c r="BE269" s="307" t="n"/>
      <c r="BF269" s="307" t="n"/>
      <c r="BG269" s="307" t="n"/>
      <c r="BH269" s="307" t="n"/>
      <c r="BI269" s="307" t="n"/>
      <c r="BJ269" s="307" t="n"/>
      <c r="BK269" s="307" t="n"/>
      <c r="BL269" s="307" t="n"/>
      <c r="BM269" s="307" t="n"/>
      <c r="BN269" s="307" t="n"/>
      <c r="BO269" s="307" t="n"/>
      <c r="BP269" s="307" t="n"/>
      <c r="BQ269" s="307" t="n"/>
      <c r="BR269" s="307" t="n"/>
      <c r="BS269" s="307" t="n"/>
      <c r="BT269" s="307" t="n"/>
      <c r="BU269" s="307" t="n"/>
      <c r="BV269" s="307" t="n"/>
      <c r="BW269" s="307" t="n"/>
      <c r="BX269" s="307" t="n"/>
      <c r="BY269" s="307" t="n"/>
      <c r="BZ269" s="307" t="n"/>
      <c r="CA269" s="307" t="n"/>
      <c r="CB269" s="307" t="n"/>
      <c r="CC269" s="302" t="n"/>
      <c r="CD269" s="302" t="n"/>
      <c r="CE269" s="302" t="n"/>
      <c r="CF269" s="302" t="n"/>
      <c r="CG269" s="302" t="n"/>
      <c r="CH269" s="302" t="n"/>
      <c r="CI269" s="302" t="n"/>
      <c r="CJ269" s="302" t="n"/>
      <c r="CK269" s="302" t="n"/>
      <c r="CL269" s="302" t="n"/>
      <c r="CM269" s="302" t="n"/>
      <c r="CN269" s="302" t="n"/>
      <c r="CO269" s="302" t="n"/>
      <c r="CP269" s="302" t="n"/>
      <c r="CQ269" s="302" t="n"/>
      <c r="CR269" s="302" t="n"/>
      <c r="CS269" s="302" t="n"/>
      <c r="CT269" s="302" t="n"/>
      <c r="CU269" s="302" t="n"/>
      <c r="CV269" s="302" t="n"/>
    </row>
    <row r="270" ht="10.5" customHeight="1" s="412">
      <c r="A270" s="302" t="inlineStr">
        <is>
          <t xml:space="preserve">    Acctg. Standard</t>
        </is>
      </c>
      <c r="B270" s="319" t="inlineStr">
        <is>
          <t>-</t>
        </is>
      </c>
      <c r="C270" s="319" t="inlineStr">
        <is>
          <t>US GAAP</t>
        </is>
      </c>
      <c r="D270" s="319" t="inlineStr">
        <is>
          <t>US GAAP</t>
        </is>
      </c>
      <c r="E270" s="319" t="inlineStr">
        <is>
          <t>US GAAP</t>
        </is>
      </c>
      <c r="F270" s="319" t="inlineStr">
        <is>
          <t>US GAAP</t>
        </is>
      </c>
      <c r="G270" s="319" t="inlineStr">
        <is>
          <t>US GAAP</t>
        </is>
      </c>
      <c r="H270" s="319" t="inlineStr">
        <is>
          <t>US GAAP</t>
        </is>
      </c>
      <c r="I270" s="319" t="inlineStr">
        <is>
          <t>US GAAP</t>
        </is>
      </c>
      <c r="J270" s="319" t="inlineStr">
        <is>
          <t>US GAAP</t>
        </is>
      </c>
      <c r="K270" s="319" t="inlineStr">
        <is>
          <t>US GAAP</t>
        </is>
      </c>
      <c r="L270" s="319" t="inlineStr">
        <is>
          <t>US GAAP</t>
        </is>
      </c>
      <c r="M270" s="319" t="inlineStr">
        <is>
          <t>US GAAP</t>
        </is>
      </c>
      <c r="N270" s="319" t="inlineStr">
        <is>
          <t>US GAAP</t>
        </is>
      </c>
      <c r="O270" s="319" t="inlineStr">
        <is>
          <t>US GAAP</t>
        </is>
      </c>
      <c r="P270" s="319" t="inlineStr">
        <is>
          <t>US GAAP</t>
        </is>
      </c>
      <c r="Q270" s="319" t="inlineStr">
        <is>
          <t>US GAAP</t>
        </is>
      </c>
      <c r="R270" s="319" t="inlineStr">
        <is>
          <t>US GAAP</t>
        </is>
      </c>
      <c r="S270" s="319" t="inlineStr">
        <is>
          <t>US GAAP</t>
        </is>
      </c>
      <c r="T270" s="319" t="inlineStr">
        <is>
          <t>US GAAP</t>
        </is>
      </c>
      <c r="U270" s="319" t="inlineStr">
        <is>
          <t>US GAAP</t>
        </is>
      </c>
      <c r="V270" s="319" t="inlineStr">
        <is>
          <t>US GAAP</t>
        </is>
      </c>
      <c r="W270" s="319" t="inlineStr">
        <is>
          <t>US GAAP</t>
        </is>
      </c>
      <c r="X270" s="319" t="inlineStr">
        <is>
          <t>US GAAP</t>
        </is>
      </c>
      <c r="Y270" s="319" t="inlineStr">
        <is>
          <t>-</t>
        </is>
      </c>
      <c r="Z270" s="319" t="inlineStr">
        <is>
          <t>-</t>
        </is>
      </c>
      <c r="AA270" s="319" t="inlineStr">
        <is>
          <t>-</t>
        </is>
      </c>
      <c r="AB270" s="319" t="inlineStr">
        <is>
          <t>-</t>
        </is>
      </c>
      <c r="AC270" s="319" t="inlineStr">
        <is>
          <t>-</t>
        </is>
      </c>
      <c r="AD270" s="307" t="n"/>
      <c r="AE270" s="307" t="n"/>
      <c r="AF270" s="307" t="n"/>
      <c r="AG270" s="307" t="n"/>
      <c r="AH270" s="307" t="n"/>
      <c r="AI270" s="307" t="n"/>
      <c r="AJ270" s="307" t="n"/>
      <c r="AK270" s="307" t="n"/>
      <c r="AL270" s="307" t="n"/>
      <c r="AM270" s="307" t="n"/>
      <c r="AN270" s="307" t="n"/>
      <c r="AO270" s="307" t="n"/>
      <c r="AP270" s="307" t="n"/>
      <c r="AQ270" s="307" t="n"/>
      <c r="AR270" s="307" t="n"/>
      <c r="AS270" s="307" t="n"/>
      <c r="AT270" s="307" t="n"/>
      <c r="AU270" s="307" t="n"/>
      <c r="AV270" s="307" t="n"/>
      <c r="AW270" s="307" t="n"/>
      <c r="AX270" s="307" t="n"/>
      <c r="AY270" s="307" t="n"/>
      <c r="AZ270" s="307" t="n"/>
      <c r="BA270" s="307" t="n"/>
      <c r="BB270" s="307" t="n"/>
      <c r="BC270" s="307" t="n"/>
      <c r="BD270" s="307" t="n"/>
      <c r="BE270" s="307" t="n"/>
      <c r="BF270" s="307" t="n"/>
      <c r="BG270" s="307" t="n"/>
      <c r="BH270" s="307" t="n"/>
      <c r="BI270" s="307" t="n"/>
      <c r="BJ270" s="307" t="n"/>
      <c r="BK270" s="307" t="n"/>
      <c r="BL270" s="307" t="n"/>
      <c r="BM270" s="307" t="n"/>
      <c r="BN270" s="307" t="n"/>
      <c r="BO270" s="307" t="n"/>
      <c r="BP270" s="307" t="n"/>
      <c r="BQ270" s="307" t="n"/>
      <c r="BR270" s="307" t="n"/>
      <c r="BS270" s="307" t="n"/>
      <c r="BT270" s="307" t="n"/>
      <c r="BU270" s="307" t="n"/>
      <c r="BV270" s="307" t="n"/>
      <c r="BW270" s="307" t="n"/>
      <c r="BX270" s="307" t="n"/>
      <c r="BY270" s="307" t="n"/>
      <c r="BZ270" s="307" t="n"/>
      <c r="CA270" s="307" t="n"/>
      <c r="CB270" s="307" t="n"/>
      <c r="CC270" s="302" t="n"/>
      <c r="CD270" s="302" t="n"/>
      <c r="CE270" s="302" t="n"/>
      <c r="CF270" s="302" t="n"/>
      <c r="CG270" s="302" t="n"/>
      <c r="CH270" s="302" t="n"/>
      <c r="CI270" s="302" t="n"/>
      <c r="CJ270" s="302" t="n"/>
      <c r="CK270" s="302" t="n"/>
      <c r="CL270" s="302" t="n"/>
      <c r="CM270" s="302" t="n"/>
      <c r="CN270" s="302" t="n"/>
      <c r="CO270" s="302" t="n"/>
      <c r="CP270" s="302" t="n"/>
      <c r="CQ270" s="302" t="n"/>
      <c r="CR270" s="302" t="n"/>
      <c r="CS270" s="302" t="n"/>
      <c r="CT270" s="302" t="n"/>
      <c r="CU270" s="302" t="n"/>
      <c r="CV270" s="302" t="n"/>
    </row>
    <row r="271" ht="10.5" customHeight="1" s="412">
      <c r="A271" s="318" t="inlineStr">
        <is>
          <t>Capital Expenditure</t>
        </is>
      </c>
      <c r="B271" s="319" t="inlineStr">
        <is>
          <t>-</t>
        </is>
      </c>
      <c r="C271" s="461" t="n">
        <v>-29.676</v>
      </c>
      <c r="D271" s="461" t="n">
        <v>-40.53</v>
      </c>
      <c r="E271" s="461" t="n">
        <v>-15.497</v>
      </c>
      <c r="F271" s="461" t="n">
        <v>-30.357</v>
      </c>
      <c r="G271" s="461" t="n">
        <v>-116.657</v>
      </c>
      <c r="H271" s="461" t="n">
        <v>-93.229</v>
      </c>
      <c r="I271" s="461" t="n">
        <v>-106.408</v>
      </c>
      <c r="J271" s="461" t="n">
        <v>-119.733</v>
      </c>
      <c r="K271" s="461" t="n">
        <v>-143.487</v>
      </c>
      <c r="L271" s="461" t="n">
        <v>-149.511</v>
      </c>
      <c r="M271" s="461" t="n">
        <v>-157.864</v>
      </c>
      <c r="N271" s="461" t="n">
        <v>-225.807</v>
      </c>
      <c r="O271" s="461" t="n">
        <v>-283.048</v>
      </c>
      <c r="P271" s="461" t="n">
        <v>-229.226</v>
      </c>
      <c r="Q271" s="461" t="n">
        <v>-394.502</v>
      </c>
      <c r="R271" s="461" t="n">
        <v>-638.657</v>
      </c>
      <c r="S271" s="461" t="n">
        <v>-651.865</v>
      </c>
      <c r="T271" s="462" t="n">
        <v>-696.64199</v>
      </c>
      <c r="U271" s="462" t="n">
        <v>-765.77714</v>
      </c>
      <c r="V271" s="462" t="n">
        <v>-853.72294</v>
      </c>
      <c r="W271" s="462" t="n">
        <v>-886.66667</v>
      </c>
      <c r="X271" s="462" t="n">
        <v>-858</v>
      </c>
      <c r="Y271" s="462" t="n">
        <v>-858</v>
      </c>
      <c r="Z271" s="462" t="n">
        <v>-942</v>
      </c>
      <c r="AA271" s="462" t="n">
        <v>-1033.5</v>
      </c>
      <c r="AB271" s="462" t="n">
        <v>-1133</v>
      </c>
      <c r="AC271" s="462" t="n">
        <v>-1236.5</v>
      </c>
      <c r="AD271" s="307" t="n"/>
      <c r="AE271" s="307" t="n"/>
      <c r="AF271" s="307" t="n"/>
      <c r="AG271" s="307" t="n"/>
      <c r="AH271" s="307" t="n"/>
      <c r="AI271" s="307" t="n"/>
      <c r="AJ271" s="307" t="n"/>
      <c r="AK271" s="307" t="n"/>
      <c r="AL271" s="307" t="n"/>
      <c r="AM271" s="307" t="n"/>
      <c r="AN271" s="307" t="n"/>
      <c r="AO271" s="307" t="n"/>
      <c r="AP271" s="307" t="n"/>
      <c r="AQ271" s="307" t="n"/>
      <c r="AR271" s="307" t="n"/>
      <c r="AS271" s="307" t="n"/>
      <c r="AT271" s="307" t="n"/>
      <c r="AU271" s="307" t="n"/>
      <c r="AV271" s="307" t="n"/>
      <c r="AW271" s="307" t="n"/>
      <c r="AX271" s="307" t="n"/>
      <c r="AY271" s="307" t="n"/>
      <c r="AZ271" s="307" t="n"/>
      <c r="BA271" s="307" t="n"/>
      <c r="BB271" s="307" t="n"/>
      <c r="BC271" s="307" t="n"/>
      <c r="BD271" s="307" t="n"/>
      <c r="BE271" s="307" t="n"/>
      <c r="BF271" s="307" t="n"/>
      <c r="BG271" s="307" t="n"/>
      <c r="BH271" s="307" t="n"/>
      <c r="BI271" s="307" t="n"/>
      <c r="BJ271" s="307" t="n"/>
      <c r="BK271" s="307" t="n"/>
      <c r="BL271" s="307" t="n"/>
      <c r="BM271" s="307" t="n"/>
      <c r="BN271" s="307" t="n"/>
      <c r="BO271" s="307" t="n"/>
      <c r="BP271" s="307" t="n"/>
      <c r="BQ271" s="307" t="n"/>
      <c r="BR271" s="307" t="n"/>
      <c r="BS271" s="307" t="n"/>
      <c r="BT271" s="307" t="n"/>
      <c r="BU271" s="307" t="n"/>
      <c r="BV271" s="307" t="n"/>
      <c r="BW271" s="307" t="n"/>
      <c r="BX271" s="307" t="n"/>
      <c r="BY271" s="307" t="n"/>
      <c r="BZ271" s="307" t="n"/>
      <c r="CA271" s="307" t="n"/>
      <c r="CB271" s="307" t="n"/>
      <c r="CC271" s="302" t="n"/>
      <c r="CD271" s="302" t="n"/>
      <c r="CE271" s="302" t="n"/>
      <c r="CF271" s="302" t="n"/>
      <c r="CG271" s="302" t="n"/>
      <c r="CH271" s="302" t="n"/>
      <c r="CI271" s="302" t="n"/>
      <c r="CJ271" s="302" t="n"/>
      <c r="CK271" s="302" t="n"/>
      <c r="CL271" s="302" t="n"/>
      <c r="CM271" s="302" t="n"/>
      <c r="CN271" s="302" t="n"/>
      <c r="CO271" s="302" t="n"/>
      <c r="CP271" s="302" t="n"/>
      <c r="CQ271" s="302" t="n"/>
      <c r="CR271" s="302" t="n"/>
      <c r="CS271" s="302" t="n"/>
      <c r="CT271" s="302" t="n"/>
      <c r="CU271" s="302" t="n"/>
      <c r="CV271" s="302" t="n"/>
    </row>
    <row r="272" ht="10.5" customHeight="1" s="412">
      <c r="A272" s="302" t="inlineStr">
        <is>
          <t xml:space="preserve">    Final Est.</t>
        </is>
      </c>
      <c r="B272" s="319" t="inlineStr">
        <is>
          <t>-</t>
        </is>
      </c>
      <c r="C272" s="462" t="n">
        <v>-22.25</v>
      </c>
      <c r="D272" s="462" t="n">
        <v>-38</v>
      </c>
      <c r="E272" s="462" t="n">
        <v>-13.67375</v>
      </c>
      <c r="F272" s="462" t="n">
        <v>-30.73317</v>
      </c>
      <c r="G272" s="462" t="n">
        <v>-85.729</v>
      </c>
      <c r="H272" s="462" t="n">
        <v>-91.25508000000001</v>
      </c>
      <c r="I272" s="462" t="n">
        <v>-102.34862</v>
      </c>
      <c r="J272" s="462" t="n">
        <v>-117.95979</v>
      </c>
      <c r="K272" s="462" t="n">
        <v>-138.11921</v>
      </c>
      <c r="L272" s="462" t="n">
        <v>-166.18416</v>
      </c>
      <c r="M272" s="462" t="n">
        <v>-171.2142</v>
      </c>
      <c r="N272" s="462" t="n">
        <v>-243.24613</v>
      </c>
      <c r="O272" s="462" t="n">
        <v>-285.1305</v>
      </c>
      <c r="P272" s="462" t="n">
        <v>-266.14568</v>
      </c>
      <c r="Q272" s="462" t="n">
        <v>-380.65584</v>
      </c>
      <c r="R272" s="462" t="n">
        <v>-642.20254</v>
      </c>
      <c r="S272" s="462" t="n">
        <v>-680.63143</v>
      </c>
      <c r="T272" s="319" t="inlineStr">
        <is>
          <t>-</t>
        </is>
      </c>
      <c r="U272" s="319" t="inlineStr">
        <is>
          <t>-</t>
        </is>
      </c>
      <c r="V272" s="319" t="inlineStr">
        <is>
          <t>-</t>
        </is>
      </c>
      <c r="W272" s="319" t="inlineStr">
        <is>
          <t>-</t>
        </is>
      </c>
      <c r="X272" s="319" t="inlineStr">
        <is>
          <t>-</t>
        </is>
      </c>
      <c r="Y272" s="319" t="inlineStr">
        <is>
          <t>-</t>
        </is>
      </c>
      <c r="Z272" s="319" t="inlineStr">
        <is>
          <t>-</t>
        </is>
      </c>
      <c r="AA272" s="319" t="inlineStr">
        <is>
          <t>-</t>
        </is>
      </c>
      <c r="AB272" s="319" t="inlineStr">
        <is>
          <t>-</t>
        </is>
      </c>
      <c r="AC272" s="319" t="inlineStr">
        <is>
          <t>-</t>
        </is>
      </c>
      <c r="AD272" s="307" t="n"/>
      <c r="AE272" s="307" t="n"/>
      <c r="AF272" s="307" t="n"/>
      <c r="AG272" s="307" t="n"/>
      <c r="AH272" s="307" t="n"/>
      <c r="AI272" s="307" t="n"/>
      <c r="AJ272" s="307" t="n"/>
      <c r="AK272" s="307" t="n"/>
      <c r="AL272" s="307" t="n"/>
      <c r="AM272" s="307" t="n"/>
      <c r="AN272" s="307" t="n"/>
      <c r="AO272" s="307" t="n"/>
      <c r="AP272" s="307" t="n"/>
      <c r="AQ272" s="307" t="n"/>
      <c r="AR272" s="307" t="n"/>
      <c r="AS272" s="307" t="n"/>
      <c r="AT272" s="307" t="n"/>
      <c r="AU272" s="307" t="n"/>
      <c r="AV272" s="307" t="n"/>
      <c r="AW272" s="307" t="n"/>
      <c r="AX272" s="307" t="n"/>
      <c r="AY272" s="307" t="n"/>
      <c r="AZ272" s="307" t="n"/>
      <c r="BA272" s="307" t="n"/>
      <c r="BB272" s="307" t="n"/>
      <c r="BC272" s="307" t="n"/>
      <c r="BD272" s="307" t="n"/>
      <c r="BE272" s="307" t="n"/>
      <c r="BF272" s="307" t="n"/>
      <c r="BG272" s="307" t="n"/>
      <c r="BH272" s="307" t="n"/>
      <c r="BI272" s="307" t="n"/>
      <c r="BJ272" s="307" t="n"/>
      <c r="BK272" s="307" t="n"/>
      <c r="BL272" s="307" t="n"/>
      <c r="BM272" s="307" t="n"/>
      <c r="BN272" s="307" t="n"/>
      <c r="BO272" s="307" t="n"/>
      <c r="BP272" s="307" t="n"/>
      <c r="BQ272" s="307" t="n"/>
      <c r="BR272" s="307" t="n"/>
      <c r="BS272" s="307" t="n"/>
      <c r="BT272" s="307" t="n"/>
      <c r="BU272" s="307" t="n"/>
      <c r="BV272" s="307" t="n"/>
      <c r="BW272" s="307" t="n"/>
      <c r="BX272" s="307" t="n"/>
      <c r="BY272" s="307" t="n"/>
      <c r="BZ272" s="307" t="n"/>
      <c r="CA272" s="307" t="n"/>
      <c r="CB272" s="307" t="n"/>
      <c r="CC272" s="302" t="n"/>
      <c r="CD272" s="302" t="n"/>
      <c r="CE272" s="302" t="n"/>
      <c r="CF272" s="302" t="n"/>
      <c r="CG272" s="302" t="n"/>
      <c r="CH272" s="302" t="n"/>
      <c r="CI272" s="302" t="n"/>
      <c r="CJ272" s="302" t="n"/>
      <c r="CK272" s="302" t="n"/>
      <c r="CL272" s="302" t="n"/>
      <c r="CM272" s="302" t="n"/>
      <c r="CN272" s="302" t="n"/>
      <c r="CO272" s="302" t="n"/>
      <c r="CP272" s="302" t="n"/>
      <c r="CQ272" s="302" t="n"/>
      <c r="CR272" s="302" t="n"/>
      <c r="CS272" s="302" t="n"/>
      <c r="CT272" s="302" t="n"/>
      <c r="CU272" s="302" t="n"/>
      <c r="CV272" s="302" t="n"/>
    </row>
    <row r="273" ht="10.5" customHeight="1" s="412">
      <c r="A273" s="302" t="inlineStr">
        <is>
          <t xml:space="preserve">    Median</t>
        </is>
      </c>
      <c r="B273" s="319" t="inlineStr">
        <is>
          <t>-</t>
        </is>
      </c>
      <c r="C273" s="462" t="n">
        <v>-22.25</v>
      </c>
      <c r="D273" s="462" t="n">
        <v>-38</v>
      </c>
      <c r="E273" s="462" t="n">
        <v>-13.5</v>
      </c>
      <c r="F273" s="462" t="n">
        <v>-30.75</v>
      </c>
      <c r="G273" s="462" t="n">
        <v>-109.85</v>
      </c>
      <c r="H273" s="462" t="n">
        <v>-90</v>
      </c>
      <c r="I273" s="462" t="n">
        <v>-101.9</v>
      </c>
      <c r="J273" s="462" t="n">
        <v>-117.5</v>
      </c>
      <c r="K273" s="462" t="n">
        <v>-138</v>
      </c>
      <c r="L273" s="462" t="n">
        <v>-167.2</v>
      </c>
      <c r="M273" s="462" t="n">
        <v>-170</v>
      </c>
      <c r="N273" s="462" t="n">
        <v>-243</v>
      </c>
      <c r="O273" s="462" t="n">
        <v>-300</v>
      </c>
      <c r="P273" s="462" t="n">
        <v>-263</v>
      </c>
      <c r="Q273" s="462" t="n">
        <v>-379</v>
      </c>
      <c r="R273" s="462" t="n">
        <v>-642</v>
      </c>
      <c r="S273" s="462" t="n">
        <v>-680</v>
      </c>
      <c r="T273" s="462" t="n">
        <v>-690</v>
      </c>
      <c r="U273" s="462" t="n">
        <v>-764</v>
      </c>
      <c r="V273" s="462" t="n">
        <v>-869.74857</v>
      </c>
      <c r="W273" s="462" t="n">
        <v>-870</v>
      </c>
      <c r="X273" s="462" t="n">
        <v>-858</v>
      </c>
      <c r="Y273" s="462" t="n">
        <v>-858</v>
      </c>
      <c r="Z273" s="462" t="n">
        <v>-942</v>
      </c>
      <c r="AA273" s="462" t="n">
        <v>-1033.5</v>
      </c>
      <c r="AB273" s="462" t="n">
        <v>-1133</v>
      </c>
      <c r="AC273" s="462" t="n">
        <v>-1236.5</v>
      </c>
      <c r="AD273" s="307" t="n"/>
      <c r="AE273" s="307" t="n"/>
      <c r="AF273" s="307" t="n"/>
      <c r="AG273" s="307" t="n"/>
      <c r="AH273" s="307" t="n"/>
      <c r="AI273" s="307" t="n"/>
      <c r="AJ273" s="307" t="n"/>
      <c r="AK273" s="307" t="n"/>
      <c r="AL273" s="307" t="n"/>
      <c r="AM273" s="307" t="n"/>
      <c r="AN273" s="307" t="n"/>
      <c r="AO273" s="307" t="n"/>
      <c r="AP273" s="307" t="n"/>
      <c r="AQ273" s="307" t="n"/>
      <c r="AR273" s="307" t="n"/>
      <c r="AS273" s="307" t="n"/>
      <c r="AT273" s="307" t="n"/>
      <c r="AU273" s="307" t="n"/>
      <c r="AV273" s="307" t="n"/>
      <c r="AW273" s="307" t="n"/>
      <c r="AX273" s="307" t="n"/>
      <c r="AY273" s="307" t="n"/>
      <c r="AZ273" s="307" t="n"/>
      <c r="BA273" s="307" t="n"/>
      <c r="BB273" s="307" t="n"/>
      <c r="BC273" s="307" t="n"/>
      <c r="BD273" s="307" t="n"/>
      <c r="BE273" s="307" t="n"/>
      <c r="BF273" s="307" t="n"/>
      <c r="BG273" s="307" t="n"/>
      <c r="BH273" s="307" t="n"/>
      <c r="BI273" s="307" t="n"/>
      <c r="BJ273" s="307" t="n"/>
      <c r="BK273" s="307" t="n"/>
      <c r="BL273" s="307" t="n"/>
      <c r="BM273" s="307" t="n"/>
      <c r="BN273" s="307" t="n"/>
      <c r="BO273" s="307" t="n"/>
      <c r="BP273" s="307" t="n"/>
      <c r="BQ273" s="307" t="n"/>
      <c r="BR273" s="307" t="n"/>
      <c r="BS273" s="307" t="n"/>
      <c r="BT273" s="307" t="n"/>
      <c r="BU273" s="307" t="n"/>
      <c r="BV273" s="307" t="n"/>
      <c r="BW273" s="307" t="n"/>
      <c r="BX273" s="307" t="n"/>
      <c r="BY273" s="307" t="n"/>
      <c r="BZ273" s="307" t="n"/>
      <c r="CA273" s="307" t="n"/>
      <c r="CB273" s="307" t="n"/>
      <c r="CC273" s="302" t="n"/>
      <c r="CD273" s="302" t="n"/>
      <c r="CE273" s="302" t="n"/>
      <c r="CF273" s="302" t="n"/>
      <c r="CG273" s="302" t="n"/>
      <c r="CH273" s="302" t="n"/>
      <c r="CI273" s="302" t="n"/>
      <c r="CJ273" s="302" t="n"/>
      <c r="CK273" s="302" t="n"/>
      <c r="CL273" s="302" t="n"/>
      <c r="CM273" s="302" t="n"/>
      <c r="CN273" s="302" t="n"/>
      <c r="CO273" s="302" t="n"/>
      <c r="CP273" s="302" t="n"/>
      <c r="CQ273" s="302" t="n"/>
      <c r="CR273" s="302" t="n"/>
      <c r="CS273" s="302" t="n"/>
      <c r="CT273" s="302" t="n"/>
      <c r="CU273" s="302" t="n"/>
      <c r="CV273" s="302" t="n"/>
    </row>
    <row r="274" ht="10.5" customHeight="1" s="412">
      <c r="A274" s="302" t="inlineStr">
        <is>
          <t xml:space="preserve">    High</t>
        </is>
      </c>
      <c r="B274" s="319" t="inlineStr">
        <is>
          <t>-</t>
        </is>
      </c>
      <c r="C274" s="462" t="n">
        <v>-28.4</v>
      </c>
      <c r="D274" s="462" t="n">
        <v>-38</v>
      </c>
      <c r="E274" s="462" t="n">
        <v>-14.695</v>
      </c>
      <c r="F274" s="462" t="n">
        <v>-31.499</v>
      </c>
      <c r="G274" s="462" t="n">
        <v>-116.69</v>
      </c>
      <c r="H274" s="462" t="n">
        <v>-104</v>
      </c>
      <c r="I274" s="462" t="n">
        <v>-110</v>
      </c>
      <c r="J274" s="462" t="n">
        <v>-126</v>
      </c>
      <c r="K274" s="462" t="n">
        <v>-145.1</v>
      </c>
      <c r="L274" s="462" t="n">
        <v>-170</v>
      </c>
      <c r="M274" s="462" t="n">
        <v>-190.213</v>
      </c>
      <c r="N274" s="462" t="n">
        <v>-261</v>
      </c>
      <c r="O274" s="462" t="n">
        <v>-305</v>
      </c>
      <c r="P274" s="462" t="n">
        <v>-300</v>
      </c>
      <c r="Q274" s="462" t="n">
        <v>-401</v>
      </c>
      <c r="R274" s="462" t="n">
        <v>-651</v>
      </c>
      <c r="S274" s="462" t="n">
        <v>-770.74113</v>
      </c>
      <c r="T274" s="462" t="n">
        <v>-755.04837</v>
      </c>
      <c r="U274" s="462" t="n">
        <v>-862</v>
      </c>
      <c r="V274" s="462" t="n">
        <v>-991</v>
      </c>
      <c r="W274" s="462" t="n">
        <v>-970</v>
      </c>
      <c r="X274" s="462" t="n">
        <v>-1082</v>
      </c>
      <c r="Y274" s="462" t="n">
        <v>-1207</v>
      </c>
      <c r="Z274" s="462" t="n">
        <v>-1345</v>
      </c>
      <c r="AA274" s="462" t="n">
        <v>-1496</v>
      </c>
      <c r="AB274" s="462" t="n">
        <v>-1660</v>
      </c>
      <c r="AC274" s="462" t="n">
        <v>-1837</v>
      </c>
      <c r="AD274" s="307" t="n"/>
      <c r="AE274" s="307" t="n"/>
      <c r="AF274" s="307" t="n"/>
      <c r="AG274" s="307" t="n"/>
      <c r="AH274" s="307" t="n"/>
      <c r="AI274" s="307" t="n"/>
      <c r="AJ274" s="307" t="n"/>
      <c r="AK274" s="307" t="n"/>
      <c r="AL274" s="307" t="n"/>
      <c r="AM274" s="307" t="n"/>
      <c r="AN274" s="307" t="n"/>
      <c r="AO274" s="307" t="n"/>
      <c r="AP274" s="307" t="n"/>
      <c r="AQ274" s="307" t="n"/>
      <c r="AR274" s="307" t="n"/>
      <c r="AS274" s="307" t="n"/>
      <c r="AT274" s="307" t="n"/>
      <c r="AU274" s="307" t="n"/>
      <c r="AV274" s="307" t="n"/>
      <c r="AW274" s="307" t="n"/>
      <c r="AX274" s="307" t="n"/>
      <c r="AY274" s="307" t="n"/>
      <c r="AZ274" s="307" t="n"/>
      <c r="BA274" s="307" t="n"/>
      <c r="BB274" s="307" t="n"/>
      <c r="BC274" s="307" t="n"/>
      <c r="BD274" s="307" t="n"/>
      <c r="BE274" s="307" t="n"/>
      <c r="BF274" s="307" t="n"/>
      <c r="BG274" s="307" t="n"/>
      <c r="BH274" s="307" t="n"/>
      <c r="BI274" s="307" t="n"/>
      <c r="BJ274" s="307" t="n"/>
      <c r="BK274" s="307" t="n"/>
      <c r="BL274" s="307" t="n"/>
      <c r="BM274" s="307" t="n"/>
      <c r="BN274" s="307" t="n"/>
      <c r="BO274" s="307" t="n"/>
      <c r="BP274" s="307" t="n"/>
      <c r="BQ274" s="307" t="n"/>
      <c r="BR274" s="307" t="n"/>
      <c r="BS274" s="307" t="n"/>
      <c r="BT274" s="307" t="n"/>
      <c r="BU274" s="307" t="n"/>
      <c r="BV274" s="307" t="n"/>
      <c r="BW274" s="307" t="n"/>
      <c r="BX274" s="307" t="n"/>
      <c r="BY274" s="307" t="n"/>
      <c r="BZ274" s="307" t="n"/>
      <c r="CA274" s="307" t="n"/>
      <c r="CB274" s="307" t="n"/>
      <c r="CC274" s="302" t="n"/>
      <c r="CD274" s="302" t="n"/>
      <c r="CE274" s="302" t="n"/>
      <c r="CF274" s="302" t="n"/>
      <c r="CG274" s="302" t="n"/>
      <c r="CH274" s="302" t="n"/>
      <c r="CI274" s="302" t="n"/>
      <c r="CJ274" s="302" t="n"/>
      <c r="CK274" s="302" t="n"/>
      <c r="CL274" s="302" t="n"/>
      <c r="CM274" s="302" t="n"/>
      <c r="CN274" s="302" t="n"/>
      <c r="CO274" s="302" t="n"/>
      <c r="CP274" s="302" t="n"/>
      <c r="CQ274" s="302" t="n"/>
      <c r="CR274" s="302" t="n"/>
      <c r="CS274" s="302" t="n"/>
      <c r="CT274" s="302" t="n"/>
      <c r="CU274" s="302" t="n"/>
      <c r="CV274" s="302" t="n"/>
    </row>
    <row r="275" ht="10.5" customHeight="1" s="412">
      <c r="A275" s="302" t="inlineStr">
        <is>
          <t xml:space="preserve">    Low</t>
        </is>
      </c>
      <c r="B275" s="319" t="inlineStr">
        <is>
          <t>-</t>
        </is>
      </c>
      <c r="C275" s="462" t="n">
        <v>-15</v>
      </c>
      <c r="D275" s="462" t="n">
        <v>-38</v>
      </c>
      <c r="E275" s="462" t="n">
        <v>-13</v>
      </c>
      <c r="F275" s="462" t="n">
        <v>-30</v>
      </c>
      <c r="G275" s="462" t="n">
        <v>-30</v>
      </c>
      <c r="H275" s="462" t="n">
        <v>-87</v>
      </c>
      <c r="I275" s="462" t="n">
        <v>-95</v>
      </c>
      <c r="J275" s="462" t="n">
        <v>-110</v>
      </c>
      <c r="K275" s="462" t="n">
        <v>-132</v>
      </c>
      <c r="L275" s="462" t="n">
        <v>-151</v>
      </c>
      <c r="M275" s="462" t="n">
        <v>-165</v>
      </c>
      <c r="N275" s="462" t="n">
        <v>-227.4</v>
      </c>
      <c r="O275" s="462" t="n">
        <v>-150</v>
      </c>
      <c r="P275" s="462" t="n">
        <v>-217.67648</v>
      </c>
      <c r="Q275" s="462" t="n">
        <v>-365</v>
      </c>
      <c r="R275" s="462" t="n">
        <v>-627.4585499999999</v>
      </c>
      <c r="S275" s="462" t="n">
        <v>-645.353</v>
      </c>
      <c r="T275" s="462" t="n">
        <v>-669.68418</v>
      </c>
      <c r="U275" s="462" t="n">
        <v>-690</v>
      </c>
      <c r="V275" s="462" t="n">
        <v>-685.98634</v>
      </c>
      <c r="W275" s="462" t="n">
        <v>-820</v>
      </c>
      <c r="X275" s="462" t="n">
        <v>-634</v>
      </c>
      <c r="Y275" s="462" t="n">
        <v>-509</v>
      </c>
      <c r="Z275" s="462" t="n">
        <v>-539</v>
      </c>
      <c r="AA275" s="462" t="n">
        <v>-571</v>
      </c>
      <c r="AB275" s="462" t="n">
        <v>-606</v>
      </c>
      <c r="AC275" s="462" t="n">
        <v>-636</v>
      </c>
      <c r="AD275" s="307" t="n"/>
      <c r="AE275" s="307" t="n"/>
      <c r="AF275" s="307" t="n"/>
      <c r="AG275" s="307" t="n"/>
      <c r="AH275" s="307" t="n"/>
      <c r="AI275" s="307" t="n"/>
      <c r="AJ275" s="307" t="n"/>
      <c r="AK275" s="307" t="n"/>
      <c r="AL275" s="307" t="n"/>
      <c r="AM275" s="307" t="n"/>
      <c r="AN275" s="307" t="n"/>
      <c r="AO275" s="307" t="n"/>
      <c r="AP275" s="307" t="n"/>
      <c r="AQ275" s="307" t="n"/>
      <c r="AR275" s="307" t="n"/>
      <c r="AS275" s="307" t="n"/>
      <c r="AT275" s="307" t="n"/>
      <c r="AU275" s="307" t="n"/>
      <c r="AV275" s="307" t="n"/>
      <c r="AW275" s="307" t="n"/>
      <c r="AX275" s="307" t="n"/>
      <c r="AY275" s="307" t="n"/>
      <c r="AZ275" s="307" t="n"/>
      <c r="BA275" s="307" t="n"/>
      <c r="BB275" s="307" t="n"/>
      <c r="BC275" s="307" t="n"/>
      <c r="BD275" s="307" t="n"/>
      <c r="BE275" s="307" t="n"/>
      <c r="BF275" s="307" t="n"/>
      <c r="BG275" s="307" t="n"/>
      <c r="BH275" s="307" t="n"/>
      <c r="BI275" s="307" t="n"/>
      <c r="BJ275" s="307" t="n"/>
      <c r="BK275" s="307" t="n"/>
      <c r="BL275" s="307" t="n"/>
      <c r="BM275" s="307" t="n"/>
      <c r="BN275" s="307" t="n"/>
      <c r="BO275" s="307" t="n"/>
      <c r="BP275" s="307" t="n"/>
      <c r="BQ275" s="307" t="n"/>
      <c r="BR275" s="307" t="n"/>
      <c r="BS275" s="307" t="n"/>
      <c r="BT275" s="307" t="n"/>
      <c r="BU275" s="307" t="n"/>
      <c r="BV275" s="307" t="n"/>
      <c r="BW275" s="307" t="n"/>
      <c r="BX275" s="307" t="n"/>
      <c r="BY275" s="307" t="n"/>
      <c r="BZ275" s="307" t="n"/>
      <c r="CA275" s="307" t="n"/>
      <c r="CB275" s="307" t="n"/>
      <c r="CC275" s="302" t="n"/>
      <c r="CD275" s="302" t="n"/>
      <c r="CE275" s="302" t="n"/>
      <c r="CF275" s="302" t="n"/>
      <c r="CG275" s="302" t="n"/>
      <c r="CH275" s="302" t="n"/>
      <c r="CI275" s="302" t="n"/>
      <c r="CJ275" s="302" t="n"/>
      <c r="CK275" s="302" t="n"/>
      <c r="CL275" s="302" t="n"/>
      <c r="CM275" s="302" t="n"/>
      <c r="CN275" s="302" t="n"/>
      <c r="CO275" s="302" t="n"/>
      <c r="CP275" s="302" t="n"/>
      <c r="CQ275" s="302" t="n"/>
      <c r="CR275" s="302" t="n"/>
      <c r="CS275" s="302" t="n"/>
      <c r="CT275" s="302" t="n"/>
      <c r="CU275" s="302" t="n"/>
      <c r="CV275" s="302" t="n"/>
    </row>
    <row r="276" ht="10.5" customHeight="1" s="412">
      <c r="A276" s="302" t="inlineStr">
        <is>
          <t xml:space="preserve">    Std. Dev.</t>
        </is>
      </c>
      <c r="B276" s="319" t="inlineStr">
        <is>
          <t>-</t>
        </is>
      </c>
      <c r="C276" s="460" t="n">
        <v>4.15923</v>
      </c>
      <c r="D276" s="460" t="n">
        <v>0</v>
      </c>
      <c r="E276" s="460" t="n">
        <v>0.62395</v>
      </c>
      <c r="F276" s="460" t="n">
        <v>0.4885</v>
      </c>
      <c r="G276" s="460" t="n">
        <v>33.02811</v>
      </c>
      <c r="H276" s="460" t="n">
        <v>4.59746</v>
      </c>
      <c r="I276" s="460" t="n">
        <v>3.34451</v>
      </c>
      <c r="J276" s="460" t="n">
        <v>3.51086</v>
      </c>
      <c r="K276" s="460" t="n">
        <v>2.85743</v>
      </c>
      <c r="L276" s="460" t="n">
        <v>4.32599</v>
      </c>
      <c r="M276" s="460" t="n">
        <v>5.31734</v>
      </c>
      <c r="N276" s="460" t="n">
        <v>8.11467</v>
      </c>
      <c r="O276" s="460" t="n">
        <v>38.57258</v>
      </c>
      <c r="P276" s="460" t="n">
        <v>18.87707</v>
      </c>
      <c r="Q276" s="460" t="n">
        <v>8.86031</v>
      </c>
      <c r="R276" s="460" t="n">
        <v>7.12277</v>
      </c>
      <c r="S276" s="460" t="n">
        <v>23.28515</v>
      </c>
      <c r="T276" s="460" t="n">
        <v>24.49121</v>
      </c>
      <c r="U276" s="460" t="n">
        <v>50.84634</v>
      </c>
      <c r="V276" s="460" t="n">
        <v>76.66493</v>
      </c>
      <c r="W276" s="460" t="n">
        <v>62.36096</v>
      </c>
      <c r="X276" s="460" t="n">
        <v>224</v>
      </c>
      <c r="Y276" s="460" t="n">
        <v>349</v>
      </c>
      <c r="Z276" s="460" t="n">
        <v>403</v>
      </c>
      <c r="AA276" s="460" t="n">
        <v>462.5</v>
      </c>
      <c r="AB276" s="460" t="n">
        <v>527</v>
      </c>
      <c r="AC276" s="460" t="n">
        <v>600.5</v>
      </c>
      <c r="AD276" s="307" t="n"/>
      <c r="AE276" s="307" t="n"/>
      <c r="AF276" s="307" t="n"/>
      <c r="AG276" s="307" t="n"/>
      <c r="AH276" s="307" t="n"/>
      <c r="AI276" s="307" t="n"/>
      <c r="AJ276" s="307" t="n"/>
      <c r="AK276" s="307" t="n"/>
      <c r="AL276" s="307" t="n"/>
      <c r="AM276" s="307" t="n"/>
      <c r="AN276" s="307" t="n"/>
      <c r="AO276" s="307" t="n"/>
      <c r="AP276" s="307" t="n"/>
      <c r="AQ276" s="307" t="n"/>
      <c r="AR276" s="307" t="n"/>
      <c r="AS276" s="307" t="n"/>
      <c r="AT276" s="307" t="n"/>
      <c r="AU276" s="307" t="n"/>
      <c r="AV276" s="307" t="n"/>
      <c r="AW276" s="307" t="n"/>
      <c r="AX276" s="307" t="n"/>
      <c r="AY276" s="307" t="n"/>
      <c r="AZ276" s="307" t="n"/>
      <c r="BA276" s="307" t="n"/>
      <c r="BB276" s="307" t="n"/>
      <c r="BC276" s="307" t="n"/>
      <c r="BD276" s="307" t="n"/>
      <c r="BE276" s="307" t="n"/>
      <c r="BF276" s="307" t="n"/>
      <c r="BG276" s="307" t="n"/>
      <c r="BH276" s="307" t="n"/>
      <c r="BI276" s="307" t="n"/>
      <c r="BJ276" s="307" t="n"/>
      <c r="BK276" s="307" t="n"/>
      <c r="BL276" s="307" t="n"/>
      <c r="BM276" s="307" t="n"/>
      <c r="BN276" s="307" t="n"/>
      <c r="BO276" s="307" t="n"/>
      <c r="BP276" s="307" t="n"/>
      <c r="BQ276" s="307" t="n"/>
      <c r="BR276" s="307" t="n"/>
      <c r="BS276" s="307" t="n"/>
      <c r="BT276" s="307" t="n"/>
      <c r="BU276" s="307" t="n"/>
      <c r="BV276" s="307" t="n"/>
      <c r="BW276" s="307" t="n"/>
      <c r="BX276" s="307" t="n"/>
      <c r="BY276" s="307" t="n"/>
      <c r="BZ276" s="307" t="n"/>
      <c r="CA276" s="307" t="n"/>
      <c r="CB276" s="307" t="n"/>
      <c r="CC276" s="302" t="n"/>
      <c r="CD276" s="302" t="n"/>
      <c r="CE276" s="302" t="n"/>
      <c r="CF276" s="302" t="n"/>
      <c r="CG276" s="302" t="n"/>
      <c r="CH276" s="302" t="n"/>
      <c r="CI276" s="302" t="n"/>
      <c r="CJ276" s="302" t="n"/>
      <c r="CK276" s="302" t="n"/>
      <c r="CL276" s="302" t="n"/>
      <c r="CM276" s="302" t="n"/>
      <c r="CN276" s="302" t="n"/>
      <c r="CO276" s="302" t="n"/>
      <c r="CP276" s="302" t="n"/>
      <c r="CQ276" s="302" t="n"/>
      <c r="CR276" s="302" t="n"/>
      <c r="CS276" s="302" t="n"/>
      <c r="CT276" s="302" t="n"/>
      <c r="CU276" s="302" t="n"/>
      <c r="CV276" s="302" t="n"/>
    </row>
    <row r="277" ht="10.5" customHeight="1" s="412">
      <c r="A277" s="302" t="inlineStr">
        <is>
          <t xml:space="preserve">    No. of Estimates</t>
        </is>
      </c>
      <c r="B277" s="319" t="inlineStr">
        <is>
          <t>-</t>
        </is>
      </c>
      <c r="C277" s="319" t="inlineStr">
        <is>
          <t>6/6</t>
        </is>
      </c>
      <c r="D277" s="319" t="inlineStr">
        <is>
          <t>1/1</t>
        </is>
      </c>
      <c r="E277" s="319" t="inlineStr">
        <is>
          <t>4/4</t>
        </is>
      </c>
      <c r="F277" s="319" t="inlineStr">
        <is>
          <t>6/6</t>
        </is>
      </c>
      <c r="G277" s="319" t="inlineStr">
        <is>
          <t>10/10</t>
        </is>
      </c>
      <c r="H277" s="319" t="inlineStr">
        <is>
          <t>13/13</t>
        </is>
      </c>
      <c r="I277" s="319" t="inlineStr">
        <is>
          <t>13/14</t>
        </is>
      </c>
      <c r="J277" s="319" t="inlineStr">
        <is>
          <t>19/19</t>
        </is>
      </c>
      <c r="K277" s="319" t="inlineStr">
        <is>
          <t>17/17</t>
        </is>
      </c>
      <c r="L277" s="319" t="inlineStr">
        <is>
          <t>15/15</t>
        </is>
      </c>
      <c r="M277" s="319" t="inlineStr">
        <is>
          <t>15/15</t>
        </is>
      </c>
      <c r="N277" s="319" t="inlineStr">
        <is>
          <t>13/13</t>
        </is>
      </c>
      <c r="O277" s="319" t="inlineStr">
        <is>
          <t>14/14</t>
        </is>
      </c>
      <c r="P277" s="319" t="inlineStr">
        <is>
          <t>17/17</t>
        </is>
      </c>
      <c r="Q277" s="319" t="inlineStr">
        <is>
          <t>14/14</t>
        </is>
      </c>
      <c r="R277" s="319" t="inlineStr">
        <is>
          <t>14/15</t>
        </is>
      </c>
      <c r="S277" s="319" t="inlineStr">
        <is>
          <t>19/19</t>
        </is>
      </c>
      <c r="T277" s="319" t="inlineStr">
        <is>
          <t>17/17</t>
        </is>
      </c>
      <c r="U277" s="319" t="inlineStr">
        <is>
          <t>17/17</t>
        </is>
      </c>
      <c r="V277" s="319" t="inlineStr">
        <is>
          <t>11/11</t>
        </is>
      </c>
      <c r="W277" s="319" t="inlineStr">
        <is>
          <t>3/3</t>
        </is>
      </c>
      <c r="X277" s="319" t="inlineStr">
        <is>
          <t>2/2</t>
        </is>
      </c>
      <c r="Y277" s="319" t="inlineStr">
        <is>
          <t>2/2</t>
        </is>
      </c>
      <c r="Z277" s="319" t="inlineStr">
        <is>
          <t>2/2</t>
        </is>
      </c>
      <c r="AA277" s="319" t="inlineStr">
        <is>
          <t>2/2</t>
        </is>
      </c>
      <c r="AB277" s="319" t="inlineStr">
        <is>
          <t>2/2</t>
        </is>
      </c>
      <c r="AC277" s="319" t="inlineStr">
        <is>
          <t>2/2</t>
        </is>
      </c>
      <c r="AD277" s="307" t="n"/>
      <c r="AE277" s="307" t="n"/>
      <c r="AF277" s="307" t="n"/>
      <c r="AG277" s="307" t="n"/>
      <c r="AH277" s="307" t="n"/>
      <c r="AI277" s="307" t="n"/>
      <c r="AJ277" s="307" t="n"/>
      <c r="AK277" s="307" t="n"/>
      <c r="AL277" s="307" t="n"/>
      <c r="AM277" s="307" t="n"/>
      <c r="AN277" s="307" t="n"/>
      <c r="AO277" s="307" t="n"/>
      <c r="AP277" s="307" t="n"/>
      <c r="AQ277" s="307" t="n"/>
      <c r="AR277" s="307" t="n"/>
      <c r="AS277" s="307" t="n"/>
      <c r="AT277" s="307" t="n"/>
      <c r="AU277" s="307" t="n"/>
      <c r="AV277" s="307" t="n"/>
      <c r="AW277" s="307" t="n"/>
      <c r="AX277" s="307" t="n"/>
      <c r="AY277" s="307" t="n"/>
      <c r="AZ277" s="307" t="n"/>
      <c r="BA277" s="307" t="n"/>
      <c r="BB277" s="307" t="n"/>
      <c r="BC277" s="307" t="n"/>
      <c r="BD277" s="307" t="n"/>
      <c r="BE277" s="307" t="n"/>
      <c r="BF277" s="307" t="n"/>
      <c r="BG277" s="307" t="n"/>
      <c r="BH277" s="307" t="n"/>
      <c r="BI277" s="307" t="n"/>
      <c r="BJ277" s="307" t="n"/>
      <c r="BK277" s="307" t="n"/>
      <c r="BL277" s="307" t="n"/>
      <c r="BM277" s="307" t="n"/>
      <c r="BN277" s="307" t="n"/>
      <c r="BO277" s="307" t="n"/>
      <c r="BP277" s="307" t="n"/>
      <c r="BQ277" s="307" t="n"/>
      <c r="BR277" s="307" t="n"/>
      <c r="BS277" s="307" t="n"/>
      <c r="BT277" s="307" t="n"/>
      <c r="BU277" s="307" t="n"/>
      <c r="BV277" s="307" t="n"/>
      <c r="BW277" s="307" t="n"/>
      <c r="BX277" s="307" t="n"/>
      <c r="BY277" s="307" t="n"/>
      <c r="BZ277" s="307" t="n"/>
      <c r="CA277" s="307" t="n"/>
      <c r="CB277" s="307" t="n"/>
      <c r="CC277" s="302" t="n"/>
      <c r="CD277" s="302" t="n"/>
      <c r="CE277" s="302" t="n"/>
      <c r="CF277" s="302" t="n"/>
      <c r="CG277" s="302" t="n"/>
      <c r="CH277" s="302" t="n"/>
      <c r="CI277" s="302" t="n"/>
      <c r="CJ277" s="302" t="n"/>
      <c r="CK277" s="302" t="n"/>
      <c r="CL277" s="302" t="n"/>
      <c r="CM277" s="302" t="n"/>
      <c r="CN277" s="302" t="n"/>
      <c r="CO277" s="302" t="n"/>
      <c r="CP277" s="302" t="n"/>
      <c r="CQ277" s="302" t="n"/>
      <c r="CR277" s="302" t="n"/>
      <c r="CS277" s="302" t="n"/>
      <c r="CT277" s="302" t="n"/>
      <c r="CU277" s="302" t="n"/>
      <c r="CV277" s="302" t="n"/>
    </row>
    <row r="278" ht="10.5" customHeight="1" s="412">
      <c r="A278" s="302" t="inlineStr">
        <is>
          <t xml:space="preserve">    Guidance Low</t>
        </is>
      </c>
      <c r="B278" s="319" t="inlineStr">
        <is>
          <t>-</t>
        </is>
      </c>
      <c r="C278" s="319" t="inlineStr">
        <is>
          <t>-</t>
        </is>
      </c>
      <c r="D278" s="319" t="inlineStr">
        <is>
          <t>-</t>
        </is>
      </c>
      <c r="E278" s="319" t="inlineStr">
        <is>
          <t>-</t>
        </is>
      </c>
      <c r="F278" s="463" t="n">
        <v>-30</v>
      </c>
      <c r="G278" s="463" t="n">
        <v>-108</v>
      </c>
      <c r="H278" s="463" t="n">
        <v>-80</v>
      </c>
      <c r="I278" s="463" t="n">
        <v>-100</v>
      </c>
      <c r="J278" s="463" t="n">
        <v>-115</v>
      </c>
      <c r="K278" s="463" t="n">
        <v>-135</v>
      </c>
      <c r="L278" s="463" t="n">
        <v>-165</v>
      </c>
      <c r="M278" s="463" t="n">
        <v>-175</v>
      </c>
      <c r="N278" s="463" t="n">
        <v>-235</v>
      </c>
      <c r="O278" s="319" t="inlineStr">
        <is>
          <t>-</t>
        </is>
      </c>
      <c r="P278" s="319" t="inlineStr">
        <is>
          <t>-</t>
        </is>
      </c>
      <c r="Q278" s="463" t="n">
        <v>-375</v>
      </c>
      <c r="R278" s="463" t="n">
        <v>-630</v>
      </c>
      <c r="S278" s="463" t="n">
        <v>-670</v>
      </c>
      <c r="T278" s="463" t="n">
        <v>-670</v>
      </c>
      <c r="U278" s="319" t="inlineStr">
        <is>
          <t>-</t>
        </is>
      </c>
      <c r="V278" s="319" t="inlineStr">
        <is>
          <t>-</t>
        </is>
      </c>
      <c r="W278" s="319" t="inlineStr">
        <is>
          <t>-</t>
        </is>
      </c>
      <c r="X278" s="319" t="inlineStr">
        <is>
          <t>-</t>
        </is>
      </c>
      <c r="Y278" s="319" t="inlineStr">
        <is>
          <t>-</t>
        </is>
      </c>
      <c r="Z278" s="319" t="inlineStr">
        <is>
          <t>-</t>
        </is>
      </c>
      <c r="AA278" s="319" t="inlineStr">
        <is>
          <t>-</t>
        </is>
      </c>
      <c r="AB278" s="319" t="inlineStr">
        <is>
          <t>-</t>
        </is>
      </c>
      <c r="AC278" s="319" t="inlineStr">
        <is>
          <t>-</t>
        </is>
      </c>
      <c r="AD278" s="307" t="n"/>
      <c r="AE278" s="307" t="n"/>
      <c r="AF278" s="307" t="n"/>
      <c r="AG278" s="307" t="n"/>
      <c r="AH278" s="307" t="n"/>
      <c r="AI278" s="307" t="n"/>
      <c r="AJ278" s="307" t="n"/>
      <c r="AK278" s="307" t="n"/>
      <c r="AL278" s="307" t="n"/>
      <c r="AM278" s="307" t="n"/>
      <c r="AN278" s="307" t="n"/>
      <c r="AO278" s="307" t="n"/>
      <c r="AP278" s="307" t="n"/>
      <c r="AQ278" s="307" t="n"/>
      <c r="AR278" s="307" t="n"/>
      <c r="AS278" s="307" t="n"/>
      <c r="AT278" s="307" t="n"/>
      <c r="AU278" s="307" t="n"/>
      <c r="AV278" s="307" t="n"/>
      <c r="AW278" s="307" t="n"/>
      <c r="AX278" s="307" t="n"/>
      <c r="AY278" s="307" t="n"/>
      <c r="AZ278" s="307" t="n"/>
      <c r="BA278" s="307" t="n"/>
      <c r="BB278" s="307" t="n"/>
      <c r="BC278" s="307" t="n"/>
      <c r="BD278" s="307" t="n"/>
      <c r="BE278" s="307" t="n"/>
      <c r="BF278" s="307" t="n"/>
      <c r="BG278" s="307" t="n"/>
      <c r="BH278" s="307" t="n"/>
      <c r="BI278" s="307" t="n"/>
      <c r="BJ278" s="307" t="n"/>
      <c r="BK278" s="307" t="n"/>
      <c r="BL278" s="307" t="n"/>
      <c r="BM278" s="307" t="n"/>
      <c r="BN278" s="307" t="n"/>
      <c r="BO278" s="307" t="n"/>
      <c r="BP278" s="307" t="n"/>
      <c r="BQ278" s="307" t="n"/>
      <c r="BR278" s="307" t="n"/>
      <c r="BS278" s="307" t="n"/>
      <c r="BT278" s="307" t="n"/>
      <c r="BU278" s="307" t="n"/>
      <c r="BV278" s="307" t="n"/>
      <c r="BW278" s="307" t="n"/>
      <c r="BX278" s="307" t="n"/>
      <c r="BY278" s="307" t="n"/>
      <c r="BZ278" s="307" t="n"/>
      <c r="CA278" s="307" t="n"/>
      <c r="CB278" s="307" t="n"/>
      <c r="CC278" s="302" t="n"/>
      <c r="CD278" s="302" t="n"/>
      <c r="CE278" s="302" t="n"/>
      <c r="CF278" s="302" t="n"/>
      <c r="CG278" s="302" t="n"/>
      <c r="CH278" s="302" t="n"/>
      <c r="CI278" s="302" t="n"/>
      <c r="CJ278" s="302" t="n"/>
      <c r="CK278" s="302" t="n"/>
      <c r="CL278" s="302" t="n"/>
      <c r="CM278" s="302" t="n"/>
      <c r="CN278" s="302" t="n"/>
      <c r="CO278" s="302" t="n"/>
      <c r="CP278" s="302" t="n"/>
      <c r="CQ278" s="302" t="n"/>
      <c r="CR278" s="302" t="n"/>
      <c r="CS278" s="302" t="n"/>
      <c r="CT278" s="302" t="n"/>
      <c r="CU278" s="302" t="n"/>
      <c r="CV278" s="302" t="n"/>
    </row>
    <row r="279" ht="10.5" customHeight="1" s="412">
      <c r="A279" s="302" t="inlineStr">
        <is>
          <t xml:space="preserve">    Guidance</t>
        </is>
      </c>
      <c r="B279" s="319" t="inlineStr">
        <is>
          <t>-</t>
        </is>
      </c>
      <c r="C279" s="319" t="inlineStr">
        <is>
          <t>-</t>
        </is>
      </c>
      <c r="D279" s="319" t="inlineStr">
        <is>
          <t>-</t>
        </is>
      </c>
      <c r="E279" s="465" t="n">
        <v>-16</v>
      </c>
      <c r="F279" s="319" t="inlineStr">
        <is>
          <t>-</t>
        </is>
      </c>
      <c r="G279" s="319" t="inlineStr">
        <is>
          <t>-</t>
        </is>
      </c>
      <c r="H279" s="319" t="inlineStr">
        <is>
          <t>-</t>
        </is>
      </c>
      <c r="I279" s="319" t="inlineStr">
        <is>
          <t>-</t>
        </is>
      </c>
      <c r="J279" s="319" t="inlineStr">
        <is>
          <t>-</t>
        </is>
      </c>
      <c r="K279" s="319" t="inlineStr">
        <is>
          <t>-</t>
        </is>
      </c>
      <c r="L279" s="319" t="inlineStr">
        <is>
          <t>-</t>
        </is>
      </c>
      <c r="M279" s="319" t="inlineStr">
        <is>
          <t>-</t>
        </is>
      </c>
      <c r="N279" s="319" t="inlineStr">
        <is>
          <t>-</t>
        </is>
      </c>
      <c r="O279" s="465" t="n">
        <v>-300</v>
      </c>
      <c r="P279" s="319" t="inlineStr">
        <is>
          <t>-</t>
        </is>
      </c>
      <c r="Q279" s="319" t="inlineStr">
        <is>
          <t>-</t>
        </is>
      </c>
      <c r="R279" s="319" t="inlineStr">
        <is>
          <t>-</t>
        </is>
      </c>
      <c r="S279" s="319" t="inlineStr">
        <is>
          <t>-</t>
        </is>
      </c>
      <c r="T279" s="319" t="inlineStr">
        <is>
          <t>-</t>
        </is>
      </c>
      <c r="U279" s="319" t="inlineStr">
        <is>
          <t>-</t>
        </is>
      </c>
      <c r="V279" s="319" t="inlineStr">
        <is>
          <t>-</t>
        </is>
      </c>
      <c r="W279" s="319" t="inlineStr">
        <is>
          <t>-</t>
        </is>
      </c>
      <c r="X279" s="319" t="inlineStr">
        <is>
          <t>-</t>
        </is>
      </c>
      <c r="Y279" s="319" t="inlineStr">
        <is>
          <t>-</t>
        </is>
      </c>
      <c r="Z279" s="319" t="inlineStr">
        <is>
          <t>-</t>
        </is>
      </c>
      <c r="AA279" s="319" t="inlineStr">
        <is>
          <t>-</t>
        </is>
      </c>
      <c r="AB279" s="319" t="inlineStr">
        <is>
          <t>-</t>
        </is>
      </c>
      <c r="AC279" s="319" t="inlineStr">
        <is>
          <t>-</t>
        </is>
      </c>
      <c r="AD279" s="307" t="n"/>
      <c r="AE279" s="307" t="n"/>
      <c r="AF279" s="307" t="n"/>
      <c r="AG279" s="307" t="n"/>
      <c r="AH279" s="307" t="n"/>
      <c r="AI279" s="307" t="n"/>
      <c r="AJ279" s="307" t="n"/>
      <c r="AK279" s="307" t="n"/>
      <c r="AL279" s="307" t="n"/>
      <c r="AM279" s="307" t="n"/>
      <c r="AN279" s="307" t="n"/>
      <c r="AO279" s="307" t="n"/>
      <c r="AP279" s="307" t="n"/>
      <c r="AQ279" s="307" t="n"/>
      <c r="AR279" s="307" t="n"/>
      <c r="AS279" s="307" t="n"/>
      <c r="AT279" s="307" t="n"/>
      <c r="AU279" s="307" t="n"/>
      <c r="AV279" s="307" t="n"/>
      <c r="AW279" s="307" t="n"/>
      <c r="AX279" s="307" t="n"/>
      <c r="AY279" s="307" t="n"/>
      <c r="AZ279" s="307" t="n"/>
      <c r="BA279" s="307" t="n"/>
      <c r="BB279" s="307" t="n"/>
      <c r="BC279" s="307" t="n"/>
      <c r="BD279" s="307" t="n"/>
      <c r="BE279" s="307" t="n"/>
      <c r="BF279" s="307" t="n"/>
      <c r="BG279" s="307" t="n"/>
      <c r="BH279" s="307" t="n"/>
      <c r="BI279" s="307" t="n"/>
      <c r="BJ279" s="307" t="n"/>
      <c r="BK279" s="307" t="n"/>
      <c r="BL279" s="307" t="n"/>
      <c r="BM279" s="307" t="n"/>
      <c r="BN279" s="307" t="n"/>
      <c r="BO279" s="307" t="n"/>
      <c r="BP279" s="307" t="n"/>
      <c r="BQ279" s="307" t="n"/>
      <c r="BR279" s="307" t="n"/>
      <c r="BS279" s="307" t="n"/>
      <c r="BT279" s="307" t="n"/>
      <c r="BU279" s="307" t="n"/>
      <c r="BV279" s="307" t="n"/>
      <c r="BW279" s="307" t="n"/>
      <c r="BX279" s="307" t="n"/>
      <c r="BY279" s="307" t="n"/>
      <c r="BZ279" s="307" t="n"/>
      <c r="CA279" s="307" t="n"/>
      <c r="CB279" s="307" t="n"/>
      <c r="CC279" s="302" t="n"/>
      <c r="CD279" s="302" t="n"/>
      <c r="CE279" s="302" t="n"/>
      <c r="CF279" s="302" t="n"/>
      <c r="CG279" s="302" t="n"/>
      <c r="CH279" s="302" t="n"/>
      <c r="CI279" s="302" t="n"/>
      <c r="CJ279" s="302" t="n"/>
      <c r="CK279" s="302" t="n"/>
      <c r="CL279" s="302" t="n"/>
      <c r="CM279" s="302" t="n"/>
      <c r="CN279" s="302" t="n"/>
      <c r="CO279" s="302" t="n"/>
      <c r="CP279" s="302" t="n"/>
      <c r="CQ279" s="302" t="n"/>
      <c r="CR279" s="302" t="n"/>
      <c r="CS279" s="302" t="n"/>
      <c r="CT279" s="302" t="n"/>
      <c r="CU279" s="302" t="n"/>
      <c r="CV279" s="302" t="n"/>
    </row>
    <row r="280" ht="10.5" customHeight="1" s="412">
      <c r="A280" s="302" t="inlineStr">
        <is>
          <t xml:space="preserve">    Guidance High</t>
        </is>
      </c>
      <c r="B280" s="319" t="inlineStr">
        <is>
          <t>-</t>
        </is>
      </c>
      <c r="C280" s="319" t="inlineStr">
        <is>
          <t>-</t>
        </is>
      </c>
      <c r="D280" s="319" t="inlineStr">
        <is>
          <t>-</t>
        </is>
      </c>
      <c r="E280" s="319" t="inlineStr">
        <is>
          <t>-</t>
        </is>
      </c>
      <c r="F280" s="464" t="n">
        <v>-31</v>
      </c>
      <c r="G280" s="464" t="n">
        <v>-116</v>
      </c>
      <c r="H280" s="464" t="n">
        <v>-85</v>
      </c>
      <c r="I280" s="464" t="n">
        <v>-105</v>
      </c>
      <c r="J280" s="464" t="n">
        <v>-120</v>
      </c>
      <c r="K280" s="464" t="n">
        <v>-140</v>
      </c>
      <c r="L280" s="464" t="n">
        <v>-170</v>
      </c>
      <c r="M280" s="464" t="n">
        <v>-180</v>
      </c>
      <c r="N280" s="464" t="n">
        <v>-245</v>
      </c>
      <c r="O280" s="319" t="inlineStr">
        <is>
          <t>-</t>
        </is>
      </c>
      <c r="P280" s="464" t="n">
        <v>-283.048</v>
      </c>
      <c r="Q280" s="464" t="n">
        <v>-385</v>
      </c>
      <c r="R280" s="464" t="n">
        <v>-655</v>
      </c>
      <c r="S280" s="464" t="n">
        <v>-690</v>
      </c>
      <c r="T280" s="464" t="n">
        <v>-690</v>
      </c>
      <c r="U280" s="319" t="inlineStr">
        <is>
          <t>-</t>
        </is>
      </c>
      <c r="V280" s="319" t="inlineStr">
        <is>
          <t>-</t>
        </is>
      </c>
      <c r="W280" s="319" t="inlineStr">
        <is>
          <t>-</t>
        </is>
      </c>
      <c r="X280" s="319" t="inlineStr">
        <is>
          <t>-</t>
        </is>
      </c>
      <c r="Y280" s="319" t="inlineStr">
        <is>
          <t>-</t>
        </is>
      </c>
      <c r="Z280" s="319" t="inlineStr">
        <is>
          <t>-</t>
        </is>
      </c>
      <c r="AA280" s="319" t="inlineStr">
        <is>
          <t>-</t>
        </is>
      </c>
      <c r="AB280" s="319" t="inlineStr">
        <is>
          <t>-</t>
        </is>
      </c>
      <c r="AC280" s="319" t="inlineStr">
        <is>
          <t>-</t>
        </is>
      </c>
      <c r="AD280" s="307" t="n"/>
      <c r="AE280" s="307" t="n"/>
      <c r="AF280" s="307" t="n"/>
      <c r="AG280" s="307" t="n"/>
      <c r="AH280" s="307" t="n"/>
      <c r="AI280" s="307" t="n"/>
      <c r="AJ280" s="307" t="n"/>
      <c r="AK280" s="307" t="n"/>
      <c r="AL280" s="307" t="n"/>
      <c r="AM280" s="307" t="n"/>
      <c r="AN280" s="307" t="n"/>
      <c r="AO280" s="307" t="n"/>
      <c r="AP280" s="307" t="n"/>
      <c r="AQ280" s="307" t="n"/>
      <c r="AR280" s="307" t="n"/>
      <c r="AS280" s="307" t="n"/>
      <c r="AT280" s="307" t="n"/>
      <c r="AU280" s="307" t="n"/>
      <c r="AV280" s="307" t="n"/>
      <c r="AW280" s="307" t="n"/>
      <c r="AX280" s="307" t="n"/>
      <c r="AY280" s="307" t="n"/>
      <c r="AZ280" s="307" t="n"/>
      <c r="BA280" s="307" t="n"/>
      <c r="BB280" s="307" t="n"/>
      <c r="BC280" s="307" t="n"/>
      <c r="BD280" s="307" t="n"/>
      <c r="BE280" s="307" t="n"/>
      <c r="BF280" s="307" t="n"/>
      <c r="BG280" s="307" t="n"/>
      <c r="BH280" s="307" t="n"/>
      <c r="BI280" s="307" t="n"/>
      <c r="BJ280" s="307" t="n"/>
      <c r="BK280" s="307" t="n"/>
      <c r="BL280" s="307" t="n"/>
      <c r="BM280" s="307" t="n"/>
      <c r="BN280" s="307" t="n"/>
      <c r="BO280" s="307" t="n"/>
      <c r="BP280" s="307" t="n"/>
      <c r="BQ280" s="307" t="n"/>
      <c r="BR280" s="307" t="n"/>
      <c r="BS280" s="307" t="n"/>
      <c r="BT280" s="307" t="n"/>
      <c r="BU280" s="307" t="n"/>
      <c r="BV280" s="307" t="n"/>
      <c r="BW280" s="307" t="n"/>
      <c r="BX280" s="307" t="n"/>
      <c r="BY280" s="307" t="n"/>
      <c r="BZ280" s="307" t="n"/>
      <c r="CA280" s="307" t="n"/>
      <c r="CB280" s="307" t="n"/>
      <c r="CC280" s="302" t="n"/>
      <c r="CD280" s="302" t="n"/>
      <c r="CE280" s="302" t="n"/>
      <c r="CF280" s="302" t="n"/>
      <c r="CG280" s="302" t="n"/>
      <c r="CH280" s="302" t="n"/>
      <c r="CI280" s="302" t="n"/>
      <c r="CJ280" s="302" t="n"/>
      <c r="CK280" s="302" t="n"/>
      <c r="CL280" s="302" t="n"/>
      <c r="CM280" s="302" t="n"/>
      <c r="CN280" s="302" t="n"/>
      <c r="CO280" s="302" t="n"/>
      <c r="CP280" s="302" t="n"/>
      <c r="CQ280" s="302" t="n"/>
      <c r="CR280" s="302" t="n"/>
      <c r="CS280" s="302" t="n"/>
      <c r="CT280" s="302" t="n"/>
      <c r="CU280" s="302" t="n"/>
      <c r="CV280" s="302" t="n"/>
    </row>
    <row r="281" ht="10.5" customHeight="1" s="412">
      <c r="A281" s="302" t="inlineStr">
        <is>
          <t xml:space="preserve">    Acctg. Standard</t>
        </is>
      </c>
      <c r="B281" s="319" t="inlineStr">
        <is>
          <t>-</t>
        </is>
      </c>
      <c r="C281" s="319" t="inlineStr">
        <is>
          <t>US GAAP</t>
        </is>
      </c>
      <c r="D281" s="319" t="inlineStr">
        <is>
          <t>US GAAP</t>
        </is>
      </c>
      <c r="E281" s="319" t="inlineStr">
        <is>
          <t>US GAAP</t>
        </is>
      </c>
      <c r="F281" s="319" t="inlineStr">
        <is>
          <t>US GAAP</t>
        </is>
      </c>
      <c r="G281" s="319" t="inlineStr">
        <is>
          <t>US GAAP</t>
        </is>
      </c>
      <c r="H281" s="319" t="inlineStr">
        <is>
          <t>US GAAP</t>
        </is>
      </c>
      <c r="I281" s="319" t="inlineStr">
        <is>
          <t>US GAAP</t>
        </is>
      </c>
      <c r="J281" s="319" t="inlineStr">
        <is>
          <t>US GAAP</t>
        </is>
      </c>
      <c r="K281" s="319" t="inlineStr">
        <is>
          <t>US GAAP</t>
        </is>
      </c>
      <c r="L281" s="319" t="inlineStr">
        <is>
          <t>US GAAP</t>
        </is>
      </c>
      <c r="M281" s="319" t="inlineStr">
        <is>
          <t>US GAAP</t>
        </is>
      </c>
      <c r="N281" s="319" t="inlineStr">
        <is>
          <t>US GAAP</t>
        </is>
      </c>
      <c r="O281" s="319" t="inlineStr">
        <is>
          <t>US GAAP</t>
        </is>
      </c>
      <c r="P281" s="319" t="inlineStr">
        <is>
          <t>US GAAP</t>
        </is>
      </c>
      <c r="Q281" s="319" t="inlineStr">
        <is>
          <t>US GAAP</t>
        </is>
      </c>
      <c r="R281" s="319" t="inlineStr">
        <is>
          <t>US GAAP</t>
        </is>
      </c>
      <c r="S281" s="319" t="inlineStr">
        <is>
          <t>US GAAP</t>
        </is>
      </c>
      <c r="T281" s="319" t="inlineStr">
        <is>
          <t>US GAAP</t>
        </is>
      </c>
      <c r="U281" s="319" t="inlineStr">
        <is>
          <t>US GAAP</t>
        </is>
      </c>
      <c r="V281" s="319" t="inlineStr">
        <is>
          <t>US GAAP</t>
        </is>
      </c>
      <c r="W281" s="319" t="inlineStr">
        <is>
          <t>US GAAP</t>
        </is>
      </c>
      <c r="X281" s="319" t="inlineStr">
        <is>
          <t>US GAAP</t>
        </is>
      </c>
      <c r="Y281" s="319" t="inlineStr">
        <is>
          <t>US GAAP</t>
        </is>
      </c>
      <c r="Z281" s="319" t="inlineStr">
        <is>
          <t>US GAAP</t>
        </is>
      </c>
      <c r="AA281" s="319" t="inlineStr">
        <is>
          <t>US GAAP</t>
        </is>
      </c>
      <c r="AB281" s="319" t="inlineStr">
        <is>
          <t>US GAAP</t>
        </is>
      </c>
      <c r="AC281" s="319" t="inlineStr">
        <is>
          <t>US GAAP</t>
        </is>
      </c>
      <c r="AD281" s="307" t="n"/>
      <c r="AE281" s="307" t="n"/>
      <c r="AF281" s="307" t="n"/>
      <c r="AG281" s="307" t="n"/>
      <c r="AH281" s="307" t="n"/>
      <c r="AI281" s="307" t="n"/>
      <c r="AJ281" s="307" t="n"/>
      <c r="AK281" s="307" t="n"/>
      <c r="AL281" s="307" t="n"/>
      <c r="AM281" s="307" t="n"/>
      <c r="AN281" s="307" t="n"/>
      <c r="AO281" s="307" t="n"/>
      <c r="AP281" s="307" t="n"/>
      <c r="AQ281" s="307" t="n"/>
      <c r="AR281" s="307" t="n"/>
      <c r="AS281" s="307" t="n"/>
      <c r="AT281" s="307" t="n"/>
      <c r="AU281" s="307" t="n"/>
      <c r="AV281" s="307" t="n"/>
      <c r="AW281" s="307" t="n"/>
      <c r="AX281" s="307" t="n"/>
      <c r="AY281" s="307" t="n"/>
      <c r="AZ281" s="307" t="n"/>
      <c r="BA281" s="307" t="n"/>
      <c r="BB281" s="307" t="n"/>
      <c r="BC281" s="307" t="n"/>
      <c r="BD281" s="307" t="n"/>
      <c r="BE281" s="307" t="n"/>
      <c r="BF281" s="307" t="n"/>
      <c r="BG281" s="307" t="n"/>
      <c r="BH281" s="307" t="n"/>
      <c r="BI281" s="307" t="n"/>
      <c r="BJ281" s="307" t="n"/>
      <c r="BK281" s="307" t="n"/>
      <c r="BL281" s="307" t="n"/>
      <c r="BM281" s="307" t="n"/>
      <c r="BN281" s="307" t="n"/>
      <c r="BO281" s="307" t="n"/>
      <c r="BP281" s="307" t="n"/>
      <c r="BQ281" s="307" t="n"/>
      <c r="BR281" s="307" t="n"/>
      <c r="BS281" s="307" t="n"/>
      <c r="BT281" s="307" t="n"/>
      <c r="BU281" s="307" t="n"/>
      <c r="BV281" s="307" t="n"/>
      <c r="BW281" s="307" t="n"/>
      <c r="BX281" s="307" t="n"/>
      <c r="BY281" s="307" t="n"/>
      <c r="BZ281" s="307" t="n"/>
      <c r="CA281" s="307" t="n"/>
      <c r="CB281" s="307" t="n"/>
      <c r="CC281" s="302" t="n"/>
      <c r="CD281" s="302" t="n"/>
      <c r="CE281" s="302" t="n"/>
      <c r="CF281" s="302" t="n"/>
      <c r="CG281" s="302" t="n"/>
      <c r="CH281" s="302" t="n"/>
      <c r="CI281" s="302" t="n"/>
      <c r="CJ281" s="302" t="n"/>
      <c r="CK281" s="302" t="n"/>
      <c r="CL281" s="302" t="n"/>
      <c r="CM281" s="302" t="n"/>
      <c r="CN281" s="302" t="n"/>
      <c r="CO281" s="302" t="n"/>
      <c r="CP281" s="302" t="n"/>
      <c r="CQ281" s="302" t="n"/>
      <c r="CR281" s="302" t="n"/>
      <c r="CS281" s="302" t="n"/>
      <c r="CT281" s="302" t="n"/>
      <c r="CU281" s="302" t="n"/>
      <c r="CV281" s="302" t="n"/>
    </row>
    <row r="282" ht="10.5" customHeight="1" s="412">
      <c r="A282" s="318" t="inlineStr">
        <is>
          <t>Maintenance Capital Expenditure</t>
        </is>
      </c>
      <c r="B282" s="319" t="inlineStr">
        <is>
          <t>-</t>
        </is>
      </c>
      <c r="C282" s="462" t="n">
        <v>-1.826</v>
      </c>
      <c r="D282" s="319" t="inlineStr">
        <is>
          <t>-</t>
        </is>
      </c>
      <c r="E282" s="319" t="inlineStr">
        <is>
          <t>-</t>
        </is>
      </c>
      <c r="F282" s="319" t="inlineStr">
        <is>
          <t>-</t>
        </is>
      </c>
      <c r="G282" s="319" t="inlineStr">
        <is>
          <t>-</t>
        </is>
      </c>
      <c r="H282" s="319" t="inlineStr">
        <is>
          <t>-</t>
        </is>
      </c>
      <c r="I282" s="319" t="inlineStr">
        <is>
          <t>-</t>
        </is>
      </c>
      <c r="J282" s="319" t="inlineStr">
        <is>
          <t>-</t>
        </is>
      </c>
      <c r="K282" s="319" t="inlineStr">
        <is>
          <t>-</t>
        </is>
      </c>
      <c r="L282" s="319" t="inlineStr">
        <is>
          <t>-</t>
        </is>
      </c>
      <c r="M282" s="319" t="inlineStr">
        <is>
          <t>-</t>
        </is>
      </c>
      <c r="N282" s="319" t="inlineStr">
        <is>
          <t>-</t>
        </is>
      </c>
      <c r="O282" s="319" t="inlineStr">
        <is>
          <t>-</t>
        </is>
      </c>
      <c r="P282" s="319" t="inlineStr">
        <is>
          <t>-</t>
        </is>
      </c>
      <c r="Q282" s="319" t="inlineStr">
        <is>
          <t>-</t>
        </is>
      </c>
      <c r="R282" s="319" t="inlineStr">
        <is>
          <t>-</t>
        </is>
      </c>
      <c r="S282" s="319" t="inlineStr">
        <is>
          <t>-</t>
        </is>
      </c>
      <c r="T282" s="319" t="inlineStr">
        <is>
          <t>-</t>
        </is>
      </c>
      <c r="U282" s="319" t="inlineStr">
        <is>
          <t>-</t>
        </is>
      </c>
      <c r="V282" s="319" t="inlineStr">
        <is>
          <t>-</t>
        </is>
      </c>
      <c r="W282" s="319" t="inlineStr">
        <is>
          <t>-</t>
        </is>
      </c>
      <c r="X282" s="319" t="inlineStr">
        <is>
          <t>-</t>
        </is>
      </c>
      <c r="Y282" s="319" t="inlineStr">
        <is>
          <t>-</t>
        </is>
      </c>
      <c r="Z282" s="319" t="inlineStr">
        <is>
          <t>-</t>
        </is>
      </c>
      <c r="AA282" s="319" t="inlineStr">
        <is>
          <t>-</t>
        </is>
      </c>
      <c r="AB282" s="319" t="inlineStr">
        <is>
          <t>-</t>
        </is>
      </c>
      <c r="AC282" s="319" t="inlineStr">
        <is>
          <t>-</t>
        </is>
      </c>
      <c r="AD282" s="307" t="n"/>
      <c r="AE282" s="307" t="n"/>
      <c r="AF282" s="307" t="n"/>
      <c r="AG282" s="307" t="n"/>
      <c r="AH282" s="307" t="n"/>
      <c r="AI282" s="307" t="n"/>
      <c r="AJ282" s="307" t="n"/>
      <c r="AK282" s="307" t="n"/>
      <c r="AL282" s="307" t="n"/>
      <c r="AM282" s="307" t="n"/>
      <c r="AN282" s="307" t="n"/>
      <c r="AO282" s="307" t="n"/>
      <c r="AP282" s="307" t="n"/>
      <c r="AQ282" s="307" t="n"/>
      <c r="AR282" s="307" t="n"/>
      <c r="AS282" s="307" t="n"/>
      <c r="AT282" s="307" t="n"/>
      <c r="AU282" s="307" t="n"/>
      <c r="AV282" s="307" t="n"/>
      <c r="AW282" s="307" t="n"/>
      <c r="AX282" s="307" t="n"/>
      <c r="AY282" s="307" t="n"/>
      <c r="AZ282" s="307" t="n"/>
      <c r="BA282" s="307" t="n"/>
      <c r="BB282" s="307" t="n"/>
      <c r="BC282" s="307" t="n"/>
      <c r="BD282" s="307" t="n"/>
      <c r="BE282" s="307" t="n"/>
      <c r="BF282" s="307" t="n"/>
      <c r="BG282" s="307" t="n"/>
      <c r="BH282" s="307" t="n"/>
      <c r="BI282" s="307" t="n"/>
      <c r="BJ282" s="307" t="n"/>
      <c r="BK282" s="307" t="n"/>
      <c r="BL282" s="307" t="n"/>
      <c r="BM282" s="307" t="n"/>
      <c r="BN282" s="307" t="n"/>
      <c r="BO282" s="307" t="n"/>
      <c r="BP282" s="307" t="n"/>
      <c r="BQ282" s="307" t="n"/>
      <c r="BR282" s="307" t="n"/>
      <c r="BS282" s="307" t="n"/>
      <c r="BT282" s="307" t="n"/>
      <c r="BU282" s="307" t="n"/>
      <c r="BV282" s="307" t="n"/>
      <c r="BW282" s="307" t="n"/>
      <c r="BX282" s="307" t="n"/>
      <c r="BY282" s="307" t="n"/>
      <c r="BZ282" s="307" t="n"/>
      <c r="CA282" s="307" t="n"/>
      <c r="CB282" s="307" t="n"/>
      <c r="CC282" s="302" t="n"/>
      <c r="CD282" s="302" t="n"/>
      <c r="CE282" s="302" t="n"/>
      <c r="CF282" s="302" t="n"/>
      <c r="CG282" s="302" t="n"/>
      <c r="CH282" s="302" t="n"/>
      <c r="CI282" s="302" t="n"/>
      <c r="CJ282" s="302" t="n"/>
      <c r="CK282" s="302" t="n"/>
      <c r="CL282" s="302" t="n"/>
      <c r="CM282" s="302" t="n"/>
      <c r="CN282" s="302" t="n"/>
      <c r="CO282" s="302" t="n"/>
      <c r="CP282" s="302" t="n"/>
      <c r="CQ282" s="302" t="n"/>
      <c r="CR282" s="302" t="n"/>
      <c r="CS282" s="302" t="n"/>
      <c r="CT282" s="302" t="n"/>
      <c r="CU282" s="302" t="n"/>
      <c r="CV282" s="302" t="n"/>
    </row>
    <row r="283" ht="10.5" customHeight="1" s="412">
      <c r="A283" s="302" t="inlineStr">
        <is>
          <t xml:space="preserve">    Median</t>
        </is>
      </c>
      <c r="B283" s="319" t="inlineStr">
        <is>
          <t>-</t>
        </is>
      </c>
      <c r="C283" s="462" t="n">
        <v>-1.826</v>
      </c>
      <c r="D283" s="319" t="inlineStr">
        <is>
          <t>-</t>
        </is>
      </c>
      <c r="E283" s="319" t="inlineStr">
        <is>
          <t>-</t>
        </is>
      </c>
      <c r="F283" s="319" t="inlineStr">
        <is>
          <t>-</t>
        </is>
      </c>
      <c r="G283" s="319" t="inlineStr">
        <is>
          <t>-</t>
        </is>
      </c>
      <c r="H283" s="319" t="inlineStr">
        <is>
          <t>-</t>
        </is>
      </c>
      <c r="I283" s="319" t="inlineStr">
        <is>
          <t>-</t>
        </is>
      </c>
      <c r="J283" s="319" t="inlineStr">
        <is>
          <t>-</t>
        </is>
      </c>
      <c r="K283" s="319" t="inlineStr">
        <is>
          <t>-</t>
        </is>
      </c>
      <c r="L283" s="319" t="inlineStr">
        <is>
          <t>-</t>
        </is>
      </c>
      <c r="M283" s="319" t="inlineStr">
        <is>
          <t>-</t>
        </is>
      </c>
      <c r="N283" s="319" t="inlineStr">
        <is>
          <t>-</t>
        </is>
      </c>
      <c r="O283" s="319" t="inlineStr">
        <is>
          <t>-</t>
        </is>
      </c>
      <c r="P283" s="319" t="inlineStr">
        <is>
          <t>-</t>
        </is>
      </c>
      <c r="Q283" s="319" t="inlineStr">
        <is>
          <t>-</t>
        </is>
      </c>
      <c r="R283" s="319" t="inlineStr">
        <is>
          <t>-</t>
        </is>
      </c>
      <c r="S283" s="319" t="inlineStr">
        <is>
          <t>-</t>
        </is>
      </c>
      <c r="T283" s="319" t="inlineStr">
        <is>
          <t>-</t>
        </is>
      </c>
      <c r="U283" s="319" t="inlineStr">
        <is>
          <t>-</t>
        </is>
      </c>
      <c r="V283" s="319" t="inlineStr">
        <is>
          <t>-</t>
        </is>
      </c>
      <c r="W283" s="319" t="inlineStr">
        <is>
          <t>-</t>
        </is>
      </c>
      <c r="X283" s="319" t="inlineStr">
        <is>
          <t>-</t>
        </is>
      </c>
      <c r="Y283" s="319" t="inlineStr">
        <is>
          <t>-</t>
        </is>
      </c>
      <c r="Z283" s="319" t="inlineStr">
        <is>
          <t>-</t>
        </is>
      </c>
      <c r="AA283" s="319" t="inlineStr">
        <is>
          <t>-</t>
        </is>
      </c>
      <c r="AB283" s="319" t="inlineStr">
        <is>
          <t>-</t>
        </is>
      </c>
      <c r="AC283" s="319" t="inlineStr">
        <is>
          <t>-</t>
        </is>
      </c>
      <c r="AD283" s="307" t="n"/>
      <c r="AE283" s="307" t="n"/>
      <c r="AF283" s="307" t="n"/>
      <c r="AG283" s="307" t="n"/>
      <c r="AH283" s="307" t="n"/>
      <c r="AI283" s="307" t="n"/>
      <c r="AJ283" s="307" t="n"/>
      <c r="AK283" s="307" t="n"/>
      <c r="AL283" s="307" t="n"/>
      <c r="AM283" s="307" t="n"/>
      <c r="AN283" s="307" t="n"/>
      <c r="AO283" s="307" t="n"/>
      <c r="AP283" s="307" t="n"/>
      <c r="AQ283" s="307" t="n"/>
      <c r="AR283" s="307" t="n"/>
      <c r="AS283" s="307" t="n"/>
      <c r="AT283" s="307" t="n"/>
      <c r="AU283" s="307" t="n"/>
      <c r="AV283" s="307" t="n"/>
      <c r="AW283" s="307" t="n"/>
      <c r="AX283" s="307" t="n"/>
      <c r="AY283" s="307" t="n"/>
      <c r="AZ283" s="307" t="n"/>
      <c r="BA283" s="307" t="n"/>
      <c r="BB283" s="307" t="n"/>
      <c r="BC283" s="307" t="n"/>
      <c r="BD283" s="307" t="n"/>
      <c r="BE283" s="307" t="n"/>
      <c r="BF283" s="307" t="n"/>
      <c r="BG283" s="307" t="n"/>
      <c r="BH283" s="307" t="n"/>
      <c r="BI283" s="307" t="n"/>
      <c r="BJ283" s="307" t="n"/>
      <c r="BK283" s="307" t="n"/>
      <c r="BL283" s="307" t="n"/>
      <c r="BM283" s="307" t="n"/>
      <c r="BN283" s="307" t="n"/>
      <c r="BO283" s="307" t="n"/>
      <c r="BP283" s="307" t="n"/>
      <c r="BQ283" s="307" t="n"/>
      <c r="BR283" s="307" t="n"/>
      <c r="BS283" s="307" t="n"/>
      <c r="BT283" s="307" t="n"/>
      <c r="BU283" s="307" t="n"/>
      <c r="BV283" s="307" t="n"/>
      <c r="BW283" s="307" t="n"/>
      <c r="BX283" s="307" t="n"/>
      <c r="BY283" s="307" t="n"/>
      <c r="BZ283" s="307" t="n"/>
      <c r="CA283" s="307" t="n"/>
      <c r="CB283" s="307" t="n"/>
      <c r="CC283" s="302" t="n"/>
      <c r="CD283" s="302" t="n"/>
      <c r="CE283" s="302" t="n"/>
      <c r="CF283" s="302" t="n"/>
      <c r="CG283" s="302" t="n"/>
      <c r="CH283" s="302" t="n"/>
      <c r="CI283" s="302" t="n"/>
      <c r="CJ283" s="302" t="n"/>
      <c r="CK283" s="302" t="n"/>
      <c r="CL283" s="302" t="n"/>
      <c r="CM283" s="302" t="n"/>
      <c r="CN283" s="302" t="n"/>
      <c r="CO283" s="302" t="n"/>
      <c r="CP283" s="302" t="n"/>
      <c r="CQ283" s="302" t="n"/>
      <c r="CR283" s="302" t="n"/>
      <c r="CS283" s="302" t="n"/>
      <c r="CT283" s="302" t="n"/>
      <c r="CU283" s="302" t="n"/>
      <c r="CV283" s="302" t="n"/>
    </row>
    <row r="284" ht="10.5" customHeight="1" s="412">
      <c r="A284" s="302" t="inlineStr">
        <is>
          <t xml:space="preserve">    High</t>
        </is>
      </c>
      <c r="B284" s="319" t="inlineStr">
        <is>
          <t>-</t>
        </is>
      </c>
      <c r="C284" s="462" t="n">
        <v>-1.826</v>
      </c>
      <c r="D284" s="319" t="inlineStr">
        <is>
          <t>-</t>
        </is>
      </c>
      <c r="E284" s="319" t="inlineStr">
        <is>
          <t>-</t>
        </is>
      </c>
      <c r="F284" s="319" t="inlineStr">
        <is>
          <t>-</t>
        </is>
      </c>
      <c r="G284" s="319" t="inlineStr">
        <is>
          <t>-</t>
        </is>
      </c>
      <c r="H284" s="319" t="inlineStr">
        <is>
          <t>-</t>
        </is>
      </c>
      <c r="I284" s="319" t="inlineStr">
        <is>
          <t>-</t>
        </is>
      </c>
      <c r="J284" s="319" t="inlineStr">
        <is>
          <t>-</t>
        </is>
      </c>
      <c r="K284" s="319" t="inlineStr">
        <is>
          <t>-</t>
        </is>
      </c>
      <c r="L284" s="319" t="inlineStr">
        <is>
          <t>-</t>
        </is>
      </c>
      <c r="M284" s="319" t="inlineStr">
        <is>
          <t>-</t>
        </is>
      </c>
      <c r="N284" s="319" t="inlineStr">
        <is>
          <t>-</t>
        </is>
      </c>
      <c r="O284" s="319" t="inlineStr">
        <is>
          <t>-</t>
        </is>
      </c>
      <c r="P284" s="319" t="inlineStr">
        <is>
          <t>-</t>
        </is>
      </c>
      <c r="Q284" s="319" t="inlineStr">
        <is>
          <t>-</t>
        </is>
      </c>
      <c r="R284" s="319" t="inlineStr">
        <is>
          <t>-</t>
        </is>
      </c>
      <c r="S284" s="319" t="inlineStr">
        <is>
          <t>-</t>
        </is>
      </c>
      <c r="T284" s="319" t="inlineStr">
        <is>
          <t>-</t>
        </is>
      </c>
      <c r="U284" s="319" t="inlineStr">
        <is>
          <t>-</t>
        </is>
      </c>
      <c r="V284" s="319" t="inlineStr">
        <is>
          <t>-</t>
        </is>
      </c>
      <c r="W284" s="319" t="inlineStr">
        <is>
          <t>-</t>
        </is>
      </c>
      <c r="X284" s="319" t="inlineStr">
        <is>
          <t>-</t>
        </is>
      </c>
      <c r="Y284" s="319" t="inlineStr">
        <is>
          <t>-</t>
        </is>
      </c>
      <c r="Z284" s="319" t="inlineStr">
        <is>
          <t>-</t>
        </is>
      </c>
      <c r="AA284" s="319" t="inlineStr">
        <is>
          <t>-</t>
        </is>
      </c>
      <c r="AB284" s="319" t="inlineStr">
        <is>
          <t>-</t>
        </is>
      </c>
      <c r="AC284" s="319" t="inlineStr">
        <is>
          <t>-</t>
        </is>
      </c>
      <c r="AD284" s="307" t="n"/>
      <c r="AE284" s="307" t="n"/>
      <c r="AF284" s="307" t="n"/>
      <c r="AG284" s="307" t="n"/>
      <c r="AH284" s="307" t="n"/>
      <c r="AI284" s="307" t="n"/>
      <c r="AJ284" s="307" t="n"/>
      <c r="AK284" s="307" t="n"/>
      <c r="AL284" s="307" t="n"/>
      <c r="AM284" s="307" t="n"/>
      <c r="AN284" s="307" t="n"/>
      <c r="AO284" s="307" t="n"/>
      <c r="AP284" s="307" t="n"/>
      <c r="AQ284" s="307" t="n"/>
      <c r="AR284" s="307" t="n"/>
      <c r="AS284" s="307" t="n"/>
      <c r="AT284" s="307" t="n"/>
      <c r="AU284" s="307" t="n"/>
      <c r="AV284" s="307" t="n"/>
      <c r="AW284" s="307" t="n"/>
      <c r="AX284" s="307" t="n"/>
      <c r="AY284" s="307" t="n"/>
      <c r="AZ284" s="307" t="n"/>
      <c r="BA284" s="307" t="n"/>
      <c r="BB284" s="307" t="n"/>
      <c r="BC284" s="307" t="n"/>
      <c r="BD284" s="307" t="n"/>
      <c r="BE284" s="307" t="n"/>
      <c r="BF284" s="307" t="n"/>
      <c r="BG284" s="307" t="n"/>
      <c r="BH284" s="307" t="n"/>
      <c r="BI284" s="307" t="n"/>
      <c r="BJ284" s="307" t="n"/>
      <c r="BK284" s="307" t="n"/>
      <c r="BL284" s="307" t="n"/>
      <c r="BM284" s="307" t="n"/>
      <c r="BN284" s="307" t="n"/>
      <c r="BO284" s="307" t="n"/>
      <c r="BP284" s="307" t="n"/>
      <c r="BQ284" s="307" t="n"/>
      <c r="BR284" s="307" t="n"/>
      <c r="BS284" s="307" t="n"/>
      <c r="BT284" s="307" t="n"/>
      <c r="BU284" s="307" t="n"/>
      <c r="BV284" s="307" t="n"/>
      <c r="BW284" s="307" t="n"/>
      <c r="BX284" s="307" t="n"/>
      <c r="BY284" s="307" t="n"/>
      <c r="BZ284" s="307" t="n"/>
      <c r="CA284" s="307" t="n"/>
      <c r="CB284" s="307" t="n"/>
      <c r="CC284" s="302" t="n"/>
      <c r="CD284" s="302" t="n"/>
      <c r="CE284" s="302" t="n"/>
      <c r="CF284" s="302" t="n"/>
      <c r="CG284" s="302" t="n"/>
      <c r="CH284" s="302" t="n"/>
      <c r="CI284" s="302" t="n"/>
      <c r="CJ284" s="302" t="n"/>
      <c r="CK284" s="302" t="n"/>
      <c r="CL284" s="302" t="n"/>
      <c r="CM284" s="302" t="n"/>
      <c r="CN284" s="302" t="n"/>
      <c r="CO284" s="302" t="n"/>
      <c r="CP284" s="302" t="n"/>
      <c r="CQ284" s="302" t="n"/>
      <c r="CR284" s="302" t="n"/>
      <c r="CS284" s="302" t="n"/>
      <c r="CT284" s="302" t="n"/>
      <c r="CU284" s="302" t="n"/>
      <c r="CV284" s="302" t="n"/>
    </row>
    <row r="285" ht="10.5" customHeight="1" s="412">
      <c r="A285" s="302" t="inlineStr">
        <is>
          <t xml:space="preserve">    Low</t>
        </is>
      </c>
      <c r="B285" s="319" t="inlineStr">
        <is>
          <t>-</t>
        </is>
      </c>
      <c r="C285" s="462" t="n">
        <v>-1.826</v>
      </c>
      <c r="D285" s="319" t="inlineStr">
        <is>
          <t>-</t>
        </is>
      </c>
      <c r="E285" s="319" t="inlineStr">
        <is>
          <t>-</t>
        </is>
      </c>
      <c r="F285" s="319" t="inlineStr">
        <is>
          <t>-</t>
        </is>
      </c>
      <c r="G285" s="319" t="inlineStr">
        <is>
          <t>-</t>
        </is>
      </c>
      <c r="H285" s="319" t="inlineStr">
        <is>
          <t>-</t>
        </is>
      </c>
      <c r="I285" s="319" t="inlineStr">
        <is>
          <t>-</t>
        </is>
      </c>
      <c r="J285" s="319" t="inlineStr">
        <is>
          <t>-</t>
        </is>
      </c>
      <c r="K285" s="319" t="inlineStr">
        <is>
          <t>-</t>
        </is>
      </c>
      <c r="L285" s="319" t="inlineStr">
        <is>
          <t>-</t>
        </is>
      </c>
      <c r="M285" s="319" t="inlineStr">
        <is>
          <t>-</t>
        </is>
      </c>
      <c r="N285" s="319" t="inlineStr">
        <is>
          <t>-</t>
        </is>
      </c>
      <c r="O285" s="319" t="inlineStr">
        <is>
          <t>-</t>
        </is>
      </c>
      <c r="P285" s="319" t="inlineStr">
        <is>
          <t>-</t>
        </is>
      </c>
      <c r="Q285" s="319" t="inlineStr">
        <is>
          <t>-</t>
        </is>
      </c>
      <c r="R285" s="319" t="inlineStr">
        <is>
          <t>-</t>
        </is>
      </c>
      <c r="S285" s="319" t="inlineStr">
        <is>
          <t>-</t>
        </is>
      </c>
      <c r="T285" s="319" t="inlineStr">
        <is>
          <t>-</t>
        </is>
      </c>
      <c r="U285" s="319" t="inlineStr">
        <is>
          <t>-</t>
        </is>
      </c>
      <c r="V285" s="319" t="inlineStr">
        <is>
          <t>-</t>
        </is>
      </c>
      <c r="W285" s="319" t="inlineStr">
        <is>
          <t>-</t>
        </is>
      </c>
      <c r="X285" s="319" t="inlineStr">
        <is>
          <t>-</t>
        </is>
      </c>
      <c r="Y285" s="319" t="inlineStr">
        <is>
          <t>-</t>
        </is>
      </c>
      <c r="Z285" s="319" t="inlineStr">
        <is>
          <t>-</t>
        </is>
      </c>
      <c r="AA285" s="319" t="inlineStr">
        <is>
          <t>-</t>
        </is>
      </c>
      <c r="AB285" s="319" t="inlineStr">
        <is>
          <t>-</t>
        </is>
      </c>
      <c r="AC285" s="319" t="inlineStr">
        <is>
          <t>-</t>
        </is>
      </c>
      <c r="AD285" s="307" t="n"/>
      <c r="AE285" s="307" t="n"/>
      <c r="AF285" s="307" t="n"/>
      <c r="AG285" s="307" t="n"/>
      <c r="AH285" s="307" t="n"/>
      <c r="AI285" s="307" t="n"/>
      <c r="AJ285" s="307" t="n"/>
      <c r="AK285" s="307" t="n"/>
      <c r="AL285" s="307" t="n"/>
      <c r="AM285" s="307" t="n"/>
      <c r="AN285" s="307" t="n"/>
      <c r="AO285" s="307" t="n"/>
      <c r="AP285" s="307" t="n"/>
      <c r="AQ285" s="307" t="n"/>
      <c r="AR285" s="307" t="n"/>
      <c r="AS285" s="307" t="n"/>
      <c r="AT285" s="307" t="n"/>
      <c r="AU285" s="307" t="n"/>
      <c r="AV285" s="307" t="n"/>
      <c r="AW285" s="307" t="n"/>
      <c r="AX285" s="307" t="n"/>
      <c r="AY285" s="307" t="n"/>
      <c r="AZ285" s="307" t="n"/>
      <c r="BA285" s="307" t="n"/>
      <c r="BB285" s="307" t="n"/>
      <c r="BC285" s="307" t="n"/>
      <c r="BD285" s="307" t="n"/>
      <c r="BE285" s="307" t="n"/>
      <c r="BF285" s="307" t="n"/>
      <c r="BG285" s="307" t="n"/>
      <c r="BH285" s="307" t="n"/>
      <c r="BI285" s="307" t="n"/>
      <c r="BJ285" s="307" t="n"/>
      <c r="BK285" s="307" t="n"/>
      <c r="BL285" s="307" t="n"/>
      <c r="BM285" s="307" t="n"/>
      <c r="BN285" s="307" t="n"/>
      <c r="BO285" s="307" t="n"/>
      <c r="BP285" s="307" t="n"/>
      <c r="BQ285" s="307" t="n"/>
      <c r="BR285" s="307" t="n"/>
      <c r="BS285" s="307" t="n"/>
      <c r="BT285" s="307" t="n"/>
      <c r="BU285" s="307" t="n"/>
      <c r="BV285" s="307" t="n"/>
      <c r="BW285" s="307" t="n"/>
      <c r="BX285" s="307" t="n"/>
      <c r="BY285" s="307" t="n"/>
      <c r="BZ285" s="307" t="n"/>
      <c r="CA285" s="307" t="n"/>
      <c r="CB285" s="307" t="n"/>
      <c r="CC285" s="302" t="n"/>
      <c r="CD285" s="302" t="n"/>
      <c r="CE285" s="302" t="n"/>
      <c r="CF285" s="302" t="n"/>
      <c r="CG285" s="302" t="n"/>
      <c r="CH285" s="302" t="n"/>
      <c r="CI285" s="302" t="n"/>
      <c r="CJ285" s="302" t="n"/>
      <c r="CK285" s="302" t="n"/>
      <c r="CL285" s="302" t="n"/>
      <c r="CM285" s="302" t="n"/>
      <c r="CN285" s="302" t="n"/>
      <c r="CO285" s="302" t="n"/>
      <c r="CP285" s="302" t="n"/>
      <c r="CQ285" s="302" t="n"/>
      <c r="CR285" s="302" t="n"/>
      <c r="CS285" s="302" t="n"/>
      <c r="CT285" s="302" t="n"/>
      <c r="CU285" s="302" t="n"/>
      <c r="CV285" s="302" t="n"/>
    </row>
    <row r="286" ht="10.5" customHeight="1" s="412">
      <c r="A286" s="302" t="inlineStr">
        <is>
          <t xml:space="preserve">    Std. Dev.</t>
        </is>
      </c>
      <c r="B286" s="319" t="inlineStr">
        <is>
          <t>-</t>
        </is>
      </c>
      <c r="C286" s="460" t="n">
        <v>0</v>
      </c>
      <c r="D286" s="319" t="inlineStr">
        <is>
          <t>-</t>
        </is>
      </c>
      <c r="E286" s="319" t="inlineStr">
        <is>
          <t>-</t>
        </is>
      </c>
      <c r="F286" s="319" t="inlineStr">
        <is>
          <t>-</t>
        </is>
      </c>
      <c r="G286" s="319" t="inlineStr">
        <is>
          <t>-</t>
        </is>
      </c>
      <c r="H286" s="319" t="inlineStr">
        <is>
          <t>-</t>
        </is>
      </c>
      <c r="I286" s="319" t="inlineStr">
        <is>
          <t>-</t>
        </is>
      </c>
      <c r="J286" s="319" t="inlineStr">
        <is>
          <t>-</t>
        </is>
      </c>
      <c r="K286" s="319" t="inlineStr">
        <is>
          <t>-</t>
        </is>
      </c>
      <c r="L286" s="319" t="inlineStr">
        <is>
          <t>-</t>
        </is>
      </c>
      <c r="M286" s="319" t="inlineStr">
        <is>
          <t>-</t>
        </is>
      </c>
      <c r="N286" s="319" t="inlineStr">
        <is>
          <t>-</t>
        </is>
      </c>
      <c r="O286" s="319" t="inlineStr">
        <is>
          <t>-</t>
        </is>
      </c>
      <c r="P286" s="319" t="inlineStr">
        <is>
          <t>-</t>
        </is>
      </c>
      <c r="Q286" s="319" t="inlineStr">
        <is>
          <t>-</t>
        </is>
      </c>
      <c r="R286" s="319" t="inlineStr">
        <is>
          <t>-</t>
        </is>
      </c>
      <c r="S286" s="319" t="inlineStr">
        <is>
          <t>-</t>
        </is>
      </c>
      <c r="T286" s="319" t="inlineStr">
        <is>
          <t>-</t>
        </is>
      </c>
      <c r="U286" s="319" t="inlineStr">
        <is>
          <t>-</t>
        </is>
      </c>
      <c r="V286" s="319" t="inlineStr">
        <is>
          <t>-</t>
        </is>
      </c>
      <c r="W286" s="319" t="inlineStr">
        <is>
          <t>-</t>
        </is>
      </c>
      <c r="X286" s="319" t="inlineStr">
        <is>
          <t>-</t>
        </is>
      </c>
      <c r="Y286" s="319" t="inlineStr">
        <is>
          <t>-</t>
        </is>
      </c>
      <c r="Z286" s="319" t="inlineStr">
        <is>
          <t>-</t>
        </is>
      </c>
      <c r="AA286" s="319" t="inlineStr">
        <is>
          <t>-</t>
        </is>
      </c>
      <c r="AB286" s="319" t="inlineStr">
        <is>
          <t>-</t>
        </is>
      </c>
      <c r="AC286" s="319" t="inlineStr">
        <is>
          <t>-</t>
        </is>
      </c>
      <c r="AD286" s="307" t="n"/>
      <c r="AE286" s="307" t="n"/>
      <c r="AF286" s="307" t="n"/>
      <c r="AG286" s="307" t="n"/>
      <c r="AH286" s="307" t="n"/>
      <c r="AI286" s="307" t="n"/>
      <c r="AJ286" s="307" t="n"/>
      <c r="AK286" s="307" t="n"/>
      <c r="AL286" s="307" t="n"/>
      <c r="AM286" s="307" t="n"/>
      <c r="AN286" s="307" t="n"/>
      <c r="AO286" s="307" t="n"/>
      <c r="AP286" s="307" t="n"/>
      <c r="AQ286" s="307" t="n"/>
      <c r="AR286" s="307" t="n"/>
      <c r="AS286" s="307" t="n"/>
      <c r="AT286" s="307" t="n"/>
      <c r="AU286" s="307" t="n"/>
      <c r="AV286" s="307" t="n"/>
      <c r="AW286" s="307" t="n"/>
      <c r="AX286" s="307" t="n"/>
      <c r="AY286" s="307" t="n"/>
      <c r="AZ286" s="307" t="n"/>
      <c r="BA286" s="307" t="n"/>
      <c r="BB286" s="307" t="n"/>
      <c r="BC286" s="307" t="n"/>
      <c r="BD286" s="307" t="n"/>
      <c r="BE286" s="307" t="n"/>
      <c r="BF286" s="307" t="n"/>
      <c r="BG286" s="307" t="n"/>
      <c r="BH286" s="307" t="n"/>
      <c r="BI286" s="307" t="n"/>
      <c r="BJ286" s="307" t="n"/>
      <c r="BK286" s="307" t="n"/>
      <c r="BL286" s="307" t="n"/>
      <c r="BM286" s="307" t="n"/>
      <c r="BN286" s="307" t="n"/>
      <c r="BO286" s="307" t="n"/>
      <c r="BP286" s="307" t="n"/>
      <c r="BQ286" s="307" t="n"/>
      <c r="BR286" s="307" t="n"/>
      <c r="BS286" s="307" t="n"/>
      <c r="BT286" s="307" t="n"/>
      <c r="BU286" s="307" t="n"/>
      <c r="BV286" s="307" t="n"/>
      <c r="BW286" s="307" t="n"/>
      <c r="BX286" s="307" t="n"/>
      <c r="BY286" s="307" t="n"/>
      <c r="BZ286" s="307" t="n"/>
      <c r="CA286" s="307" t="n"/>
      <c r="CB286" s="307" t="n"/>
      <c r="CC286" s="302" t="n"/>
      <c r="CD286" s="302" t="n"/>
      <c r="CE286" s="302" t="n"/>
      <c r="CF286" s="302" t="n"/>
      <c r="CG286" s="302" t="n"/>
      <c r="CH286" s="302" t="n"/>
      <c r="CI286" s="302" t="n"/>
      <c r="CJ286" s="302" t="n"/>
      <c r="CK286" s="302" t="n"/>
      <c r="CL286" s="302" t="n"/>
      <c r="CM286" s="302" t="n"/>
      <c r="CN286" s="302" t="n"/>
      <c r="CO286" s="302" t="n"/>
      <c r="CP286" s="302" t="n"/>
      <c r="CQ286" s="302" t="n"/>
      <c r="CR286" s="302" t="n"/>
      <c r="CS286" s="302" t="n"/>
      <c r="CT286" s="302" t="n"/>
      <c r="CU286" s="302" t="n"/>
      <c r="CV286" s="302" t="n"/>
    </row>
    <row r="287" ht="10.5" customHeight="1" s="412">
      <c r="A287" s="302" t="inlineStr">
        <is>
          <t xml:space="preserve">    No. of Estimates</t>
        </is>
      </c>
      <c r="B287" s="319" t="inlineStr">
        <is>
          <t>-</t>
        </is>
      </c>
      <c r="C287" s="319" t="inlineStr">
        <is>
          <t>1/1</t>
        </is>
      </c>
      <c r="D287" s="319" t="inlineStr">
        <is>
          <t>-</t>
        </is>
      </c>
      <c r="E287" s="319" t="inlineStr">
        <is>
          <t>-</t>
        </is>
      </c>
      <c r="F287" s="319" t="inlineStr">
        <is>
          <t>-</t>
        </is>
      </c>
      <c r="G287" s="319" t="inlineStr">
        <is>
          <t>-</t>
        </is>
      </c>
      <c r="H287" s="319" t="inlineStr">
        <is>
          <t>-</t>
        </is>
      </c>
      <c r="I287" s="319" t="inlineStr">
        <is>
          <t>-</t>
        </is>
      </c>
      <c r="J287" s="319" t="inlineStr">
        <is>
          <t>-</t>
        </is>
      </c>
      <c r="K287" s="319" t="inlineStr">
        <is>
          <t>-</t>
        </is>
      </c>
      <c r="L287" s="319" t="inlineStr">
        <is>
          <t>-</t>
        </is>
      </c>
      <c r="M287" s="319" t="inlineStr">
        <is>
          <t>-</t>
        </is>
      </c>
      <c r="N287" s="319" t="inlineStr">
        <is>
          <t>-</t>
        </is>
      </c>
      <c r="O287" s="319" t="inlineStr">
        <is>
          <t>-</t>
        </is>
      </c>
      <c r="P287" s="319" t="inlineStr">
        <is>
          <t>-</t>
        </is>
      </c>
      <c r="Q287" s="319" t="inlineStr">
        <is>
          <t>-</t>
        </is>
      </c>
      <c r="R287" s="319" t="inlineStr">
        <is>
          <t>-</t>
        </is>
      </c>
      <c r="S287" s="319" t="inlineStr">
        <is>
          <t>-</t>
        </is>
      </c>
      <c r="T287" s="319" t="inlineStr">
        <is>
          <t>-</t>
        </is>
      </c>
      <c r="U287" s="319" t="inlineStr">
        <is>
          <t>-</t>
        </is>
      </c>
      <c r="V287" s="319" t="inlineStr">
        <is>
          <t>-</t>
        </is>
      </c>
      <c r="W287" s="319" t="inlineStr">
        <is>
          <t>-</t>
        </is>
      </c>
      <c r="X287" s="319" t="inlineStr">
        <is>
          <t>-</t>
        </is>
      </c>
      <c r="Y287" s="319" t="inlineStr">
        <is>
          <t>-</t>
        </is>
      </c>
      <c r="Z287" s="319" t="inlineStr">
        <is>
          <t>-</t>
        </is>
      </c>
      <c r="AA287" s="319" t="inlineStr">
        <is>
          <t>-</t>
        </is>
      </c>
      <c r="AB287" s="319" t="inlineStr">
        <is>
          <t>-</t>
        </is>
      </c>
      <c r="AC287" s="319" t="inlineStr">
        <is>
          <t>-</t>
        </is>
      </c>
      <c r="AD287" s="307" t="n"/>
      <c r="AE287" s="307" t="n"/>
      <c r="AF287" s="307" t="n"/>
      <c r="AG287" s="307" t="n"/>
      <c r="AH287" s="307" t="n"/>
      <c r="AI287" s="307" t="n"/>
      <c r="AJ287" s="307" t="n"/>
      <c r="AK287" s="307" t="n"/>
      <c r="AL287" s="307" t="n"/>
      <c r="AM287" s="307" t="n"/>
      <c r="AN287" s="307" t="n"/>
      <c r="AO287" s="307" t="n"/>
      <c r="AP287" s="307" t="n"/>
      <c r="AQ287" s="307" t="n"/>
      <c r="AR287" s="307" t="n"/>
      <c r="AS287" s="307" t="n"/>
      <c r="AT287" s="307" t="n"/>
      <c r="AU287" s="307" t="n"/>
      <c r="AV287" s="307" t="n"/>
      <c r="AW287" s="307" t="n"/>
      <c r="AX287" s="307" t="n"/>
      <c r="AY287" s="307" t="n"/>
      <c r="AZ287" s="307" t="n"/>
      <c r="BA287" s="307" t="n"/>
      <c r="BB287" s="307" t="n"/>
      <c r="BC287" s="307" t="n"/>
      <c r="BD287" s="307" t="n"/>
      <c r="BE287" s="307" t="n"/>
      <c r="BF287" s="307" t="n"/>
      <c r="BG287" s="307" t="n"/>
      <c r="BH287" s="307" t="n"/>
      <c r="BI287" s="307" t="n"/>
      <c r="BJ287" s="307" t="n"/>
      <c r="BK287" s="307" t="n"/>
      <c r="BL287" s="307" t="n"/>
      <c r="BM287" s="307" t="n"/>
      <c r="BN287" s="307" t="n"/>
      <c r="BO287" s="307" t="n"/>
      <c r="BP287" s="307" t="n"/>
      <c r="BQ287" s="307" t="n"/>
      <c r="BR287" s="307" t="n"/>
      <c r="BS287" s="307" t="n"/>
      <c r="BT287" s="307" t="n"/>
      <c r="BU287" s="307" t="n"/>
      <c r="BV287" s="307" t="n"/>
      <c r="BW287" s="307" t="n"/>
      <c r="BX287" s="307" t="n"/>
      <c r="BY287" s="307" t="n"/>
      <c r="BZ287" s="307" t="n"/>
      <c r="CA287" s="307" t="n"/>
      <c r="CB287" s="307" t="n"/>
      <c r="CC287" s="302" t="n"/>
      <c r="CD287" s="302" t="n"/>
      <c r="CE287" s="302" t="n"/>
      <c r="CF287" s="302" t="n"/>
      <c r="CG287" s="302" t="n"/>
      <c r="CH287" s="302" t="n"/>
      <c r="CI287" s="302" t="n"/>
      <c r="CJ287" s="302" t="n"/>
      <c r="CK287" s="302" t="n"/>
      <c r="CL287" s="302" t="n"/>
      <c r="CM287" s="302" t="n"/>
      <c r="CN287" s="302" t="n"/>
      <c r="CO287" s="302" t="n"/>
      <c r="CP287" s="302" t="n"/>
      <c r="CQ287" s="302" t="n"/>
      <c r="CR287" s="302" t="n"/>
      <c r="CS287" s="302" t="n"/>
      <c r="CT287" s="302" t="n"/>
      <c r="CU287" s="302" t="n"/>
      <c r="CV287" s="302" t="n"/>
    </row>
    <row r="288" ht="10.5" customHeight="1" s="412">
      <c r="A288" s="302" t="inlineStr">
        <is>
          <t xml:space="preserve">    Acctg. Standard</t>
        </is>
      </c>
      <c r="B288" s="319" t="inlineStr">
        <is>
          <t>-</t>
        </is>
      </c>
      <c r="C288" s="319" t="inlineStr">
        <is>
          <t>US GAAP</t>
        </is>
      </c>
      <c r="D288" s="319" t="inlineStr">
        <is>
          <t>-</t>
        </is>
      </c>
      <c r="E288" s="319" t="inlineStr">
        <is>
          <t>-</t>
        </is>
      </c>
      <c r="F288" s="319" t="inlineStr">
        <is>
          <t>-</t>
        </is>
      </c>
      <c r="G288" s="319" t="inlineStr">
        <is>
          <t>-</t>
        </is>
      </c>
      <c r="H288" s="319" t="inlineStr">
        <is>
          <t>-</t>
        </is>
      </c>
      <c r="I288" s="319" t="inlineStr">
        <is>
          <t>-</t>
        </is>
      </c>
      <c r="J288" s="319" t="inlineStr">
        <is>
          <t>-</t>
        </is>
      </c>
      <c r="K288" s="319" t="inlineStr">
        <is>
          <t>-</t>
        </is>
      </c>
      <c r="L288" s="319" t="inlineStr">
        <is>
          <t>-</t>
        </is>
      </c>
      <c r="M288" s="319" t="inlineStr">
        <is>
          <t>-</t>
        </is>
      </c>
      <c r="N288" s="319" t="inlineStr">
        <is>
          <t>-</t>
        </is>
      </c>
      <c r="O288" s="319" t="inlineStr">
        <is>
          <t>-</t>
        </is>
      </c>
      <c r="P288" s="319" t="inlineStr">
        <is>
          <t>-</t>
        </is>
      </c>
      <c r="Q288" s="319" t="inlineStr">
        <is>
          <t>-</t>
        </is>
      </c>
      <c r="R288" s="319" t="inlineStr">
        <is>
          <t>-</t>
        </is>
      </c>
      <c r="S288" s="319" t="inlineStr">
        <is>
          <t>-</t>
        </is>
      </c>
      <c r="T288" s="319" t="inlineStr">
        <is>
          <t>-</t>
        </is>
      </c>
      <c r="U288" s="319" t="inlineStr">
        <is>
          <t>-</t>
        </is>
      </c>
      <c r="V288" s="319" t="inlineStr">
        <is>
          <t>-</t>
        </is>
      </c>
      <c r="W288" s="319" t="inlineStr">
        <is>
          <t>-</t>
        </is>
      </c>
      <c r="X288" s="319" t="inlineStr">
        <is>
          <t>-</t>
        </is>
      </c>
      <c r="Y288" s="319" t="inlineStr">
        <is>
          <t>-</t>
        </is>
      </c>
      <c r="Z288" s="319" t="inlineStr">
        <is>
          <t>-</t>
        </is>
      </c>
      <c r="AA288" s="319" t="inlineStr">
        <is>
          <t>-</t>
        </is>
      </c>
      <c r="AB288" s="319" t="inlineStr">
        <is>
          <t>-</t>
        </is>
      </c>
      <c r="AC288" s="319" t="inlineStr">
        <is>
          <t>-</t>
        </is>
      </c>
      <c r="AD288" s="307" t="n"/>
      <c r="AE288" s="307" t="n"/>
      <c r="AF288" s="307" t="n"/>
      <c r="AG288" s="307" t="n"/>
      <c r="AH288" s="307" t="n"/>
      <c r="AI288" s="307" t="n"/>
      <c r="AJ288" s="307" t="n"/>
      <c r="AK288" s="307" t="n"/>
      <c r="AL288" s="307" t="n"/>
      <c r="AM288" s="307" t="n"/>
      <c r="AN288" s="307" t="n"/>
      <c r="AO288" s="307" t="n"/>
      <c r="AP288" s="307" t="n"/>
      <c r="AQ288" s="307" t="n"/>
      <c r="AR288" s="307" t="n"/>
      <c r="AS288" s="307" t="n"/>
      <c r="AT288" s="307" t="n"/>
      <c r="AU288" s="307" t="n"/>
      <c r="AV288" s="307" t="n"/>
      <c r="AW288" s="307" t="n"/>
      <c r="AX288" s="307" t="n"/>
      <c r="AY288" s="307" t="n"/>
      <c r="AZ288" s="307" t="n"/>
      <c r="BA288" s="307" t="n"/>
      <c r="BB288" s="307" t="n"/>
      <c r="BC288" s="307" t="n"/>
      <c r="BD288" s="307" t="n"/>
      <c r="BE288" s="307" t="n"/>
      <c r="BF288" s="307" t="n"/>
      <c r="BG288" s="307" t="n"/>
      <c r="BH288" s="307" t="n"/>
      <c r="BI288" s="307" t="n"/>
      <c r="BJ288" s="307" t="n"/>
      <c r="BK288" s="307" t="n"/>
      <c r="BL288" s="307" t="n"/>
      <c r="BM288" s="307" t="n"/>
      <c r="BN288" s="307" t="n"/>
      <c r="BO288" s="307" t="n"/>
      <c r="BP288" s="307" t="n"/>
      <c r="BQ288" s="307" t="n"/>
      <c r="BR288" s="307" t="n"/>
      <c r="BS288" s="307" t="n"/>
      <c r="BT288" s="307" t="n"/>
      <c r="BU288" s="307" t="n"/>
      <c r="BV288" s="307" t="n"/>
      <c r="BW288" s="307" t="n"/>
      <c r="BX288" s="307" t="n"/>
      <c r="BY288" s="307" t="n"/>
      <c r="BZ288" s="307" t="n"/>
      <c r="CA288" s="307" t="n"/>
      <c r="CB288" s="307" t="n"/>
      <c r="CC288" s="302" t="n"/>
      <c r="CD288" s="302" t="n"/>
      <c r="CE288" s="302" t="n"/>
      <c r="CF288" s="302" t="n"/>
      <c r="CG288" s="302" t="n"/>
      <c r="CH288" s="302" t="n"/>
      <c r="CI288" s="302" t="n"/>
      <c r="CJ288" s="302" t="n"/>
      <c r="CK288" s="302" t="n"/>
      <c r="CL288" s="302" t="n"/>
      <c r="CM288" s="302" t="n"/>
      <c r="CN288" s="302" t="n"/>
      <c r="CO288" s="302" t="n"/>
      <c r="CP288" s="302" t="n"/>
      <c r="CQ288" s="302" t="n"/>
      <c r="CR288" s="302" t="n"/>
      <c r="CS288" s="302" t="n"/>
      <c r="CT288" s="302" t="n"/>
      <c r="CU288" s="302" t="n"/>
      <c r="CV288" s="302" t="n"/>
    </row>
    <row r="289" ht="10.5" customHeight="1" s="412">
      <c r="A289" s="318" t="inlineStr">
        <is>
          <t>Free Cash Flow</t>
        </is>
      </c>
      <c r="B289" s="319" t="inlineStr">
        <is>
          <t>-</t>
        </is>
      </c>
      <c r="C289" s="319" t="inlineStr">
        <is>
          <t>-</t>
        </is>
      </c>
      <c r="D289" s="319" t="inlineStr">
        <is>
          <t>-</t>
        </is>
      </c>
      <c r="E289" s="319" t="inlineStr">
        <is>
          <t>-</t>
        </is>
      </c>
      <c r="F289" s="461" t="n">
        <v>149.638</v>
      </c>
      <c r="G289" s="461" t="n">
        <v>86.958</v>
      </c>
      <c r="H289" s="461" t="n">
        <v>186.884</v>
      </c>
      <c r="I289" s="461" t="n">
        <v>171.931</v>
      </c>
      <c r="J289" s="461" t="n">
        <v>194.716</v>
      </c>
      <c r="K289" s="461" t="n">
        <v>155.253</v>
      </c>
      <c r="L289" s="461" t="n">
        <v>235.608</v>
      </c>
      <c r="M289" s="461" t="n">
        <v>331.473</v>
      </c>
      <c r="N289" s="461" t="n">
        <v>516.972</v>
      </c>
      <c r="O289" s="461" t="n">
        <v>386.268</v>
      </c>
      <c r="P289" s="461" t="n">
        <v>574.11</v>
      </c>
      <c r="Q289" s="461" t="n">
        <v>994.606</v>
      </c>
      <c r="R289" s="461" t="n">
        <v>327.806</v>
      </c>
      <c r="S289" s="461" t="n">
        <v>1644.299</v>
      </c>
      <c r="T289" s="462" t="n">
        <v>1474.26122</v>
      </c>
      <c r="U289" s="462" t="n">
        <v>1642.50067</v>
      </c>
      <c r="V289" s="462" t="n">
        <v>1654.9175</v>
      </c>
      <c r="W289" s="462" t="n">
        <v>2034.5</v>
      </c>
      <c r="X289" s="462" t="n">
        <v>2299</v>
      </c>
      <c r="Y289" s="319" t="inlineStr">
        <is>
          <t>-</t>
        </is>
      </c>
      <c r="Z289" s="319" t="inlineStr">
        <is>
          <t>-</t>
        </is>
      </c>
      <c r="AA289" s="319" t="inlineStr">
        <is>
          <t>-</t>
        </is>
      </c>
      <c r="AB289" s="319" t="inlineStr">
        <is>
          <t>-</t>
        </is>
      </c>
      <c r="AC289" s="319" t="inlineStr">
        <is>
          <t>-</t>
        </is>
      </c>
      <c r="AD289" s="307" t="n"/>
      <c r="AE289" s="307" t="n"/>
      <c r="AF289" s="307" t="n"/>
      <c r="AG289" s="307" t="n"/>
      <c r="AH289" s="307" t="n"/>
      <c r="AI289" s="307" t="n"/>
      <c r="AJ289" s="307" t="n"/>
      <c r="AK289" s="307" t="n"/>
      <c r="AL289" s="307" t="n"/>
      <c r="AM289" s="307" t="n"/>
      <c r="AN289" s="307" t="n"/>
      <c r="AO289" s="307" t="n"/>
      <c r="AP289" s="307" t="n"/>
      <c r="AQ289" s="307" t="n"/>
      <c r="AR289" s="307" t="n"/>
      <c r="AS289" s="307" t="n"/>
      <c r="AT289" s="307" t="n"/>
      <c r="AU289" s="307" t="n"/>
      <c r="AV289" s="307" t="n"/>
      <c r="AW289" s="307" t="n"/>
      <c r="AX289" s="307" t="n"/>
      <c r="AY289" s="307" t="n"/>
      <c r="AZ289" s="307" t="n"/>
      <c r="BA289" s="307" t="n"/>
      <c r="BB289" s="307" t="n"/>
      <c r="BC289" s="307" t="n"/>
      <c r="BD289" s="307" t="n"/>
      <c r="BE289" s="307" t="n"/>
      <c r="BF289" s="307" t="n"/>
      <c r="BG289" s="307" t="n"/>
      <c r="BH289" s="307" t="n"/>
      <c r="BI289" s="307" t="n"/>
      <c r="BJ289" s="307" t="n"/>
      <c r="BK289" s="307" t="n"/>
      <c r="BL289" s="307" t="n"/>
      <c r="BM289" s="307" t="n"/>
      <c r="BN289" s="307" t="n"/>
      <c r="BO289" s="307" t="n"/>
      <c r="BP289" s="307" t="n"/>
      <c r="BQ289" s="307" t="n"/>
      <c r="BR289" s="307" t="n"/>
      <c r="BS289" s="307" t="n"/>
      <c r="BT289" s="307" t="n"/>
      <c r="BU289" s="307" t="n"/>
      <c r="BV289" s="307" t="n"/>
      <c r="BW289" s="307" t="n"/>
      <c r="BX289" s="307" t="n"/>
      <c r="BY289" s="307" t="n"/>
      <c r="BZ289" s="307" t="n"/>
      <c r="CA289" s="307" t="n"/>
      <c r="CB289" s="307" t="n"/>
      <c r="CC289" s="302" t="n"/>
      <c r="CD289" s="302" t="n"/>
      <c r="CE289" s="302" t="n"/>
      <c r="CF289" s="302" t="n"/>
      <c r="CG289" s="302" t="n"/>
      <c r="CH289" s="302" t="n"/>
      <c r="CI289" s="302" t="n"/>
      <c r="CJ289" s="302" t="n"/>
      <c r="CK289" s="302" t="n"/>
      <c r="CL289" s="302" t="n"/>
      <c r="CM289" s="302" t="n"/>
      <c r="CN289" s="302" t="n"/>
      <c r="CO289" s="302" t="n"/>
      <c r="CP289" s="302" t="n"/>
      <c r="CQ289" s="302" t="n"/>
      <c r="CR289" s="302" t="n"/>
      <c r="CS289" s="302" t="n"/>
      <c r="CT289" s="302" t="n"/>
      <c r="CU289" s="302" t="n"/>
      <c r="CV289" s="302" t="n"/>
    </row>
    <row r="290" ht="10.5" customHeight="1" s="412">
      <c r="A290" s="302" t="inlineStr">
        <is>
          <t xml:space="preserve">    Final Est.</t>
        </is>
      </c>
      <c r="B290" s="319" t="inlineStr">
        <is>
          <t>-</t>
        </is>
      </c>
      <c r="C290" s="319" t="inlineStr">
        <is>
          <t>-</t>
        </is>
      </c>
      <c r="D290" s="319" t="inlineStr">
        <is>
          <t>-</t>
        </is>
      </c>
      <c r="E290" s="319" t="inlineStr">
        <is>
          <t>-</t>
        </is>
      </c>
      <c r="F290" s="462" t="n">
        <v>109.03325</v>
      </c>
      <c r="G290" s="462" t="n">
        <v>119.58188</v>
      </c>
      <c r="H290" s="462" t="n">
        <v>210.6972</v>
      </c>
      <c r="I290" s="462" t="n">
        <v>192.07173</v>
      </c>
      <c r="J290" s="462" t="n">
        <v>171.42493</v>
      </c>
      <c r="K290" s="462" t="n">
        <v>124.08985</v>
      </c>
      <c r="L290" s="462" t="n">
        <v>208.0071</v>
      </c>
      <c r="M290" s="462" t="n">
        <v>247.93631</v>
      </c>
      <c r="N290" s="462" t="n">
        <v>408.86</v>
      </c>
      <c r="O290" s="462" t="n">
        <v>414.08</v>
      </c>
      <c r="P290" s="462" t="n">
        <v>428.08043</v>
      </c>
      <c r="Q290" s="462" t="n">
        <v>800.59167</v>
      </c>
      <c r="R290" s="462" t="n">
        <v>465.475</v>
      </c>
      <c r="S290" s="462" t="n">
        <v>1275.8405</v>
      </c>
      <c r="T290" s="319" t="inlineStr">
        <is>
          <t>-</t>
        </is>
      </c>
      <c r="U290" s="319" t="inlineStr">
        <is>
          <t>-</t>
        </is>
      </c>
      <c r="V290" s="319" t="inlineStr">
        <is>
          <t>-</t>
        </is>
      </c>
      <c r="W290" s="319" t="inlineStr">
        <is>
          <t>-</t>
        </is>
      </c>
      <c r="X290" s="319" t="inlineStr">
        <is>
          <t>-</t>
        </is>
      </c>
      <c r="Y290" s="319" t="inlineStr">
        <is>
          <t>-</t>
        </is>
      </c>
      <c r="Z290" s="319" t="inlineStr">
        <is>
          <t>-</t>
        </is>
      </c>
      <c r="AA290" s="319" t="inlineStr">
        <is>
          <t>-</t>
        </is>
      </c>
      <c r="AB290" s="319" t="inlineStr">
        <is>
          <t>-</t>
        </is>
      </c>
      <c r="AC290" s="319" t="inlineStr">
        <is>
          <t>-</t>
        </is>
      </c>
      <c r="AD290" s="307" t="n"/>
      <c r="AE290" s="307" t="n"/>
      <c r="AF290" s="307" t="n"/>
      <c r="AG290" s="307" t="n"/>
      <c r="AH290" s="307" t="n"/>
      <c r="AI290" s="307" t="n"/>
      <c r="AJ290" s="307" t="n"/>
      <c r="AK290" s="307" t="n"/>
      <c r="AL290" s="307" t="n"/>
      <c r="AM290" s="307" t="n"/>
      <c r="AN290" s="307" t="n"/>
      <c r="AO290" s="307" t="n"/>
      <c r="AP290" s="307" t="n"/>
      <c r="AQ290" s="307" t="n"/>
      <c r="AR290" s="307" t="n"/>
      <c r="AS290" s="307" t="n"/>
      <c r="AT290" s="307" t="n"/>
      <c r="AU290" s="307" t="n"/>
      <c r="AV290" s="307" t="n"/>
      <c r="AW290" s="307" t="n"/>
      <c r="AX290" s="307" t="n"/>
      <c r="AY290" s="307" t="n"/>
      <c r="AZ290" s="307" t="n"/>
      <c r="BA290" s="307" t="n"/>
      <c r="BB290" s="307" t="n"/>
      <c r="BC290" s="307" t="n"/>
      <c r="BD290" s="307" t="n"/>
      <c r="BE290" s="307" t="n"/>
      <c r="BF290" s="307" t="n"/>
      <c r="BG290" s="307" t="n"/>
      <c r="BH290" s="307" t="n"/>
      <c r="BI290" s="307" t="n"/>
      <c r="BJ290" s="307" t="n"/>
      <c r="BK290" s="307" t="n"/>
      <c r="BL290" s="307" t="n"/>
      <c r="BM290" s="307" t="n"/>
      <c r="BN290" s="307" t="n"/>
      <c r="BO290" s="307" t="n"/>
      <c r="BP290" s="307" t="n"/>
      <c r="BQ290" s="307" t="n"/>
      <c r="BR290" s="307" t="n"/>
      <c r="BS290" s="307" t="n"/>
      <c r="BT290" s="307" t="n"/>
      <c r="BU290" s="307" t="n"/>
      <c r="BV290" s="307" t="n"/>
      <c r="BW290" s="307" t="n"/>
      <c r="BX290" s="307" t="n"/>
      <c r="BY290" s="307" t="n"/>
      <c r="BZ290" s="307" t="n"/>
      <c r="CA290" s="307" t="n"/>
      <c r="CB290" s="307" t="n"/>
      <c r="CC290" s="302" t="n"/>
      <c r="CD290" s="302" t="n"/>
      <c r="CE290" s="302" t="n"/>
      <c r="CF290" s="302" t="n"/>
      <c r="CG290" s="302" t="n"/>
      <c r="CH290" s="302" t="n"/>
      <c r="CI290" s="302" t="n"/>
      <c r="CJ290" s="302" t="n"/>
      <c r="CK290" s="302" t="n"/>
      <c r="CL290" s="302" t="n"/>
      <c r="CM290" s="302" t="n"/>
      <c r="CN290" s="302" t="n"/>
      <c r="CO290" s="302" t="n"/>
      <c r="CP290" s="302" t="n"/>
      <c r="CQ290" s="302" t="n"/>
      <c r="CR290" s="302" t="n"/>
      <c r="CS290" s="302" t="n"/>
      <c r="CT290" s="302" t="n"/>
      <c r="CU290" s="302" t="n"/>
      <c r="CV290" s="302" t="n"/>
    </row>
    <row r="291" ht="10.5" customHeight="1" s="412">
      <c r="A291" s="302" t="inlineStr">
        <is>
          <t xml:space="preserve">    Median</t>
        </is>
      </c>
      <c r="B291" s="319" t="inlineStr">
        <is>
          <t>-</t>
        </is>
      </c>
      <c r="C291" s="319" t="inlineStr">
        <is>
          <t>-</t>
        </is>
      </c>
      <c r="D291" s="319" t="inlineStr">
        <is>
          <t>-</t>
        </is>
      </c>
      <c r="E291" s="319" t="inlineStr">
        <is>
          <t>-</t>
        </is>
      </c>
      <c r="F291" s="462" t="n">
        <v>112.085</v>
      </c>
      <c r="G291" s="462" t="n">
        <v>124.5</v>
      </c>
      <c r="H291" s="462" t="n">
        <v>206.584</v>
      </c>
      <c r="I291" s="462" t="n">
        <v>194</v>
      </c>
      <c r="J291" s="462" t="n">
        <v>175</v>
      </c>
      <c r="K291" s="462" t="n">
        <v>106.6</v>
      </c>
      <c r="L291" s="462" t="n">
        <v>206.5</v>
      </c>
      <c r="M291" s="462" t="n">
        <v>252.7</v>
      </c>
      <c r="N291" s="462" t="n">
        <v>401.14</v>
      </c>
      <c r="O291" s="462" t="n">
        <v>431.05</v>
      </c>
      <c r="P291" s="462" t="n">
        <v>464.763</v>
      </c>
      <c r="Q291" s="462" t="n">
        <v>797.65</v>
      </c>
      <c r="R291" s="462" t="n">
        <v>443</v>
      </c>
      <c r="S291" s="462" t="n">
        <v>1268.8</v>
      </c>
      <c r="T291" s="462" t="n">
        <v>1476</v>
      </c>
      <c r="U291" s="462" t="n">
        <v>1625</v>
      </c>
      <c r="V291" s="462" t="n">
        <v>1656.335</v>
      </c>
      <c r="W291" s="462" t="n">
        <v>2034.5</v>
      </c>
      <c r="X291" s="462" t="n">
        <v>2299</v>
      </c>
      <c r="Y291" s="319" t="inlineStr">
        <is>
          <t>-</t>
        </is>
      </c>
      <c r="Z291" s="319" t="inlineStr">
        <is>
          <t>-</t>
        </is>
      </c>
      <c r="AA291" s="319" t="inlineStr">
        <is>
          <t>-</t>
        </is>
      </c>
      <c r="AB291" s="319" t="inlineStr">
        <is>
          <t>-</t>
        </is>
      </c>
      <c r="AC291" s="319" t="inlineStr">
        <is>
          <t>-</t>
        </is>
      </c>
      <c r="AD291" s="307" t="n"/>
      <c r="AE291" s="307" t="n"/>
      <c r="AF291" s="307" t="n"/>
      <c r="AG291" s="307" t="n"/>
      <c r="AH291" s="307" t="n"/>
      <c r="AI291" s="307" t="n"/>
      <c r="AJ291" s="307" t="n"/>
      <c r="AK291" s="307" t="n"/>
      <c r="AL291" s="307" t="n"/>
      <c r="AM291" s="307" t="n"/>
      <c r="AN291" s="307" t="n"/>
      <c r="AO291" s="307" t="n"/>
      <c r="AP291" s="307" t="n"/>
      <c r="AQ291" s="307" t="n"/>
      <c r="AR291" s="307" t="n"/>
      <c r="AS291" s="307" t="n"/>
      <c r="AT291" s="307" t="n"/>
      <c r="AU291" s="307" t="n"/>
      <c r="AV291" s="307" t="n"/>
      <c r="AW291" s="307" t="n"/>
      <c r="AX291" s="307" t="n"/>
      <c r="AY291" s="307" t="n"/>
      <c r="AZ291" s="307" t="n"/>
      <c r="BA291" s="307" t="n"/>
      <c r="BB291" s="307" t="n"/>
      <c r="BC291" s="307" t="n"/>
      <c r="BD291" s="307" t="n"/>
      <c r="BE291" s="307" t="n"/>
      <c r="BF291" s="307" t="n"/>
      <c r="BG291" s="307" t="n"/>
      <c r="BH291" s="307" t="n"/>
      <c r="BI291" s="307" t="n"/>
      <c r="BJ291" s="307" t="n"/>
      <c r="BK291" s="307" t="n"/>
      <c r="BL291" s="307" t="n"/>
      <c r="BM291" s="307" t="n"/>
      <c r="BN291" s="307" t="n"/>
      <c r="BO291" s="307" t="n"/>
      <c r="BP291" s="307" t="n"/>
      <c r="BQ291" s="307" t="n"/>
      <c r="BR291" s="307" t="n"/>
      <c r="BS291" s="307" t="n"/>
      <c r="BT291" s="307" t="n"/>
      <c r="BU291" s="307" t="n"/>
      <c r="BV291" s="307" t="n"/>
      <c r="BW291" s="307" t="n"/>
      <c r="BX291" s="307" t="n"/>
      <c r="BY291" s="307" t="n"/>
      <c r="BZ291" s="307" t="n"/>
      <c r="CA291" s="307" t="n"/>
      <c r="CB291" s="307" t="n"/>
      <c r="CC291" s="302" t="n"/>
      <c r="CD291" s="302" t="n"/>
      <c r="CE291" s="302" t="n"/>
      <c r="CF291" s="302" t="n"/>
      <c r="CG291" s="302" t="n"/>
      <c r="CH291" s="302" t="n"/>
      <c r="CI291" s="302" t="n"/>
      <c r="CJ291" s="302" t="n"/>
      <c r="CK291" s="302" t="n"/>
      <c r="CL291" s="302" t="n"/>
      <c r="CM291" s="302" t="n"/>
      <c r="CN291" s="302" t="n"/>
      <c r="CO291" s="302" t="n"/>
      <c r="CP291" s="302" t="n"/>
      <c r="CQ291" s="302" t="n"/>
      <c r="CR291" s="302" t="n"/>
      <c r="CS291" s="302" t="n"/>
      <c r="CT291" s="302" t="n"/>
      <c r="CU291" s="302" t="n"/>
      <c r="CV291" s="302" t="n"/>
    </row>
    <row r="292" ht="10.5" customHeight="1" s="412">
      <c r="A292" s="302" t="inlineStr">
        <is>
          <t xml:space="preserve">    High</t>
        </is>
      </c>
      <c r="B292" s="319" t="inlineStr">
        <is>
          <t>-</t>
        </is>
      </c>
      <c r="C292" s="319" t="inlineStr">
        <is>
          <t>-</t>
        </is>
      </c>
      <c r="D292" s="319" t="inlineStr">
        <is>
          <t>-</t>
        </is>
      </c>
      <c r="E292" s="319" t="inlineStr">
        <is>
          <t>-</t>
        </is>
      </c>
      <c r="F292" s="462" t="n">
        <v>117</v>
      </c>
      <c r="G292" s="462" t="n">
        <v>166</v>
      </c>
      <c r="H292" s="462" t="n">
        <v>247.2</v>
      </c>
      <c r="I292" s="462" t="n">
        <v>274</v>
      </c>
      <c r="J292" s="462" t="n">
        <v>220</v>
      </c>
      <c r="K292" s="462" t="n">
        <v>204</v>
      </c>
      <c r="L292" s="462" t="n">
        <v>236</v>
      </c>
      <c r="M292" s="462" t="n">
        <v>304</v>
      </c>
      <c r="N292" s="462" t="n">
        <v>450.7</v>
      </c>
      <c r="O292" s="462" t="n">
        <v>530.5</v>
      </c>
      <c r="P292" s="462" t="n">
        <v>578</v>
      </c>
      <c r="Q292" s="462" t="n">
        <v>1069.7</v>
      </c>
      <c r="R292" s="462" t="n">
        <v>882</v>
      </c>
      <c r="S292" s="462" t="n">
        <v>1466.736</v>
      </c>
      <c r="T292" s="462" t="n">
        <v>1628</v>
      </c>
      <c r="U292" s="462" t="n">
        <v>1787</v>
      </c>
      <c r="V292" s="462" t="n">
        <v>1669</v>
      </c>
      <c r="W292" s="462" t="n">
        <v>2076</v>
      </c>
      <c r="X292" s="462" t="n">
        <v>2299</v>
      </c>
      <c r="Y292" s="319" t="inlineStr">
        <is>
          <t>-</t>
        </is>
      </c>
      <c r="Z292" s="319" t="inlineStr">
        <is>
          <t>-</t>
        </is>
      </c>
      <c r="AA292" s="319" t="inlineStr">
        <is>
          <t>-</t>
        </is>
      </c>
      <c r="AB292" s="319" t="inlineStr">
        <is>
          <t>-</t>
        </is>
      </c>
      <c r="AC292" s="319" t="inlineStr">
        <is>
          <t>-</t>
        </is>
      </c>
      <c r="AD292" s="307" t="n"/>
      <c r="AE292" s="307" t="n"/>
      <c r="AF292" s="307" t="n"/>
      <c r="AG292" s="307" t="n"/>
      <c r="AH292" s="307" t="n"/>
      <c r="AI292" s="307" t="n"/>
      <c r="AJ292" s="307" t="n"/>
      <c r="AK292" s="307" t="n"/>
      <c r="AL292" s="307" t="n"/>
      <c r="AM292" s="307" t="n"/>
      <c r="AN292" s="307" t="n"/>
      <c r="AO292" s="307" t="n"/>
      <c r="AP292" s="307" t="n"/>
      <c r="AQ292" s="307" t="n"/>
      <c r="AR292" s="307" t="n"/>
      <c r="AS292" s="307" t="n"/>
      <c r="AT292" s="307" t="n"/>
      <c r="AU292" s="307" t="n"/>
      <c r="AV292" s="307" t="n"/>
      <c r="AW292" s="307" t="n"/>
      <c r="AX292" s="307" t="n"/>
      <c r="AY292" s="307" t="n"/>
      <c r="AZ292" s="307" t="n"/>
      <c r="BA292" s="307" t="n"/>
      <c r="BB292" s="307" t="n"/>
      <c r="BC292" s="307" t="n"/>
      <c r="BD292" s="307" t="n"/>
      <c r="BE292" s="307" t="n"/>
      <c r="BF292" s="307" t="n"/>
      <c r="BG292" s="307" t="n"/>
      <c r="BH292" s="307" t="n"/>
      <c r="BI292" s="307" t="n"/>
      <c r="BJ292" s="307" t="n"/>
      <c r="BK292" s="307" t="n"/>
      <c r="BL292" s="307" t="n"/>
      <c r="BM292" s="307" t="n"/>
      <c r="BN292" s="307" t="n"/>
      <c r="BO292" s="307" t="n"/>
      <c r="BP292" s="307" t="n"/>
      <c r="BQ292" s="307" t="n"/>
      <c r="BR292" s="307" t="n"/>
      <c r="BS292" s="307" t="n"/>
      <c r="BT292" s="307" t="n"/>
      <c r="BU292" s="307" t="n"/>
      <c r="BV292" s="307" t="n"/>
      <c r="BW292" s="307" t="n"/>
      <c r="BX292" s="307" t="n"/>
      <c r="BY292" s="307" t="n"/>
      <c r="BZ292" s="307" t="n"/>
      <c r="CA292" s="307" t="n"/>
      <c r="CB292" s="307" t="n"/>
      <c r="CC292" s="302" t="n"/>
      <c r="CD292" s="302" t="n"/>
      <c r="CE292" s="302" t="n"/>
      <c r="CF292" s="302" t="n"/>
      <c r="CG292" s="302" t="n"/>
      <c r="CH292" s="302" t="n"/>
      <c r="CI292" s="302" t="n"/>
      <c r="CJ292" s="302" t="n"/>
      <c r="CK292" s="302" t="n"/>
      <c r="CL292" s="302" t="n"/>
      <c r="CM292" s="302" t="n"/>
      <c r="CN292" s="302" t="n"/>
      <c r="CO292" s="302" t="n"/>
      <c r="CP292" s="302" t="n"/>
      <c r="CQ292" s="302" t="n"/>
      <c r="CR292" s="302" t="n"/>
      <c r="CS292" s="302" t="n"/>
      <c r="CT292" s="302" t="n"/>
      <c r="CU292" s="302" t="n"/>
      <c r="CV292" s="302" t="n"/>
    </row>
    <row r="293" ht="10.5" customHeight="1" s="412">
      <c r="A293" s="302" t="inlineStr">
        <is>
          <t xml:space="preserve">    Low</t>
        </is>
      </c>
      <c r="B293" s="319" t="inlineStr">
        <is>
          <t>-</t>
        </is>
      </c>
      <c r="C293" s="319" t="inlineStr">
        <is>
          <t>-</t>
        </is>
      </c>
      <c r="D293" s="319" t="inlineStr">
        <is>
          <t>-</t>
        </is>
      </c>
      <c r="E293" s="319" t="inlineStr">
        <is>
          <t>-</t>
        </is>
      </c>
      <c r="F293" s="462" t="n">
        <v>94.96299999999999</v>
      </c>
      <c r="G293" s="462" t="n">
        <v>69</v>
      </c>
      <c r="H293" s="462" t="n">
        <v>184</v>
      </c>
      <c r="I293" s="462" t="n">
        <v>93.5</v>
      </c>
      <c r="J293" s="462" t="n">
        <v>132</v>
      </c>
      <c r="K293" s="462" t="n">
        <v>48</v>
      </c>
      <c r="L293" s="462" t="n">
        <v>190</v>
      </c>
      <c r="M293" s="462" t="n">
        <v>198.2</v>
      </c>
      <c r="N293" s="462" t="n">
        <v>367</v>
      </c>
      <c r="O293" s="462" t="n">
        <v>240.6</v>
      </c>
      <c r="P293" s="462" t="n">
        <v>197.1</v>
      </c>
      <c r="Q293" s="462" t="n">
        <v>610</v>
      </c>
      <c r="R293" s="462" t="n">
        <v>116</v>
      </c>
      <c r="S293" s="462" t="n">
        <v>1058</v>
      </c>
      <c r="T293" s="462" t="n">
        <v>1096</v>
      </c>
      <c r="U293" s="462" t="n">
        <v>1521</v>
      </c>
      <c r="V293" s="462" t="n">
        <v>1638</v>
      </c>
      <c r="W293" s="462" t="n">
        <v>1993</v>
      </c>
      <c r="X293" s="462" t="n">
        <v>2299</v>
      </c>
      <c r="Y293" s="319" t="inlineStr">
        <is>
          <t>-</t>
        </is>
      </c>
      <c r="Z293" s="319" t="inlineStr">
        <is>
          <t>-</t>
        </is>
      </c>
      <c r="AA293" s="319" t="inlineStr">
        <is>
          <t>-</t>
        </is>
      </c>
      <c r="AB293" s="319" t="inlineStr">
        <is>
          <t>-</t>
        </is>
      </c>
      <c r="AC293" s="319" t="inlineStr">
        <is>
          <t>-</t>
        </is>
      </c>
      <c r="AD293" s="307" t="n"/>
      <c r="AE293" s="307" t="n"/>
      <c r="AF293" s="307" t="n"/>
      <c r="AG293" s="307" t="n"/>
      <c r="AH293" s="307" t="n"/>
      <c r="AI293" s="307" t="n"/>
      <c r="AJ293" s="307" t="n"/>
      <c r="AK293" s="307" t="n"/>
      <c r="AL293" s="307" t="n"/>
      <c r="AM293" s="307" t="n"/>
      <c r="AN293" s="307" t="n"/>
      <c r="AO293" s="307" t="n"/>
      <c r="AP293" s="307" t="n"/>
      <c r="AQ293" s="307" t="n"/>
      <c r="AR293" s="307" t="n"/>
      <c r="AS293" s="307" t="n"/>
      <c r="AT293" s="307" t="n"/>
      <c r="AU293" s="307" t="n"/>
      <c r="AV293" s="307" t="n"/>
      <c r="AW293" s="307" t="n"/>
      <c r="AX293" s="307" t="n"/>
      <c r="AY293" s="307" t="n"/>
      <c r="AZ293" s="307" t="n"/>
      <c r="BA293" s="307" t="n"/>
      <c r="BB293" s="307" t="n"/>
      <c r="BC293" s="307" t="n"/>
      <c r="BD293" s="307" t="n"/>
      <c r="BE293" s="307" t="n"/>
      <c r="BF293" s="307" t="n"/>
      <c r="BG293" s="307" t="n"/>
      <c r="BH293" s="307" t="n"/>
      <c r="BI293" s="307" t="n"/>
      <c r="BJ293" s="307" t="n"/>
      <c r="BK293" s="307" t="n"/>
      <c r="BL293" s="307" t="n"/>
      <c r="BM293" s="307" t="n"/>
      <c r="BN293" s="307" t="n"/>
      <c r="BO293" s="307" t="n"/>
      <c r="BP293" s="307" t="n"/>
      <c r="BQ293" s="307" t="n"/>
      <c r="BR293" s="307" t="n"/>
      <c r="BS293" s="307" t="n"/>
      <c r="BT293" s="307" t="n"/>
      <c r="BU293" s="307" t="n"/>
      <c r="BV293" s="307" t="n"/>
      <c r="BW293" s="307" t="n"/>
      <c r="BX293" s="307" t="n"/>
      <c r="BY293" s="307" t="n"/>
      <c r="BZ293" s="307" t="n"/>
      <c r="CA293" s="307" t="n"/>
      <c r="CB293" s="307" t="n"/>
      <c r="CC293" s="302" t="n"/>
      <c r="CD293" s="302" t="n"/>
      <c r="CE293" s="302" t="n"/>
      <c r="CF293" s="302" t="n"/>
      <c r="CG293" s="302" t="n"/>
      <c r="CH293" s="302" t="n"/>
      <c r="CI293" s="302" t="n"/>
      <c r="CJ293" s="302" t="n"/>
      <c r="CK293" s="302" t="n"/>
      <c r="CL293" s="302" t="n"/>
      <c r="CM293" s="302" t="n"/>
      <c r="CN293" s="302" t="n"/>
      <c r="CO293" s="302" t="n"/>
      <c r="CP293" s="302" t="n"/>
      <c r="CQ293" s="302" t="n"/>
      <c r="CR293" s="302" t="n"/>
      <c r="CS293" s="302" t="n"/>
      <c r="CT293" s="302" t="n"/>
      <c r="CU293" s="302" t="n"/>
      <c r="CV293" s="302" t="n"/>
    </row>
    <row r="294" ht="10.5" customHeight="1" s="412">
      <c r="A294" s="302" t="inlineStr">
        <is>
          <t xml:space="preserve">    Std. Dev.</t>
        </is>
      </c>
      <c r="B294" s="319" t="inlineStr">
        <is>
          <t>-</t>
        </is>
      </c>
      <c r="C294" s="319" t="inlineStr">
        <is>
          <t>-</t>
        </is>
      </c>
      <c r="D294" s="319" t="inlineStr">
        <is>
          <t>-</t>
        </is>
      </c>
      <c r="E294" s="319" t="inlineStr">
        <is>
          <t>-</t>
        </is>
      </c>
      <c r="F294" s="460" t="n">
        <v>8.612690000000001</v>
      </c>
      <c r="G294" s="460" t="n">
        <v>35.27596</v>
      </c>
      <c r="H294" s="460" t="n">
        <v>19.7273</v>
      </c>
      <c r="I294" s="460" t="n">
        <v>43.63352</v>
      </c>
      <c r="J294" s="460" t="n">
        <v>23.07969</v>
      </c>
      <c r="K294" s="460" t="n">
        <v>57.68361</v>
      </c>
      <c r="L294" s="460" t="n">
        <v>15.56973</v>
      </c>
      <c r="M294" s="460" t="n">
        <v>31.02722</v>
      </c>
      <c r="N294" s="460" t="n">
        <v>29.1019</v>
      </c>
      <c r="O294" s="460" t="n">
        <v>93.34182</v>
      </c>
      <c r="P294" s="460" t="n">
        <v>100.91377</v>
      </c>
      <c r="Q294" s="460" t="n">
        <v>137.14536</v>
      </c>
      <c r="R294" s="460" t="n">
        <v>269.9344</v>
      </c>
      <c r="S294" s="460" t="n">
        <v>127.67762</v>
      </c>
      <c r="T294" s="460" t="n">
        <v>154.57798</v>
      </c>
      <c r="U294" s="460" t="n">
        <v>96.89131999999999</v>
      </c>
      <c r="V294" s="460" t="n">
        <v>11.30024</v>
      </c>
      <c r="W294" s="460" t="n">
        <v>41.5</v>
      </c>
      <c r="X294" s="460" t="n">
        <v>0</v>
      </c>
      <c r="Y294" s="319" t="inlineStr">
        <is>
          <t>-</t>
        </is>
      </c>
      <c r="Z294" s="319" t="inlineStr">
        <is>
          <t>-</t>
        </is>
      </c>
      <c r="AA294" s="319" t="inlineStr">
        <is>
          <t>-</t>
        </is>
      </c>
      <c r="AB294" s="319" t="inlineStr">
        <is>
          <t>-</t>
        </is>
      </c>
      <c r="AC294" s="319" t="inlineStr">
        <is>
          <t>-</t>
        </is>
      </c>
      <c r="AD294" s="307" t="n"/>
      <c r="AE294" s="307" t="n"/>
      <c r="AF294" s="307" t="n"/>
      <c r="AG294" s="307" t="n"/>
      <c r="AH294" s="307" t="n"/>
      <c r="AI294" s="307" t="n"/>
      <c r="AJ294" s="307" t="n"/>
      <c r="AK294" s="307" t="n"/>
      <c r="AL294" s="307" t="n"/>
      <c r="AM294" s="307" t="n"/>
      <c r="AN294" s="307" t="n"/>
      <c r="AO294" s="307" t="n"/>
      <c r="AP294" s="307" t="n"/>
      <c r="AQ294" s="307" t="n"/>
      <c r="AR294" s="307" t="n"/>
      <c r="AS294" s="307" t="n"/>
      <c r="AT294" s="307" t="n"/>
      <c r="AU294" s="307" t="n"/>
      <c r="AV294" s="307" t="n"/>
      <c r="AW294" s="307" t="n"/>
      <c r="AX294" s="307" t="n"/>
      <c r="AY294" s="307" t="n"/>
      <c r="AZ294" s="307" t="n"/>
      <c r="BA294" s="307" t="n"/>
      <c r="BB294" s="307" t="n"/>
      <c r="BC294" s="307" t="n"/>
      <c r="BD294" s="307" t="n"/>
      <c r="BE294" s="307" t="n"/>
      <c r="BF294" s="307" t="n"/>
      <c r="BG294" s="307" t="n"/>
      <c r="BH294" s="307" t="n"/>
      <c r="BI294" s="307" t="n"/>
      <c r="BJ294" s="307" t="n"/>
      <c r="BK294" s="307" t="n"/>
      <c r="BL294" s="307" t="n"/>
      <c r="BM294" s="307" t="n"/>
      <c r="BN294" s="307" t="n"/>
      <c r="BO294" s="307" t="n"/>
      <c r="BP294" s="307" t="n"/>
      <c r="BQ294" s="307" t="n"/>
      <c r="BR294" s="307" t="n"/>
      <c r="BS294" s="307" t="n"/>
      <c r="BT294" s="307" t="n"/>
      <c r="BU294" s="307" t="n"/>
      <c r="BV294" s="307" t="n"/>
      <c r="BW294" s="307" t="n"/>
      <c r="BX294" s="307" t="n"/>
      <c r="BY294" s="307" t="n"/>
      <c r="BZ294" s="307" t="n"/>
      <c r="CA294" s="307" t="n"/>
      <c r="CB294" s="307" t="n"/>
      <c r="CC294" s="302" t="n"/>
      <c r="CD294" s="302" t="n"/>
      <c r="CE294" s="302" t="n"/>
      <c r="CF294" s="302" t="n"/>
      <c r="CG294" s="302" t="n"/>
      <c r="CH294" s="302" t="n"/>
      <c r="CI294" s="302" t="n"/>
      <c r="CJ294" s="302" t="n"/>
      <c r="CK294" s="302" t="n"/>
      <c r="CL294" s="302" t="n"/>
      <c r="CM294" s="302" t="n"/>
      <c r="CN294" s="302" t="n"/>
      <c r="CO294" s="302" t="n"/>
      <c r="CP294" s="302" t="n"/>
      <c r="CQ294" s="302" t="n"/>
      <c r="CR294" s="302" t="n"/>
      <c r="CS294" s="302" t="n"/>
      <c r="CT294" s="302" t="n"/>
      <c r="CU294" s="302" t="n"/>
      <c r="CV294" s="302" t="n"/>
    </row>
    <row r="295" ht="10.5" customHeight="1" s="412">
      <c r="A295" s="302" t="inlineStr">
        <is>
          <t xml:space="preserve">    No. of Estimates</t>
        </is>
      </c>
      <c r="B295" s="319" t="inlineStr">
        <is>
          <t>-</t>
        </is>
      </c>
      <c r="C295" s="319" t="inlineStr">
        <is>
          <t>-</t>
        </is>
      </c>
      <c r="D295" s="319" t="inlineStr">
        <is>
          <t>-</t>
        </is>
      </c>
      <c r="E295" s="319" t="inlineStr">
        <is>
          <t>-</t>
        </is>
      </c>
      <c r="F295" s="319" t="inlineStr">
        <is>
          <t>4/4</t>
        </is>
      </c>
      <c r="G295" s="319" t="inlineStr">
        <is>
          <t>8/8</t>
        </is>
      </c>
      <c r="H295" s="319" t="inlineStr">
        <is>
          <t>7/8</t>
        </is>
      </c>
      <c r="I295" s="319" t="inlineStr">
        <is>
          <t>11/12</t>
        </is>
      </c>
      <c r="J295" s="319" t="inlineStr">
        <is>
          <t>15/15</t>
        </is>
      </c>
      <c r="K295" s="319" t="inlineStr">
        <is>
          <t>13/13</t>
        </is>
      </c>
      <c r="L295" s="319" t="inlineStr">
        <is>
          <t>10/12</t>
        </is>
      </c>
      <c r="M295" s="319" t="inlineStr">
        <is>
          <t>13/13</t>
        </is>
      </c>
      <c r="N295" s="319" t="inlineStr">
        <is>
          <t>9/10</t>
        </is>
      </c>
      <c r="O295" s="319" t="inlineStr">
        <is>
          <t>10/10</t>
        </is>
      </c>
      <c r="P295" s="319" t="inlineStr">
        <is>
          <t>14/14</t>
        </is>
      </c>
      <c r="Q295" s="319" t="inlineStr">
        <is>
          <t>12/12</t>
        </is>
      </c>
      <c r="R295" s="319" t="inlineStr">
        <is>
          <t>8/11</t>
        </is>
      </c>
      <c r="S295" s="319" t="inlineStr">
        <is>
          <t>12/12</t>
        </is>
      </c>
      <c r="T295" s="319" t="inlineStr">
        <is>
          <t>9/9</t>
        </is>
      </c>
      <c r="U295" s="319" t="inlineStr">
        <is>
          <t>9/9</t>
        </is>
      </c>
      <c r="V295" s="319" t="inlineStr">
        <is>
          <t>4/4</t>
        </is>
      </c>
      <c r="W295" s="319" t="inlineStr">
        <is>
          <t>2/2</t>
        </is>
      </c>
      <c r="X295" s="319" t="inlineStr">
        <is>
          <t>1/1</t>
        </is>
      </c>
      <c r="Y295" s="319" t="inlineStr">
        <is>
          <t>-</t>
        </is>
      </c>
      <c r="Z295" s="319" t="inlineStr">
        <is>
          <t>-</t>
        </is>
      </c>
      <c r="AA295" s="319" t="inlineStr">
        <is>
          <t>-</t>
        </is>
      </c>
      <c r="AB295" s="319" t="inlineStr">
        <is>
          <t>-</t>
        </is>
      </c>
      <c r="AC295" s="319" t="inlineStr">
        <is>
          <t>-</t>
        </is>
      </c>
      <c r="AD295" s="307" t="n"/>
      <c r="AE295" s="307" t="n"/>
      <c r="AF295" s="307" t="n"/>
      <c r="AG295" s="307" t="n"/>
      <c r="AH295" s="307" t="n"/>
      <c r="AI295" s="307" t="n"/>
      <c r="AJ295" s="307" t="n"/>
      <c r="AK295" s="307" t="n"/>
      <c r="AL295" s="307" t="n"/>
      <c r="AM295" s="307" t="n"/>
      <c r="AN295" s="307" t="n"/>
      <c r="AO295" s="307" t="n"/>
      <c r="AP295" s="307" t="n"/>
      <c r="AQ295" s="307" t="n"/>
      <c r="AR295" s="307" t="n"/>
      <c r="AS295" s="307" t="n"/>
      <c r="AT295" s="307" t="n"/>
      <c r="AU295" s="307" t="n"/>
      <c r="AV295" s="307" t="n"/>
      <c r="AW295" s="307" t="n"/>
      <c r="AX295" s="307" t="n"/>
      <c r="AY295" s="307" t="n"/>
      <c r="AZ295" s="307" t="n"/>
      <c r="BA295" s="307" t="n"/>
      <c r="BB295" s="307" t="n"/>
      <c r="BC295" s="307" t="n"/>
      <c r="BD295" s="307" t="n"/>
      <c r="BE295" s="307" t="n"/>
      <c r="BF295" s="307" t="n"/>
      <c r="BG295" s="307" t="n"/>
      <c r="BH295" s="307" t="n"/>
      <c r="BI295" s="307" t="n"/>
      <c r="BJ295" s="307" t="n"/>
      <c r="BK295" s="307" t="n"/>
      <c r="BL295" s="307" t="n"/>
      <c r="BM295" s="307" t="n"/>
      <c r="BN295" s="307" t="n"/>
      <c r="BO295" s="307" t="n"/>
      <c r="BP295" s="307" t="n"/>
      <c r="BQ295" s="307" t="n"/>
      <c r="BR295" s="307" t="n"/>
      <c r="BS295" s="307" t="n"/>
      <c r="BT295" s="307" t="n"/>
      <c r="BU295" s="307" t="n"/>
      <c r="BV295" s="307" t="n"/>
      <c r="BW295" s="307" t="n"/>
      <c r="BX295" s="307" t="n"/>
      <c r="BY295" s="307" t="n"/>
      <c r="BZ295" s="307" t="n"/>
      <c r="CA295" s="307" t="n"/>
      <c r="CB295" s="307" t="n"/>
      <c r="CC295" s="302" t="n"/>
      <c r="CD295" s="302" t="n"/>
      <c r="CE295" s="302" t="n"/>
      <c r="CF295" s="302" t="n"/>
      <c r="CG295" s="302" t="n"/>
      <c r="CH295" s="302" t="n"/>
      <c r="CI295" s="302" t="n"/>
      <c r="CJ295" s="302" t="n"/>
      <c r="CK295" s="302" t="n"/>
      <c r="CL295" s="302" t="n"/>
      <c r="CM295" s="302" t="n"/>
      <c r="CN295" s="302" t="n"/>
      <c r="CO295" s="302" t="n"/>
      <c r="CP295" s="302" t="n"/>
      <c r="CQ295" s="302" t="n"/>
      <c r="CR295" s="302" t="n"/>
      <c r="CS295" s="302" t="n"/>
      <c r="CT295" s="302" t="n"/>
      <c r="CU295" s="302" t="n"/>
      <c r="CV295" s="302" t="n"/>
    </row>
    <row r="296" ht="10.5" customHeight="1" s="412">
      <c r="A296" s="302" t="inlineStr">
        <is>
          <t xml:space="preserve">    Acctg. Standard</t>
        </is>
      </c>
      <c r="B296" s="319" t="inlineStr">
        <is>
          <t>-</t>
        </is>
      </c>
      <c r="C296" s="319" t="inlineStr">
        <is>
          <t>-</t>
        </is>
      </c>
      <c r="D296" s="319" t="inlineStr">
        <is>
          <t>-</t>
        </is>
      </c>
      <c r="E296" s="319" t="inlineStr">
        <is>
          <t>-</t>
        </is>
      </c>
      <c r="F296" s="319" t="inlineStr">
        <is>
          <t>US GAAP</t>
        </is>
      </c>
      <c r="G296" s="319" t="inlineStr">
        <is>
          <t>US GAAP</t>
        </is>
      </c>
      <c r="H296" s="319" t="inlineStr">
        <is>
          <t>US GAAP</t>
        </is>
      </c>
      <c r="I296" s="319" t="inlineStr">
        <is>
          <t>US GAAP</t>
        </is>
      </c>
      <c r="J296" s="319" t="inlineStr">
        <is>
          <t>US GAAP</t>
        </is>
      </c>
      <c r="K296" s="319" t="inlineStr">
        <is>
          <t>US GAAP</t>
        </is>
      </c>
      <c r="L296" s="319" t="inlineStr">
        <is>
          <t>US GAAP</t>
        </is>
      </c>
      <c r="M296" s="319" t="inlineStr">
        <is>
          <t>US GAAP</t>
        </is>
      </c>
      <c r="N296" s="319" t="inlineStr">
        <is>
          <t>US GAAP</t>
        </is>
      </c>
      <c r="O296" s="319" t="inlineStr">
        <is>
          <t>US GAAP</t>
        </is>
      </c>
      <c r="P296" s="319" t="inlineStr">
        <is>
          <t>US GAAP</t>
        </is>
      </c>
      <c r="Q296" s="319" t="inlineStr">
        <is>
          <t>US GAAP</t>
        </is>
      </c>
      <c r="R296" s="319" t="inlineStr">
        <is>
          <t>US GAAP</t>
        </is>
      </c>
      <c r="S296" s="319" t="inlineStr">
        <is>
          <t>US GAAP</t>
        </is>
      </c>
      <c r="T296" s="319" t="inlineStr">
        <is>
          <t>US GAAP</t>
        </is>
      </c>
      <c r="U296" s="319" t="inlineStr">
        <is>
          <t>US GAAP</t>
        </is>
      </c>
      <c r="V296" s="319" t="inlineStr">
        <is>
          <t>US GAAP</t>
        </is>
      </c>
      <c r="W296" s="319" t="inlineStr">
        <is>
          <t>US GAAP</t>
        </is>
      </c>
      <c r="X296" s="319" t="inlineStr">
        <is>
          <t>US GAAP</t>
        </is>
      </c>
      <c r="Y296" s="319" t="inlineStr">
        <is>
          <t>-</t>
        </is>
      </c>
      <c r="Z296" s="319" t="inlineStr">
        <is>
          <t>-</t>
        </is>
      </c>
      <c r="AA296" s="319" t="inlineStr">
        <is>
          <t>-</t>
        </is>
      </c>
      <c r="AB296" s="319" t="inlineStr">
        <is>
          <t>-</t>
        </is>
      </c>
      <c r="AC296" s="319" t="inlineStr">
        <is>
          <t>-</t>
        </is>
      </c>
      <c r="AD296" s="307" t="n"/>
      <c r="AE296" s="307" t="n"/>
      <c r="AF296" s="307" t="n"/>
      <c r="AG296" s="307" t="n"/>
      <c r="AH296" s="307" t="n"/>
      <c r="AI296" s="307" t="n"/>
      <c r="AJ296" s="307" t="n"/>
      <c r="AK296" s="307" t="n"/>
      <c r="AL296" s="307" t="n"/>
      <c r="AM296" s="307" t="n"/>
      <c r="AN296" s="307" t="n"/>
      <c r="AO296" s="307" t="n"/>
      <c r="AP296" s="307" t="n"/>
      <c r="AQ296" s="307" t="n"/>
      <c r="AR296" s="307" t="n"/>
      <c r="AS296" s="307" t="n"/>
      <c r="AT296" s="307" t="n"/>
      <c r="AU296" s="307" t="n"/>
      <c r="AV296" s="307" t="n"/>
      <c r="AW296" s="307" t="n"/>
      <c r="AX296" s="307" t="n"/>
      <c r="AY296" s="307" t="n"/>
      <c r="AZ296" s="307" t="n"/>
      <c r="BA296" s="307" t="n"/>
      <c r="BB296" s="307" t="n"/>
      <c r="BC296" s="307" t="n"/>
      <c r="BD296" s="307" t="n"/>
      <c r="BE296" s="307" t="n"/>
      <c r="BF296" s="307" t="n"/>
      <c r="BG296" s="307" t="n"/>
      <c r="BH296" s="307" t="n"/>
      <c r="BI296" s="307" t="n"/>
      <c r="BJ296" s="307" t="n"/>
      <c r="BK296" s="307" t="n"/>
      <c r="BL296" s="307" t="n"/>
      <c r="BM296" s="307" t="n"/>
      <c r="BN296" s="307" t="n"/>
      <c r="BO296" s="307" t="n"/>
      <c r="BP296" s="307" t="n"/>
      <c r="BQ296" s="307" t="n"/>
      <c r="BR296" s="307" t="n"/>
      <c r="BS296" s="307" t="n"/>
      <c r="BT296" s="307" t="n"/>
      <c r="BU296" s="307" t="n"/>
      <c r="BV296" s="307" t="n"/>
      <c r="BW296" s="307" t="n"/>
      <c r="BX296" s="307" t="n"/>
      <c r="BY296" s="307" t="n"/>
      <c r="BZ296" s="307" t="n"/>
      <c r="CA296" s="307" t="n"/>
      <c r="CB296" s="307" t="n"/>
      <c r="CC296" s="302" t="n"/>
      <c r="CD296" s="302" t="n"/>
      <c r="CE296" s="302" t="n"/>
      <c r="CF296" s="302" t="n"/>
      <c r="CG296" s="302" t="n"/>
      <c r="CH296" s="302" t="n"/>
      <c r="CI296" s="302" t="n"/>
      <c r="CJ296" s="302" t="n"/>
      <c r="CK296" s="302" t="n"/>
      <c r="CL296" s="302" t="n"/>
      <c r="CM296" s="302" t="n"/>
      <c r="CN296" s="302" t="n"/>
      <c r="CO296" s="302" t="n"/>
      <c r="CP296" s="302" t="n"/>
      <c r="CQ296" s="302" t="n"/>
      <c r="CR296" s="302" t="n"/>
      <c r="CS296" s="302" t="n"/>
      <c r="CT296" s="302" t="n"/>
      <c r="CU296" s="302" t="n"/>
      <c r="CV296" s="302" t="n"/>
    </row>
    <row r="297" ht="10.5" customHeight="1" s="412">
      <c r="A297" s="318" t="inlineStr">
        <is>
          <t>Same Store Sales Growth %</t>
        </is>
      </c>
      <c r="B297" s="319" t="inlineStr">
        <is>
          <t>-</t>
        </is>
      </c>
      <c r="C297" s="319" t="inlineStr">
        <is>
          <t>-</t>
        </is>
      </c>
      <c r="D297" s="319" t="inlineStr">
        <is>
          <t>-</t>
        </is>
      </c>
      <c r="E297" s="319" t="inlineStr">
        <is>
          <t>-</t>
        </is>
      </c>
      <c r="F297" s="461" t="n">
        <v>30</v>
      </c>
      <c r="G297" s="461" t="n">
        <v>22</v>
      </c>
      <c r="H297" s="461" t="n">
        <v>16</v>
      </c>
      <c r="I297" s="461" t="n">
        <v>4</v>
      </c>
      <c r="J297" s="461" t="n">
        <v>3</v>
      </c>
      <c r="K297" s="461" t="n">
        <v>10</v>
      </c>
      <c r="L297" s="461" t="n">
        <v>7</v>
      </c>
      <c r="M297" s="461" t="n">
        <v>7</v>
      </c>
      <c r="N297" s="461" t="n">
        <v>18</v>
      </c>
      <c r="O297" s="461" t="n">
        <v>18</v>
      </c>
      <c r="P297" s="462" t="n">
        <v>7.31333</v>
      </c>
      <c r="Q297" s="462" t="n">
        <v>40.83333</v>
      </c>
      <c r="R297" s="461" t="n">
        <v>28</v>
      </c>
      <c r="S297" s="461" t="n">
        <v>14</v>
      </c>
      <c r="T297" s="462" t="n">
        <v>7.58</v>
      </c>
      <c r="U297" s="462" t="n">
        <v>7.04444</v>
      </c>
      <c r="V297" s="462" t="n">
        <v>8.9</v>
      </c>
      <c r="W297" s="319" t="inlineStr">
        <is>
          <t>-</t>
        </is>
      </c>
      <c r="X297" s="319" t="inlineStr">
        <is>
          <t>-</t>
        </is>
      </c>
      <c r="Y297" s="319" t="inlineStr">
        <is>
          <t>-</t>
        </is>
      </c>
      <c r="Z297" s="319" t="inlineStr">
        <is>
          <t>-</t>
        </is>
      </c>
      <c r="AA297" s="319" t="inlineStr">
        <is>
          <t>-</t>
        </is>
      </c>
      <c r="AB297" s="319" t="inlineStr">
        <is>
          <t>-</t>
        </is>
      </c>
      <c r="AC297" s="319" t="inlineStr">
        <is>
          <t>-</t>
        </is>
      </c>
      <c r="AD297" s="307" t="n"/>
      <c r="AE297" s="307" t="n"/>
      <c r="AF297" s="307" t="n"/>
      <c r="AG297" s="307" t="n"/>
      <c r="AH297" s="307" t="n"/>
      <c r="AI297" s="307" t="n"/>
      <c r="AJ297" s="307" t="n"/>
      <c r="AK297" s="307" t="n"/>
      <c r="AL297" s="307" t="n"/>
      <c r="AM297" s="307" t="n"/>
      <c r="AN297" s="307" t="n"/>
      <c r="AO297" s="307" t="n"/>
      <c r="AP297" s="307" t="n"/>
      <c r="AQ297" s="307" t="n"/>
      <c r="AR297" s="307" t="n"/>
      <c r="AS297" s="307" t="n"/>
      <c r="AT297" s="307" t="n"/>
      <c r="AU297" s="307" t="n"/>
      <c r="AV297" s="307" t="n"/>
      <c r="AW297" s="307" t="n"/>
      <c r="AX297" s="307" t="n"/>
      <c r="AY297" s="307" t="n"/>
      <c r="AZ297" s="307" t="n"/>
      <c r="BA297" s="307" t="n"/>
      <c r="BB297" s="307" t="n"/>
      <c r="BC297" s="307" t="n"/>
      <c r="BD297" s="307" t="n"/>
      <c r="BE297" s="307" t="n"/>
      <c r="BF297" s="307" t="n"/>
      <c r="BG297" s="307" t="n"/>
      <c r="BH297" s="307" t="n"/>
      <c r="BI297" s="307" t="n"/>
      <c r="BJ297" s="307" t="n"/>
      <c r="BK297" s="307" t="n"/>
      <c r="BL297" s="307" t="n"/>
      <c r="BM297" s="307" t="n"/>
      <c r="BN297" s="307" t="n"/>
      <c r="BO297" s="307" t="n"/>
      <c r="BP297" s="307" t="n"/>
      <c r="BQ297" s="307" t="n"/>
      <c r="BR297" s="307" t="n"/>
      <c r="BS297" s="307" t="n"/>
      <c r="BT297" s="307" t="n"/>
      <c r="BU297" s="307" t="n"/>
      <c r="BV297" s="307" t="n"/>
      <c r="BW297" s="307" t="n"/>
      <c r="BX297" s="307" t="n"/>
      <c r="BY297" s="307" t="n"/>
      <c r="BZ297" s="307" t="n"/>
      <c r="CA297" s="307" t="n"/>
      <c r="CB297" s="307" t="n"/>
      <c r="CC297" s="302" t="n"/>
      <c r="CD297" s="302" t="n"/>
      <c r="CE297" s="302" t="n"/>
      <c r="CF297" s="302" t="n"/>
      <c r="CG297" s="302" t="n"/>
      <c r="CH297" s="302" t="n"/>
      <c r="CI297" s="302" t="n"/>
      <c r="CJ297" s="302" t="n"/>
      <c r="CK297" s="302" t="n"/>
      <c r="CL297" s="302" t="n"/>
      <c r="CM297" s="302" t="n"/>
      <c r="CN297" s="302" t="n"/>
      <c r="CO297" s="302" t="n"/>
      <c r="CP297" s="302" t="n"/>
      <c r="CQ297" s="302" t="n"/>
      <c r="CR297" s="302" t="n"/>
      <c r="CS297" s="302" t="n"/>
      <c r="CT297" s="302" t="n"/>
      <c r="CU297" s="302" t="n"/>
      <c r="CV297" s="302" t="n"/>
    </row>
    <row r="298" ht="10.5" customHeight="1" s="412">
      <c r="A298" s="302" t="inlineStr">
        <is>
          <t xml:space="preserve">    Final Est.</t>
        </is>
      </c>
      <c r="B298" s="319" t="inlineStr">
        <is>
          <t>-</t>
        </is>
      </c>
      <c r="C298" s="319" t="inlineStr">
        <is>
          <t>-</t>
        </is>
      </c>
      <c r="D298" s="319" t="inlineStr">
        <is>
          <t>-</t>
        </is>
      </c>
      <c r="E298" s="319" t="inlineStr">
        <is>
          <t>-</t>
        </is>
      </c>
      <c r="F298" s="462" t="n">
        <v>32.62857</v>
      </c>
      <c r="G298" s="462" t="n">
        <v>20.41667</v>
      </c>
      <c r="H298" s="462" t="n">
        <v>15.32857</v>
      </c>
      <c r="I298" s="462" t="n">
        <v>3</v>
      </c>
      <c r="J298" s="462" t="n">
        <v>3.39412</v>
      </c>
      <c r="K298" s="462" t="n">
        <v>8.633330000000001</v>
      </c>
      <c r="L298" s="462" t="n">
        <v>5.996</v>
      </c>
      <c r="M298" s="462" t="n">
        <v>5.8</v>
      </c>
      <c r="N298" s="462" t="n">
        <v>17.78947</v>
      </c>
      <c r="O298" s="462" t="n">
        <v>14.10625</v>
      </c>
      <c r="P298" s="319" t="inlineStr">
        <is>
          <t>-</t>
        </is>
      </c>
      <c r="Q298" s="319" t="inlineStr">
        <is>
          <t>-</t>
        </is>
      </c>
      <c r="R298" s="462" t="n">
        <v>25.08</v>
      </c>
      <c r="S298" s="462" t="n">
        <v>13.65714</v>
      </c>
      <c r="T298" s="319" t="inlineStr">
        <is>
          <t>-</t>
        </is>
      </c>
      <c r="U298" s="319" t="inlineStr">
        <is>
          <t>-</t>
        </is>
      </c>
      <c r="V298" s="319" t="inlineStr">
        <is>
          <t>-</t>
        </is>
      </c>
      <c r="W298" s="319" t="inlineStr">
        <is>
          <t>-</t>
        </is>
      </c>
      <c r="X298" s="319" t="inlineStr">
        <is>
          <t>-</t>
        </is>
      </c>
      <c r="Y298" s="319" t="inlineStr">
        <is>
          <t>-</t>
        </is>
      </c>
      <c r="Z298" s="319" t="inlineStr">
        <is>
          <t>-</t>
        </is>
      </c>
      <c r="AA298" s="319" t="inlineStr">
        <is>
          <t>-</t>
        </is>
      </c>
      <c r="AB298" s="319" t="inlineStr">
        <is>
          <t>-</t>
        </is>
      </c>
      <c r="AC298" s="319" t="inlineStr">
        <is>
          <t>-</t>
        </is>
      </c>
      <c r="AD298" s="307" t="n"/>
      <c r="AE298" s="307" t="n"/>
      <c r="AF298" s="307" t="n"/>
      <c r="AG298" s="307" t="n"/>
      <c r="AH298" s="307" t="n"/>
      <c r="AI298" s="307" t="n"/>
      <c r="AJ298" s="307" t="n"/>
      <c r="AK298" s="307" t="n"/>
      <c r="AL298" s="307" t="n"/>
      <c r="AM298" s="307" t="n"/>
      <c r="AN298" s="307" t="n"/>
      <c r="AO298" s="307" t="n"/>
      <c r="AP298" s="307" t="n"/>
      <c r="AQ298" s="307" t="n"/>
      <c r="AR298" s="307" t="n"/>
      <c r="AS298" s="307" t="n"/>
      <c r="AT298" s="307" t="n"/>
      <c r="AU298" s="307" t="n"/>
      <c r="AV298" s="307" t="n"/>
      <c r="AW298" s="307" t="n"/>
      <c r="AX298" s="307" t="n"/>
      <c r="AY298" s="307" t="n"/>
      <c r="AZ298" s="307" t="n"/>
      <c r="BA298" s="307" t="n"/>
      <c r="BB298" s="307" t="n"/>
      <c r="BC298" s="307" t="n"/>
      <c r="BD298" s="307" t="n"/>
      <c r="BE298" s="307" t="n"/>
      <c r="BF298" s="307" t="n"/>
      <c r="BG298" s="307" t="n"/>
      <c r="BH298" s="307" t="n"/>
      <c r="BI298" s="307" t="n"/>
      <c r="BJ298" s="307" t="n"/>
      <c r="BK298" s="307" t="n"/>
      <c r="BL298" s="307" t="n"/>
      <c r="BM298" s="307" t="n"/>
      <c r="BN298" s="307" t="n"/>
      <c r="BO298" s="307" t="n"/>
      <c r="BP298" s="307" t="n"/>
      <c r="BQ298" s="307" t="n"/>
      <c r="BR298" s="307" t="n"/>
      <c r="BS298" s="307" t="n"/>
      <c r="BT298" s="307" t="n"/>
      <c r="BU298" s="307" t="n"/>
      <c r="BV298" s="307" t="n"/>
      <c r="BW298" s="307" t="n"/>
      <c r="BX298" s="307" t="n"/>
      <c r="BY298" s="307" t="n"/>
      <c r="BZ298" s="307" t="n"/>
      <c r="CA298" s="307" t="n"/>
      <c r="CB298" s="307" t="n"/>
      <c r="CC298" s="302" t="n"/>
      <c r="CD298" s="302" t="n"/>
      <c r="CE298" s="302" t="n"/>
      <c r="CF298" s="302" t="n"/>
      <c r="CG298" s="302" t="n"/>
      <c r="CH298" s="302" t="n"/>
      <c r="CI298" s="302" t="n"/>
      <c r="CJ298" s="302" t="n"/>
      <c r="CK298" s="302" t="n"/>
      <c r="CL298" s="302" t="n"/>
      <c r="CM298" s="302" t="n"/>
      <c r="CN298" s="302" t="n"/>
      <c r="CO298" s="302" t="n"/>
      <c r="CP298" s="302" t="n"/>
      <c r="CQ298" s="302" t="n"/>
      <c r="CR298" s="302" t="n"/>
      <c r="CS298" s="302" t="n"/>
      <c r="CT298" s="302" t="n"/>
      <c r="CU298" s="302" t="n"/>
      <c r="CV298" s="302" t="n"/>
    </row>
    <row r="299" ht="10.5" customHeight="1" s="412">
      <c r="A299" s="302" t="inlineStr">
        <is>
          <t xml:space="preserve">    Median</t>
        </is>
      </c>
      <c r="B299" s="319" t="inlineStr">
        <is>
          <t>-</t>
        </is>
      </c>
      <c r="C299" s="319" t="inlineStr">
        <is>
          <t>-</t>
        </is>
      </c>
      <c r="D299" s="319" t="inlineStr">
        <is>
          <t>-</t>
        </is>
      </c>
      <c r="E299" s="319" t="inlineStr">
        <is>
          <t>-</t>
        </is>
      </c>
      <c r="F299" s="462" t="n">
        <v>31</v>
      </c>
      <c r="G299" s="462" t="n">
        <v>19.9</v>
      </c>
      <c r="H299" s="462" t="n">
        <v>15.05</v>
      </c>
      <c r="I299" s="462" t="n">
        <v>3</v>
      </c>
      <c r="J299" s="462" t="n">
        <v>3.1</v>
      </c>
      <c r="K299" s="462" t="n">
        <v>8.6</v>
      </c>
      <c r="L299" s="462" t="n">
        <v>6</v>
      </c>
      <c r="M299" s="462" t="n">
        <v>5.6</v>
      </c>
      <c r="N299" s="462" t="n">
        <v>18</v>
      </c>
      <c r="O299" s="462" t="n">
        <v>16.3</v>
      </c>
      <c r="P299" s="462" t="n">
        <v>6</v>
      </c>
      <c r="Q299" s="462" t="n">
        <v>40</v>
      </c>
      <c r="R299" s="462" t="n">
        <v>24.9</v>
      </c>
      <c r="S299" s="462" t="n">
        <v>13.85</v>
      </c>
      <c r="T299" s="462" t="n">
        <v>7.35</v>
      </c>
      <c r="U299" s="462" t="n">
        <v>6.9</v>
      </c>
      <c r="V299" s="462" t="n">
        <v>8.9</v>
      </c>
      <c r="W299" s="319" t="inlineStr">
        <is>
          <t>-</t>
        </is>
      </c>
      <c r="X299" s="319" t="inlineStr">
        <is>
          <t>-</t>
        </is>
      </c>
      <c r="Y299" s="319" t="inlineStr">
        <is>
          <t>-</t>
        </is>
      </c>
      <c r="Z299" s="319" t="inlineStr">
        <is>
          <t>-</t>
        </is>
      </c>
      <c r="AA299" s="319" t="inlineStr">
        <is>
          <t>-</t>
        </is>
      </c>
      <c r="AB299" s="319" t="inlineStr">
        <is>
          <t>-</t>
        </is>
      </c>
      <c r="AC299" s="319" t="inlineStr">
        <is>
          <t>-</t>
        </is>
      </c>
      <c r="AD299" s="307" t="n"/>
      <c r="AE299" s="307" t="n"/>
      <c r="AF299" s="307" t="n"/>
      <c r="AG299" s="307" t="n"/>
      <c r="AH299" s="307" t="n"/>
      <c r="AI299" s="307" t="n"/>
      <c r="AJ299" s="307" t="n"/>
      <c r="AK299" s="307" t="n"/>
      <c r="AL299" s="307" t="n"/>
      <c r="AM299" s="307" t="n"/>
      <c r="AN299" s="307" t="n"/>
      <c r="AO299" s="307" t="n"/>
      <c r="AP299" s="307" t="n"/>
      <c r="AQ299" s="307" t="n"/>
      <c r="AR299" s="307" t="n"/>
      <c r="AS299" s="307" t="n"/>
      <c r="AT299" s="307" t="n"/>
      <c r="AU299" s="307" t="n"/>
      <c r="AV299" s="307" t="n"/>
      <c r="AW299" s="307" t="n"/>
      <c r="AX299" s="307" t="n"/>
      <c r="AY299" s="307" t="n"/>
      <c r="AZ299" s="307" t="n"/>
      <c r="BA299" s="307" t="n"/>
      <c r="BB299" s="307" t="n"/>
      <c r="BC299" s="307" t="n"/>
      <c r="BD299" s="307" t="n"/>
      <c r="BE299" s="307" t="n"/>
      <c r="BF299" s="307" t="n"/>
      <c r="BG299" s="307" t="n"/>
      <c r="BH299" s="307" t="n"/>
      <c r="BI299" s="307" t="n"/>
      <c r="BJ299" s="307" t="n"/>
      <c r="BK299" s="307" t="n"/>
      <c r="BL299" s="307" t="n"/>
      <c r="BM299" s="307" t="n"/>
      <c r="BN299" s="307" t="n"/>
      <c r="BO299" s="307" t="n"/>
      <c r="BP299" s="307" t="n"/>
      <c r="BQ299" s="307" t="n"/>
      <c r="BR299" s="307" t="n"/>
      <c r="BS299" s="307" t="n"/>
      <c r="BT299" s="307" t="n"/>
      <c r="BU299" s="307" t="n"/>
      <c r="BV299" s="307" t="n"/>
      <c r="BW299" s="307" t="n"/>
      <c r="BX299" s="307" t="n"/>
      <c r="BY299" s="307" t="n"/>
      <c r="BZ299" s="307" t="n"/>
      <c r="CA299" s="307" t="n"/>
      <c r="CB299" s="307" t="n"/>
      <c r="CC299" s="302" t="n"/>
      <c r="CD299" s="302" t="n"/>
      <c r="CE299" s="302" t="n"/>
      <c r="CF299" s="302" t="n"/>
      <c r="CG299" s="302" t="n"/>
      <c r="CH299" s="302" t="n"/>
      <c r="CI299" s="302" t="n"/>
      <c r="CJ299" s="302" t="n"/>
      <c r="CK299" s="302" t="n"/>
      <c r="CL299" s="302" t="n"/>
      <c r="CM299" s="302" t="n"/>
      <c r="CN299" s="302" t="n"/>
      <c r="CO299" s="302" t="n"/>
      <c r="CP299" s="302" t="n"/>
      <c r="CQ299" s="302" t="n"/>
      <c r="CR299" s="302" t="n"/>
      <c r="CS299" s="302" t="n"/>
      <c r="CT299" s="302" t="n"/>
      <c r="CU299" s="302" t="n"/>
      <c r="CV299" s="302" t="n"/>
    </row>
    <row r="300" ht="10.5" customHeight="1" s="412">
      <c r="A300" s="302" t="inlineStr">
        <is>
          <t xml:space="preserve">    High</t>
        </is>
      </c>
      <c r="B300" s="319" t="inlineStr">
        <is>
          <t>-</t>
        </is>
      </c>
      <c r="C300" s="319" t="inlineStr">
        <is>
          <t>-</t>
        </is>
      </c>
      <c r="D300" s="319" t="inlineStr">
        <is>
          <t>-</t>
        </is>
      </c>
      <c r="E300" s="319" t="inlineStr">
        <is>
          <t>-</t>
        </is>
      </c>
      <c r="F300" s="462" t="n">
        <v>38.1</v>
      </c>
      <c r="G300" s="462" t="n">
        <v>22.6</v>
      </c>
      <c r="H300" s="462" t="n">
        <v>16.8</v>
      </c>
      <c r="I300" s="462" t="n">
        <v>5</v>
      </c>
      <c r="J300" s="462" t="n">
        <v>8.1</v>
      </c>
      <c r="K300" s="462" t="n">
        <v>11</v>
      </c>
      <c r="L300" s="462" t="n">
        <v>6.6</v>
      </c>
      <c r="M300" s="462" t="n">
        <v>7</v>
      </c>
      <c r="N300" s="462" t="n">
        <v>18.5</v>
      </c>
      <c r="O300" s="462" t="n">
        <v>17.4</v>
      </c>
      <c r="P300" s="462" t="n">
        <v>26</v>
      </c>
      <c r="Q300" s="462" t="n">
        <v>59.7</v>
      </c>
      <c r="R300" s="462" t="n">
        <v>27.3</v>
      </c>
      <c r="S300" s="462" t="n">
        <v>14.6</v>
      </c>
      <c r="T300" s="462" t="n">
        <v>12</v>
      </c>
      <c r="U300" s="462" t="n">
        <v>10.2</v>
      </c>
      <c r="V300" s="462" t="n">
        <v>8.9</v>
      </c>
      <c r="W300" s="319" t="inlineStr">
        <is>
          <t>-</t>
        </is>
      </c>
      <c r="X300" s="319" t="inlineStr">
        <is>
          <t>-</t>
        </is>
      </c>
      <c r="Y300" s="319" t="inlineStr">
        <is>
          <t>-</t>
        </is>
      </c>
      <c r="Z300" s="319" t="inlineStr">
        <is>
          <t>-</t>
        </is>
      </c>
      <c r="AA300" s="319" t="inlineStr">
        <is>
          <t>-</t>
        </is>
      </c>
      <c r="AB300" s="319" t="inlineStr">
        <is>
          <t>-</t>
        </is>
      </c>
      <c r="AC300" s="319" t="inlineStr">
        <is>
          <t>-</t>
        </is>
      </c>
      <c r="AD300" s="307" t="n"/>
      <c r="AE300" s="307" t="n"/>
      <c r="AF300" s="307" t="n"/>
      <c r="AG300" s="307" t="n"/>
      <c r="AH300" s="307" t="n"/>
      <c r="AI300" s="307" t="n"/>
      <c r="AJ300" s="307" t="n"/>
      <c r="AK300" s="307" t="n"/>
      <c r="AL300" s="307" t="n"/>
      <c r="AM300" s="307" t="n"/>
      <c r="AN300" s="307" t="n"/>
      <c r="AO300" s="307" t="n"/>
      <c r="AP300" s="307" t="n"/>
      <c r="AQ300" s="307" t="n"/>
      <c r="AR300" s="307" t="n"/>
      <c r="AS300" s="307" t="n"/>
      <c r="AT300" s="307" t="n"/>
      <c r="AU300" s="307" t="n"/>
      <c r="AV300" s="307" t="n"/>
      <c r="AW300" s="307" t="n"/>
      <c r="AX300" s="307" t="n"/>
      <c r="AY300" s="307" t="n"/>
      <c r="AZ300" s="307" t="n"/>
      <c r="BA300" s="307" t="n"/>
      <c r="BB300" s="307" t="n"/>
      <c r="BC300" s="307" t="n"/>
      <c r="BD300" s="307" t="n"/>
      <c r="BE300" s="307" t="n"/>
      <c r="BF300" s="307" t="n"/>
      <c r="BG300" s="307" t="n"/>
      <c r="BH300" s="307" t="n"/>
      <c r="BI300" s="307" t="n"/>
      <c r="BJ300" s="307" t="n"/>
      <c r="BK300" s="307" t="n"/>
      <c r="BL300" s="307" t="n"/>
      <c r="BM300" s="307" t="n"/>
      <c r="BN300" s="307" t="n"/>
      <c r="BO300" s="307" t="n"/>
      <c r="BP300" s="307" t="n"/>
      <c r="BQ300" s="307" t="n"/>
      <c r="BR300" s="307" t="n"/>
      <c r="BS300" s="307" t="n"/>
      <c r="BT300" s="307" t="n"/>
      <c r="BU300" s="307" t="n"/>
      <c r="BV300" s="307" t="n"/>
      <c r="BW300" s="307" t="n"/>
      <c r="BX300" s="307" t="n"/>
      <c r="BY300" s="307" t="n"/>
      <c r="BZ300" s="307" t="n"/>
      <c r="CA300" s="307" t="n"/>
      <c r="CB300" s="307" t="n"/>
      <c r="CC300" s="302" t="n"/>
      <c r="CD300" s="302" t="n"/>
      <c r="CE300" s="302" t="n"/>
      <c r="CF300" s="302" t="n"/>
      <c r="CG300" s="302" t="n"/>
      <c r="CH300" s="302" t="n"/>
      <c r="CI300" s="302" t="n"/>
      <c r="CJ300" s="302" t="n"/>
      <c r="CK300" s="302" t="n"/>
      <c r="CL300" s="302" t="n"/>
      <c r="CM300" s="302" t="n"/>
      <c r="CN300" s="302" t="n"/>
      <c r="CO300" s="302" t="n"/>
      <c r="CP300" s="302" t="n"/>
      <c r="CQ300" s="302" t="n"/>
      <c r="CR300" s="302" t="n"/>
      <c r="CS300" s="302" t="n"/>
      <c r="CT300" s="302" t="n"/>
      <c r="CU300" s="302" t="n"/>
      <c r="CV300" s="302" t="n"/>
    </row>
    <row r="301" ht="10.5" customHeight="1" s="412">
      <c r="A301" s="302" t="inlineStr">
        <is>
          <t xml:space="preserve">    Low</t>
        </is>
      </c>
      <c r="B301" s="319" t="inlineStr">
        <is>
          <t>-</t>
        </is>
      </c>
      <c r="C301" s="319" t="inlineStr">
        <is>
          <t>-</t>
        </is>
      </c>
      <c r="D301" s="319" t="inlineStr">
        <is>
          <t>-</t>
        </is>
      </c>
      <c r="E301" s="319" t="inlineStr">
        <is>
          <t>-</t>
        </is>
      </c>
      <c r="F301" s="462" t="n">
        <v>29.9</v>
      </c>
      <c r="G301" s="462" t="n">
        <v>19</v>
      </c>
      <c r="H301" s="462" t="n">
        <v>14</v>
      </c>
      <c r="I301" s="462" t="n">
        <v>0.9</v>
      </c>
      <c r="J301" s="462" t="n">
        <v>2</v>
      </c>
      <c r="K301" s="462" t="n">
        <v>7.6</v>
      </c>
      <c r="L301" s="462" t="n">
        <v>4.9</v>
      </c>
      <c r="M301" s="462" t="n">
        <v>5</v>
      </c>
      <c r="N301" s="462" t="n">
        <v>16.7</v>
      </c>
      <c r="O301" s="462" t="n">
        <v>-10</v>
      </c>
      <c r="P301" s="462" t="n">
        <v>0.1</v>
      </c>
      <c r="Q301" s="462" t="n">
        <v>19</v>
      </c>
      <c r="R301" s="462" t="n">
        <v>23.9</v>
      </c>
      <c r="S301" s="462" t="n">
        <v>12</v>
      </c>
      <c r="T301" s="462" t="n">
        <v>4</v>
      </c>
      <c r="U301" s="462" t="n">
        <v>2.7</v>
      </c>
      <c r="V301" s="462" t="n">
        <v>8.9</v>
      </c>
      <c r="W301" s="319" t="inlineStr">
        <is>
          <t>-</t>
        </is>
      </c>
      <c r="X301" s="319" t="inlineStr">
        <is>
          <t>-</t>
        </is>
      </c>
      <c r="Y301" s="319" t="inlineStr">
        <is>
          <t>-</t>
        </is>
      </c>
      <c r="Z301" s="319" t="inlineStr">
        <is>
          <t>-</t>
        </is>
      </c>
      <c r="AA301" s="319" t="inlineStr">
        <is>
          <t>-</t>
        </is>
      </c>
      <c r="AB301" s="319" t="inlineStr">
        <is>
          <t>-</t>
        </is>
      </c>
      <c r="AC301" s="319" t="inlineStr">
        <is>
          <t>-</t>
        </is>
      </c>
      <c r="AD301" s="307" t="n"/>
      <c r="AE301" s="307" t="n"/>
      <c r="AF301" s="307" t="n"/>
      <c r="AG301" s="307" t="n"/>
      <c r="AH301" s="307" t="n"/>
      <c r="AI301" s="307" t="n"/>
      <c r="AJ301" s="307" t="n"/>
      <c r="AK301" s="307" t="n"/>
      <c r="AL301" s="307" t="n"/>
      <c r="AM301" s="307" t="n"/>
      <c r="AN301" s="307" t="n"/>
      <c r="AO301" s="307" t="n"/>
      <c r="AP301" s="307" t="n"/>
      <c r="AQ301" s="307" t="n"/>
      <c r="AR301" s="307" t="n"/>
      <c r="AS301" s="307" t="n"/>
      <c r="AT301" s="307" t="n"/>
      <c r="AU301" s="307" t="n"/>
      <c r="AV301" s="307" t="n"/>
      <c r="AW301" s="307" t="n"/>
      <c r="AX301" s="307" t="n"/>
      <c r="AY301" s="307" t="n"/>
      <c r="AZ301" s="307" t="n"/>
      <c r="BA301" s="307" t="n"/>
      <c r="BB301" s="307" t="n"/>
      <c r="BC301" s="307" t="n"/>
      <c r="BD301" s="307" t="n"/>
      <c r="BE301" s="307" t="n"/>
      <c r="BF301" s="307" t="n"/>
      <c r="BG301" s="307" t="n"/>
      <c r="BH301" s="307" t="n"/>
      <c r="BI301" s="307" t="n"/>
      <c r="BJ301" s="307" t="n"/>
      <c r="BK301" s="307" t="n"/>
      <c r="BL301" s="307" t="n"/>
      <c r="BM301" s="307" t="n"/>
      <c r="BN301" s="307" t="n"/>
      <c r="BO301" s="307" t="n"/>
      <c r="BP301" s="307" t="n"/>
      <c r="BQ301" s="307" t="n"/>
      <c r="BR301" s="307" t="n"/>
      <c r="BS301" s="307" t="n"/>
      <c r="BT301" s="307" t="n"/>
      <c r="BU301" s="307" t="n"/>
      <c r="BV301" s="307" t="n"/>
      <c r="BW301" s="307" t="n"/>
      <c r="BX301" s="307" t="n"/>
      <c r="BY301" s="307" t="n"/>
      <c r="BZ301" s="307" t="n"/>
      <c r="CA301" s="307" t="n"/>
      <c r="CB301" s="307" t="n"/>
      <c r="CC301" s="302" t="n"/>
      <c r="CD301" s="302" t="n"/>
      <c r="CE301" s="302" t="n"/>
      <c r="CF301" s="302" t="n"/>
      <c r="CG301" s="302" t="n"/>
      <c r="CH301" s="302" t="n"/>
      <c r="CI301" s="302" t="n"/>
      <c r="CJ301" s="302" t="n"/>
      <c r="CK301" s="302" t="n"/>
      <c r="CL301" s="302" t="n"/>
      <c r="CM301" s="302" t="n"/>
      <c r="CN301" s="302" t="n"/>
      <c r="CO301" s="302" t="n"/>
      <c r="CP301" s="302" t="n"/>
      <c r="CQ301" s="302" t="n"/>
      <c r="CR301" s="302" t="n"/>
      <c r="CS301" s="302" t="n"/>
      <c r="CT301" s="302" t="n"/>
      <c r="CU301" s="302" t="n"/>
      <c r="CV301" s="302" t="n"/>
    </row>
    <row r="302" ht="10.5" customHeight="1" s="412">
      <c r="A302" s="302" t="inlineStr">
        <is>
          <t xml:space="preserve">    Std. Dev.</t>
        </is>
      </c>
      <c r="B302" s="319" t="inlineStr">
        <is>
          <t>-</t>
        </is>
      </c>
      <c r="C302" s="319" t="inlineStr">
        <is>
          <t>-</t>
        </is>
      </c>
      <c r="D302" s="319" t="inlineStr">
        <is>
          <t>-</t>
        </is>
      </c>
      <c r="E302" s="319" t="inlineStr">
        <is>
          <t>-</t>
        </is>
      </c>
      <c r="F302" s="460" t="n">
        <v>2.95234</v>
      </c>
      <c r="G302" s="460" t="n">
        <v>1.29925</v>
      </c>
      <c r="H302" s="460" t="n">
        <v>0.7075399999999999</v>
      </c>
      <c r="I302" s="460" t="n">
        <v>1.06035</v>
      </c>
      <c r="J302" s="460" t="n">
        <v>1.24119</v>
      </c>
      <c r="K302" s="460" t="n">
        <v>0.60873</v>
      </c>
      <c r="L302" s="460" t="n">
        <v>0.40839</v>
      </c>
      <c r="M302" s="460" t="n">
        <v>0.57216</v>
      </c>
      <c r="N302" s="460" t="n">
        <v>0.56559</v>
      </c>
      <c r="O302" s="460" t="n">
        <v>6.53333</v>
      </c>
      <c r="P302" s="460" t="n">
        <v>6.01153</v>
      </c>
      <c r="Q302" s="460" t="n">
        <v>9.63062</v>
      </c>
      <c r="R302" s="460" t="n">
        <v>0.98671</v>
      </c>
      <c r="S302" s="460" t="n">
        <v>0.64996</v>
      </c>
      <c r="T302" s="460" t="n">
        <v>2.05319</v>
      </c>
      <c r="U302" s="460" t="n">
        <v>2.53426</v>
      </c>
      <c r="V302" s="460" t="n">
        <v>0</v>
      </c>
      <c r="W302" s="319" t="inlineStr">
        <is>
          <t>-</t>
        </is>
      </c>
      <c r="X302" s="319" t="inlineStr">
        <is>
          <t>-</t>
        </is>
      </c>
      <c r="Y302" s="319" t="inlineStr">
        <is>
          <t>-</t>
        </is>
      </c>
      <c r="Z302" s="319" t="inlineStr">
        <is>
          <t>-</t>
        </is>
      </c>
      <c r="AA302" s="319" t="inlineStr">
        <is>
          <t>-</t>
        </is>
      </c>
      <c r="AB302" s="319" t="inlineStr">
        <is>
          <t>-</t>
        </is>
      </c>
      <c r="AC302" s="319" t="inlineStr">
        <is>
          <t>-</t>
        </is>
      </c>
      <c r="AD302" s="307" t="n"/>
      <c r="AE302" s="307" t="n"/>
      <c r="AF302" s="307" t="n"/>
      <c r="AG302" s="307" t="n"/>
      <c r="AH302" s="307" t="n"/>
      <c r="AI302" s="307" t="n"/>
      <c r="AJ302" s="307" t="n"/>
      <c r="AK302" s="307" t="n"/>
      <c r="AL302" s="307" t="n"/>
      <c r="AM302" s="307" t="n"/>
      <c r="AN302" s="307" t="n"/>
      <c r="AO302" s="307" t="n"/>
      <c r="AP302" s="307" t="n"/>
      <c r="AQ302" s="307" t="n"/>
      <c r="AR302" s="307" t="n"/>
      <c r="AS302" s="307" t="n"/>
      <c r="AT302" s="307" t="n"/>
      <c r="AU302" s="307" t="n"/>
      <c r="AV302" s="307" t="n"/>
      <c r="AW302" s="307" t="n"/>
      <c r="AX302" s="307" t="n"/>
      <c r="AY302" s="307" t="n"/>
      <c r="AZ302" s="307" t="n"/>
      <c r="BA302" s="307" t="n"/>
      <c r="BB302" s="307" t="n"/>
      <c r="BC302" s="307" t="n"/>
      <c r="BD302" s="307" t="n"/>
      <c r="BE302" s="307" t="n"/>
      <c r="BF302" s="307" t="n"/>
      <c r="BG302" s="307" t="n"/>
      <c r="BH302" s="307" t="n"/>
      <c r="BI302" s="307" t="n"/>
      <c r="BJ302" s="307" t="n"/>
      <c r="BK302" s="307" t="n"/>
      <c r="BL302" s="307" t="n"/>
      <c r="BM302" s="307" t="n"/>
      <c r="BN302" s="307" t="n"/>
      <c r="BO302" s="307" t="n"/>
      <c r="BP302" s="307" t="n"/>
      <c r="BQ302" s="307" t="n"/>
      <c r="BR302" s="307" t="n"/>
      <c r="BS302" s="307" t="n"/>
      <c r="BT302" s="307" t="n"/>
      <c r="BU302" s="307" t="n"/>
      <c r="BV302" s="307" t="n"/>
      <c r="BW302" s="307" t="n"/>
      <c r="BX302" s="307" t="n"/>
      <c r="BY302" s="307" t="n"/>
      <c r="BZ302" s="307" t="n"/>
      <c r="CA302" s="307" t="n"/>
      <c r="CB302" s="307" t="n"/>
      <c r="CC302" s="302" t="n"/>
      <c r="CD302" s="302" t="n"/>
      <c r="CE302" s="302" t="n"/>
      <c r="CF302" s="302" t="n"/>
      <c r="CG302" s="302" t="n"/>
      <c r="CH302" s="302" t="n"/>
      <c r="CI302" s="302" t="n"/>
      <c r="CJ302" s="302" t="n"/>
      <c r="CK302" s="302" t="n"/>
      <c r="CL302" s="302" t="n"/>
      <c r="CM302" s="302" t="n"/>
      <c r="CN302" s="302" t="n"/>
      <c r="CO302" s="302" t="n"/>
      <c r="CP302" s="302" t="n"/>
      <c r="CQ302" s="302" t="n"/>
      <c r="CR302" s="302" t="n"/>
      <c r="CS302" s="302" t="n"/>
      <c r="CT302" s="302" t="n"/>
      <c r="CU302" s="302" t="n"/>
      <c r="CV302" s="302" t="n"/>
    </row>
    <row r="303" ht="10.5" customHeight="1" s="412">
      <c r="A303" s="302" t="inlineStr">
        <is>
          <t xml:space="preserve">    No. of Estimates</t>
        </is>
      </c>
      <c r="B303" s="319" t="inlineStr">
        <is>
          <t>-</t>
        </is>
      </c>
      <c r="C303" s="319" t="inlineStr">
        <is>
          <t>-</t>
        </is>
      </c>
      <c r="D303" s="319" t="inlineStr">
        <is>
          <t>-</t>
        </is>
      </c>
      <c r="E303" s="319" t="inlineStr">
        <is>
          <t>-</t>
        </is>
      </c>
      <c r="F303" s="319" t="inlineStr">
        <is>
          <t>7/7</t>
        </is>
      </c>
      <c r="G303" s="319" t="inlineStr">
        <is>
          <t>12/12</t>
        </is>
      </c>
      <c r="H303" s="319" t="inlineStr">
        <is>
          <t>14/16</t>
        </is>
      </c>
      <c r="I303" s="319" t="inlineStr">
        <is>
          <t>23/23</t>
        </is>
      </c>
      <c r="J303" s="319" t="inlineStr">
        <is>
          <t>17/24</t>
        </is>
      </c>
      <c r="K303" s="319" t="inlineStr">
        <is>
          <t>24/25</t>
        </is>
      </c>
      <c r="L303" s="319" t="inlineStr">
        <is>
          <t>25/25</t>
        </is>
      </c>
      <c r="M303" s="319" t="inlineStr">
        <is>
          <t>19/22</t>
        </is>
      </c>
      <c r="N303" s="319" t="inlineStr">
        <is>
          <t>19/21</t>
        </is>
      </c>
      <c r="O303" s="319" t="inlineStr">
        <is>
          <t>16/17</t>
        </is>
      </c>
      <c r="P303" s="319" t="inlineStr">
        <is>
          <t>15/16</t>
        </is>
      </c>
      <c r="Q303" s="319" t="inlineStr">
        <is>
          <t>12/12</t>
        </is>
      </c>
      <c r="R303" s="319" t="inlineStr">
        <is>
          <t>15/15</t>
        </is>
      </c>
      <c r="S303" s="319" t="inlineStr">
        <is>
          <t>14/14</t>
        </is>
      </c>
      <c r="T303" s="319" t="inlineStr">
        <is>
          <t>10/10</t>
        </is>
      </c>
      <c r="U303" s="319" t="inlineStr">
        <is>
          <t>9/10</t>
        </is>
      </c>
      <c r="V303" s="319" t="inlineStr">
        <is>
          <t>1/1</t>
        </is>
      </c>
      <c r="W303" s="319" t="inlineStr">
        <is>
          <t>-</t>
        </is>
      </c>
      <c r="X303" s="319" t="inlineStr">
        <is>
          <t>-</t>
        </is>
      </c>
      <c r="Y303" s="319" t="inlineStr">
        <is>
          <t>-</t>
        </is>
      </c>
      <c r="Z303" s="319" t="inlineStr">
        <is>
          <t>-</t>
        </is>
      </c>
      <c r="AA303" s="319" t="inlineStr">
        <is>
          <t>-</t>
        </is>
      </c>
      <c r="AB303" s="319" t="inlineStr">
        <is>
          <t>-</t>
        </is>
      </c>
      <c r="AC303" s="319" t="inlineStr">
        <is>
          <t>-</t>
        </is>
      </c>
      <c r="AD303" s="307" t="n"/>
      <c r="AE303" s="307" t="n"/>
      <c r="AF303" s="307" t="n"/>
      <c r="AG303" s="307" t="n"/>
      <c r="AH303" s="307" t="n"/>
      <c r="AI303" s="307" t="n"/>
      <c r="AJ303" s="307" t="n"/>
      <c r="AK303" s="307" t="n"/>
      <c r="AL303" s="307" t="n"/>
      <c r="AM303" s="307" t="n"/>
      <c r="AN303" s="307" t="n"/>
      <c r="AO303" s="307" t="n"/>
      <c r="AP303" s="307" t="n"/>
      <c r="AQ303" s="307" t="n"/>
      <c r="AR303" s="307" t="n"/>
      <c r="AS303" s="307" t="n"/>
      <c r="AT303" s="307" t="n"/>
      <c r="AU303" s="307" t="n"/>
      <c r="AV303" s="307" t="n"/>
      <c r="AW303" s="307" t="n"/>
      <c r="AX303" s="307" t="n"/>
      <c r="AY303" s="307" t="n"/>
      <c r="AZ303" s="307" t="n"/>
      <c r="BA303" s="307" t="n"/>
      <c r="BB303" s="307" t="n"/>
      <c r="BC303" s="307" t="n"/>
      <c r="BD303" s="307" t="n"/>
      <c r="BE303" s="307" t="n"/>
      <c r="BF303" s="307" t="n"/>
      <c r="BG303" s="307" t="n"/>
      <c r="BH303" s="307" t="n"/>
      <c r="BI303" s="307" t="n"/>
      <c r="BJ303" s="307" t="n"/>
      <c r="BK303" s="307" t="n"/>
      <c r="BL303" s="307" t="n"/>
      <c r="BM303" s="307" t="n"/>
      <c r="BN303" s="307" t="n"/>
      <c r="BO303" s="307" t="n"/>
      <c r="BP303" s="307" t="n"/>
      <c r="BQ303" s="307" t="n"/>
      <c r="BR303" s="307" t="n"/>
      <c r="BS303" s="307" t="n"/>
      <c r="BT303" s="307" t="n"/>
      <c r="BU303" s="307" t="n"/>
      <c r="BV303" s="307" t="n"/>
      <c r="BW303" s="307" t="n"/>
      <c r="BX303" s="307" t="n"/>
      <c r="BY303" s="307" t="n"/>
      <c r="BZ303" s="307" t="n"/>
      <c r="CA303" s="307" t="n"/>
      <c r="CB303" s="307" t="n"/>
      <c r="CC303" s="302" t="n"/>
      <c r="CD303" s="302" t="n"/>
      <c r="CE303" s="302" t="n"/>
      <c r="CF303" s="302" t="n"/>
      <c r="CG303" s="302" t="n"/>
      <c r="CH303" s="302" t="n"/>
      <c r="CI303" s="302" t="n"/>
      <c r="CJ303" s="302" t="n"/>
      <c r="CK303" s="302" t="n"/>
      <c r="CL303" s="302" t="n"/>
      <c r="CM303" s="302" t="n"/>
      <c r="CN303" s="302" t="n"/>
      <c r="CO303" s="302" t="n"/>
      <c r="CP303" s="302" t="n"/>
      <c r="CQ303" s="302" t="n"/>
      <c r="CR303" s="302" t="n"/>
      <c r="CS303" s="302" t="n"/>
      <c r="CT303" s="302" t="n"/>
      <c r="CU303" s="302" t="n"/>
      <c r="CV303" s="302" t="n"/>
    </row>
    <row r="304" ht="10.5" customHeight="1" s="412">
      <c r="A304" s="302" t="inlineStr">
        <is>
          <t xml:space="preserve">    Guidance Low</t>
        </is>
      </c>
      <c r="B304" s="319" t="inlineStr">
        <is>
          <t>-</t>
        </is>
      </c>
      <c r="C304" s="319" t="inlineStr">
        <is>
          <t>-</t>
        </is>
      </c>
      <c r="D304" s="319" t="inlineStr">
        <is>
          <t>-</t>
        </is>
      </c>
      <c r="E304" s="319" t="inlineStr">
        <is>
          <t>-</t>
        </is>
      </c>
      <c r="F304" s="319" t="inlineStr">
        <is>
          <t>-</t>
        </is>
      </c>
      <c r="G304" s="319" t="inlineStr">
        <is>
          <t>-</t>
        </is>
      </c>
      <c r="H304" s="319" t="inlineStr">
        <is>
          <t>-</t>
        </is>
      </c>
      <c r="I304" s="319" t="inlineStr">
        <is>
          <t>-</t>
        </is>
      </c>
      <c r="J304" s="463" t="n">
        <v>1</v>
      </c>
      <c r="K304" s="463" t="n">
        <v>7</v>
      </c>
      <c r="L304" s="463" t="n">
        <v>4</v>
      </c>
      <c r="M304" s="319" t="inlineStr">
        <is>
          <t>-</t>
        </is>
      </c>
      <c r="N304" s="319" t="inlineStr">
        <is>
          <t>-</t>
        </is>
      </c>
      <c r="O304" s="463" t="n">
        <v>15</v>
      </c>
      <c r="P304" s="319" t="inlineStr">
        <is>
          <t>-</t>
        </is>
      </c>
      <c r="Q304" s="319" t="inlineStr">
        <is>
          <t>-</t>
        </is>
      </c>
      <c r="R304" s="319" t="inlineStr">
        <is>
          <t>-</t>
        </is>
      </c>
      <c r="S304" s="319" t="inlineStr">
        <is>
          <t>-</t>
        </is>
      </c>
      <c r="T304" s="319" t="inlineStr">
        <is>
          <t>-</t>
        </is>
      </c>
      <c r="U304" s="319" t="inlineStr">
        <is>
          <t>-</t>
        </is>
      </c>
      <c r="V304" s="319" t="inlineStr">
        <is>
          <t>-</t>
        </is>
      </c>
      <c r="W304" s="319" t="inlineStr">
        <is>
          <t>-</t>
        </is>
      </c>
      <c r="X304" s="319" t="inlineStr">
        <is>
          <t>-</t>
        </is>
      </c>
      <c r="Y304" s="319" t="inlineStr">
        <is>
          <t>-</t>
        </is>
      </c>
      <c r="Z304" s="319" t="inlineStr">
        <is>
          <t>-</t>
        </is>
      </c>
      <c r="AA304" s="319" t="inlineStr">
        <is>
          <t>-</t>
        </is>
      </c>
      <c r="AB304" s="319" t="inlineStr">
        <is>
          <t>-</t>
        </is>
      </c>
      <c r="AC304" s="319" t="inlineStr">
        <is>
          <t>-</t>
        </is>
      </c>
      <c r="AD304" s="307" t="n"/>
      <c r="AE304" s="307" t="n"/>
      <c r="AF304" s="307" t="n"/>
      <c r="AG304" s="307" t="n"/>
      <c r="AH304" s="307" t="n"/>
      <c r="AI304" s="307" t="n"/>
      <c r="AJ304" s="307" t="n"/>
      <c r="AK304" s="307" t="n"/>
      <c r="AL304" s="307" t="n"/>
      <c r="AM304" s="307" t="n"/>
      <c r="AN304" s="307" t="n"/>
      <c r="AO304" s="307" t="n"/>
      <c r="AP304" s="307" t="n"/>
      <c r="AQ304" s="307" t="n"/>
      <c r="AR304" s="307" t="n"/>
      <c r="AS304" s="307" t="n"/>
      <c r="AT304" s="307" t="n"/>
      <c r="AU304" s="307" t="n"/>
      <c r="AV304" s="307" t="n"/>
      <c r="AW304" s="307" t="n"/>
      <c r="AX304" s="307" t="n"/>
      <c r="AY304" s="307" t="n"/>
      <c r="AZ304" s="307" t="n"/>
      <c r="BA304" s="307" t="n"/>
      <c r="BB304" s="307" t="n"/>
      <c r="BC304" s="307" t="n"/>
      <c r="BD304" s="307" t="n"/>
      <c r="BE304" s="307" t="n"/>
      <c r="BF304" s="307" t="n"/>
      <c r="BG304" s="307" t="n"/>
      <c r="BH304" s="307" t="n"/>
      <c r="BI304" s="307" t="n"/>
      <c r="BJ304" s="307" t="n"/>
      <c r="BK304" s="307" t="n"/>
      <c r="BL304" s="307" t="n"/>
      <c r="BM304" s="307" t="n"/>
      <c r="BN304" s="307" t="n"/>
      <c r="BO304" s="307" t="n"/>
      <c r="BP304" s="307" t="n"/>
      <c r="BQ304" s="307" t="n"/>
      <c r="BR304" s="307" t="n"/>
      <c r="BS304" s="307" t="n"/>
      <c r="BT304" s="307" t="n"/>
      <c r="BU304" s="307" t="n"/>
      <c r="BV304" s="307" t="n"/>
      <c r="BW304" s="307" t="n"/>
      <c r="BX304" s="307" t="n"/>
      <c r="BY304" s="307" t="n"/>
      <c r="BZ304" s="307" t="n"/>
      <c r="CA304" s="307" t="n"/>
      <c r="CB304" s="307" t="n"/>
      <c r="CC304" s="302" t="n"/>
      <c r="CD304" s="302" t="n"/>
      <c r="CE304" s="302" t="n"/>
      <c r="CF304" s="302" t="n"/>
      <c r="CG304" s="302" t="n"/>
      <c r="CH304" s="302" t="n"/>
      <c r="CI304" s="302" t="n"/>
      <c r="CJ304" s="302" t="n"/>
      <c r="CK304" s="302" t="n"/>
      <c r="CL304" s="302" t="n"/>
      <c r="CM304" s="302" t="n"/>
      <c r="CN304" s="302" t="n"/>
      <c r="CO304" s="302" t="n"/>
      <c r="CP304" s="302" t="n"/>
      <c r="CQ304" s="302" t="n"/>
      <c r="CR304" s="302" t="n"/>
      <c r="CS304" s="302" t="n"/>
      <c r="CT304" s="302" t="n"/>
      <c r="CU304" s="302" t="n"/>
      <c r="CV304" s="302" t="n"/>
    </row>
    <row r="305" ht="10.5" customHeight="1" s="412">
      <c r="A305" s="302" t="inlineStr">
        <is>
          <t xml:space="preserve">    Guidance High</t>
        </is>
      </c>
      <c r="B305" s="319" t="inlineStr">
        <is>
          <t>-</t>
        </is>
      </c>
      <c r="C305" s="319" t="inlineStr">
        <is>
          <t>-</t>
        </is>
      </c>
      <c r="D305" s="319" t="inlineStr">
        <is>
          <t>-</t>
        </is>
      </c>
      <c r="E305" s="319" t="inlineStr">
        <is>
          <t>-</t>
        </is>
      </c>
      <c r="F305" s="319" t="inlineStr">
        <is>
          <t>-</t>
        </is>
      </c>
      <c r="G305" s="319" t="inlineStr">
        <is>
          <t>-</t>
        </is>
      </c>
      <c r="H305" s="319" t="inlineStr">
        <is>
          <t>-</t>
        </is>
      </c>
      <c r="I305" s="319" t="inlineStr">
        <is>
          <t>-</t>
        </is>
      </c>
      <c r="J305" s="464" t="n">
        <v>3</v>
      </c>
      <c r="K305" s="464" t="n">
        <v>9</v>
      </c>
      <c r="L305" s="464" t="n">
        <v>6</v>
      </c>
      <c r="M305" s="319" t="inlineStr">
        <is>
          <t>-</t>
        </is>
      </c>
      <c r="N305" s="319" t="inlineStr">
        <is>
          <t>-</t>
        </is>
      </c>
      <c r="O305" s="464" t="n">
        <v>17</v>
      </c>
      <c r="P305" s="319" t="inlineStr">
        <is>
          <t>-</t>
        </is>
      </c>
      <c r="Q305" s="319" t="inlineStr">
        <is>
          <t>-</t>
        </is>
      </c>
      <c r="R305" s="319" t="inlineStr">
        <is>
          <t>-</t>
        </is>
      </c>
      <c r="S305" s="319" t="inlineStr">
        <is>
          <t>-</t>
        </is>
      </c>
      <c r="T305" s="319" t="inlineStr">
        <is>
          <t>-</t>
        </is>
      </c>
      <c r="U305" s="319" t="inlineStr">
        <is>
          <t>-</t>
        </is>
      </c>
      <c r="V305" s="319" t="inlineStr">
        <is>
          <t>-</t>
        </is>
      </c>
      <c r="W305" s="319" t="inlineStr">
        <is>
          <t>-</t>
        </is>
      </c>
      <c r="X305" s="319" t="inlineStr">
        <is>
          <t>-</t>
        </is>
      </c>
      <c r="Y305" s="319" t="inlineStr">
        <is>
          <t>-</t>
        </is>
      </c>
      <c r="Z305" s="319" t="inlineStr">
        <is>
          <t>-</t>
        </is>
      </c>
      <c r="AA305" s="319" t="inlineStr">
        <is>
          <t>-</t>
        </is>
      </c>
      <c r="AB305" s="319" t="inlineStr">
        <is>
          <t>-</t>
        </is>
      </c>
      <c r="AC305" s="319" t="inlineStr">
        <is>
          <t>-</t>
        </is>
      </c>
      <c r="AD305" s="307" t="n"/>
      <c r="AE305" s="307" t="n"/>
      <c r="AF305" s="307" t="n"/>
      <c r="AG305" s="307" t="n"/>
      <c r="AH305" s="307" t="n"/>
      <c r="AI305" s="307" t="n"/>
      <c r="AJ305" s="307" t="n"/>
      <c r="AK305" s="307" t="n"/>
      <c r="AL305" s="307" t="n"/>
      <c r="AM305" s="307" t="n"/>
      <c r="AN305" s="307" t="n"/>
      <c r="AO305" s="307" t="n"/>
      <c r="AP305" s="307" t="n"/>
      <c r="AQ305" s="307" t="n"/>
      <c r="AR305" s="307" t="n"/>
      <c r="AS305" s="307" t="n"/>
      <c r="AT305" s="307" t="n"/>
      <c r="AU305" s="307" t="n"/>
      <c r="AV305" s="307" t="n"/>
      <c r="AW305" s="307" t="n"/>
      <c r="AX305" s="307" t="n"/>
      <c r="AY305" s="307" t="n"/>
      <c r="AZ305" s="307" t="n"/>
      <c r="BA305" s="307" t="n"/>
      <c r="BB305" s="307" t="n"/>
      <c r="BC305" s="307" t="n"/>
      <c r="BD305" s="307" t="n"/>
      <c r="BE305" s="307" t="n"/>
      <c r="BF305" s="307" t="n"/>
      <c r="BG305" s="307" t="n"/>
      <c r="BH305" s="307" t="n"/>
      <c r="BI305" s="307" t="n"/>
      <c r="BJ305" s="307" t="n"/>
      <c r="BK305" s="307" t="n"/>
      <c r="BL305" s="307" t="n"/>
      <c r="BM305" s="307" t="n"/>
      <c r="BN305" s="307" t="n"/>
      <c r="BO305" s="307" t="n"/>
      <c r="BP305" s="307" t="n"/>
      <c r="BQ305" s="307" t="n"/>
      <c r="BR305" s="307" t="n"/>
      <c r="BS305" s="307" t="n"/>
      <c r="BT305" s="307" t="n"/>
      <c r="BU305" s="307" t="n"/>
      <c r="BV305" s="307" t="n"/>
      <c r="BW305" s="307" t="n"/>
      <c r="BX305" s="307" t="n"/>
      <c r="BY305" s="307" t="n"/>
      <c r="BZ305" s="307" t="n"/>
      <c r="CA305" s="307" t="n"/>
      <c r="CB305" s="307" t="n"/>
      <c r="CC305" s="302" t="n"/>
      <c r="CD305" s="302" t="n"/>
      <c r="CE305" s="302" t="n"/>
      <c r="CF305" s="302" t="n"/>
      <c r="CG305" s="302" t="n"/>
      <c r="CH305" s="302" t="n"/>
      <c r="CI305" s="302" t="n"/>
      <c r="CJ305" s="302" t="n"/>
      <c r="CK305" s="302" t="n"/>
      <c r="CL305" s="302" t="n"/>
      <c r="CM305" s="302" t="n"/>
      <c r="CN305" s="302" t="n"/>
      <c r="CO305" s="302" t="n"/>
      <c r="CP305" s="302" t="n"/>
      <c r="CQ305" s="302" t="n"/>
      <c r="CR305" s="302" t="n"/>
      <c r="CS305" s="302" t="n"/>
      <c r="CT305" s="302" t="n"/>
      <c r="CU305" s="302" t="n"/>
      <c r="CV305" s="302" t="n"/>
    </row>
    <row r="306" ht="10.5" customHeight="1" s="412">
      <c r="A306" s="302" t="inlineStr">
        <is>
          <t xml:space="preserve">    Acctg. Standard</t>
        </is>
      </c>
      <c r="B306" s="319" t="inlineStr">
        <is>
          <t>-</t>
        </is>
      </c>
      <c r="C306" s="319" t="inlineStr">
        <is>
          <t>-</t>
        </is>
      </c>
      <c r="D306" s="319" t="inlineStr">
        <is>
          <t>-</t>
        </is>
      </c>
      <c r="E306" s="319" t="inlineStr">
        <is>
          <t>-</t>
        </is>
      </c>
      <c r="F306" s="319" t="inlineStr">
        <is>
          <t>US GAAP</t>
        </is>
      </c>
      <c r="G306" s="319" t="inlineStr">
        <is>
          <t>US GAAP</t>
        </is>
      </c>
      <c r="H306" s="319" t="inlineStr">
        <is>
          <t>US GAAP</t>
        </is>
      </c>
      <c r="I306" s="319" t="inlineStr">
        <is>
          <t>US GAAP</t>
        </is>
      </c>
      <c r="J306" s="319" t="inlineStr">
        <is>
          <t>US GAAP</t>
        </is>
      </c>
      <c r="K306" s="319" t="inlineStr">
        <is>
          <t>US GAAP</t>
        </is>
      </c>
      <c r="L306" s="319" t="inlineStr">
        <is>
          <t>US GAAP</t>
        </is>
      </c>
      <c r="M306" s="319" t="inlineStr">
        <is>
          <t>US GAAP</t>
        </is>
      </c>
      <c r="N306" s="319" t="inlineStr">
        <is>
          <t>US GAAP</t>
        </is>
      </c>
      <c r="O306" s="319" t="inlineStr">
        <is>
          <t>US GAAP</t>
        </is>
      </c>
      <c r="P306" s="319" t="inlineStr">
        <is>
          <t>US GAAP</t>
        </is>
      </c>
      <c r="Q306" s="319" t="inlineStr">
        <is>
          <t>US GAAP</t>
        </is>
      </c>
      <c r="R306" s="319" t="inlineStr">
        <is>
          <t>US GAAP</t>
        </is>
      </c>
      <c r="S306" s="319" t="inlineStr">
        <is>
          <t>US GAAP</t>
        </is>
      </c>
      <c r="T306" s="319" t="inlineStr">
        <is>
          <t>US GAAP</t>
        </is>
      </c>
      <c r="U306" s="319" t="inlineStr">
        <is>
          <t>US GAAP</t>
        </is>
      </c>
      <c r="V306" s="319" t="inlineStr">
        <is>
          <t>US GAAP</t>
        </is>
      </c>
      <c r="W306" s="319" t="inlineStr">
        <is>
          <t>-</t>
        </is>
      </c>
      <c r="X306" s="319" t="inlineStr">
        <is>
          <t>-</t>
        </is>
      </c>
      <c r="Y306" s="319" t="inlineStr">
        <is>
          <t>-</t>
        </is>
      </c>
      <c r="Z306" s="319" t="inlineStr">
        <is>
          <t>-</t>
        </is>
      </c>
      <c r="AA306" s="319" t="inlineStr">
        <is>
          <t>-</t>
        </is>
      </c>
      <c r="AB306" s="319" t="inlineStr">
        <is>
          <t>-</t>
        </is>
      </c>
      <c r="AC306" s="319" t="inlineStr">
        <is>
          <t>-</t>
        </is>
      </c>
      <c r="AD306" s="307" t="n"/>
      <c r="AE306" s="307" t="n"/>
      <c r="AF306" s="307" t="n"/>
      <c r="AG306" s="307" t="n"/>
      <c r="AH306" s="307" t="n"/>
      <c r="AI306" s="307" t="n"/>
      <c r="AJ306" s="307" t="n"/>
      <c r="AK306" s="307" t="n"/>
      <c r="AL306" s="307" t="n"/>
      <c r="AM306" s="307" t="n"/>
      <c r="AN306" s="307" t="n"/>
      <c r="AO306" s="307" t="n"/>
      <c r="AP306" s="307" t="n"/>
      <c r="AQ306" s="307" t="n"/>
      <c r="AR306" s="307" t="n"/>
      <c r="AS306" s="307" t="n"/>
      <c r="AT306" s="307" t="n"/>
      <c r="AU306" s="307" t="n"/>
      <c r="AV306" s="307" t="n"/>
      <c r="AW306" s="307" t="n"/>
      <c r="AX306" s="307" t="n"/>
      <c r="AY306" s="307" t="n"/>
      <c r="AZ306" s="307" t="n"/>
      <c r="BA306" s="307" t="n"/>
      <c r="BB306" s="307" t="n"/>
      <c r="BC306" s="307" t="n"/>
      <c r="BD306" s="307" t="n"/>
      <c r="BE306" s="307" t="n"/>
      <c r="BF306" s="307" t="n"/>
      <c r="BG306" s="307" t="n"/>
      <c r="BH306" s="307" t="n"/>
      <c r="BI306" s="307" t="n"/>
      <c r="BJ306" s="307" t="n"/>
      <c r="BK306" s="307" t="n"/>
      <c r="BL306" s="307" t="n"/>
      <c r="BM306" s="307" t="n"/>
      <c r="BN306" s="307" t="n"/>
      <c r="BO306" s="307" t="n"/>
      <c r="BP306" s="307" t="n"/>
      <c r="BQ306" s="307" t="n"/>
      <c r="BR306" s="307" t="n"/>
      <c r="BS306" s="307" t="n"/>
      <c r="BT306" s="307" t="n"/>
      <c r="BU306" s="307" t="n"/>
      <c r="BV306" s="307" t="n"/>
      <c r="BW306" s="307" t="n"/>
      <c r="BX306" s="307" t="n"/>
      <c r="BY306" s="307" t="n"/>
      <c r="BZ306" s="307" t="n"/>
      <c r="CA306" s="307" t="n"/>
      <c r="CB306" s="307" t="n"/>
      <c r="CC306" s="302" t="n"/>
      <c r="CD306" s="302" t="n"/>
      <c r="CE306" s="302" t="n"/>
      <c r="CF306" s="302" t="n"/>
      <c r="CG306" s="302" t="n"/>
      <c r="CH306" s="302" t="n"/>
      <c r="CI306" s="302" t="n"/>
      <c r="CJ306" s="302" t="n"/>
      <c r="CK306" s="302" t="n"/>
      <c r="CL306" s="302" t="n"/>
      <c r="CM306" s="302" t="n"/>
      <c r="CN306" s="302" t="n"/>
      <c r="CO306" s="302" t="n"/>
      <c r="CP306" s="302" t="n"/>
      <c r="CQ306" s="302" t="n"/>
      <c r="CR306" s="302" t="n"/>
      <c r="CS306" s="302" t="n"/>
      <c r="CT306" s="302" t="n"/>
      <c r="CU306" s="302" t="n"/>
      <c r="CV306" s="302" t="n"/>
    </row>
    <row r="307" ht="10.5" customHeight="1" s="412">
      <c r="A307" s="318" t="inlineStr">
        <is>
          <t>Gross Margin %</t>
        </is>
      </c>
      <c r="B307" s="319" t="inlineStr">
        <is>
          <t>-</t>
        </is>
      </c>
      <c r="C307" s="319" t="inlineStr">
        <is>
          <t>-</t>
        </is>
      </c>
      <c r="D307" s="319" t="inlineStr">
        <is>
          <t>-</t>
        </is>
      </c>
      <c r="E307" s="319" t="inlineStr">
        <is>
          <t>-</t>
        </is>
      </c>
      <c r="F307" s="461" t="n">
        <v>55.5</v>
      </c>
      <c r="G307" s="461" t="n">
        <v>56.9</v>
      </c>
      <c r="H307" s="461" t="n">
        <v>55.7</v>
      </c>
      <c r="I307" s="461" t="n">
        <v>52.8</v>
      </c>
      <c r="J307" s="461" t="n">
        <v>50.9</v>
      </c>
      <c r="K307" s="461" t="n">
        <v>48.4</v>
      </c>
      <c r="L307" s="461" t="n">
        <v>51.2</v>
      </c>
      <c r="M307" s="461" t="n">
        <v>52.8</v>
      </c>
      <c r="N307" s="461" t="n">
        <v>55.2</v>
      </c>
      <c r="O307" s="461" t="n">
        <v>55.87385</v>
      </c>
      <c r="P307" s="461" t="n">
        <v>56</v>
      </c>
      <c r="Q307" s="461" t="n">
        <v>57.7</v>
      </c>
      <c r="R307" s="461" t="n">
        <v>55.4</v>
      </c>
      <c r="S307" s="461" t="n">
        <v>58.3</v>
      </c>
      <c r="T307" s="462" t="n">
        <v>58.53882</v>
      </c>
      <c r="U307" s="462" t="n">
        <v>58.55628</v>
      </c>
      <c r="V307" s="462" t="n">
        <v>58.65179</v>
      </c>
      <c r="W307" s="462" t="n">
        <v>58.5</v>
      </c>
      <c r="X307" s="462" t="n">
        <v>58.45</v>
      </c>
      <c r="Y307" s="462" t="n">
        <v>58</v>
      </c>
      <c r="Z307" s="462" t="n">
        <v>58</v>
      </c>
      <c r="AA307" s="462" t="n">
        <v>58</v>
      </c>
      <c r="AB307" s="462" t="n">
        <v>58</v>
      </c>
      <c r="AC307" s="462" t="n">
        <v>58</v>
      </c>
      <c r="AD307" s="307" t="n"/>
      <c r="AE307" s="307" t="n"/>
      <c r="AF307" s="307" t="n"/>
      <c r="AG307" s="307" t="n"/>
      <c r="AH307" s="307" t="n"/>
      <c r="AI307" s="307" t="n"/>
      <c r="AJ307" s="307" t="n"/>
      <c r="AK307" s="307" t="n"/>
      <c r="AL307" s="307" t="n"/>
      <c r="AM307" s="307" t="n"/>
      <c r="AN307" s="307" t="n"/>
      <c r="AO307" s="307" t="n"/>
      <c r="AP307" s="307" t="n"/>
      <c r="AQ307" s="307" t="n"/>
      <c r="AR307" s="307" t="n"/>
      <c r="AS307" s="307" t="n"/>
      <c r="AT307" s="307" t="n"/>
      <c r="AU307" s="307" t="n"/>
      <c r="AV307" s="307" t="n"/>
      <c r="AW307" s="307" t="n"/>
      <c r="AX307" s="307" t="n"/>
      <c r="AY307" s="307" t="n"/>
      <c r="AZ307" s="307" t="n"/>
      <c r="BA307" s="307" t="n"/>
      <c r="BB307" s="307" t="n"/>
      <c r="BC307" s="307" t="n"/>
      <c r="BD307" s="307" t="n"/>
      <c r="BE307" s="307" t="n"/>
      <c r="BF307" s="307" t="n"/>
      <c r="BG307" s="307" t="n"/>
      <c r="BH307" s="307" t="n"/>
      <c r="BI307" s="307" t="n"/>
      <c r="BJ307" s="307" t="n"/>
      <c r="BK307" s="307" t="n"/>
      <c r="BL307" s="307" t="n"/>
      <c r="BM307" s="307" t="n"/>
      <c r="BN307" s="307" t="n"/>
      <c r="BO307" s="307" t="n"/>
      <c r="BP307" s="307" t="n"/>
      <c r="BQ307" s="307" t="n"/>
      <c r="BR307" s="307" t="n"/>
      <c r="BS307" s="307" t="n"/>
      <c r="BT307" s="307" t="n"/>
      <c r="BU307" s="307" t="n"/>
      <c r="BV307" s="307" t="n"/>
      <c r="BW307" s="307" t="n"/>
      <c r="BX307" s="307" t="n"/>
      <c r="BY307" s="307" t="n"/>
      <c r="BZ307" s="307" t="n"/>
      <c r="CA307" s="307" t="n"/>
      <c r="CB307" s="307" t="n"/>
      <c r="CC307" s="302" t="n"/>
      <c r="CD307" s="302" t="n"/>
      <c r="CE307" s="302" t="n"/>
      <c r="CF307" s="302" t="n"/>
      <c r="CG307" s="302" t="n"/>
      <c r="CH307" s="302" t="n"/>
      <c r="CI307" s="302" t="n"/>
      <c r="CJ307" s="302" t="n"/>
      <c r="CK307" s="302" t="n"/>
      <c r="CL307" s="302" t="n"/>
      <c r="CM307" s="302" t="n"/>
      <c r="CN307" s="302" t="n"/>
      <c r="CO307" s="302" t="n"/>
      <c r="CP307" s="302" t="n"/>
      <c r="CQ307" s="302" t="n"/>
      <c r="CR307" s="302" t="n"/>
      <c r="CS307" s="302" t="n"/>
      <c r="CT307" s="302" t="n"/>
      <c r="CU307" s="302" t="n"/>
      <c r="CV307" s="302" t="n"/>
    </row>
    <row r="308" ht="10.5" customHeight="1" s="412">
      <c r="A308" s="302" t="inlineStr">
        <is>
          <t xml:space="preserve">    Final Est.</t>
        </is>
      </c>
      <c r="B308" s="319" t="inlineStr">
        <is>
          <t>-</t>
        </is>
      </c>
      <c r="C308" s="319" t="inlineStr">
        <is>
          <t>-</t>
        </is>
      </c>
      <c r="D308" s="319" t="inlineStr">
        <is>
          <t>-</t>
        </is>
      </c>
      <c r="E308" s="319" t="inlineStr">
        <is>
          <t>-</t>
        </is>
      </c>
      <c r="F308" s="462" t="n">
        <v>54.58182</v>
      </c>
      <c r="G308" s="462" t="n">
        <v>57.02308</v>
      </c>
      <c r="H308" s="462" t="n">
        <v>55.59097</v>
      </c>
      <c r="I308" s="462" t="n">
        <v>53.24181</v>
      </c>
      <c r="J308" s="462" t="n">
        <v>50.94876</v>
      </c>
      <c r="K308" s="462" t="n">
        <v>48.02593</v>
      </c>
      <c r="L308" s="462" t="n">
        <v>51.0013</v>
      </c>
      <c r="M308" s="462" t="n">
        <v>52.73364</v>
      </c>
      <c r="N308" s="462" t="n">
        <v>55.63844</v>
      </c>
      <c r="O308" s="462" t="n">
        <v>55.59317</v>
      </c>
      <c r="P308" s="462" t="n">
        <v>55.85221</v>
      </c>
      <c r="Q308" s="462" t="n">
        <v>57.75218</v>
      </c>
      <c r="R308" s="462" t="n">
        <v>56.1377</v>
      </c>
      <c r="S308" s="462" t="n">
        <v>58.2503</v>
      </c>
      <c r="T308" s="319" t="inlineStr">
        <is>
          <t>-</t>
        </is>
      </c>
      <c r="U308" s="319" t="inlineStr">
        <is>
          <t>-</t>
        </is>
      </c>
      <c r="V308" s="319" t="inlineStr">
        <is>
          <t>-</t>
        </is>
      </c>
      <c r="W308" s="319" t="inlineStr">
        <is>
          <t>-</t>
        </is>
      </c>
      <c r="X308" s="319" t="inlineStr">
        <is>
          <t>-</t>
        </is>
      </c>
      <c r="Y308" s="319" t="inlineStr">
        <is>
          <t>-</t>
        </is>
      </c>
      <c r="Z308" s="319" t="inlineStr">
        <is>
          <t>-</t>
        </is>
      </c>
      <c r="AA308" s="319" t="inlineStr">
        <is>
          <t>-</t>
        </is>
      </c>
      <c r="AB308" s="319" t="inlineStr">
        <is>
          <t>-</t>
        </is>
      </c>
      <c r="AC308" s="319" t="inlineStr">
        <is>
          <t>-</t>
        </is>
      </c>
      <c r="AD308" s="307" t="n"/>
      <c r="AE308" s="307" t="n"/>
      <c r="AF308" s="307" t="n"/>
      <c r="AG308" s="307" t="n"/>
      <c r="AH308" s="307" t="n"/>
      <c r="AI308" s="307" t="n"/>
      <c r="AJ308" s="307" t="n"/>
      <c r="AK308" s="307" t="n"/>
      <c r="AL308" s="307" t="n"/>
      <c r="AM308" s="307" t="n"/>
      <c r="AN308" s="307" t="n"/>
      <c r="AO308" s="307" t="n"/>
      <c r="AP308" s="307" t="n"/>
      <c r="AQ308" s="307" t="n"/>
      <c r="AR308" s="307" t="n"/>
      <c r="AS308" s="307" t="n"/>
      <c r="AT308" s="307" t="n"/>
      <c r="AU308" s="307" t="n"/>
      <c r="AV308" s="307" t="n"/>
      <c r="AW308" s="307" t="n"/>
      <c r="AX308" s="307" t="n"/>
      <c r="AY308" s="307" t="n"/>
      <c r="AZ308" s="307" t="n"/>
      <c r="BA308" s="307" t="n"/>
      <c r="BB308" s="307" t="n"/>
      <c r="BC308" s="307" t="n"/>
      <c r="BD308" s="307" t="n"/>
      <c r="BE308" s="307" t="n"/>
      <c r="BF308" s="307" t="n"/>
      <c r="BG308" s="307" t="n"/>
      <c r="BH308" s="307" t="n"/>
      <c r="BI308" s="307" t="n"/>
      <c r="BJ308" s="307" t="n"/>
      <c r="BK308" s="307" t="n"/>
      <c r="BL308" s="307" t="n"/>
      <c r="BM308" s="307" t="n"/>
      <c r="BN308" s="307" t="n"/>
      <c r="BO308" s="307" t="n"/>
      <c r="BP308" s="307" t="n"/>
      <c r="BQ308" s="307" t="n"/>
      <c r="BR308" s="307" t="n"/>
      <c r="BS308" s="307" t="n"/>
      <c r="BT308" s="307" t="n"/>
      <c r="BU308" s="307" t="n"/>
      <c r="BV308" s="307" t="n"/>
      <c r="BW308" s="307" t="n"/>
      <c r="BX308" s="307" t="n"/>
      <c r="BY308" s="307" t="n"/>
      <c r="BZ308" s="307" t="n"/>
      <c r="CA308" s="307" t="n"/>
      <c r="CB308" s="307" t="n"/>
      <c r="CC308" s="302" t="n"/>
      <c r="CD308" s="302" t="n"/>
      <c r="CE308" s="302" t="n"/>
      <c r="CF308" s="302" t="n"/>
      <c r="CG308" s="302" t="n"/>
      <c r="CH308" s="302" t="n"/>
      <c r="CI308" s="302" t="n"/>
      <c r="CJ308" s="302" t="n"/>
      <c r="CK308" s="302" t="n"/>
      <c r="CL308" s="302" t="n"/>
      <c r="CM308" s="302" t="n"/>
      <c r="CN308" s="302" t="n"/>
      <c r="CO308" s="302" t="n"/>
      <c r="CP308" s="302" t="n"/>
      <c r="CQ308" s="302" t="n"/>
      <c r="CR308" s="302" t="n"/>
      <c r="CS308" s="302" t="n"/>
      <c r="CT308" s="302" t="n"/>
      <c r="CU308" s="302" t="n"/>
      <c r="CV308" s="302" t="n"/>
    </row>
    <row r="309" ht="10.5" customHeight="1" s="412">
      <c r="A309" s="302" t="inlineStr">
        <is>
          <t xml:space="preserve">    Median</t>
        </is>
      </c>
      <c r="B309" s="319" t="inlineStr">
        <is>
          <t>-</t>
        </is>
      </c>
      <c r="C309" s="319" t="inlineStr">
        <is>
          <t>-</t>
        </is>
      </c>
      <c r="D309" s="319" t="inlineStr">
        <is>
          <t>-</t>
        </is>
      </c>
      <c r="E309" s="319" t="inlineStr">
        <is>
          <t>-</t>
        </is>
      </c>
      <c r="F309" s="462" t="n">
        <v>54.6</v>
      </c>
      <c r="G309" s="462" t="n">
        <v>57</v>
      </c>
      <c r="H309" s="462" t="n">
        <v>55.6</v>
      </c>
      <c r="I309" s="462" t="n">
        <v>53.2</v>
      </c>
      <c r="J309" s="462" t="n">
        <v>51</v>
      </c>
      <c r="K309" s="462" t="n">
        <v>48</v>
      </c>
      <c r="L309" s="462" t="n">
        <v>51</v>
      </c>
      <c r="M309" s="462" t="n">
        <v>52.75</v>
      </c>
      <c r="N309" s="462" t="n">
        <v>55.2</v>
      </c>
      <c r="O309" s="462" t="n">
        <v>55.8</v>
      </c>
      <c r="P309" s="462" t="n">
        <v>55.8</v>
      </c>
      <c r="Q309" s="462" t="n">
        <v>57.6</v>
      </c>
      <c r="R309" s="462" t="n">
        <v>56.1</v>
      </c>
      <c r="S309" s="462" t="n">
        <v>58.3</v>
      </c>
      <c r="T309" s="462" t="n">
        <v>58.6</v>
      </c>
      <c r="U309" s="462" t="n">
        <v>58.60433</v>
      </c>
      <c r="V309" s="462" t="n">
        <v>58.70716</v>
      </c>
      <c r="W309" s="462" t="n">
        <v>58.6</v>
      </c>
      <c r="X309" s="462" t="n">
        <v>58.45</v>
      </c>
      <c r="Y309" s="462" t="n">
        <v>58</v>
      </c>
      <c r="Z309" s="462" t="n">
        <v>58</v>
      </c>
      <c r="AA309" s="462" t="n">
        <v>58</v>
      </c>
      <c r="AB309" s="462" t="n">
        <v>58</v>
      </c>
      <c r="AC309" s="462" t="n">
        <v>58</v>
      </c>
      <c r="AD309" s="307" t="n"/>
      <c r="AE309" s="307" t="n"/>
      <c r="AF309" s="307" t="n"/>
      <c r="AG309" s="307" t="n"/>
      <c r="AH309" s="307" t="n"/>
      <c r="AI309" s="307" t="n"/>
      <c r="AJ309" s="307" t="n"/>
      <c r="AK309" s="307" t="n"/>
      <c r="AL309" s="307" t="n"/>
      <c r="AM309" s="307" t="n"/>
      <c r="AN309" s="307" t="n"/>
      <c r="AO309" s="307" t="n"/>
      <c r="AP309" s="307" t="n"/>
      <c r="AQ309" s="307" t="n"/>
      <c r="AR309" s="307" t="n"/>
      <c r="AS309" s="307" t="n"/>
      <c r="AT309" s="307" t="n"/>
      <c r="AU309" s="307" t="n"/>
      <c r="AV309" s="307" t="n"/>
      <c r="AW309" s="307" t="n"/>
      <c r="AX309" s="307" t="n"/>
      <c r="AY309" s="307" t="n"/>
      <c r="AZ309" s="307" t="n"/>
      <c r="BA309" s="307" t="n"/>
      <c r="BB309" s="307" t="n"/>
      <c r="BC309" s="307" t="n"/>
      <c r="BD309" s="307" t="n"/>
      <c r="BE309" s="307" t="n"/>
      <c r="BF309" s="307" t="n"/>
      <c r="BG309" s="307" t="n"/>
      <c r="BH309" s="307" t="n"/>
      <c r="BI309" s="307" t="n"/>
      <c r="BJ309" s="307" t="n"/>
      <c r="BK309" s="307" t="n"/>
      <c r="BL309" s="307" t="n"/>
      <c r="BM309" s="307" t="n"/>
      <c r="BN309" s="307" t="n"/>
      <c r="BO309" s="307" t="n"/>
      <c r="BP309" s="307" t="n"/>
      <c r="BQ309" s="307" t="n"/>
      <c r="BR309" s="307" t="n"/>
      <c r="BS309" s="307" t="n"/>
      <c r="BT309" s="307" t="n"/>
      <c r="BU309" s="307" t="n"/>
      <c r="BV309" s="307" t="n"/>
      <c r="BW309" s="307" t="n"/>
      <c r="BX309" s="307" t="n"/>
      <c r="BY309" s="307" t="n"/>
      <c r="BZ309" s="307" t="n"/>
      <c r="CA309" s="307" t="n"/>
      <c r="CB309" s="307" t="n"/>
      <c r="CC309" s="302" t="n"/>
      <c r="CD309" s="302" t="n"/>
      <c r="CE309" s="302" t="n"/>
      <c r="CF309" s="302" t="n"/>
      <c r="CG309" s="302" t="n"/>
      <c r="CH309" s="302" t="n"/>
      <c r="CI309" s="302" t="n"/>
      <c r="CJ309" s="302" t="n"/>
      <c r="CK309" s="302" t="n"/>
      <c r="CL309" s="302" t="n"/>
      <c r="CM309" s="302" t="n"/>
      <c r="CN309" s="302" t="n"/>
      <c r="CO309" s="302" t="n"/>
      <c r="CP309" s="302" t="n"/>
      <c r="CQ309" s="302" t="n"/>
      <c r="CR309" s="302" t="n"/>
      <c r="CS309" s="302" t="n"/>
      <c r="CT309" s="302" t="n"/>
      <c r="CU309" s="302" t="n"/>
      <c r="CV309" s="302" t="n"/>
    </row>
    <row r="310" ht="10.5" customHeight="1" s="412">
      <c r="A310" s="302" t="inlineStr">
        <is>
          <t xml:space="preserve">    High</t>
        </is>
      </c>
      <c r="B310" s="319" t="inlineStr">
        <is>
          <t>-</t>
        </is>
      </c>
      <c r="C310" s="319" t="inlineStr">
        <is>
          <t>-</t>
        </is>
      </c>
      <c r="D310" s="319" t="inlineStr">
        <is>
          <t>-</t>
        </is>
      </c>
      <c r="E310" s="319" t="inlineStr">
        <is>
          <t>-</t>
        </is>
      </c>
      <c r="F310" s="462" t="n">
        <v>54.8</v>
      </c>
      <c r="G310" s="462" t="n">
        <v>57.4</v>
      </c>
      <c r="H310" s="462" t="n">
        <v>56</v>
      </c>
      <c r="I310" s="462" t="n">
        <v>53.6</v>
      </c>
      <c r="J310" s="462" t="n">
        <v>51.2</v>
      </c>
      <c r="K310" s="462" t="n">
        <v>48.3</v>
      </c>
      <c r="L310" s="462" t="n">
        <v>51.1</v>
      </c>
      <c r="M310" s="462" t="n">
        <v>52.9</v>
      </c>
      <c r="N310" s="462" t="n">
        <v>64.7</v>
      </c>
      <c r="O310" s="462" t="n">
        <v>56</v>
      </c>
      <c r="P310" s="462" t="n">
        <v>56.9</v>
      </c>
      <c r="Q310" s="462" t="n">
        <v>60.4</v>
      </c>
      <c r="R310" s="462" t="n">
        <v>57.7</v>
      </c>
      <c r="S310" s="462" t="n">
        <v>58.4</v>
      </c>
      <c r="T310" s="462" t="n">
        <v>58.6</v>
      </c>
      <c r="U310" s="462" t="n">
        <v>59.2</v>
      </c>
      <c r="V310" s="462" t="n">
        <v>59.1</v>
      </c>
      <c r="W310" s="462" t="n">
        <v>58.9</v>
      </c>
      <c r="X310" s="462" t="n">
        <v>58.9</v>
      </c>
      <c r="Y310" s="462" t="n">
        <v>58</v>
      </c>
      <c r="Z310" s="462" t="n">
        <v>58</v>
      </c>
      <c r="AA310" s="462" t="n">
        <v>58</v>
      </c>
      <c r="AB310" s="462" t="n">
        <v>58</v>
      </c>
      <c r="AC310" s="462" t="n">
        <v>58</v>
      </c>
      <c r="AD310" s="307" t="n"/>
      <c r="AE310" s="307" t="n"/>
      <c r="AF310" s="307" t="n"/>
      <c r="AG310" s="307" t="n"/>
      <c r="AH310" s="307" t="n"/>
      <c r="AI310" s="307" t="n"/>
      <c r="AJ310" s="307" t="n"/>
      <c r="AK310" s="307" t="n"/>
      <c r="AL310" s="307" t="n"/>
      <c r="AM310" s="307" t="n"/>
      <c r="AN310" s="307" t="n"/>
      <c r="AO310" s="307" t="n"/>
      <c r="AP310" s="307" t="n"/>
      <c r="AQ310" s="307" t="n"/>
      <c r="AR310" s="307" t="n"/>
      <c r="AS310" s="307" t="n"/>
      <c r="AT310" s="307" t="n"/>
      <c r="AU310" s="307" t="n"/>
      <c r="AV310" s="307" t="n"/>
      <c r="AW310" s="307" t="n"/>
      <c r="AX310" s="307" t="n"/>
      <c r="AY310" s="307" t="n"/>
      <c r="AZ310" s="307" t="n"/>
      <c r="BA310" s="307" t="n"/>
      <c r="BB310" s="307" t="n"/>
      <c r="BC310" s="307" t="n"/>
      <c r="BD310" s="307" t="n"/>
      <c r="BE310" s="307" t="n"/>
      <c r="BF310" s="307" t="n"/>
      <c r="BG310" s="307" t="n"/>
      <c r="BH310" s="307" t="n"/>
      <c r="BI310" s="307" t="n"/>
      <c r="BJ310" s="307" t="n"/>
      <c r="BK310" s="307" t="n"/>
      <c r="BL310" s="307" t="n"/>
      <c r="BM310" s="307" t="n"/>
      <c r="BN310" s="307" t="n"/>
      <c r="BO310" s="307" t="n"/>
      <c r="BP310" s="307" t="n"/>
      <c r="BQ310" s="307" t="n"/>
      <c r="BR310" s="307" t="n"/>
      <c r="BS310" s="307" t="n"/>
      <c r="BT310" s="307" t="n"/>
      <c r="BU310" s="307" t="n"/>
      <c r="BV310" s="307" t="n"/>
      <c r="BW310" s="307" t="n"/>
      <c r="BX310" s="307" t="n"/>
      <c r="BY310" s="307" t="n"/>
      <c r="BZ310" s="307" t="n"/>
      <c r="CA310" s="307" t="n"/>
      <c r="CB310" s="307" t="n"/>
      <c r="CC310" s="302" t="n"/>
      <c r="CD310" s="302" t="n"/>
      <c r="CE310" s="302" t="n"/>
      <c r="CF310" s="302" t="n"/>
      <c r="CG310" s="302" t="n"/>
      <c r="CH310" s="302" t="n"/>
      <c r="CI310" s="302" t="n"/>
      <c r="CJ310" s="302" t="n"/>
      <c r="CK310" s="302" t="n"/>
      <c r="CL310" s="302" t="n"/>
      <c r="CM310" s="302" t="n"/>
      <c r="CN310" s="302" t="n"/>
      <c r="CO310" s="302" t="n"/>
      <c r="CP310" s="302" t="n"/>
      <c r="CQ310" s="302" t="n"/>
      <c r="CR310" s="302" t="n"/>
      <c r="CS310" s="302" t="n"/>
      <c r="CT310" s="302" t="n"/>
      <c r="CU310" s="302" t="n"/>
      <c r="CV310" s="302" t="n"/>
    </row>
    <row r="311" ht="10.5" customHeight="1" s="412">
      <c r="A311" s="302" t="inlineStr">
        <is>
          <t xml:space="preserve">    Low</t>
        </is>
      </c>
      <c r="B311" s="319" t="inlineStr">
        <is>
          <t>-</t>
        </is>
      </c>
      <c r="C311" s="319" t="inlineStr">
        <is>
          <t>-</t>
        </is>
      </c>
      <c r="D311" s="319" t="inlineStr">
        <is>
          <t>-</t>
        </is>
      </c>
      <c r="E311" s="319" t="inlineStr">
        <is>
          <t>-</t>
        </is>
      </c>
      <c r="F311" s="462" t="n">
        <v>54.3</v>
      </c>
      <c r="G311" s="462" t="n">
        <v>56.6</v>
      </c>
      <c r="H311" s="462" t="n">
        <v>55.3</v>
      </c>
      <c r="I311" s="462" t="n">
        <v>52.8</v>
      </c>
      <c r="J311" s="462" t="n">
        <v>50.1</v>
      </c>
      <c r="K311" s="462" t="n">
        <v>47.8</v>
      </c>
      <c r="L311" s="462" t="n">
        <v>50.9</v>
      </c>
      <c r="M311" s="462" t="n">
        <v>52.2</v>
      </c>
      <c r="N311" s="462" t="n">
        <v>55</v>
      </c>
      <c r="O311" s="462" t="n">
        <v>50.9</v>
      </c>
      <c r="P311" s="462" t="n">
        <v>55.7</v>
      </c>
      <c r="Q311" s="462" t="n">
        <v>57.4</v>
      </c>
      <c r="R311" s="462" t="n">
        <v>55.97937</v>
      </c>
      <c r="S311" s="462" t="n">
        <v>57.4</v>
      </c>
      <c r="T311" s="462" t="n">
        <v>58.2</v>
      </c>
      <c r="U311" s="462" t="n">
        <v>57.1</v>
      </c>
      <c r="V311" s="462" t="n">
        <v>58</v>
      </c>
      <c r="W311" s="462" t="n">
        <v>58</v>
      </c>
      <c r="X311" s="462" t="n">
        <v>58</v>
      </c>
      <c r="Y311" s="462" t="n">
        <v>58</v>
      </c>
      <c r="Z311" s="462" t="n">
        <v>58</v>
      </c>
      <c r="AA311" s="462" t="n">
        <v>58</v>
      </c>
      <c r="AB311" s="462" t="n">
        <v>58</v>
      </c>
      <c r="AC311" s="462" t="n">
        <v>58</v>
      </c>
      <c r="AD311" s="307" t="n"/>
      <c r="AE311" s="307" t="n"/>
      <c r="AF311" s="307" t="n"/>
      <c r="AG311" s="307" t="n"/>
      <c r="AH311" s="307" t="n"/>
      <c r="AI311" s="307" t="n"/>
      <c r="AJ311" s="307" t="n"/>
      <c r="AK311" s="307" t="n"/>
      <c r="AL311" s="307" t="n"/>
      <c r="AM311" s="307" t="n"/>
      <c r="AN311" s="307" t="n"/>
      <c r="AO311" s="307" t="n"/>
      <c r="AP311" s="307" t="n"/>
      <c r="AQ311" s="307" t="n"/>
      <c r="AR311" s="307" t="n"/>
      <c r="AS311" s="307" t="n"/>
      <c r="AT311" s="307" t="n"/>
      <c r="AU311" s="307" t="n"/>
      <c r="AV311" s="307" t="n"/>
      <c r="AW311" s="307" t="n"/>
      <c r="AX311" s="307" t="n"/>
      <c r="AY311" s="307" t="n"/>
      <c r="AZ311" s="307" t="n"/>
      <c r="BA311" s="307" t="n"/>
      <c r="BB311" s="307" t="n"/>
      <c r="BC311" s="307" t="n"/>
      <c r="BD311" s="307" t="n"/>
      <c r="BE311" s="307" t="n"/>
      <c r="BF311" s="307" t="n"/>
      <c r="BG311" s="307" t="n"/>
      <c r="BH311" s="307" t="n"/>
      <c r="BI311" s="307" t="n"/>
      <c r="BJ311" s="307" t="n"/>
      <c r="BK311" s="307" t="n"/>
      <c r="BL311" s="307" t="n"/>
      <c r="BM311" s="307" t="n"/>
      <c r="BN311" s="307" t="n"/>
      <c r="BO311" s="307" t="n"/>
      <c r="BP311" s="307" t="n"/>
      <c r="BQ311" s="307" t="n"/>
      <c r="BR311" s="307" t="n"/>
      <c r="BS311" s="307" t="n"/>
      <c r="BT311" s="307" t="n"/>
      <c r="BU311" s="307" t="n"/>
      <c r="BV311" s="307" t="n"/>
      <c r="BW311" s="307" t="n"/>
      <c r="BX311" s="307" t="n"/>
      <c r="BY311" s="307" t="n"/>
      <c r="BZ311" s="307" t="n"/>
      <c r="CA311" s="307" t="n"/>
      <c r="CB311" s="307" t="n"/>
      <c r="CC311" s="302" t="n"/>
      <c r="CD311" s="302" t="n"/>
      <c r="CE311" s="302" t="n"/>
      <c r="CF311" s="302" t="n"/>
      <c r="CG311" s="302" t="n"/>
      <c r="CH311" s="302" t="n"/>
      <c r="CI311" s="302" t="n"/>
      <c r="CJ311" s="302" t="n"/>
      <c r="CK311" s="302" t="n"/>
      <c r="CL311" s="302" t="n"/>
      <c r="CM311" s="302" t="n"/>
      <c r="CN311" s="302" t="n"/>
      <c r="CO311" s="302" t="n"/>
      <c r="CP311" s="302" t="n"/>
      <c r="CQ311" s="302" t="n"/>
      <c r="CR311" s="302" t="n"/>
      <c r="CS311" s="302" t="n"/>
      <c r="CT311" s="302" t="n"/>
      <c r="CU311" s="302" t="n"/>
      <c r="CV311" s="302" t="n"/>
    </row>
    <row r="312" ht="10.5" customHeight="1" s="412">
      <c r="A312" s="302" t="inlineStr">
        <is>
          <t xml:space="preserve">    Std. Dev.</t>
        </is>
      </c>
      <c r="B312" s="319" t="inlineStr">
        <is>
          <t>-</t>
        </is>
      </c>
      <c r="C312" s="319" t="inlineStr">
        <is>
          <t>-</t>
        </is>
      </c>
      <c r="D312" s="319" t="inlineStr">
        <is>
          <t>-</t>
        </is>
      </c>
      <c r="E312" s="319" t="inlineStr">
        <is>
          <t>-</t>
        </is>
      </c>
      <c r="F312" s="460" t="n">
        <v>0.13361</v>
      </c>
      <c r="G312" s="460" t="n">
        <v>0.22584</v>
      </c>
      <c r="H312" s="460" t="n">
        <v>0.13638</v>
      </c>
      <c r="I312" s="460" t="n">
        <v>0.19394</v>
      </c>
      <c r="J312" s="460" t="n">
        <v>0.22356</v>
      </c>
      <c r="K312" s="460" t="n">
        <v>0.11416</v>
      </c>
      <c r="L312" s="460" t="n">
        <v>0.06698999999999999</v>
      </c>
      <c r="M312" s="460" t="n">
        <v>0.14313</v>
      </c>
      <c r="N312" s="460" t="n">
        <v>1.89733</v>
      </c>
      <c r="O312" s="460" t="n">
        <v>1.05227</v>
      </c>
      <c r="P312" s="460" t="n">
        <v>0.23765</v>
      </c>
      <c r="Q312" s="460" t="n">
        <v>0.58831</v>
      </c>
      <c r="R312" s="460" t="n">
        <v>0.3481</v>
      </c>
      <c r="S312" s="460" t="n">
        <v>0.20296</v>
      </c>
      <c r="T312" s="460" t="n">
        <v>0.10019</v>
      </c>
      <c r="U312" s="460" t="n">
        <v>0.399</v>
      </c>
      <c r="V312" s="460" t="n">
        <v>0.29706</v>
      </c>
      <c r="W312" s="460" t="n">
        <v>0.37417</v>
      </c>
      <c r="X312" s="460" t="n">
        <v>0.45</v>
      </c>
      <c r="Y312" s="460" t="n">
        <v>0</v>
      </c>
      <c r="Z312" s="460" t="n">
        <v>0</v>
      </c>
      <c r="AA312" s="460" t="n">
        <v>0</v>
      </c>
      <c r="AB312" s="460" t="n">
        <v>0</v>
      </c>
      <c r="AC312" s="460" t="n">
        <v>0</v>
      </c>
      <c r="AD312" s="307" t="n"/>
      <c r="AE312" s="307" t="n"/>
      <c r="AF312" s="307" t="n"/>
      <c r="AG312" s="307" t="n"/>
      <c r="AH312" s="307" t="n"/>
      <c r="AI312" s="307" t="n"/>
      <c r="AJ312" s="307" t="n"/>
      <c r="AK312" s="307" t="n"/>
      <c r="AL312" s="307" t="n"/>
      <c r="AM312" s="307" t="n"/>
      <c r="AN312" s="307" t="n"/>
      <c r="AO312" s="307" t="n"/>
      <c r="AP312" s="307" t="n"/>
      <c r="AQ312" s="307" t="n"/>
      <c r="AR312" s="307" t="n"/>
      <c r="AS312" s="307" t="n"/>
      <c r="AT312" s="307" t="n"/>
      <c r="AU312" s="307" t="n"/>
      <c r="AV312" s="307" t="n"/>
      <c r="AW312" s="307" t="n"/>
      <c r="AX312" s="307" t="n"/>
      <c r="AY312" s="307" t="n"/>
      <c r="AZ312" s="307" t="n"/>
      <c r="BA312" s="307" t="n"/>
      <c r="BB312" s="307" t="n"/>
      <c r="BC312" s="307" t="n"/>
      <c r="BD312" s="307" t="n"/>
      <c r="BE312" s="307" t="n"/>
      <c r="BF312" s="307" t="n"/>
      <c r="BG312" s="307" t="n"/>
      <c r="BH312" s="307" t="n"/>
      <c r="BI312" s="307" t="n"/>
      <c r="BJ312" s="307" t="n"/>
      <c r="BK312" s="307" t="n"/>
      <c r="BL312" s="307" t="n"/>
      <c r="BM312" s="307" t="n"/>
      <c r="BN312" s="307" t="n"/>
      <c r="BO312" s="307" t="n"/>
      <c r="BP312" s="307" t="n"/>
      <c r="BQ312" s="307" t="n"/>
      <c r="BR312" s="307" t="n"/>
      <c r="BS312" s="307" t="n"/>
      <c r="BT312" s="307" t="n"/>
      <c r="BU312" s="307" t="n"/>
      <c r="BV312" s="307" t="n"/>
      <c r="BW312" s="307" t="n"/>
      <c r="BX312" s="307" t="n"/>
      <c r="BY312" s="307" t="n"/>
      <c r="BZ312" s="307" t="n"/>
      <c r="CA312" s="307" t="n"/>
      <c r="CB312" s="307" t="n"/>
      <c r="CC312" s="302" t="n"/>
      <c r="CD312" s="302" t="n"/>
      <c r="CE312" s="302" t="n"/>
      <c r="CF312" s="302" t="n"/>
      <c r="CG312" s="302" t="n"/>
      <c r="CH312" s="302" t="n"/>
      <c r="CI312" s="302" t="n"/>
      <c r="CJ312" s="302" t="n"/>
      <c r="CK312" s="302" t="n"/>
      <c r="CL312" s="302" t="n"/>
      <c r="CM312" s="302" t="n"/>
      <c r="CN312" s="302" t="n"/>
      <c r="CO312" s="302" t="n"/>
      <c r="CP312" s="302" t="n"/>
      <c r="CQ312" s="302" t="n"/>
      <c r="CR312" s="302" t="n"/>
      <c r="CS312" s="302" t="n"/>
      <c r="CT312" s="302" t="n"/>
      <c r="CU312" s="302" t="n"/>
      <c r="CV312" s="302" t="n"/>
    </row>
    <row r="313" ht="10.5" customHeight="1" s="412">
      <c r="A313" s="302" t="inlineStr">
        <is>
          <t xml:space="preserve">    No. of Estimates</t>
        </is>
      </c>
      <c r="B313" s="319" t="inlineStr">
        <is>
          <t>-</t>
        </is>
      </c>
      <c r="C313" s="319" t="inlineStr">
        <is>
          <t>-</t>
        </is>
      </c>
      <c r="D313" s="319" t="inlineStr">
        <is>
          <t>-</t>
        </is>
      </c>
      <c r="E313" s="319" t="inlineStr">
        <is>
          <t>-</t>
        </is>
      </c>
      <c r="F313" s="319" t="inlineStr">
        <is>
          <t>11/11</t>
        </is>
      </c>
      <c r="G313" s="319" t="inlineStr">
        <is>
          <t>13/15</t>
        </is>
      </c>
      <c r="H313" s="319" t="inlineStr">
        <is>
          <t>19/21</t>
        </is>
      </c>
      <c r="I313" s="319" t="inlineStr">
        <is>
          <t>25/25</t>
        </is>
      </c>
      <c r="J313" s="319" t="inlineStr">
        <is>
          <t>27/27</t>
        </is>
      </c>
      <c r="K313" s="319" t="inlineStr">
        <is>
          <t>27/27</t>
        </is>
      </c>
      <c r="L313" s="319" t="inlineStr">
        <is>
          <t>27/27</t>
        </is>
      </c>
      <c r="M313" s="319" t="inlineStr">
        <is>
          <t>22/24</t>
        </is>
      </c>
      <c r="N313" s="319" t="inlineStr">
        <is>
          <t>24/26</t>
        </is>
      </c>
      <c r="O313" s="319" t="inlineStr">
        <is>
          <t>21/22</t>
        </is>
      </c>
      <c r="P313" s="319" t="inlineStr">
        <is>
          <t>22/23</t>
        </is>
      </c>
      <c r="Q313" s="319" t="inlineStr">
        <is>
          <t>22/22</t>
        </is>
      </c>
      <c r="R313" s="319" t="inlineStr">
        <is>
          <t>22/23</t>
        </is>
      </c>
      <c r="S313" s="319" t="inlineStr">
        <is>
          <t>21/26</t>
        </is>
      </c>
      <c r="T313" s="319" t="inlineStr">
        <is>
          <t>20/23</t>
        </is>
      </c>
      <c r="U313" s="319" t="inlineStr">
        <is>
          <t>23/23</t>
        </is>
      </c>
      <c r="V313" s="319" t="inlineStr">
        <is>
          <t>8/8</t>
        </is>
      </c>
      <c r="W313" s="319" t="inlineStr">
        <is>
          <t>3/3</t>
        </is>
      </c>
      <c r="X313" s="319" t="inlineStr">
        <is>
          <t>2/2</t>
        </is>
      </c>
      <c r="Y313" s="319" t="inlineStr">
        <is>
          <t>1/1</t>
        </is>
      </c>
      <c r="Z313" s="319" t="inlineStr">
        <is>
          <t>1/1</t>
        </is>
      </c>
      <c r="AA313" s="319" t="inlineStr">
        <is>
          <t>1/1</t>
        </is>
      </c>
      <c r="AB313" s="319" t="inlineStr">
        <is>
          <t>1/1</t>
        </is>
      </c>
      <c r="AC313" s="319" t="inlineStr">
        <is>
          <t>1/1</t>
        </is>
      </c>
      <c r="AD313" s="307" t="n"/>
      <c r="AE313" s="307" t="n"/>
      <c r="AF313" s="307" t="n"/>
      <c r="AG313" s="307" t="n"/>
      <c r="AH313" s="307" t="n"/>
      <c r="AI313" s="307" t="n"/>
      <c r="AJ313" s="307" t="n"/>
      <c r="AK313" s="307" t="n"/>
      <c r="AL313" s="307" t="n"/>
      <c r="AM313" s="307" t="n"/>
      <c r="AN313" s="307" t="n"/>
      <c r="AO313" s="307" t="n"/>
      <c r="AP313" s="307" t="n"/>
      <c r="AQ313" s="307" t="n"/>
      <c r="AR313" s="307" t="n"/>
      <c r="AS313" s="307" t="n"/>
      <c r="AT313" s="307" t="n"/>
      <c r="AU313" s="307" t="n"/>
      <c r="AV313" s="307" t="n"/>
      <c r="AW313" s="307" t="n"/>
      <c r="AX313" s="307" t="n"/>
      <c r="AY313" s="307" t="n"/>
      <c r="AZ313" s="307" t="n"/>
      <c r="BA313" s="307" t="n"/>
      <c r="BB313" s="307" t="n"/>
      <c r="BC313" s="307" t="n"/>
      <c r="BD313" s="307" t="n"/>
      <c r="BE313" s="307" t="n"/>
      <c r="BF313" s="307" t="n"/>
      <c r="BG313" s="307" t="n"/>
      <c r="BH313" s="307" t="n"/>
      <c r="BI313" s="307" t="n"/>
      <c r="BJ313" s="307" t="n"/>
      <c r="BK313" s="307" t="n"/>
      <c r="BL313" s="307" t="n"/>
      <c r="BM313" s="307" t="n"/>
      <c r="BN313" s="307" t="n"/>
      <c r="BO313" s="307" t="n"/>
      <c r="BP313" s="307" t="n"/>
      <c r="BQ313" s="307" t="n"/>
      <c r="BR313" s="307" t="n"/>
      <c r="BS313" s="307" t="n"/>
      <c r="BT313" s="307" t="n"/>
      <c r="BU313" s="307" t="n"/>
      <c r="BV313" s="307" t="n"/>
      <c r="BW313" s="307" t="n"/>
      <c r="BX313" s="307" t="n"/>
      <c r="BY313" s="307" t="n"/>
      <c r="BZ313" s="307" t="n"/>
      <c r="CA313" s="307" t="n"/>
      <c r="CB313" s="307" t="n"/>
      <c r="CC313" s="302" t="n"/>
      <c r="CD313" s="302" t="n"/>
      <c r="CE313" s="302" t="n"/>
      <c r="CF313" s="302" t="n"/>
      <c r="CG313" s="302" t="n"/>
      <c r="CH313" s="302" t="n"/>
      <c r="CI313" s="302" t="n"/>
      <c r="CJ313" s="302" t="n"/>
      <c r="CK313" s="302" t="n"/>
      <c r="CL313" s="302" t="n"/>
      <c r="CM313" s="302" t="n"/>
      <c r="CN313" s="302" t="n"/>
      <c r="CO313" s="302" t="n"/>
      <c r="CP313" s="302" t="n"/>
      <c r="CQ313" s="302" t="n"/>
      <c r="CR313" s="302" t="n"/>
      <c r="CS313" s="302" t="n"/>
      <c r="CT313" s="302" t="n"/>
      <c r="CU313" s="302" t="n"/>
      <c r="CV313" s="302" t="n"/>
    </row>
    <row r="314" ht="10.5" customHeight="1" s="412">
      <c r="A314" s="302" t="inlineStr">
        <is>
          <t xml:space="preserve">    Guidance Low</t>
        </is>
      </c>
      <c r="B314" s="319" t="inlineStr">
        <is>
          <t>-</t>
        </is>
      </c>
      <c r="C314" s="319" t="inlineStr">
        <is>
          <t>-</t>
        </is>
      </c>
      <c r="D314" s="319" t="inlineStr">
        <is>
          <t>-</t>
        </is>
      </c>
      <c r="E314" s="319" t="inlineStr">
        <is>
          <t>-</t>
        </is>
      </c>
      <c r="F314" s="319" t="inlineStr">
        <is>
          <t>-</t>
        </is>
      </c>
      <c r="G314" s="319" t="inlineStr">
        <is>
          <t>-</t>
        </is>
      </c>
      <c r="H314" s="319" t="inlineStr">
        <is>
          <t>-</t>
        </is>
      </c>
      <c r="I314" s="463" t="n">
        <v>53</v>
      </c>
      <c r="J314" s="319" t="inlineStr">
        <is>
          <t>-</t>
        </is>
      </c>
      <c r="K314" s="319" t="inlineStr">
        <is>
          <t>-</t>
        </is>
      </c>
      <c r="L314" s="463" t="n">
        <v>48.4</v>
      </c>
      <c r="M314" s="319" t="inlineStr">
        <is>
          <t>-</t>
        </is>
      </c>
      <c r="N314" s="319" t="inlineStr">
        <is>
          <t>-</t>
        </is>
      </c>
      <c r="O314" s="319" t="inlineStr">
        <is>
          <t>-</t>
        </is>
      </c>
      <c r="P314" s="319" t="inlineStr">
        <is>
          <t>-</t>
        </is>
      </c>
      <c r="Q314" s="463" t="n">
        <v>57</v>
      </c>
      <c r="R314" s="319" t="inlineStr">
        <is>
          <t>-</t>
        </is>
      </c>
      <c r="S314" s="319" t="inlineStr">
        <is>
          <t>-</t>
        </is>
      </c>
      <c r="T314" s="319" t="inlineStr">
        <is>
          <t>-</t>
        </is>
      </c>
      <c r="U314" s="319" t="inlineStr">
        <is>
          <t>-</t>
        </is>
      </c>
      <c r="V314" s="319" t="inlineStr">
        <is>
          <t>-</t>
        </is>
      </c>
      <c r="W314" s="319" t="inlineStr">
        <is>
          <t>-</t>
        </is>
      </c>
      <c r="X314" s="319" t="inlineStr">
        <is>
          <t>-</t>
        </is>
      </c>
      <c r="Y314" s="319" t="inlineStr">
        <is>
          <t>-</t>
        </is>
      </c>
      <c r="Z314" s="319" t="inlineStr">
        <is>
          <t>-</t>
        </is>
      </c>
      <c r="AA314" s="319" t="inlineStr">
        <is>
          <t>-</t>
        </is>
      </c>
      <c r="AB314" s="319" t="inlineStr">
        <is>
          <t>-</t>
        </is>
      </c>
      <c r="AC314" s="319" t="inlineStr">
        <is>
          <t>-</t>
        </is>
      </c>
      <c r="AD314" s="307" t="n"/>
      <c r="AE314" s="307" t="n"/>
      <c r="AF314" s="307" t="n"/>
      <c r="AG314" s="307" t="n"/>
      <c r="AH314" s="307" t="n"/>
      <c r="AI314" s="307" t="n"/>
      <c r="AJ314" s="307" t="n"/>
      <c r="AK314" s="307" t="n"/>
      <c r="AL314" s="307" t="n"/>
      <c r="AM314" s="307" t="n"/>
      <c r="AN314" s="307" t="n"/>
      <c r="AO314" s="307" t="n"/>
      <c r="AP314" s="307" t="n"/>
      <c r="AQ314" s="307" t="n"/>
      <c r="AR314" s="307" t="n"/>
      <c r="AS314" s="307" t="n"/>
      <c r="AT314" s="307" t="n"/>
      <c r="AU314" s="307" t="n"/>
      <c r="AV314" s="307" t="n"/>
      <c r="AW314" s="307" t="n"/>
      <c r="AX314" s="307" t="n"/>
      <c r="AY314" s="307" t="n"/>
      <c r="AZ314" s="307" t="n"/>
      <c r="BA314" s="307" t="n"/>
      <c r="BB314" s="307" t="n"/>
      <c r="BC314" s="307" t="n"/>
      <c r="BD314" s="307" t="n"/>
      <c r="BE314" s="307" t="n"/>
      <c r="BF314" s="307" t="n"/>
      <c r="BG314" s="307" t="n"/>
      <c r="BH314" s="307" t="n"/>
      <c r="BI314" s="307" t="n"/>
      <c r="BJ314" s="307" t="n"/>
      <c r="BK314" s="307" t="n"/>
      <c r="BL314" s="307" t="n"/>
      <c r="BM314" s="307" t="n"/>
      <c r="BN314" s="307" t="n"/>
      <c r="BO314" s="307" t="n"/>
      <c r="BP314" s="307" t="n"/>
      <c r="BQ314" s="307" t="n"/>
      <c r="BR314" s="307" t="n"/>
      <c r="BS314" s="307" t="n"/>
      <c r="BT314" s="307" t="n"/>
      <c r="BU314" s="307" t="n"/>
      <c r="BV314" s="307" t="n"/>
      <c r="BW314" s="307" t="n"/>
      <c r="BX314" s="307" t="n"/>
      <c r="BY314" s="307" t="n"/>
      <c r="BZ314" s="307" t="n"/>
      <c r="CA314" s="307" t="n"/>
      <c r="CB314" s="307" t="n"/>
      <c r="CC314" s="302" t="n"/>
      <c r="CD314" s="302" t="n"/>
      <c r="CE314" s="302" t="n"/>
      <c r="CF314" s="302" t="n"/>
      <c r="CG314" s="302" t="n"/>
      <c r="CH314" s="302" t="n"/>
      <c r="CI314" s="302" t="n"/>
      <c r="CJ314" s="302" t="n"/>
      <c r="CK314" s="302" t="n"/>
      <c r="CL314" s="302" t="n"/>
      <c r="CM314" s="302" t="n"/>
      <c r="CN314" s="302" t="n"/>
      <c r="CO314" s="302" t="n"/>
      <c r="CP314" s="302" t="n"/>
      <c r="CQ314" s="302" t="n"/>
      <c r="CR314" s="302" t="n"/>
      <c r="CS314" s="302" t="n"/>
      <c r="CT314" s="302" t="n"/>
      <c r="CU314" s="302" t="n"/>
      <c r="CV314" s="302" t="n"/>
    </row>
    <row r="315" ht="10.5" customHeight="1" s="412">
      <c r="A315" s="302" t="inlineStr">
        <is>
          <t xml:space="preserve">    Guidance</t>
        </is>
      </c>
      <c r="B315" s="319" t="inlineStr">
        <is>
          <t>-</t>
        </is>
      </c>
      <c r="C315" s="319" t="inlineStr">
        <is>
          <t>-</t>
        </is>
      </c>
      <c r="D315" s="319" t="inlineStr">
        <is>
          <t>-</t>
        </is>
      </c>
      <c r="E315" s="319" t="inlineStr">
        <is>
          <t>-</t>
        </is>
      </c>
      <c r="F315" s="319" t="inlineStr">
        <is>
          <t>-</t>
        </is>
      </c>
      <c r="G315" s="319" t="inlineStr">
        <is>
          <t>-</t>
        </is>
      </c>
      <c r="H315" s="465" t="n">
        <v>55</v>
      </c>
      <c r="I315" s="319" t="inlineStr">
        <is>
          <t>-</t>
        </is>
      </c>
      <c r="J315" s="465" t="n">
        <v>51</v>
      </c>
      <c r="K315" s="465" t="n">
        <v>50.9</v>
      </c>
      <c r="L315" s="319" t="inlineStr">
        <is>
          <t>-</t>
        </is>
      </c>
      <c r="M315" s="319" t="inlineStr">
        <is>
          <t>-</t>
        </is>
      </c>
      <c r="N315" s="319" t="inlineStr">
        <is>
          <t>-</t>
        </is>
      </c>
      <c r="O315" s="319" t="inlineStr">
        <is>
          <t>-</t>
        </is>
      </c>
      <c r="P315" s="319" t="inlineStr">
        <is>
          <t>-</t>
        </is>
      </c>
      <c r="Q315" s="319" t="inlineStr">
        <is>
          <t>-</t>
        </is>
      </c>
      <c r="R315" s="319" t="inlineStr">
        <is>
          <t>-</t>
        </is>
      </c>
      <c r="S315" s="319" t="inlineStr">
        <is>
          <t>-</t>
        </is>
      </c>
      <c r="T315" s="319" t="inlineStr">
        <is>
          <t>-</t>
        </is>
      </c>
      <c r="U315" s="319" t="inlineStr">
        <is>
          <t>-</t>
        </is>
      </c>
      <c r="V315" s="319" t="inlineStr">
        <is>
          <t>-</t>
        </is>
      </c>
      <c r="W315" s="319" t="inlineStr">
        <is>
          <t>-</t>
        </is>
      </c>
      <c r="X315" s="319" t="inlineStr">
        <is>
          <t>-</t>
        </is>
      </c>
      <c r="Y315" s="319" t="inlineStr">
        <is>
          <t>-</t>
        </is>
      </c>
      <c r="Z315" s="319" t="inlineStr">
        <is>
          <t>-</t>
        </is>
      </c>
      <c r="AA315" s="319" t="inlineStr">
        <is>
          <t>-</t>
        </is>
      </c>
      <c r="AB315" s="319" t="inlineStr">
        <is>
          <t>-</t>
        </is>
      </c>
      <c r="AC315" s="319" t="inlineStr">
        <is>
          <t>-</t>
        </is>
      </c>
      <c r="AD315" s="307" t="n"/>
      <c r="AE315" s="307" t="n"/>
      <c r="AF315" s="307" t="n"/>
      <c r="AG315" s="307" t="n"/>
      <c r="AH315" s="307" t="n"/>
      <c r="AI315" s="307" t="n"/>
      <c r="AJ315" s="307" t="n"/>
      <c r="AK315" s="307" t="n"/>
      <c r="AL315" s="307" t="n"/>
      <c r="AM315" s="307" t="n"/>
      <c r="AN315" s="307" t="n"/>
      <c r="AO315" s="307" t="n"/>
      <c r="AP315" s="307" t="n"/>
      <c r="AQ315" s="307" t="n"/>
      <c r="AR315" s="307" t="n"/>
      <c r="AS315" s="307" t="n"/>
      <c r="AT315" s="307" t="n"/>
      <c r="AU315" s="307" t="n"/>
      <c r="AV315" s="307" t="n"/>
      <c r="AW315" s="307" t="n"/>
      <c r="AX315" s="307" t="n"/>
      <c r="AY315" s="307" t="n"/>
      <c r="AZ315" s="307" t="n"/>
      <c r="BA315" s="307" t="n"/>
      <c r="BB315" s="307" t="n"/>
      <c r="BC315" s="307" t="n"/>
      <c r="BD315" s="307" t="n"/>
      <c r="BE315" s="307" t="n"/>
      <c r="BF315" s="307" t="n"/>
      <c r="BG315" s="307" t="n"/>
      <c r="BH315" s="307" t="n"/>
      <c r="BI315" s="307" t="n"/>
      <c r="BJ315" s="307" t="n"/>
      <c r="BK315" s="307" t="n"/>
      <c r="BL315" s="307" t="n"/>
      <c r="BM315" s="307" t="n"/>
      <c r="BN315" s="307" t="n"/>
      <c r="BO315" s="307" t="n"/>
      <c r="BP315" s="307" t="n"/>
      <c r="BQ315" s="307" t="n"/>
      <c r="BR315" s="307" t="n"/>
      <c r="BS315" s="307" t="n"/>
      <c r="BT315" s="307" t="n"/>
      <c r="BU315" s="307" t="n"/>
      <c r="BV315" s="307" t="n"/>
      <c r="BW315" s="307" t="n"/>
      <c r="BX315" s="307" t="n"/>
      <c r="BY315" s="307" t="n"/>
      <c r="BZ315" s="307" t="n"/>
      <c r="CA315" s="307" t="n"/>
      <c r="CB315" s="307" t="n"/>
      <c r="CC315" s="302" t="n"/>
      <c r="CD315" s="302" t="n"/>
      <c r="CE315" s="302" t="n"/>
      <c r="CF315" s="302" t="n"/>
      <c r="CG315" s="302" t="n"/>
      <c r="CH315" s="302" t="n"/>
      <c r="CI315" s="302" t="n"/>
      <c r="CJ315" s="302" t="n"/>
      <c r="CK315" s="302" t="n"/>
      <c r="CL315" s="302" t="n"/>
      <c r="CM315" s="302" t="n"/>
      <c r="CN315" s="302" t="n"/>
      <c r="CO315" s="302" t="n"/>
      <c r="CP315" s="302" t="n"/>
      <c r="CQ315" s="302" t="n"/>
      <c r="CR315" s="302" t="n"/>
      <c r="CS315" s="302" t="n"/>
      <c r="CT315" s="302" t="n"/>
      <c r="CU315" s="302" t="n"/>
      <c r="CV315" s="302" t="n"/>
    </row>
    <row r="316" ht="10.5" customHeight="1" s="412">
      <c r="A316" s="302" t="inlineStr">
        <is>
          <t xml:space="preserve">    Guidance High</t>
        </is>
      </c>
      <c r="B316" s="319" t="inlineStr">
        <is>
          <t>-</t>
        </is>
      </c>
      <c r="C316" s="319" t="inlineStr">
        <is>
          <t>-</t>
        </is>
      </c>
      <c r="D316" s="319" t="inlineStr">
        <is>
          <t>-</t>
        </is>
      </c>
      <c r="E316" s="319" t="inlineStr">
        <is>
          <t>-</t>
        </is>
      </c>
      <c r="F316" s="319" t="inlineStr">
        <is>
          <t>-</t>
        </is>
      </c>
      <c r="G316" s="319" t="inlineStr">
        <is>
          <t>-</t>
        </is>
      </c>
      <c r="H316" s="319" t="inlineStr">
        <is>
          <t>-</t>
        </is>
      </c>
      <c r="I316" s="464" t="n">
        <v>54</v>
      </c>
      <c r="J316" s="319" t="inlineStr">
        <is>
          <t>-</t>
        </is>
      </c>
      <c r="K316" s="319" t="inlineStr">
        <is>
          <t>-</t>
        </is>
      </c>
      <c r="L316" s="319" t="inlineStr">
        <is>
          <t>-</t>
        </is>
      </c>
      <c r="M316" s="319" t="inlineStr">
        <is>
          <t>-</t>
        </is>
      </c>
      <c r="N316" s="319" t="inlineStr">
        <is>
          <t>-</t>
        </is>
      </c>
      <c r="O316" s="319" t="inlineStr">
        <is>
          <t>-</t>
        </is>
      </c>
      <c r="P316" s="319" t="inlineStr">
        <is>
          <t>-</t>
        </is>
      </c>
      <c r="Q316" s="464" t="n">
        <v>57.5</v>
      </c>
      <c r="R316" s="319" t="inlineStr">
        <is>
          <t>-</t>
        </is>
      </c>
      <c r="S316" s="319" t="inlineStr">
        <is>
          <t>-</t>
        </is>
      </c>
      <c r="T316" s="319" t="inlineStr">
        <is>
          <t>-</t>
        </is>
      </c>
      <c r="U316" s="319" t="inlineStr">
        <is>
          <t>-</t>
        </is>
      </c>
      <c r="V316" s="319" t="inlineStr">
        <is>
          <t>-</t>
        </is>
      </c>
      <c r="W316" s="319" t="inlineStr">
        <is>
          <t>-</t>
        </is>
      </c>
      <c r="X316" s="319" t="inlineStr">
        <is>
          <t>-</t>
        </is>
      </c>
      <c r="Y316" s="319" t="inlineStr">
        <is>
          <t>-</t>
        </is>
      </c>
      <c r="Z316" s="319" t="inlineStr">
        <is>
          <t>-</t>
        </is>
      </c>
      <c r="AA316" s="319" t="inlineStr">
        <is>
          <t>-</t>
        </is>
      </c>
      <c r="AB316" s="319" t="inlineStr">
        <is>
          <t>-</t>
        </is>
      </c>
      <c r="AC316" s="319" t="inlineStr">
        <is>
          <t>-</t>
        </is>
      </c>
      <c r="AD316" s="307" t="n"/>
      <c r="AE316" s="307" t="n"/>
      <c r="AF316" s="307" t="n"/>
      <c r="AG316" s="307" t="n"/>
      <c r="AH316" s="307" t="n"/>
      <c r="AI316" s="307" t="n"/>
      <c r="AJ316" s="307" t="n"/>
      <c r="AK316" s="307" t="n"/>
      <c r="AL316" s="307" t="n"/>
      <c r="AM316" s="307" t="n"/>
      <c r="AN316" s="307" t="n"/>
      <c r="AO316" s="307" t="n"/>
      <c r="AP316" s="307" t="n"/>
      <c r="AQ316" s="307" t="n"/>
      <c r="AR316" s="307" t="n"/>
      <c r="AS316" s="307" t="n"/>
      <c r="AT316" s="307" t="n"/>
      <c r="AU316" s="307" t="n"/>
      <c r="AV316" s="307" t="n"/>
      <c r="AW316" s="307" t="n"/>
      <c r="AX316" s="307" t="n"/>
      <c r="AY316" s="307" t="n"/>
      <c r="AZ316" s="307" t="n"/>
      <c r="BA316" s="307" t="n"/>
      <c r="BB316" s="307" t="n"/>
      <c r="BC316" s="307" t="n"/>
      <c r="BD316" s="307" t="n"/>
      <c r="BE316" s="307" t="n"/>
      <c r="BF316" s="307" t="n"/>
      <c r="BG316" s="307" t="n"/>
      <c r="BH316" s="307" t="n"/>
      <c r="BI316" s="307" t="n"/>
      <c r="BJ316" s="307" t="n"/>
      <c r="BK316" s="307" t="n"/>
      <c r="BL316" s="307" t="n"/>
      <c r="BM316" s="307" t="n"/>
      <c r="BN316" s="307" t="n"/>
      <c r="BO316" s="307" t="n"/>
      <c r="BP316" s="307" t="n"/>
      <c r="BQ316" s="307" t="n"/>
      <c r="BR316" s="307" t="n"/>
      <c r="BS316" s="307" t="n"/>
      <c r="BT316" s="307" t="n"/>
      <c r="BU316" s="307" t="n"/>
      <c r="BV316" s="307" t="n"/>
      <c r="BW316" s="307" t="n"/>
      <c r="BX316" s="307" t="n"/>
      <c r="BY316" s="307" t="n"/>
      <c r="BZ316" s="307" t="n"/>
      <c r="CA316" s="307" t="n"/>
      <c r="CB316" s="307" t="n"/>
      <c r="CC316" s="302" t="n"/>
      <c r="CD316" s="302" t="n"/>
      <c r="CE316" s="302" t="n"/>
      <c r="CF316" s="302" t="n"/>
      <c r="CG316" s="302" t="n"/>
      <c r="CH316" s="302" t="n"/>
      <c r="CI316" s="302" t="n"/>
      <c r="CJ316" s="302" t="n"/>
      <c r="CK316" s="302" t="n"/>
      <c r="CL316" s="302" t="n"/>
      <c r="CM316" s="302" t="n"/>
      <c r="CN316" s="302" t="n"/>
      <c r="CO316" s="302" t="n"/>
      <c r="CP316" s="302" t="n"/>
      <c r="CQ316" s="302" t="n"/>
      <c r="CR316" s="302" t="n"/>
      <c r="CS316" s="302" t="n"/>
      <c r="CT316" s="302" t="n"/>
      <c r="CU316" s="302" t="n"/>
      <c r="CV316" s="302" t="n"/>
    </row>
    <row r="317" ht="10.5" customHeight="1" s="412">
      <c r="A317" s="302" t="inlineStr">
        <is>
          <t xml:space="preserve">    Acctg. Standard</t>
        </is>
      </c>
      <c r="B317" s="319" t="inlineStr">
        <is>
          <t>-</t>
        </is>
      </c>
      <c r="C317" s="319" t="inlineStr">
        <is>
          <t>-</t>
        </is>
      </c>
      <c r="D317" s="319" t="inlineStr">
        <is>
          <t>-</t>
        </is>
      </c>
      <c r="E317" s="319" t="inlineStr">
        <is>
          <t>-</t>
        </is>
      </c>
      <c r="F317" s="319" t="inlineStr">
        <is>
          <t>US GAAP</t>
        </is>
      </c>
      <c r="G317" s="319" t="inlineStr">
        <is>
          <t>US GAAP</t>
        </is>
      </c>
      <c r="H317" s="319" t="inlineStr">
        <is>
          <t>US GAAP</t>
        </is>
      </c>
      <c r="I317" s="319" t="inlineStr">
        <is>
          <t>US GAAP</t>
        </is>
      </c>
      <c r="J317" s="319" t="inlineStr">
        <is>
          <t>US GAAP</t>
        </is>
      </c>
      <c r="K317" s="319" t="inlineStr">
        <is>
          <t>US GAAP</t>
        </is>
      </c>
      <c r="L317" s="319" t="inlineStr">
        <is>
          <t>US GAAP</t>
        </is>
      </c>
      <c r="M317" s="319" t="inlineStr">
        <is>
          <t>US GAAP</t>
        </is>
      </c>
      <c r="N317" s="319" t="inlineStr">
        <is>
          <t>US GAAP</t>
        </is>
      </c>
      <c r="O317" s="319" t="inlineStr">
        <is>
          <t>US GAAP</t>
        </is>
      </c>
      <c r="P317" s="319" t="inlineStr">
        <is>
          <t>US GAAP</t>
        </is>
      </c>
      <c r="Q317" s="319" t="inlineStr">
        <is>
          <t>US GAAP</t>
        </is>
      </c>
      <c r="R317" s="319" t="inlineStr">
        <is>
          <t>US GAAP</t>
        </is>
      </c>
      <c r="S317" s="319" t="inlineStr">
        <is>
          <t>US GAAP</t>
        </is>
      </c>
      <c r="T317" s="319" t="inlineStr">
        <is>
          <t>US GAAP</t>
        </is>
      </c>
      <c r="U317" s="319" t="inlineStr">
        <is>
          <t>US GAAP</t>
        </is>
      </c>
      <c r="V317" s="319" t="inlineStr">
        <is>
          <t>US GAAP</t>
        </is>
      </c>
      <c r="W317" s="319" t="inlineStr">
        <is>
          <t>US GAAP</t>
        </is>
      </c>
      <c r="X317" s="319" t="inlineStr">
        <is>
          <t>US GAAP</t>
        </is>
      </c>
      <c r="Y317" s="319" t="inlineStr">
        <is>
          <t>US GAAP</t>
        </is>
      </c>
      <c r="Z317" s="319" t="inlineStr">
        <is>
          <t>US GAAP</t>
        </is>
      </c>
      <c r="AA317" s="319" t="inlineStr">
        <is>
          <t>US GAAP</t>
        </is>
      </c>
      <c r="AB317" s="319" t="inlineStr">
        <is>
          <t>US GAAP</t>
        </is>
      </c>
      <c r="AC317" s="319" t="inlineStr">
        <is>
          <t>US GAAP</t>
        </is>
      </c>
      <c r="AD317" s="307" t="n"/>
      <c r="AE317" s="307" t="n"/>
      <c r="AF317" s="307" t="n"/>
      <c r="AG317" s="307" t="n"/>
      <c r="AH317" s="307" t="n"/>
      <c r="AI317" s="307" t="n"/>
      <c r="AJ317" s="307" t="n"/>
      <c r="AK317" s="307" t="n"/>
      <c r="AL317" s="307" t="n"/>
      <c r="AM317" s="307" t="n"/>
      <c r="AN317" s="307" t="n"/>
      <c r="AO317" s="307" t="n"/>
      <c r="AP317" s="307" t="n"/>
      <c r="AQ317" s="307" t="n"/>
      <c r="AR317" s="307" t="n"/>
      <c r="AS317" s="307" t="n"/>
      <c r="AT317" s="307" t="n"/>
      <c r="AU317" s="307" t="n"/>
      <c r="AV317" s="307" t="n"/>
      <c r="AW317" s="307" t="n"/>
      <c r="AX317" s="307" t="n"/>
      <c r="AY317" s="307" t="n"/>
      <c r="AZ317" s="307" t="n"/>
      <c r="BA317" s="307" t="n"/>
      <c r="BB317" s="307" t="n"/>
      <c r="BC317" s="307" t="n"/>
      <c r="BD317" s="307" t="n"/>
      <c r="BE317" s="307" t="n"/>
      <c r="BF317" s="307" t="n"/>
      <c r="BG317" s="307" t="n"/>
      <c r="BH317" s="307" t="n"/>
      <c r="BI317" s="307" t="n"/>
      <c r="BJ317" s="307" t="n"/>
      <c r="BK317" s="307" t="n"/>
      <c r="BL317" s="307" t="n"/>
      <c r="BM317" s="307" t="n"/>
      <c r="BN317" s="307" t="n"/>
      <c r="BO317" s="307" t="n"/>
      <c r="BP317" s="307" t="n"/>
      <c r="BQ317" s="307" t="n"/>
      <c r="BR317" s="307" t="n"/>
      <c r="BS317" s="307" t="n"/>
      <c r="BT317" s="307" t="n"/>
      <c r="BU317" s="307" t="n"/>
      <c r="BV317" s="307" t="n"/>
      <c r="BW317" s="307" t="n"/>
      <c r="BX317" s="307" t="n"/>
      <c r="BY317" s="307" t="n"/>
      <c r="BZ317" s="307" t="n"/>
      <c r="CA317" s="307" t="n"/>
      <c r="CB317" s="307" t="n"/>
      <c r="CC317" s="302" t="n"/>
      <c r="CD317" s="302" t="n"/>
      <c r="CE317" s="302" t="n"/>
      <c r="CF317" s="302" t="n"/>
      <c r="CG317" s="302" t="n"/>
      <c r="CH317" s="302" t="n"/>
      <c r="CI317" s="302" t="n"/>
      <c r="CJ317" s="302" t="n"/>
      <c r="CK317" s="302" t="n"/>
      <c r="CL317" s="302" t="n"/>
      <c r="CM317" s="302" t="n"/>
      <c r="CN317" s="302" t="n"/>
      <c r="CO317" s="302" t="n"/>
      <c r="CP317" s="302" t="n"/>
      <c r="CQ317" s="302" t="n"/>
      <c r="CR317" s="302" t="n"/>
      <c r="CS317" s="302" t="n"/>
      <c r="CT317" s="302" t="n"/>
      <c r="CU317" s="302" t="n"/>
      <c r="CV317" s="302" t="n"/>
    </row>
    <row r="318" ht="10.5" customHeight="1" s="412">
      <c r="A318" s="318" t="inlineStr">
        <is>
          <t>Effective Tax Rate %</t>
        </is>
      </c>
      <c r="B318" s="319" t="inlineStr">
        <is>
          <t>-</t>
        </is>
      </c>
      <c r="C318" s="319" t="inlineStr">
        <is>
          <t>-</t>
        </is>
      </c>
      <c r="D318" s="319" t="inlineStr">
        <is>
          <t>-</t>
        </is>
      </c>
      <c r="E318" s="319" t="inlineStr">
        <is>
          <t>-</t>
        </is>
      </c>
      <c r="F318" s="461" t="n">
        <v>33.3</v>
      </c>
      <c r="G318" s="461" t="n">
        <v>36.1</v>
      </c>
      <c r="H318" s="461" t="n">
        <v>28.8</v>
      </c>
      <c r="I318" s="461" t="n">
        <v>29.60748</v>
      </c>
      <c r="J318" s="461" t="n">
        <v>37.6</v>
      </c>
      <c r="K318" s="461" t="n">
        <v>27.8</v>
      </c>
      <c r="L318" s="461" t="n">
        <v>28.2</v>
      </c>
      <c r="M318" s="461" t="n">
        <v>30.5</v>
      </c>
      <c r="N318" s="461" t="n">
        <v>28</v>
      </c>
      <c r="O318" s="461" t="n">
        <v>28.05872</v>
      </c>
      <c r="P318" s="461" t="n">
        <v>28.1</v>
      </c>
      <c r="Q318" s="461" t="n">
        <v>26.2</v>
      </c>
      <c r="R318" s="461" t="n">
        <v>28.1</v>
      </c>
      <c r="S318" s="461" t="n">
        <v>28.7</v>
      </c>
      <c r="T318" s="462" t="n">
        <v>29.8719</v>
      </c>
      <c r="U318" s="462" t="n">
        <v>29.91429</v>
      </c>
      <c r="V318" s="462" t="n">
        <v>29.83333</v>
      </c>
      <c r="W318" s="462" t="n">
        <v>29.33333</v>
      </c>
      <c r="X318" s="462" t="n">
        <v>28.5</v>
      </c>
      <c r="Y318" s="462" t="n">
        <v>27.5</v>
      </c>
      <c r="Z318" s="462" t="n">
        <v>27.5</v>
      </c>
      <c r="AA318" s="462" t="n">
        <v>27</v>
      </c>
      <c r="AB318" s="462" t="n">
        <v>27</v>
      </c>
      <c r="AC318" s="462" t="n">
        <v>26</v>
      </c>
      <c r="AD318" s="307" t="n"/>
      <c r="AE318" s="307" t="n"/>
      <c r="AF318" s="307" t="n"/>
      <c r="AG318" s="307" t="n"/>
      <c r="AH318" s="307" t="n"/>
      <c r="AI318" s="307" t="n"/>
      <c r="AJ318" s="307" t="n"/>
      <c r="AK318" s="307" t="n"/>
      <c r="AL318" s="307" t="n"/>
      <c r="AM318" s="307" t="n"/>
      <c r="AN318" s="307" t="n"/>
      <c r="AO318" s="307" t="n"/>
      <c r="AP318" s="307" t="n"/>
      <c r="AQ318" s="307" t="n"/>
      <c r="AR318" s="307" t="n"/>
      <c r="AS318" s="307" t="n"/>
      <c r="AT318" s="307" t="n"/>
      <c r="AU318" s="307" t="n"/>
      <c r="AV318" s="307" t="n"/>
      <c r="AW318" s="307" t="n"/>
      <c r="AX318" s="307" t="n"/>
      <c r="AY318" s="307" t="n"/>
      <c r="AZ318" s="307" t="n"/>
      <c r="BA318" s="307" t="n"/>
      <c r="BB318" s="307" t="n"/>
      <c r="BC318" s="307" t="n"/>
      <c r="BD318" s="307" t="n"/>
      <c r="BE318" s="307" t="n"/>
      <c r="BF318" s="307" t="n"/>
      <c r="BG318" s="307" t="n"/>
      <c r="BH318" s="307" t="n"/>
      <c r="BI318" s="307" t="n"/>
      <c r="BJ318" s="307" t="n"/>
      <c r="BK318" s="307" t="n"/>
      <c r="BL318" s="307" t="n"/>
      <c r="BM318" s="307" t="n"/>
      <c r="BN318" s="307" t="n"/>
      <c r="BO318" s="307" t="n"/>
      <c r="BP318" s="307" t="n"/>
      <c r="BQ318" s="307" t="n"/>
      <c r="BR318" s="307" t="n"/>
      <c r="BS318" s="307" t="n"/>
      <c r="BT318" s="307" t="n"/>
      <c r="BU318" s="307" t="n"/>
      <c r="BV318" s="307" t="n"/>
      <c r="BW318" s="307" t="n"/>
      <c r="BX318" s="307" t="n"/>
      <c r="BY318" s="307" t="n"/>
      <c r="BZ318" s="307" t="n"/>
      <c r="CA318" s="307" t="n"/>
      <c r="CB318" s="307" t="n"/>
      <c r="CC318" s="302" t="n"/>
      <c r="CD318" s="302" t="n"/>
      <c r="CE318" s="302" t="n"/>
      <c r="CF318" s="302" t="n"/>
      <c r="CG318" s="302" t="n"/>
      <c r="CH318" s="302" t="n"/>
      <c r="CI318" s="302" t="n"/>
      <c r="CJ318" s="302" t="n"/>
      <c r="CK318" s="302" t="n"/>
      <c r="CL318" s="302" t="n"/>
      <c r="CM318" s="302" t="n"/>
      <c r="CN318" s="302" t="n"/>
      <c r="CO318" s="302" t="n"/>
      <c r="CP318" s="302" t="n"/>
      <c r="CQ318" s="302" t="n"/>
      <c r="CR318" s="302" t="n"/>
      <c r="CS318" s="302" t="n"/>
      <c r="CT318" s="302" t="n"/>
      <c r="CU318" s="302" t="n"/>
      <c r="CV318" s="302" t="n"/>
    </row>
    <row r="319" ht="10.5" customHeight="1" s="412">
      <c r="A319" s="302" t="inlineStr">
        <is>
          <t xml:space="preserve">    Final Est.</t>
        </is>
      </c>
      <c r="B319" s="319" t="inlineStr">
        <is>
          <t>-</t>
        </is>
      </c>
      <c r="C319" s="319" t="inlineStr">
        <is>
          <t>-</t>
        </is>
      </c>
      <c r="D319" s="319" t="inlineStr">
        <is>
          <t>-</t>
        </is>
      </c>
      <c r="E319" s="319" t="inlineStr">
        <is>
          <t>-</t>
        </is>
      </c>
      <c r="F319" s="462" t="n">
        <v>39.92143</v>
      </c>
      <c r="G319" s="462" t="n">
        <v>35.92</v>
      </c>
      <c r="H319" s="462" t="n">
        <v>29.49444</v>
      </c>
      <c r="I319" s="462" t="n">
        <v>29.844</v>
      </c>
      <c r="J319" s="462" t="n">
        <v>30.13214</v>
      </c>
      <c r="K319" s="462" t="n">
        <v>29.1</v>
      </c>
      <c r="L319" s="462" t="n">
        <v>30.492</v>
      </c>
      <c r="M319" s="462" t="n">
        <v>30.29091</v>
      </c>
      <c r="N319" s="462" t="n">
        <v>29.58292</v>
      </c>
      <c r="O319" s="462" t="n">
        <v>27.88227</v>
      </c>
      <c r="P319" s="462" t="n">
        <v>28.13682</v>
      </c>
      <c r="Q319" s="462" t="n">
        <v>26.7765</v>
      </c>
      <c r="R319" s="462" t="n">
        <v>27.98409</v>
      </c>
      <c r="S319" s="462" t="n">
        <v>29.34318</v>
      </c>
      <c r="T319" s="319" t="inlineStr">
        <is>
          <t>-</t>
        </is>
      </c>
      <c r="U319" s="319" t="inlineStr">
        <is>
          <t>-</t>
        </is>
      </c>
      <c r="V319" s="319" t="inlineStr">
        <is>
          <t>-</t>
        </is>
      </c>
      <c r="W319" s="319" t="inlineStr">
        <is>
          <t>-</t>
        </is>
      </c>
      <c r="X319" s="319" t="inlineStr">
        <is>
          <t>-</t>
        </is>
      </c>
      <c r="Y319" s="319" t="inlineStr">
        <is>
          <t>-</t>
        </is>
      </c>
      <c r="Z319" s="319" t="inlineStr">
        <is>
          <t>-</t>
        </is>
      </c>
      <c r="AA319" s="319" t="inlineStr">
        <is>
          <t>-</t>
        </is>
      </c>
      <c r="AB319" s="319" t="inlineStr">
        <is>
          <t>-</t>
        </is>
      </c>
      <c r="AC319" s="319" t="inlineStr">
        <is>
          <t>-</t>
        </is>
      </c>
      <c r="AD319" s="307" t="n"/>
      <c r="AE319" s="307" t="n"/>
      <c r="AF319" s="307" t="n"/>
      <c r="AG319" s="307" t="n"/>
      <c r="AH319" s="307" t="n"/>
      <c r="AI319" s="307" t="n"/>
      <c r="AJ319" s="307" t="n"/>
      <c r="AK319" s="307" t="n"/>
      <c r="AL319" s="307" t="n"/>
      <c r="AM319" s="307" t="n"/>
      <c r="AN319" s="307" t="n"/>
      <c r="AO319" s="307" t="n"/>
      <c r="AP319" s="307" t="n"/>
      <c r="AQ319" s="307" t="n"/>
      <c r="AR319" s="307" t="n"/>
      <c r="AS319" s="307" t="n"/>
      <c r="AT319" s="307" t="n"/>
      <c r="AU319" s="307" t="n"/>
      <c r="AV319" s="307" t="n"/>
      <c r="AW319" s="307" t="n"/>
      <c r="AX319" s="307" t="n"/>
      <c r="AY319" s="307" t="n"/>
      <c r="AZ319" s="307" t="n"/>
      <c r="BA319" s="307" t="n"/>
      <c r="BB319" s="307" t="n"/>
      <c r="BC319" s="307" t="n"/>
      <c r="BD319" s="307" t="n"/>
      <c r="BE319" s="307" t="n"/>
      <c r="BF319" s="307" t="n"/>
      <c r="BG319" s="307" t="n"/>
      <c r="BH319" s="307" t="n"/>
      <c r="BI319" s="307" t="n"/>
      <c r="BJ319" s="307" t="n"/>
      <c r="BK319" s="307" t="n"/>
      <c r="BL319" s="307" t="n"/>
      <c r="BM319" s="307" t="n"/>
      <c r="BN319" s="307" t="n"/>
      <c r="BO319" s="307" t="n"/>
      <c r="BP319" s="307" t="n"/>
      <c r="BQ319" s="307" t="n"/>
      <c r="BR319" s="307" t="n"/>
      <c r="BS319" s="307" t="n"/>
      <c r="BT319" s="307" t="n"/>
      <c r="BU319" s="307" t="n"/>
      <c r="BV319" s="307" t="n"/>
      <c r="BW319" s="307" t="n"/>
      <c r="BX319" s="307" t="n"/>
      <c r="BY319" s="307" t="n"/>
      <c r="BZ319" s="307" t="n"/>
      <c r="CA319" s="307" t="n"/>
      <c r="CB319" s="307" t="n"/>
      <c r="CC319" s="302" t="n"/>
      <c r="CD319" s="302" t="n"/>
      <c r="CE319" s="302" t="n"/>
      <c r="CF319" s="302" t="n"/>
      <c r="CG319" s="302" t="n"/>
      <c r="CH319" s="302" t="n"/>
      <c r="CI319" s="302" t="n"/>
      <c r="CJ319" s="302" t="n"/>
      <c r="CK319" s="302" t="n"/>
      <c r="CL319" s="302" t="n"/>
      <c r="CM319" s="302" t="n"/>
      <c r="CN319" s="302" t="n"/>
      <c r="CO319" s="302" t="n"/>
      <c r="CP319" s="302" t="n"/>
      <c r="CQ319" s="302" t="n"/>
      <c r="CR319" s="302" t="n"/>
      <c r="CS319" s="302" t="n"/>
      <c r="CT319" s="302" t="n"/>
      <c r="CU319" s="302" t="n"/>
      <c r="CV319" s="302" t="n"/>
    </row>
    <row r="320" ht="10.5" customHeight="1" s="412">
      <c r="A320" s="302" t="inlineStr">
        <is>
          <t xml:space="preserve">    Median</t>
        </is>
      </c>
      <c r="B320" s="319" t="inlineStr">
        <is>
          <t>-</t>
        </is>
      </c>
      <c r="C320" s="319" t="inlineStr">
        <is>
          <t>-</t>
        </is>
      </c>
      <c r="D320" s="319" t="inlineStr">
        <is>
          <t>-</t>
        </is>
      </c>
      <c r="E320" s="319" t="inlineStr">
        <is>
          <t>-</t>
        </is>
      </c>
      <c r="F320" s="462" t="n">
        <v>39.8</v>
      </c>
      <c r="G320" s="462" t="n">
        <v>35.9</v>
      </c>
      <c r="H320" s="462" t="n">
        <v>29</v>
      </c>
      <c r="I320" s="462" t="n">
        <v>29.8</v>
      </c>
      <c r="J320" s="462" t="n">
        <v>29.5</v>
      </c>
      <c r="K320" s="462" t="n">
        <v>29.5</v>
      </c>
      <c r="L320" s="462" t="n">
        <v>30.9</v>
      </c>
      <c r="M320" s="462" t="n">
        <v>30.4</v>
      </c>
      <c r="N320" s="462" t="n">
        <v>29.5</v>
      </c>
      <c r="O320" s="462" t="n">
        <v>27.9</v>
      </c>
      <c r="P320" s="462" t="n">
        <v>28.15</v>
      </c>
      <c r="Q320" s="462" t="n">
        <v>26.9</v>
      </c>
      <c r="R320" s="462" t="n">
        <v>28</v>
      </c>
      <c r="S320" s="462" t="n">
        <v>29.4</v>
      </c>
      <c r="T320" s="462" t="n">
        <v>29.9</v>
      </c>
      <c r="U320" s="462" t="n">
        <v>30</v>
      </c>
      <c r="V320" s="462" t="n">
        <v>30</v>
      </c>
      <c r="W320" s="462" t="n">
        <v>30</v>
      </c>
      <c r="X320" s="462" t="n">
        <v>28.5</v>
      </c>
      <c r="Y320" s="462" t="n">
        <v>27.5</v>
      </c>
      <c r="Z320" s="462" t="n">
        <v>27.5</v>
      </c>
      <c r="AA320" s="462" t="n">
        <v>27</v>
      </c>
      <c r="AB320" s="462" t="n">
        <v>27</v>
      </c>
      <c r="AC320" s="462" t="n">
        <v>26</v>
      </c>
      <c r="AD320" s="307" t="n"/>
      <c r="AE320" s="307" t="n"/>
      <c r="AF320" s="307" t="n"/>
      <c r="AG320" s="307" t="n"/>
      <c r="AH320" s="307" t="n"/>
      <c r="AI320" s="307" t="n"/>
      <c r="AJ320" s="307" t="n"/>
      <c r="AK320" s="307" t="n"/>
      <c r="AL320" s="307" t="n"/>
      <c r="AM320" s="307" t="n"/>
      <c r="AN320" s="307" t="n"/>
      <c r="AO320" s="307" t="n"/>
      <c r="AP320" s="307" t="n"/>
      <c r="AQ320" s="307" t="n"/>
      <c r="AR320" s="307" t="n"/>
      <c r="AS320" s="307" t="n"/>
      <c r="AT320" s="307" t="n"/>
      <c r="AU320" s="307" t="n"/>
      <c r="AV320" s="307" t="n"/>
      <c r="AW320" s="307" t="n"/>
      <c r="AX320" s="307" t="n"/>
      <c r="AY320" s="307" t="n"/>
      <c r="AZ320" s="307" t="n"/>
      <c r="BA320" s="307" t="n"/>
      <c r="BB320" s="307" t="n"/>
      <c r="BC320" s="307" t="n"/>
      <c r="BD320" s="307" t="n"/>
      <c r="BE320" s="307" t="n"/>
      <c r="BF320" s="307" t="n"/>
      <c r="BG320" s="307" t="n"/>
      <c r="BH320" s="307" t="n"/>
      <c r="BI320" s="307" t="n"/>
      <c r="BJ320" s="307" t="n"/>
      <c r="BK320" s="307" t="n"/>
      <c r="BL320" s="307" t="n"/>
      <c r="BM320" s="307" t="n"/>
      <c r="BN320" s="307" t="n"/>
      <c r="BO320" s="307" t="n"/>
      <c r="BP320" s="307" t="n"/>
      <c r="BQ320" s="307" t="n"/>
      <c r="BR320" s="307" t="n"/>
      <c r="BS320" s="307" t="n"/>
      <c r="BT320" s="307" t="n"/>
      <c r="BU320" s="307" t="n"/>
      <c r="BV320" s="307" t="n"/>
      <c r="BW320" s="307" t="n"/>
      <c r="BX320" s="307" t="n"/>
      <c r="BY320" s="307" t="n"/>
      <c r="BZ320" s="307" t="n"/>
      <c r="CA320" s="307" t="n"/>
      <c r="CB320" s="307" t="n"/>
      <c r="CC320" s="302" t="n"/>
      <c r="CD320" s="302" t="n"/>
      <c r="CE320" s="302" t="n"/>
      <c r="CF320" s="302" t="n"/>
      <c r="CG320" s="302" t="n"/>
      <c r="CH320" s="302" t="n"/>
      <c r="CI320" s="302" t="n"/>
      <c r="CJ320" s="302" t="n"/>
      <c r="CK320" s="302" t="n"/>
      <c r="CL320" s="302" t="n"/>
      <c r="CM320" s="302" t="n"/>
      <c r="CN320" s="302" t="n"/>
      <c r="CO320" s="302" t="n"/>
      <c r="CP320" s="302" t="n"/>
      <c r="CQ320" s="302" t="n"/>
      <c r="CR320" s="302" t="n"/>
      <c r="CS320" s="302" t="n"/>
      <c r="CT320" s="302" t="n"/>
      <c r="CU320" s="302" t="n"/>
      <c r="CV320" s="302" t="n"/>
    </row>
    <row r="321" ht="10.5" customHeight="1" s="412">
      <c r="A321" s="302" t="inlineStr">
        <is>
          <t xml:space="preserve">    High</t>
        </is>
      </c>
      <c r="B321" s="319" t="inlineStr">
        <is>
          <t>-</t>
        </is>
      </c>
      <c r="C321" s="319" t="inlineStr">
        <is>
          <t>-</t>
        </is>
      </c>
      <c r="D321" s="319" t="inlineStr">
        <is>
          <t>-</t>
        </is>
      </c>
      <c r="E321" s="319" t="inlineStr">
        <is>
          <t>-</t>
        </is>
      </c>
      <c r="F321" s="462" t="n">
        <v>41</v>
      </c>
      <c r="G321" s="462" t="n">
        <v>36.4</v>
      </c>
      <c r="H321" s="462" t="n">
        <v>31.4</v>
      </c>
      <c r="I321" s="462" t="n">
        <v>30.7</v>
      </c>
      <c r="J321" s="462" t="n">
        <v>37.8</v>
      </c>
      <c r="K321" s="462" t="n">
        <v>29.9</v>
      </c>
      <c r="L321" s="462" t="n">
        <v>31</v>
      </c>
      <c r="M321" s="462" t="n">
        <v>30.7</v>
      </c>
      <c r="N321" s="462" t="n">
        <v>30.2</v>
      </c>
      <c r="O321" s="462" t="n">
        <v>28</v>
      </c>
      <c r="P321" s="462" t="n">
        <v>29</v>
      </c>
      <c r="Q321" s="462" t="n">
        <v>27.5</v>
      </c>
      <c r="R321" s="462" t="n">
        <v>28.1</v>
      </c>
      <c r="S321" s="462" t="n">
        <v>29.53</v>
      </c>
      <c r="T321" s="462" t="n">
        <v>30</v>
      </c>
      <c r="U321" s="462" t="n">
        <v>30</v>
      </c>
      <c r="V321" s="462" t="n">
        <v>30</v>
      </c>
      <c r="W321" s="462" t="n">
        <v>30</v>
      </c>
      <c r="X321" s="462" t="n">
        <v>30</v>
      </c>
      <c r="Y321" s="462" t="n">
        <v>30</v>
      </c>
      <c r="Z321" s="462" t="n">
        <v>30</v>
      </c>
      <c r="AA321" s="462" t="n">
        <v>30</v>
      </c>
      <c r="AB321" s="462" t="n">
        <v>30</v>
      </c>
      <c r="AC321" s="462" t="n">
        <v>30</v>
      </c>
      <c r="AD321" s="307" t="n"/>
      <c r="AE321" s="307" t="n"/>
      <c r="AF321" s="307" t="n"/>
      <c r="AG321" s="307" t="n"/>
      <c r="AH321" s="307" t="n"/>
      <c r="AI321" s="307" t="n"/>
      <c r="AJ321" s="307" t="n"/>
      <c r="AK321" s="307" t="n"/>
      <c r="AL321" s="307" t="n"/>
      <c r="AM321" s="307" t="n"/>
      <c r="AN321" s="307" t="n"/>
      <c r="AO321" s="307" t="n"/>
      <c r="AP321" s="307" t="n"/>
      <c r="AQ321" s="307" t="n"/>
      <c r="AR321" s="307" t="n"/>
      <c r="AS321" s="307" t="n"/>
      <c r="AT321" s="307" t="n"/>
      <c r="AU321" s="307" t="n"/>
      <c r="AV321" s="307" t="n"/>
      <c r="AW321" s="307" t="n"/>
      <c r="AX321" s="307" t="n"/>
      <c r="AY321" s="307" t="n"/>
      <c r="AZ321" s="307" t="n"/>
      <c r="BA321" s="307" t="n"/>
      <c r="BB321" s="307" t="n"/>
      <c r="BC321" s="307" t="n"/>
      <c r="BD321" s="307" t="n"/>
      <c r="BE321" s="307" t="n"/>
      <c r="BF321" s="307" t="n"/>
      <c r="BG321" s="307" t="n"/>
      <c r="BH321" s="307" t="n"/>
      <c r="BI321" s="307" t="n"/>
      <c r="BJ321" s="307" t="n"/>
      <c r="BK321" s="307" t="n"/>
      <c r="BL321" s="307" t="n"/>
      <c r="BM321" s="307" t="n"/>
      <c r="BN321" s="307" t="n"/>
      <c r="BO321" s="307" t="n"/>
      <c r="BP321" s="307" t="n"/>
      <c r="BQ321" s="307" t="n"/>
      <c r="BR321" s="307" t="n"/>
      <c r="BS321" s="307" t="n"/>
      <c r="BT321" s="307" t="n"/>
      <c r="BU321" s="307" t="n"/>
      <c r="BV321" s="307" t="n"/>
      <c r="BW321" s="307" t="n"/>
      <c r="BX321" s="307" t="n"/>
      <c r="BY321" s="307" t="n"/>
      <c r="BZ321" s="307" t="n"/>
      <c r="CA321" s="307" t="n"/>
      <c r="CB321" s="307" t="n"/>
      <c r="CC321" s="302" t="n"/>
      <c r="CD321" s="302" t="n"/>
      <c r="CE321" s="302" t="n"/>
      <c r="CF321" s="302" t="n"/>
      <c r="CG321" s="302" t="n"/>
      <c r="CH321" s="302" t="n"/>
      <c r="CI321" s="302" t="n"/>
      <c r="CJ321" s="302" t="n"/>
      <c r="CK321" s="302" t="n"/>
      <c r="CL321" s="302" t="n"/>
      <c r="CM321" s="302" t="n"/>
      <c r="CN321" s="302" t="n"/>
      <c r="CO321" s="302" t="n"/>
      <c r="CP321" s="302" t="n"/>
      <c r="CQ321" s="302" t="n"/>
      <c r="CR321" s="302" t="n"/>
      <c r="CS321" s="302" t="n"/>
      <c r="CT321" s="302" t="n"/>
      <c r="CU321" s="302" t="n"/>
      <c r="CV321" s="302" t="n"/>
    </row>
    <row r="322" ht="10.5" customHeight="1" s="412">
      <c r="A322" s="302" t="inlineStr">
        <is>
          <t xml:space="preserve">    Low</t>
        </is>
      </c>
      <c r="B322" s="319" t="inlineStr">
        <is>
          <t>-</t>
        </is>
      </c>
      <c r="C322" s="319" t="inlineStr">
        <is>
          <t>-</t>
        </is>
      </c>
      <c r="D322" s="319" t="inlineStr">
        <is>
          <t>-</t>
        </is>
      </c>
      <c r="E322" s="319" t="inlineStr">
        <is>
          <t>-</t>
        </is>
      </c>
      <c r="F322" s="462" t="n">
        <v>39.7</v>
      </c>
      <c r="G322" s="462" t="n">
        <v>35.6</v>
      </c>
      <c r="H322" s="462" t="n">
        <v>28.8</v>
      </c>
      <c r="I322" s="462" t="n">
        <v>29.6</v>
      </c>
      <c r="J322" s="462" t="n">
        <v>29.5</v>
      </c>
      <c r="K322" s="462" t="n">
        <v>27.4</v>
      </c>
      <c r="L322" s="462" t="n">
        <v>28.3</v>
      </c>
      <c r="M322" s="462" t="n">
        <v>27.4</v>
      </c>
      <c r="N322" s="462" t="n">
        <v>29.5</v>
      </c>
      <c r="O322" s="462" t="n">
        <v>27.7</v>
      </c>
      <c r="P322" s="462" t="n">
        <v>27.5</v>
      </c>
      <c r="Q322" s="462" t="n">
        <v>25.6</v>
      </c>
      <c r="R322" s="462" t="n">
        <v>27.7</v>
      </c>
      <c r="S322" s="462" t="n">
        <v>28.2</v>
      </c>
      <c r="T322" s="462" t="n">
        <v>29</v>
      </c>
      <c r="U322" s="462" t="n">
        <v>29</v>
      </c>
      <c r="V322" s="462" t="n">
        <v>29</v>
      </c>
      <c r="W322" s="462" t="n">
        <v>28</v>
      </c>
      <c r="X322" s="462" t="n">
        <v>27</v>
      </c>
      <c r="Y322" s="462" t="n">
        <v>25</v>
      </c>
      <c r="Z322" s="462" t="n">
        <v>25</v>
      </c>
      <c r="AA322" s="462" t="n">
        <v>24</v>
      </c>
      <c r="AB322" s="462" t="n">
        <v>24</v>
      </c>
      <c r="AC322" s="462" t="n">
        <v>22</v>
      </c>
      <c r="AD322" s="307" t="n"/>
      <c r="AE322" s="307" t="n"/>
      <c r="AF322" s="307" t="n"/>
      <c r="AG322" s="307" t="n"/>
      <c r="AH322" s="307" t="n"/>
      <c r="AI322" s="307" t="n"/>
      <c r="AJ322" s="307" t="n"/>
      <c r="AK322" s="307" t="n"/>
      <c r="AL322" s="307" t="n"/>
      <c r="AM322" s="307" t="n"/>
      <c r="AN322" s="307" t="n"/>
      <c r="AO322" s="307" t="n"/>
      <c r="AP322" s="307" t="n"/>
      <c r="AQ322" s="307" t="n"/>
      <c r="AR322" s="307" t="n"/>
      <c r="AS322" s="307" t="n"/>
      <c r="AT322" s="307" t="n"/>
      <c r="AU322" s="307" t="n"/>
      <c r="AV322" s="307" t="n"/>
      <c r="AW322" s="307" t="n"/>
      <c r="AX322" s="307" t="n"/>
      <c r="AY322" s="307" t="n"/>
      <c r="AZ322" s="307" t="n"/>
      <c r="BA322" s="307" t="n"/>
      <c r="BB322" s="307" t="n"/>
      <c r="BC322" s="307" t="n"/>
      <c r="BD322" s="307" t="n"/>
      <c r="BE322" s="307" t="n"/>
      <c r="BF322" s="307" t="n"/>
      <c r="BG322" s="307" t="n"/>
      <c r="BH322" s="307" t="n"/>
      <c r="BI322" s="307" t="n"/>
      <c r="BJ322" s="307" t="n"/>
      <c r="BK322" s="307" t="n"/>
      <c r="BL322" s="307" t="n"/>
      <c r="BM322" s="307" t="n"/>
      <c r="BN322" s="307" t="n"/>
      <c r="BO322" s="307" t="n"/>
      <c r="BP322" s="307" t="n"/>
      <c r="BQ322" s="307" t="n"/>
      <c r="BR322" s="307" t="n"/>
      <c r="BS322" s="307" t="n"/>
      <c r="BT322" s="307" t="n"/>
      <c r="BU322" s="307" t="n"/>
      <c r="BV322" s="307" t="n"/>
      <c r="BW322" s="307" t="n"/>
      <c r="BX322" s="307" t="n"/>
      <c r="BY322" s="307" t="n"/>
      <c r="BZ322" s="307" t="n"/>
      <c r="CA322" s="307" t="n"/>
      <c r="CB322" s="307" t="n"/>
      <c r="CC322" s="302" t="n"/>
      <c r="CD322" s="302" t="n"/>
      <c r="CE322" s="302" t="n"/>
      <c r="CF322" s="302" t="n"/>
      <c r="CG322" s="302" t="n"/>
      <c r="CH322" s="302" t="n"/>
      <c r="CI322" s="302" t="n"/>
      <c r="CJ322" s="302" t="n"/>
      <c r="CK322" s="302" t="n"/>
      <c r="CL322" s="302" t="n"/>
      <c r="CM322" s="302" t="n"/>
      <c r="CN322" s="302" t="n"/>
      <c r="CO322" s="302" t="n"/>
      <c r="CP322" s="302" t="n"/>
      <c r="CQ322" s="302" t="n"/>
      <c r="CR322" s="302" t="n"/>
      <c r="CS322" s="302" t="n"/>
      <c r="CT322" s="302" t="n"/>
      <c r="CU322" s="302" t="n"/>
      <c r="CV322" s="302" t="n"/>
    </row>
    <row r="323" ht="10.5" customHeight="1" s="412">
      <c r="A323" s="302" t="inlineStr">
        <is>
          <t xml:space="preserve">    Std. Dev.</t>
        </is>
      </c>
      <c r="B323" s="319" t="inlineStr">
        <is>
          <t>-</t>
        </is>
      </c>
      <c r="C323" s="319" t="inlineStr">
        <is>
          <t>-</t>
        </is>
      </c>
      <c r="D323" s="319" t="inlineStr">
        <is>
          <t>-</t>
        </is>
      </c>
      <c r="E323" s="319" t="inlineStr">
        <is>
          <t>-</t>
        </is>
      </c>
      <c r="F323" s="460" t="n">
        <v>0.32772</v>
      </c>
      <c r="G323" s="460" t="n">
        <v>0.15144</v>
      </c>
      <c r="H323" s="460" t="n">
        <v>0.84095</v>
      </c>
      <c r="I323" s="460" t="n">
        <v>0.18779</v>
      </c>
      <c r="J323" s="460" t="n">
        <v>2.13643</v>
      </c>
      <c r="K323" s="460" t="n">
        <v>0.82821</v>
      </c>
      <c r="L323" s="460" t="n">
        <v>0.78124</v>
      </c>
      <c r="M323" s="460" t="n">
        <v>0.63526</v>
      </c>
      <c r="N323" s="460" t="n">
        <v>0.21027</v>
      </c>
      <c r="O323" s="460" t="n">
        <v>0.07781</v>
      </c>
      <c r="P323" s="460" t="n">
        <v>0.33455</v>
      </c>
      <c r="Q323" s="460" t="n">
        <v>0.45375</v>
      </c>
      <c r="R323" s="460" t="n">
        <v>0.06972</v>
      </c>
      <c r="S323" s="460" t="n">
        <v>0.26408</v>
      </c>
      <c r="T323" s="460" t="n">
        <v>0.20042</v>
      </c>
      <c r="U323" s="460" t="n">
        <v>0.23153</v>
      </c>
      <c r="V323" s="460" t="n">
        <v>0.37268</v>
      </c>
      <c r="W323" s="460" t="n">
        <v>0.94281</v>
      </c>
      <c r="X323" s="460" t="n">
        <v>1.5</v>
      </c>
      <c r="Y323" s="460" t="n">
        <v>2.5</v>
      </c>
      <c r="Z323" s="460" t="n">
        <v>2.5</v>
      </c>
      <c r="AA323" s="460" t="n">
        <v>3</v>
      </c>
      <c r="AB323" s="460" t="n">
        <v>3</v>
      </c>
      <c r="AC323" s="460" t="n">
        <v>4</v>
      </c>
      <c r="AD323" s="307" t="n"/>
      <c r="AE323" s="307" t="n"/>
      <c r="AF323" s="307" t="n"/>
      <c r="AG323" s="307" t="n"/>
      <c r="AH323" s="307" t="n"/>
      <c r="AI323" s="307" t="n"/>
      <c r="AJ323" s="307" t="n"/>
      <c r="AK323" s="307" t="n"/>
      <c r="AL323" s="307" t="n"/>
      <c r="AM323" s="307" t="n"/>
      <c r="AN323" s="307" t="n"/>
      <c r="AO323" s="307" t="n"/>
      <c r="AP323" s="307" t="n"/>
      <c r="AQ323" s="307" t="n"/>
      <c r="AR323" s="307" t="n"/>
      <c r="AS323" s="307" t="n"/>
      <c r="AT323" s="307" t="n"/>
      <c r="AU323" s="307" t="n"/>
      <c r="AV323" s="307" t="n"/>
      <c r="AW323" s="307" t="n"/>
      <c r="AX323" s="307" t="n"/>
      <c r="AY323" s="307" t="n"/>
      <c r="AZ323" s="307" t="n"/>
      <c r="BA323" s="307" t="n"/>
      <c r="BB323" s="307" t="n"/>
      <c r="BC323" s="307" t="n"/>
      <c r="BD323" s="307" t="n"/>
      <c r="BE323" s="307" t="n"/>
      <c r="BF323" s="307" t="n"/>
      <c r="BG323" s="307" t="n"/>
      <c r="BH323" s="307" t="n"/>
      <c r="BI323" s="307" t="n"/>
      <c r="BJ323" s="307" t="n"/>
      <c r="BK323" s="307" t="n"/>
      <c r="BL323" s="307" t="n"/>
      <c r="BM323" s="307" t="n"/>
      <c r="BN323" s="307" t="n"/>
      <c r="BO323" s="307" t="n"/>
      <c r="BP323" s="307" t="n"/>
      <c r="BQ323" s="307" t="n"/>
      <c r="BR323" s="307" t="n"/>
      <c r="BS323" s="307" t="n"/>
      <c r="BT323" s="307" t="n"/>
      <c r="BU323" s="307" t="n"/>
      <c r="BV323" s="307" t="n"/>
      <c r="BW323" s="307" t="n"/>
      <c r="BX323" s="307" t="n"/>
      <c r="BY323" s="307" t="n"/>
      <c r="BZ323" s="307" t="n"/>
      <c r="CA323" s="307" t="n"/>
      <c r="CB323" s="307" t="n"/>
      <c r="CC323" s="302" t="n"/>
      <c r="CD323" s="302" t="n"/>
      <c r="CE323" s="302" t="n"/>
      <c r="CF323" s="302" t="n"/>
      <c r="CG323" s="302" t="n"/>
      <c r="CH323" s="302" t="n"/>
      <c r="CI323" s="302" t="n"/>
      <c r="CJ323" s="302" t="n"/>
      <c r="CK323" s="302" t="n"/>
      <c r="CL323" s="302" t="n"/>
      <c r="CM323" s="302" t="n"/>
      <c r="CN323" s="302" t="n"/>
      <c r="CO323" s="302" t="n"/>
      <c r="CP323" s="302" t="n"/>
      <c r="CQ323" s="302" t="n"/>
      <c r="CR323" s="302" t="n"/>
      <c r="CS323" s="302" t="n"/>
      <c r="CT323" s="302" t="n"/>
      <c r="CU323" s="302" t="n"/>
      <c r="CV323" s="302" t="n"/>
    </row>
    <row r="324" ht="10.5" customHeight="1" s="412">
      <c r="A324" s="302" t="inlineStr">
        <is>
          <t xml:space="preserve">    No. of Estimates</t>
        </is>
      </c>
      <c r="B324" s="319" t="inlineStr">
        <is>
          <t>-</t>
        </is>
      </c>
      <c r="C324" s="319" t="inlineStr">
        <is>
          <t>-</t>
        </is>
      </c>
      <c r="D324" s="319" t="inlineStr">
        <is>
          <t>-</t>
        </is>
      </c>
      <c r="E324" s="319" t="inlineStr">
        <is>
          <t>-</t>
        </is>
      </c>
      <c r="F324" s="319" t="inlineStr">
        <is>
          <t>14/14</t>
        </is>
      </c>
      <c r="G324" s="319" t="inlineStr">
        <is>
          <t>15/16</t>
        </is>
      </c>
      <c r="H324" s="319" t="inlineStr">
        <is>
          <t>18/18</t>
        </is>
      </c>
      <c r="I324" s="319" t="inlineStr">
        <is>
          <t>25/25</t>
        </is>
      </c>
      <c r="J324" s="319" t="inlineStr">
        <is>
          <t>28/28</t>
        </is>
      </c>
      <c r="K324" s="319" t="inlineStr">
        <is>
          <t>27/28</t>
        </is>
      </c>
      <c r="L324" s="319" t="inlineStr">
        <is>
          <t>25/25</t>
        </is>
      </c>
      <c r="M324" s="319" t="inlineStr">
        <is>
          <t>22/24</t>
        </is>
      </c>
      <c r="N324" s="319" t="inlineStr">
        <is>
          <t>24/24</t>
        </is>
      </c>
      <c r="O324" s="319" t="inlineStr">
        <is>
          <t>22/22</t>
        </is>
      </c>
      <c r="P324" s="319" t="inlineStr">
        <is>
          <t>22/22</t>
        </is>
      </c>
      <c r="Q324" s="319" t="inlineStr">
        <is>
          <t>20/20</t>
        </is>
      </c>
      <c r="R324" s="319" t="inlineStr">
        <is>
          <t>22/22</t>
        </is>
      </c>
      <c r="S324" s="319" t="inlineStr">
        <is>
          <t>22/22</t>
        </is>
      </c>
      <c r="T324" s="319" t="inlineStr">
        <is>
          <t>21/21</t>
        </is>
      </c>
      <c r="U324" s="319" t="inlineStr">
        <is>
          <t>21/21</t>
        </is>
      </c>
      <c r="V324" s="319" t="inlineStr">
        <is>
          <t>6/6</t>
        </is>
      </c>
      <c r="W324" s="319" t="inlineStr">
        <is>
          <t>3/3</t>
        </is>
      </c>
      <c r="X324" s="319" t="inlineStr">
        <is>
          <t>2/2</t>
        </is>
      </c>
      <c r="Y324" s="319" t="inlineStr">
        <is>
          <t>2/2</t>
        </is>
      </c>
      <c r="Z324" s="319" t="inlineStr">
        <is>
          <t>2/2</t>
        </is>
      </c>
      <c r="AA324" s="319" t="inlineStr">
        <is>
          <t>2/2</t>
        </is>
      </c>
      <c r="AB324" s="319" t="inlineStr">
        <is>
          <t>2/2</t>
        </is>
      </c>
      <c r="AC324" s="319" t="inlineStr">
        <is>
          <t>2/2</t>
        </is>
      </c>
      <c r="AD324" s="307" t="n"/>
      <c r="AE324" s="307" t="n"/>
      <c r="AF324" s="307" t="n"/>
      <c r="AG324" s="307" t="n"/>
      <c r="AH324" s="307" t="n"/>
      <c r="AI324" s="307" t="n"/>
      <c r="AJ324" s="307" t="n"/>
      <c r="AK324" s="307" t="n"/>
      <c r="AL324" s="307" t="n"/>
      <c r="AM324" s="307" t="n"/>
      <c r="AN324" s="307" t="n"/>
      <c r="AO324" s="307" t="n"/>
      <c r="AP324" s="307" t="n"/>
      <c r="AQ324" s="307" t="n"/>
      <c r="AR324" s="307" t="n"/>
      <c r="AS324" s="307" t="n"/>
      <c r="AT324" s="307" t="n"/>
      <c r="AU324" s="307" t="n"/>
      <c r="AV324" s="307" t="n"/>
      <c r="AW324" s="307" t="n"/>
      <c r="AX324" s="307" t="n"/>
      <c r="AY324" s="307" t="n"/>
      <c r="AZ324" s="307" t="n"/>
      <c r="BA324" s="307" t="n"/>
      <c r="BB324" s="307" t="n"/>
      <c r="BC324" s="307" t="n"/>
      <c r="BD324" s="307" t="n"/>
      <c r="BE324" s="307" t="n"/>
      <c r="BF324" s="307" t="n"/>
      <c r="BG324" s="307" t="n"/>
      <c r="BH324" s="307" t="n"/>
      <c r="BI324" s="307" t="n"/>
      <c r="BJ324" s="307" t="n"/>
      <c r="BK324" s="307" t="n"/>
      <c r="BL324" s="307" t="n"/>
      <c r="BM324" s="307" t="n"/>
      <c r="BN324" s="307" t="n"/>
      <c r="BO324" s="307" t="n"/>
      <c r="BP324" s="307" t="n"/>
      <c r="BQ324" s="307" t="n"/>
      <c r="BR324" s="307" t="n"/>
      <c r="BS324" s="307" t="n"/>
      <c r="BT324" s="307" t="n"/>
      <c r="BU324" s="307" t="n"/>
      <c r="BV324" s="307" t="n"/>
      <c r="BW324" s="307" t="n"/>
      <c r="BX324" s="307" t="n"/>
      <c r="BY324" s="307" t="n"/>
      <c r="BZ324" s="307" t="n"/>
      <c r="CA324" s="307" t="n"/>
      <c r="CB324" s="307" t="n"/>
      <c r="CC324" s="302" t="n"/>
      <c r="CD324" s="302" t="n"/>
      <c r="CE324" s="302" t="n"/>
      <c r="CF324" s="302" t="n"/>
      <c r="CG324" s="302" t="n"/>
      <c r="CH324" s="302" t="n"/>
      <c r="CI324" s="302" t="n"/>
      <c r="CJ324" s="302" t="n"/>
      <c r="CK324" s="302" t="n"/>
      <c r="CL324" s="302" t="n"/>
      <c r="CM324" s="302" t="n"/>
      <c r="CN324" s="302" t="n"/>
      <c r="CO324" s="302" t="n"/>
      <c r="CP324" s="302" t="n"/>
      <c r="CQ324" s="302" t="n"/>
      <c r="CR324" s="302" t="n"/>
      <c r="CS324" s="302" t="n"/>
      <c r="CT324" s="302" t="n"/>
      <c r="CU324" s="302" t="n"/>
      <c r="CV324" s="302" t="n"/>
    </row>
    <row r="325" ht="10.5" customHeight="1" s="412">
      <c r="A325" s="302" t="inlineStr">
        <is>
          <t xml:space="preserve">    Guidance Low</t>
        </is>
      </c>
      <c r="B325" s="319" t="inlineStr">
        <is>
          <t>-</t>
        </is>
      </c>
      <c r="C325" s="319" t="inlineStr">
        <is>
          <t>-</t>
        </is>
      </c>
      <c r="D325" s="319" t="inlineStr">
        <is>
          <t>-</t>
        </is>
      </c>
      <c r="E325" s="319" t="inlineStr">
        <is>
          <t>-</t>
        </is>
      </c>
      <c r="F325" s="319" t="inlineStr">
        <is>
          <t>-</t>
        </is>
      </c>
      <c r="G325" s="319" t="inlineStr">
        <is>
          <t>-</t>
        </is>
      </c>
      <c r="H325" s="319" t="inlineStr">
        <is>
          <t>-</t>
        </is>
      </c>
      <c r="I325" s="319" t="inlineStr">
        <is>
          <t>-</t>
        </is>
      </c>
      <c r="J325" s="319" t="inlineStr">
        <is>
          <t>-</t>
        </is>
      </c>
      <c r="K325" s="319" t="inlineStr">
        <is>
          <t>-</t>
        </is>
      </c>
      <c r="L325" s="319" t="inlineStr">
        <is>
          <t>-</t>
        </is>
      </c>
      <c r="M325" s="319" t="inlineStr">
        <is>
          <t>-</t>
        </is>
      </c>
      <c r="N325" s="319" t="inlineStr">
        <is>
          <t>-</t>
        </is>
      </c>
      <c r="O325" s="319" t="inlineStr">
        <is>
          <t>-</t>
        </is>
      </c>
      <c r="P325" s="319" t="inlineStr">
        <is>
          <t>-</t>
        </is>
      </c>
      <c r="Q325" s="319" t="inlineStr">
        <is>
          <t>-</t>
        </is>
      </c>
      <c r="R325" s="463" t="n">
        <v>28</v>
      </c>
      <c r="S325" s="319" t="inlineStr">
        <is>
          <t>-</t>
        </is>
      </c>
      <c r="T325" s="319" t="inlineStr">
        <is>
          <t>-</t>
        </is>
      </c>
      <c r="U325" s="319" t="inlineStr">
        <is>
          <t>-</t>
        </is>
      </c>
      <c r="V325" s="319" t="inlineStr">
        <is>
          <t>-</t>
        </is>
      </c>
      <c r="W325" s="319" t="inlineStr">
        <is>
          <t>-</t>
        </is>
      </c>
      <c r="X325" s="319" t="inlineStr">
        <is>
          <t>-</t>
        </is>
      </c>
      <c r="Y325" s="319" t="inlineStr">
        <is>
          <t>-</t>
        </is>
      </c>
      <c r="Z325" s="319" t="inlineStr">
        <is>
          <t>-</t>
        </is>
      </c>
      <c r="AA325" s="319" t="inlineStr">
        <is>
          <t>-</t>
        </is>
      </c>
      <c r="AB325" s="319" t="inlineStr">
        <is>
          <t>-</t>
        </is>
      </c>
      <c r="AC325" s="319" t="inlineStr">
        <is>
          <t>-</t>
        </is>
      </c>
      <c r="AD325" s="307" t="n"/>
      <c r="AE325" s="307" t="n"/>
      <c r="AF325" s="307" t="n"/>
      <c r="AG325" s="307" t="n"/>
      <c r="AH325" s="307" t="n"/>
      <c r="AI325" s="307" t="n"/>
      <c r="AJ325" s="307" t="n"/>
      <c r="AK325" s="307" t="n"/>
      <c r="AL325" s="307" t="n"/>
      <c r="AM325" s="307" t="n"/>
      <c r="AN325" s="307" t="n"/>
      <c r="AO325" s="307" t="n"/>
      <c r="AP325" s="307" t="n"/>
      <c r="AQ325" s="307" t="n"/>
      <c r="AR325" s="307" t="n"/>
      <c r="AS325" s="307" t="n"/>
      <c r="AT325" s="307" t="n"/>
      <c r="AU325" s="307" t="n"/>
      <c r="AV325" s="307" t="n"/>
      <c r="AW325" s="307" t="n"/>
      <c r="AX325" s="307" t="n"/>
      <c r="AY325" s="307" t="n"/>
      <c r="AZ325" s="307" t="n"/>
      <c r="BA325" s="307" t="n"/>
      <c r="BB325" s="307" t="n"/>
      <c r="BC325" s="307" t="n"/>
      <c r="BD325" s="307" t="n"/>
      <c r="BE325" s="307" t="n"/>
      <c r="BF325" s="307" t="n"/>
      <c r="BG325" s="307" t="n"/>
      <c r="BH325" s="307" t="n"/>
      <c r="BI325" s="307" t="n"/>
      <c r="BJ325" s="307" t="n"/>
      <c r="BK325" s="307" t="n"/>
      <c r="BL325" s="307" t="n"/>
      <c r="BM325" s="307" t="n"/>
      <c r="BN325" s="307" t="n"/>
      <c r="BO325" s="307" t="n"/>
      <c r="BP325" s="307" t="n"/>
      <c r="BQ325" s="307" t="n"/>
      <c r="BR325" s="307" t="n"/>
      <c r="BS325" s="307" t="n"/>
      <c r="BT325" s="307" t="n"/>
      <c r="BU325" s="307" t="n"/>
      <c r="BV325" s="307" t="n"/>
      <c r="BW325" s="307" t="n"/>
      <c r="BX325" s="307" t="n"/>
      <c r="BY325" s="307" t="n"/>
      <c r="BZ325" s="307" t="n"/>
      <c r="CA325" s="307" t="n"/>
      <c r="CB325" s="307" t="n"/>
      <c r="CC325" s="302" t="n"/>
      <c r="CD325" s="302" t="n"/>
      <c r="CE325" s="302" t="n"/>
      <c r="CF325" s="302" t="n"/>
      <c r="CG325" s="302" t="n"/>
      <c r="CH325" s="302" t="n"/>
      <c r="CI325" s="302" t="n"/>
      <c r="CJ325" s="302" t="n"/>
      <c r="CK325" s="302" t="n"/>
      <c r="CL325" s="302" t="n"/>
      <c r="CM325" s="302" t="n"/>
      <c r="CN325" s="302" t="n"/>
      <c r="CO325" s="302" t="n"/>
      <c r="CP325" s="302" t="n"/>
      <c r="CQ325" s="302" t="n"/>
      <c r="CR325" s="302" t="n"/>
      <c r="CS325" s="302" t="n"/>
      <c r="CT325" s="302" t="n"/>
      <c r="CU325" s="302" t="n"/>
      <c r="CV325" s="302" t="n"/>
    </row>
    <row r="326" ht="10.5" customHeight="1" s="412">
      <c r="A326" s="302" t="inlineStr">
        <is>
          <t xml:space="preserve">    Guidance</t>
        </is>
      </c>
      <c r="B326" s="319" t="inlineStr">
        <is>
          <t>-</t>
        </is>
      </c>
      <c r="C326" s="319" t="inlineStr">
        <is>
          <t>-</t>
        </is>
      </c>
      <c r="D326" s="319" t="inlineStr">
        <is>
          <t>-</t>
        </is>
      </c>
      <c r="E326" s="319" t="inlineStr">
        <is>
          <t>-</t>
        </is>
      </c>
      <c r="F326" s="465" t="n">
        <v>40</v>
      </c>
      <c r="G326" s="465" t="n">
        <v>36</v>
      </c>
      <c r="H326" s="465" t="n">
        <v>29</v>
      </c>
      <c r="I326" s="465" t="n">
        <v>30</v>
      </c>
      <c r="J326" s="465" t="n">
        <v>29.4</v>
      </c>
      <c r="K326" s="465" t="n">
        <v>27.6</v>
      </c>
      <c r="L326" s="465" t="n">
        <v>28.2</v>
      </c>
      <c r="M326" s="319" t="inlineStr">
        <is>
          <t>-</t>
        </is>
      </c>
      <c r="N326" s="465" t="n">
        <v>29.5</v>
      </c>
      <c r="O326" s="465" t="n">
        <v>28</v>
      </c>
      <c r="P326" s="319" t="inlineStr">
        <is>
          <t>-</t>
        </is>
      </c>
      <c r="Q326" s="465" t="n">
        <v>27</v>
      </c>
      <c r="R326" s="319" t="inlineStr">
        <is>
          <t>-</t>
        </is>
      </c>
      <c r="S326" s="465" t="n">
        <v>29.5</v>
      </c>
      <c r="T326" s="465" t="n">
        <v>30</v>
      </c>
      <c r="U326" s="319" t="inlineStr">
        <is>
          <t>-</t>
        </is>
      </c>
      <c r="V326" s="319" t="inlineStr">
        <is>
          <t>-</t>
        </is>
      </c>
      <c r="W326" s="319" t="inlineStr">
        <is>
          <t>-</t>
        </is>
      </c>
      <c r="X326" s="319" t="inlineStr">
        <is>
          <t>-</t>
        </is>
      </c>
      <c r="Y326" s="319" t="inlineStr">
        <is>
          <t>-</t>
        </is>
      </c>
      <c r="Z326" s="319" t="inlineStr">
        <is>
          <t>-</t>
        </is>
      </c>
      <c r="AA326" s="319" t="inlineStr">
        <is>
          <t>-</t>
        </is>
      </c>
      <c r="AB326" s="319" t="inlineStr">
        <is>
          <t>-</t>
        </is>
      </c>
      <c r="AC326" s="319" t="inlineStr">
        <is>
          <t>-</t>
        </is>
      </c>
      <c r="AD326" s="307" t="n"/>
      <c r="AE326" s="307" t="n"/>
      <c r="AF326" s="307" t="n"/>
      <c r="AG326" s="307" t="n"/>
      <c r="AH326" s="307" t="n"/>
      <c r="AI326" s="307" t="n"/>
      <c r="AJ326" s="307" t="n"/>
      <c r="AK326" s="307" t="n"/>
      <c r="AL326" s="307" t="n"/>
      <c r="AM326" s="307" t="n"/>
      <c r="AN326" s="307" t="n"/>
      <c r="AO326" s="307" t="n"/>
      <c r="AP326" s="307" t="n"/>
      <c r="AQ326" s="307" t="n"/>
      <c r="AR326" s="307" t="n"/>
      <c r="AS326" s="307" t="n"/>
      <c r="AT326" s="307" t="n"/>
      <c r="AU326" s="307" t="n"/>
      <c r="AV326" s="307" t="n"/>
      <c r="AW326" s="307" t="n"/>
      <c r="AX326" s="307" t="n"/>
      <c r="AY326" s="307" t="n"/>
      <c r="AZ326" s="307" t="n"/>
      <c r="BA326" s="307" t="n"/>
      <c r="BB326" s="307" t="n"/>
      <c r="BC326" s="307" t="n"/>
      <c r="BD326" s="307" t="n"/>
      <c r="BE326" s="307" t="n"/>
      <c r="BF326" s="307" t="n"/>
      <c r="BG326" s="307" t="n"/>
      <c r="BH326" s="307" t="n"/>
      <c r="BI326" s="307" t="n"/>
      <c r="BJ326" s="307" t="n"/>
      <c r="BK326" s="307" t="n"/>
      <c r="BL326" s="307" t="n"/>
      <c r="BM326" s="307" t="n"/>
      <c r="BN326" s="307" t="n"/>
      <c r="BO326" s="307" t="n"/>
      <c r="BP326" s="307" t="n"/>
      <c r="BQ326" s="307" t="n"/>
      <c r="BR326" s="307" t="n"/>
      <c r="BS326" s="307" t="n"/>
      <c r="BT326" s="307" t="n"/>
      <c r="BU326" s="307" t="n"/>
      <c r="BV326" s="307" t="n"/>
      <c r="BW326" s="307" t="n"/>
      <c r="BX326" s="307" t="n"/>
      <c r="BY326" s="307" t="n"/>
      <c r="BZ326" s="307" t="n"/>
      <c r="CA326" s="307" t="n"/>
      <c r="CB326" s="307" t="n"/>
      <c r="CC326" s="302" t="n"/>
      <c r="CD326" s="302" t="n"/>
      <c r="CE326" s="302" t="n"/>
      <c r="CF326" s="302" t="n"/>
      <c r="CG326" s="302" t="n"/>
      <c r="CH326" s="302" t="n"/>
      <c r="CI326" s="302" t="n"/>
      <c r="CJ326" s="302" t="n"/>
      <c r="CK326" s="302" t="n"/>
      <c r="CL326" s="302" t="n"/>
      <c r="CM326" s="302" t="n"/>
      <c r="CN326" s="302" t="n"/>
      <c r="CO326" s="302" t="n"/>
      <c r="CP326" s="302" t="n"/>
      <c r="CQ326" s="302" t="n"/>
      <c r="CR326" s="302" t="n"/>
      <c r="CS326" s="302" t="n"/>
      <c r="CT326" s="302" t="n"/>
      <c r="CU326" s="302" t="n"/>
      <c r="CV326" s="302" t="n"/>
    </row>
    <row r="327" ht="10.5" customHeight="1" s="412">
      <c r="A327" s="302" t="inlineStr">
        <is>
          <t xml:space="preserve">    Guidance High</t>
        </is>
      </c>
      <c r="B327" s="319" t="inlineStr">
        <is>
          <t>-</t>
        </is>
      </c>
      <c r="C327" s="319" t="inlineStr">
        <is>
          <t>-</t>
        </is>
      </c>
      <c r="D327" s="319" t="inlineStr">
        <is>
          <t>-</t>
        </is>
      </c>
      <c r="E327" s="319" t="inlineStr">
        <is>
          <t>-</t>
        </is>
      </c>
      <c r="F327" s="319" t="inlineStr">
        <is>
          <t>-</t>
        </is>
      </c>
      <c r="G327" s="319" t="inlineStr">
        <is>
          <t>-</t>
        </is>
      </c>
      <c r="H327" s="319" t="inlineStr">
        <is>
          <t>-</t>
        </is>
      </c>
      <c r="I327" s="319" t="inlineStr">
        <is>
          <t>-</t>
        </is>
      </c>
      <c r="J327" s="319" t="inlineStr">
        <is>
          <t>-</t>
        </is>
      </c>
      <c r="K327" s="319" t="inlineStr">
        <is>
          <t>-</t>
        </is>
      </c>
      <c r="L327" s="319" t="inlineStr">
        <is>
          <t>-</t>
        </is>
      </c>
      <c r="M327" s="319" t="inlineStr">
        <is>
          <t>-</t>
        </is>
      </c>
      <c r="N327" s="319" t="inlineStr">
        <is>
          <t>-</t>
        </is>
      </c>
      <c r="O327" s="319" t="inlineStr">
        <is>
          <t>-</t>
        </is>
      </c>
      <c r="P327" s="319" t="inlineStr">
        <is>
          <t>-</t>
        </is>
      </c>
      <c r="Q327" s="319" t="inlineStr">
        <is>
          <t>-</t>
        </is>
      </c>
      <c r="R327" s="464" t="n">
        <v>28.5</v>
      </c>
      <c r="S327" s="319" t="inlineStr">
        <is>
          <t>-</t>
        </is>
      </c>
      <c r="T327" s="319" t="inlineStr">
        <is>
          <t>-</t>
        </is>
      </c>
      <c r="U327" s="319" t="inlineStr">
        <is>
          <t>-</t>
        </is>
      </c>
      <c r="V327" s="319" t="inlineStr">
        <is>
          <t>-</t>
        </is>
      </c>
      <c r="W327" s="319" t="inlineStr">
        <is>
          <t>-</t>
        </is>
      </c>
      <c r="X327" s="319" t="inlineStr">
        <is>
          <t>-</t>
        </is>
      </c>
      <c r="Y327" s="319" t="inlineStr">
        <is>
          <t>-</t>
        </is>
      </c>
      <c r="Z327" s="319" t="inlineStr">
        <is>
          <t>-</t>
        </is>
      </c>
      <c r="AA327" s="319" t="inlineStr">
        <is>
          <t>-</t>
        </is>
      </c>
      <c r="AB327" s="319" t="inlineStr">
        <is>
          <t>-</t>
        </is>
      </c>
      <c r="AC327" s="319" t="inlineStr">
        <is>
          <t>-</t>
        </is>
      </c>
      <c r="AD327" s="307" t="n"/>
      <c r="AE327" s="307" t="n"/>
      <c r="AF327" s="307" t="n"/>
      <c r="AG327" s="307" t="n"/>
      <c r="AH327" s="307" t="n"/>
      <c r="AI327" s="307" t="n"/>
      <c r="AJ327" s="307" t="n"/>
      <c r="AK327" s="307" t="n"/>
      <c r="AL327" s="307" t="n"/>
      <c r="AM327" s="307" t="n"/>
      <c r="AN327" s="307" t="n"/>
      <c r="AO327" s="307" t="n"/>
      <c r="AP327" s="307" t="n"/>
      <c r="AQ327" s="307" t="n"/>
      <c r="AR327" s="307" t="n"/>
      <c r="AS327" s="307" t="n"/>
      <c r="AT327" s="307" t="n"/>
      <c r="AU327" s="307" t="n"/>
      <c r="AV327" s="307" t="n"/>
      <c r="AW327" s="307" t="n"/>
      <c r="AX327" s="307" t="n"/>
      <c r="AY327" s="307" t="n"/>
      <c r="AZ327" s="307" t="n"/>
      <c r="BA327" s="307" t="n"/>
      <c r="BB327" s="307" t="n"/>
      <c r="BC327" s="307" t="n"/>
      <c r="BD327" s="307" t="n"/>
      <c r="BE327" s="307" t="n"/>
      <c r="BF327" s="307" t="n"/>
      <c r="BG327" s="307" t="n"/>
      <c r="BH327" s="307" t="n"/>
      <c r="BI327" s="307" t="n"/>
      <c r="BJ327" s="307" t="n"/>
      <c r="BK327" s="307" t="n"/>
      <c r="BL327" s="307" t="n"/>
      <c r="BM327" s="307" t="n"/>
      <c r="BN327" s="307" t="n"/>
      <c r="BO327" s="307" t="n"/>
      <c r="BP327" s="307" t="n"/>
      <c r="BQ327" s="307" t="n"/>
      <c r="BR327" s="307" t="n"/>
      <c r="BS327" s="307" t="n"/>
      <c r="BT327" s="307" t="n"/>
      <c r="BU327" s="307" t="n"/>
      <c r="BV327" s="307" t="n"/>
      <c r="BW327" s="307" t="n"/>
      <c r="BX327" s="307" t="n"/>
      <c r="BY327" s="307" t="n"/>
      <c r="BZ327" s="307" t="n"/>
      <c r="CA327" s="307" t="n"/>
      <c r="CB327" s="307" t="n"/>
      <c r="CC327" s="302" t="n"/>
      <c r="CD327" s="302" t="n"/>
      <c r="CE327" s="302" t="n"/>
      <c r="CF327" s="302" t="n"/>
      <c r="CG327" s="302" t="n"/>
      <c r="CH327" s="302" t="n"/>
      <c r="CI327" s="302" t="n"/>
      <c r="CJ327" s="302" t="n"/>
      <c r="CK327" s="302" t="n"/>
      <c r="CL327" s="302" t="n"/>
      <c r="CM327" s="302" t="n"/>
      <c r="CN327" s="302" t="n"/>
      <c r="CO327" s="302" t="n"/>
      <c r="CP327" s="302" t="n"/>
      <c r="CQ327" s="302" t="n"/>
      <c r="CR327" s="302" t="n"/>
      <c r="CS327" s="302" t="n"/>
      <c r="CT327" s="302" t="n"/>
      <c r="CU327" s="302" t="n"/>
      <c r="CV327" s="302" t="n"/>
    </row>
    <row r="328" ht="10.5" customHeight="1" s="412">
      <c r="A328" s="302" t="inlineStr">
        <is>
          <t xml:space="preserve">    Acctg. Standard</t>
        </is>
      </c>
      <c r="B328" s="319" t="inlineStr">
        <is>
          <t>-</t>
        </is>
      </c>
      <c r="C328" s="319" t="inlineStr">
        <is>
          <t>-</t>
        </is>
      </c>
      <c r="D328" s="319" t="inlineStr">
        <is>
          <t>-</t>
        </is>
      </c>
      <c r="E328" s="319" t="inlineStr">
        <is>
          <t>-</t>
        </is>
      </c>
      <c r="F328" s="319" t="inlineStr">
        <is>
          <t>US GAAP</t>
        </is>
      </c>
      <c r="G328" s="319" t="inlineStr">
        <is>
          <t>US GAAP</t>
        </is>
      </c>
      <c r="H328" s="319" t="inlineStr">
        <is>
          <t>US GAAP</t>
        </is>
      </c>
      <c r="I328" s="319" t="inlineStr">
        <is>
          <t>US GAAP</t>
        </is>
      </c>
      <c r="J328" s="319" t="inlineStr">
        <is>
          <t>US GAAP</t>
        </is>
      </c>
      <c r="K328" s="319" t="inlineStr">
        <is>
          <t>US GAAP</t>
        </is>
      </c>
      <c r="L328" s="319" t="inlineStr">
        <is>
          <t>US GAAP</t>
        </is>
      </c>
      <c r="M328" s="319" t="inlineStr">
        <is>
          <t>US GAAP</t>
        </is>
      </c>
      <c r="N328" s="319" t="inlineStr">
        <is>
          <t>US GAAP</t>
        </is>
      </c>
      <c r="O328" s="319" t="inlineStr">
        <is>
          <t>US GAAP</t>
        </is>
      </c>
      <c r="P328" s="319" t="inlineStr">
        <is>
          <t>US GAAP</t>
        </is>
      </c>
      <c r="Q328" s="319" t="inlineStr">
        <is>
          <t>US GAAP</t>
        </is>
      </c>
      <c r="R328" s="319" t="inlineStr">
        <is>
          <t>US GAAP</t>
        </is>
      </c>
      <c r="S328" s="319" t="inlineStr">
        <is>
          <t>US GAAP</t>
        </is>
      </c>
      <c r="T328" s="319" t="inlineStr">
        <is>
          <t>US GAAP</t>
        </is>
      </c>
      <c r="U328" s="319" t="inlineStr">
        <is>
          <t>US GAAP</t>
        </is>
      </c>
      <c r="V328" s="319" t="inlineStr">
        <is>
          <t>US GAAP</t>
        </is>
      </c>
      <c r="W328" s="319" t="inlineStr">
        <is>
          <t>US GAAP</t>
        </is>
      </c>
      <c r="X328" s="319" t="inlineStr">
        <is>
          <t>US GAAP</t>
        </is>
      </c>
      <c r="Y328" s="319" t="inlineStr">
        <is>
          <t>US GAAP</t>
        </is>
      </c>
      <c r="Z328" s="319" t="inlineStr">
        <is>
          <t>US GAAP</t>
        </is>
      </c>
      <c r="AA328" s="319" t="inlineStr">
        <is>
          <t>US GAAP</t>
        </is>
      </c>
      <c r="AB328" s="319" t="inlineStr">
        <is>
          <t>US GAAP</t>
        </is>
      </c>
      <c r="AC328" s="319" t="inlineStr">
        <is>
          <t>US GAAP</t>
        </is>
      </c>
      <c r="AD328" s="307" t="n"/>
      <c r="AE328" s="307" t="n"/>
      <c r="AF328" s="307" t="n"/>
      <c r="AG328" s="307" t="n"/>
      <c r="AH328" s="307" t="n"/>
      <c r="AI328" s="307" t="n"/>
      <c r="AJ328" s="307" t="n"/>
      <c r="AK328" s="307" t="n"/>
      <c r="AL328" s="307" t="n"/>
      <c r="AM328" s="307" t="n"/>
      <c r="AN328" s="307" t="n"/>
      <c r="AO328" s="307" t="n"/>
      <c r="AP328" s="307" t="n"/>
      <c r="AQ328" s="307" t="n"/>
      <c r="AR328" s="307" t="n"/>
      <c r="AS328" s="307" t="n"/>
      <c r="AT328" s="307" t="n"/>
      <c r="AU328" s="307" t="n"/>
      <c r="AV328" s="307" t="n"/>
      <c r="AW328" s="307" t="n"/>
      <c r="AX328" s="307" t="n"/>
      <c r="AY328" s="307" t="n"/>
      <c r="AZ328" s="307" t="n"/>
      <c r="BA328" s="307" t="n"/>
      <c r="BB328" s="307" t="n"/>
      <c r="BC328" s="307" t="n"/>
      <c r="BD328" s="307" t="n"/>
      <c r="BE328" s="307" t="n"/>
      <c r="BF328" s="307" t="n"/>
      <c r="BG328" s="307" t="n"/>
      <c r="BH328" s="307" t="n"/>
      <c r="BI328" s="307" t="n"/>
      <c r="BJ328" s="307" t="n"/>
      <c r="BK328" s="307" t="n"/>
      <c r="BL328" s="307" t="n"/>
      <c r="BM328" s="307" t="n"/>
      <c r="BN328" s="307" t="n"/>
      <c r="BO328" s="307" t="n"/>
      <c r="BP328" s="307" t="n"/>
      <c r="BQ328" s="307" t="n"/>
      <c r="BR328" s="307" t="n"/>
      <c r="BS328" s="307" t="n"/>
      <c r="BT328" s="307" t="n"/>
      <c r="BU328" s="307" t="n"/>
      <c r="BV328" s="307" t="n"/>
      <c r="BW328" s="307" t="n"/>
      <c r="BX328" s="307" t="n"/>
      <c r="BY328" s="307" t="n"/>
      <c r="BZ328" s="307" t="n"/>
      <c r="CA328" s="307" t="n"/>
      <c r="CB328" s="307" t="n"/>
      <c r="CC328" s="302" t="n"/>
      <c r="CD328" s="302" t="n"/>
      <c r="CE328" s="302" t="n"/>
      <c r="CF328" s="302" t="n"/>
      <c r="CG328" s="302" t="n"/>
      <c r="CH328" s="302" t="n"/>
      <c r="CI328" s="302" t="n"/>
      <c r="CJ328" s="302" t="n"/>
      <c r="CK328" s="302" t="n"/>
      <c r="CL328" s="302" t="n"/>
      <c r="CM328" s="302" t="n"/>
      <c r="CN328" s="302" t="n"/>
      <c r="CO328" s="302" t="n"/>
      <c r="CP328" s="302" t="n"/>
      <c r="CQ328" s="302" t="n"/>
      <c r="CR328" s="302" t="n"/>
      <c r="CS328" s="302" t="n"/>
      <c r="CT328" s="302" t="n"/>
      <c r="CU328" s="302" t="n"/>
      <c r="CV328" s="302" t="n"/>
    </row>
    <row r="329" ht="10.5" customHeight="1" s="412">
      <c r="A329" s="318" t="inlineStr">
        <is>
          <t>ROE %</t>
        </is>
      </c>
      <c r="B329" s="319" t="inlineStr">
        <is>
          <t>-</t>
        </is>
      </c>
      <c r="C329" s="461" t="n">
        <v>41.28</v>
      </c>
      <c r="D329" s="461" t="n">
        <v>32.68</v>
      </c>
      <c r="E329" s="461" t="n">
        <v>30.046</v>
      </c>
      <c r="F329" s="461" t="n">
        <v>38.84</v>
      </c>
      <c r="G329" s="461" t="n">
        <v>36.8174</v>
      </c>
      <c r="H329" s="461" t="n">
        <v>34.866</v>
      </c>
      <c r="I329" s="461" t="n">
        <v>28.1804</v>
      </c>
      <c r="J329" s="461" t="n">
        <v>21.8669</v>
      </c>
      <c r="K329" s="461" t="n">
        <v>25.134</v>
      </c>
      <c r="L329" s="461" t="n">
        <v>25.4146</v>
      </c>
      <c r="M329" s="461" t="n">
        <v>23.86</v>
      </c>
      <c r="N329" s="461" t="n">
        <v>31.7983</v>
      </c>
      <c r="O329" s="461" t="n">
        <v>37.9964</v>
      </c>
      <c r="P329" s="461" t="n">
        <v>26.11134</v>
      </c>
      <c r="Q329" s="461" t="n">
        <v>36.814</v>
      </c>
      <c r="R329" s="461" t="n">
        <v>43.776</v>
      </c>
      <c r="S329" s="461" t="n">
        <v>43.9599</v>
      </c>
      <c r="T329" s="462" t="n">
        <v>38.66214</v>
      </c>
      <c r="U329" s="462" t="n">
        <v>34.82812</v>
      </c>
      <c r="V329" s="462" t="n">
        <v>29.2866</v>
      </c>
      <c r="W329" s="462" t="n">
        <v>30.2</v>
      </c>
      <c r="X329" s="462" t="n">
        <v>30.5</v>
      </c>
      <c r="Y329" s="462" t="n">
        <v>30.6</v>
      </c>
      <c r="Z329" s="462" t="n">
        <v>30.4</v>
      </c>
      <c r="AA329" s="462" t="n">
        <v>29.9</v>
      </c>
      <c r="AB329" s="462" t="n">
        <v>30.5</v>
      </c>
      <c r="AC329" s="462" t="n">
        <v>32.1</v>
      </c>
      <c r="AD329" s="307" t="n"/>
      <c r="AE329" s="307" t="n"/>
      <c r="AF329" s="307" t="n"/>
      <c r="AG329" s="307" t="n"/>
      <c r="AH329" s="307" t="n"/>
      <c r="AI329" s="307" t="n"/>
      <c r="AJ329" s="307" t="n"/>
      <c r="AK329" s="307" t="n"/>
      <c r="AL329" s="307" t="n"/>
      <c r="AM329" s="307" t="n"/>
      <c r="AN329" s="307" t="n"/>
      <c r="AO329" s="307" t="n"/>
      <c r="AP329" s="307" t="n"/>
      <c r="AQ329" s="307" t="n"/>
      <c r="AR329" s="307" t="n"/>
      <c r="AS329" s="307" t="n"/>
      <c r="AT329" s="307" t="n"/>
      <c r="AU329" s="307" t="n"/>
      <c r="AV329" s="307" t="n"/>
      <c r="AW329" s="307" t="n"/>
      <c r="AX329" s="307" t="n"/>
      <c r="AY329" s="307" t="n"/>
      <c r="AZ329" s="307" t="n"/>
      <c r="BA329" s="307" t="n"/>
      <c r="BB329" s="307" t="n"/>
      <c r="BC329" s="307" t="n"/>
      <c r="BD329" s="307" t="n"/>
      <c r="BE329" s="307" t="n"/>
      <c r="BF329" s="307" t="n"/>
      <c r="BG329" s="307" t="n"/>
      <c r="BH329" s="307" t="n"/>
      <c r="BI329" s="307" t="n"/>
      <c r="BJ329" s="307" t="n"/>
      <c r="BK329" s="307" t="n"/>
      <c r="BL329" s="307" t="n"/>
      <c r="BM329" s="307" t="n"/>
      <c r="BN329" s="307" t="n"/>
      <c r="BO329" s="307" t="n"/>
      <c r="BP329" s="307" t="n"/>
      <c r="BQ329" s="307" t="n"/>
      <c r="BR329" s="307" t="n"/>
      <c r="BS329" s="307" t="n"/>
      <c r="BT329" s="307" t="n"/>
      <c r="BU329" s="307" t="n"/>
      <c r="BV329" s="307" t="n"/>
      <c r="BW329" s="307" t="n"/>
      <c r="BX329" s="307" t="n"/>
      <c r="BY329" s="307" t="n"/>
      <c r="BZ329" s="307" t="n"/>
      <c r="CA329" s="307" t="n"/>
      <c r="CB329" s="307" t="n"/>
      <c r="CC329" s="302" t="n"/>
      <c r="CD329" s="302" t="n"/>
      <c r="CE329" s="302" t="n"/>
      <c r="CF329" s="302" t="n"/>
      <c r="CG329" s="302" t="n"/>
      <c r="CH329" s="302" t="n"/>
      <c r="CI329" s="302" t="n"/>
      <c r="CJ329" s="302" t="n"/>
      <c r="CK329" s="302" t="n"/>
      <c r="CL329" s="302" t="n"/>
      <c r="CM329" s="302" t="n"/>
      <c r="CN329" s="302" t="n"/>
      <c r="CO329" s="302" t="n"/>
      <c r="CP329" s="302" t="n"/>
      <c r="CQ329" s="302" t="n"/>
      <c r="CR329" s="302" t="n"/>
      <c r="CS329" s="302" t="n"/>
      <c r="CT329" s="302" t="n"/>
      <c r="CU329" s="302" t="n"/>
      <c r="CV329" s="302" t="n"/>
    </row>
    <row r="330" ht="10.5" customHeight="1" s="412">
      <c r="A330" s="302" t="inlineStr">
        <is>
          <t xml:space="preserve">    Final Est.</t>
        </is>
      </c>
      <c r="B330" s="319" t="inlineStr">
        <is>
          <t>-</t>
        </is>
      </c>
      <c r="C330" s="462" t="n">
        <v>44.2</v>
      </c>
      <c r="D330" s="462" t="n">
        <v>26.95</v>
      </c>
      <c r="E330" s="462" t="n">
        <v>24.56</v>
      </c>
      <c r="F330" s="462" t="n">
        <v>35.25956</v>
      </c>
      <c r="G330" s="462" t="n">
        <v>36.79396</v>
      </c>
      <c r="H330" s="462" t="n">
        <v>36.19832</v>
      </c>
      <c r="I330" s="462" t="n">
        <v>28.4984</v>
      </c>
      <c r="J330" s="462" t="n">
        <v>21.6562</v>
      </c>
      <c r="K330" s="462" t="n">
        <v>22.6011</v>
      </c>
      <c r="L330" s="462" t="n">
        <v>27.60363</v>
      </c>
      <c r="M330" s="462" t="n">
        <v>22.40888</v>
      </c>
      <c r="N330" s="462" t="n">
        <v>30.67684</v>
      </c>
      <c r="O330" s="462" t="n">
        <v>38.10225</v>
      </c>
      <c r="P330" s="462" t="n">
        <v>27.48553</v>
      </c>
      <c r="Q330" s="462" t="n">
        <v>35.46027</v>
      </c>
      <c r="R330" s="462" t="n">
        <v>40.98144</v>
      </c>
      <c r="S330" s="462" t="n">
        <v>43.13923</v>
      </c>
      <c r="T330" s="319" t="inlineStr">
        <is>
          <t>-</t>
        </is>
      </c>
      <c r="U330" s="319" t="inlineStr">
        <is>
          <t>-</t>
        </is>
      </c>
      <c r="V330" s="319" t="inlineStr">
        <is>
          <t>-</t>
        </is>
      </c>
      <c r="W330" s="319" t="inlineStr">
        <is>
          <t>-</t>
        </is>
      </c>
      <c r="X330" s="319" t="inlineStr">
        <is>
          <t>-</t>
        </is>
      </c>
      <c r="Y330" s="319" t="inlineStr">
        <is>
          <t>-</t>
        </is>
      </c>
      <c r="Z330" s="319" t="inlineStr">
        <is>
          <t>-</t>
        </is>
      </c>
      <c r="AA330" s="319" t="inlineStr">
        <is>
          <t>-</t>
        </is>
      </c>
      <c r="AB330" s="319" t="inlineStr">
        <is>
          <t>-</t>
        </is>
      </c>
      <c r="AC330" s="319" t="inlineStr">
        <is>
          <t>-</t>
        </is>
      </c>
      <c r="AD330" s="307" t="n"/>
      <c r="AE330" s="307" t="n"/>
      <c r="AF330" s="307" t="n"/>
      <c r="AG330" s="307" t="n"/>
      <c r="AH330" s="307" t="n"/>
      <c r="AI330" s="307" t="n"/>
      <c r="AJ330" s="307" t="n"/>
      <c r="AK330" s="307" t="n"/>
      <c r="AL330" s="307" t="n"/>
      <c r="AM330" s="307" t="n"/>
      <c r="AN330" s="307" t="n"/>
      <c r="AO330" s="307" t="n"/>
      <c r="AP330" s="307" t="n"/>
      <c r="AQ330" s="307" t="n"/>
      <c r="AR330" s="307" t="n"/>
      <c r="AS330" s="307" t="n"/>
      <c r="AT330" s="307" t="n"/>
      <c r="AU330" s="307" t="n"/>
      <c r="AV330" s="307" t="n"/>
      <c r="AW330" s="307" t="n"/>
      <c r="AX330" s="307" t="n"/>
      <c r="AY330" s="307" t="n"/>
      <c r="AZ330" s="307" t="n"/>
      <c r="BA330" s="307" t="n"/>
      <c r="BB330" s="307" t="n"/>
      <c r="BC330" s="307" t="n"/>
      <c r="BD330" s="307" t="n"/>
      <c r="BE330" s="307" t="n"/>
      <c r="BF330" s="307" t="n"/>
      <c r="BG330" s="307" t="n"/>
      <c r="BH330" s="307" t="n"/>
      <c r="BI330" s="307" t="n"/>
      <c r="BJ330" s="307" t="n"/>
      <c r="BK330" s="307" t="n"/>
      <c r="BL330" s="307" t="n"/>
      <c r="BM330" s="307" t="n"/>
      <c r="BN330" s="307" t="n"/>
      <c r="BO330" s="307" t="n"/>
      <c r="BP330" s="307" t="n"/>
      <c r="BQ330" s="307" t="n"/>
      <c r="BR330" s="307" t="n"/>
      <c r="BS330" s="307" t="n"/>
      <c r="BT330" s="307" t="n"/>
      <c r="BU330" s="307" t="n"/>
      <c r="BV330" s="307" t="n"/>
      <c r="BW330" s="307" t="n"/>
      <c r="BX330" s="307" t="n"/>
      <c r="BY330" s="307" t="n"/>
      <c r="BZ330" s="307" t="n"/>
      <c r="CA330" s="307" t="n"/>
      <c r="CB330" s="307" t="n"/>
      <c r="CC330" s="302" t="n"/>
      <c r="CD330" s="302" t="n"/>
      <c r="CE330" s="302" t="n"/>
      <c r="CF330" s="302" t="n"/>
      <c r="CG330" s="302" t="n"/>
      <c r="CH330" s="302" t="n"/>
      <c r="CI330" s="302" t="n"/>
      <c r="CJ330" s="302" t="n"/>
      <c r="CK330" s="302" t="n"/>
      <c r="CL330" s="302" t="n"/>
      <c r="CM330" s="302" t="n"/>
      <c r="CN330" s="302" t="n"/>
      <c r="CO330" s="302" t="n"/>
      <c r="CP330" s="302" t="n"/>
      <c r="CQ330" s="302" t="n"/>
      <c r="CR330" s="302" t="n"/>
      <c r="CS330" s="302" t="n"/>
      <c r="CT330" s="302" t="n"/>
      <c r="CU330" s="302" t="n"/>
      <c r="CV330" s="302" t="n"/>
    </row>
    <row r="331" ht="10.5" customHeight="1" s="412">
      <c r="A331" s="302" t="inlineStr">
        <is>
          <t xml:space="preserve">    Median</t>
        </is>
      </c>
      <c r="B331" s="319" t="inlineStr">
        <is>
          <t>-</t>
        </is>
      </c>
      <c r="C331" s="462" t="n">
        <v>40.75</v>
      </c>
      <c r="D331" s="462" t="n">
        <v>26.95</v>
      </c>
      <c r="E331" s="462" t="n">
        <v>24.1</v>
      </c>
      <c r="F331" s="462" t="n">
        <v>35.80782</v>
      </c>
      <c r="G331" s="462" t="n">
        <v>37.05</v>
      </c>
      <c r="H331" s="462" t="n">
        <v>35.9</v>
      </c>
      <c r="I331" s="462" t="n">
        <v>26.95</v>
      </c>
      <c r="J331" s="462" t="n">
        <v>22.583</v>
      </c>
      <c r="K331" s="462" t="n">
        <v>22.6</v>
      </c>
      <c r="L331" s="462" t="n">
        <v>25.87312</v>
      </c>
      <c r="M331" s="462" t="n">
        <v>22.44685</v>
      </c>
      <c r="N331" s="462" t="n">
        <v>30.6575</v>
      </c>
      <c r="O331" s="462" t="n">
        <v>38.73528</v>
      </c>
      <c r="P331" s="462" t="n">
        <v>27.17</v>
      </c>
      <c r="Q331" s="462" t="n">
        <v>35.8</v>
      </c>
      <c r="R331" s="462" t="n">
        <v>41.98705</v>
      </c>
      <c r="S331" s="462" t="n">
        <v>44.00467</v>
      </c>
      <c r="T331" s="462" t="n">
        <v>38.36615</v>
      </c>
      <c r="U331" s="462" t="n">
        <v>33.966</v>
      </c>
      <c r="V331" s="462" t="n">
        <v>29.8516</v>
      </c>
      <c r="W331" s="462" t="n">
        <v>30.2</v>
      </c>
      <c r="X331" s="462" t="n">
        <v>30.5</v>
      </c>
      <c r="Y331" s="462" t="n">
        <v>30.6</v>
      </c>
      <c r="Z331" s="462" t="n">
        <v>30.4</v>
      </c>
      <c r="AA331" s="462" t="n">
        <v>29.9</v>
      </c>
      <c r="AB331" s="462" t="n">
        <v>30.5</v>
      </c>
      <c r="AC331" s="462" t="n">
        <v>32.1</v>
      </c>
      <c r="AD331" s="307" t="n"/>
      <c r="AE331" s="307" t="n"/>
      <c r="AF331" s="307" t="n"/>
      <c r="AG331" s="307" t="n"/>
      <c r="AH331" s="307" t="n"/>
      <c r="AI331" s="307" t="n"/>
      <c r="AJ331" s="307" t="n"/>
      <c r="AK331" s="307" t="n"/>
      <c r="AL331" s="307" t="n"/>
      <c r="AM331" s="307" t="n"/>
      <c r="AN331" s="307" t="n"/>
      <c r="AO331" s="307" t="n"/>
      <c r="AP331" s="307" t="n"/>
      <c r="AQ331" s="307" t="n"/>
      <c r="AR331" s="307" t="n"/>
      <c r="AS331" s="307" t="n"/>
      <c r="AT331" s="307" t="n"/>
      <c r="AU331" s="307" t="n"/>
      <c r="AV331" s="307" t="n"/>
      <c r="AW331" s="307" t="n"/>
      <c r="AX331" s="307" t="n"/>
      <c r="AY331" s="307" t="n"/>
      <c r="AZ331" s="307" t="n"/>
      <c r="BA331" s="307" t="n"/>
      <c r="BB331" s="307" t="n"/>
      <c r="BC331" s="307" t="n"/>
      <c r="BD331" s="307" t="n"/>
      <c r="BE331" s="307" t="n"/>
      <c r="BF331" s="307" t="n"/>
      <c r="BG331" s="307" t="n"/>
      <c r="BH331" s="307" t="n"/>
      <c r="BI331" s="307" t="n"/>
      <c r="BJ331" s="307" t="n"/>
      <c r="BK331" s="307" t="n"/>
      <c r="BL331" s="307" t="n"/>
      <c r="BM331" s="307" t="n"/>
      <c r="BN331" s="307" t="n"/>
      <c r="BO331" s="307" t="n"/>
      <c r="BP331" s="307" t="n"/>
      <c r="BQ331" s="307" t="n"/>
      <c r="BR331" s="307" t="n"/>
      <c r="BS331" s="307" t="n"/>
      <c r="BT331" s="307" t="n"/>
      <c r="BU331" s="307" t="n"/>
      <c r="BV331" s="307" t="n"/>
      <c r="BW331" s="307" t="n"/>
      <c r="BX331" s="307" t="n"/>
      <c r="BY331" s="307" t="n"/>
      <c r="BZ331" s="307" t="n"/>
      <c r="CA331" s="307" t="n"/>
      <c r="CB331" s="307" t="n"/>
      <c r="CC331" s="302" t="n"/>
      <c r="CD331" s="302" t="n"/>
      <c r="CE331" s="302" t="n"/>
      <c r="CF331" s="302" t="n"/>
      <c r="CG331" s="302" t="n"/>
      <c r="CH331" s="302" t="n"/>
      <c r="CI331" s="302" t="n"/>
      <c r="CJ331" s="302" t="n"/>
      <c r="CK331" s="302" t="n"/>
      <c r="CL331" s="302" t="n"/>
      <c r="CM331" s="302" t="n"/>
      <c r="CN331" s="302" t="n"/>
      <c r="CO331" s="302" t="n"/>
      <c r="CP331" s="302" t="n"/>
      <c r="CQ331" s="302" t="n"/>
      <c r="CR331" s="302" t="n"/>
      <c r="CS331" s="302" t="n"/>
      <c r="CT331" s="302" t="n"/>
      <c r="CU331" s="302" t="n"/>
      <c r="CV331" s="302" t="n"/>
    </row>
    <row r="332" ht="10.5" customHeight="1" s="412">
      <c r="A332" s="302" t="inlineStr">
        <is>
          <t xml:space="preserve">    High</t>
        </is>
      </c>
      <c r="B332" s="319" t="inlineStr">
        <is>
          <t>-</t>
        </is>
      </c>
      <c r="C332" s="462" t="n">
        <v>57.8</v>
      </c>
      <c r="D332" s="462" t="n">
        <v>27.6</v>
      </c>
      <c r="E332" s="462" t="n">
        <v>27.58</v>
      </c>
      <c r="F332" s="462" t="n">
        <v>46.2</v>
      </c>
      <c r="G332" s="462" t="n">
        <v>48.2</v>
      </c>
      <c r="H332" s="462" t="n">
        <v>48.2</v>
      </c>
      <c r="I332" s="462" t="n">
        <v>48.2</v>
      </c>
      <c r="J332" s="462" t="n">
        <v>23.1</v>
      </c>
      <c r="K332" s="462" t="n">
        <v>23.0803</v>
      </c>
      <c r="L332" s="462" t="n">
        <v>48.2</v>
      </c>
      <c r="M332" s="462" t="n">
        <v>25.4</v>
      </c>
      <c r="N332" s="462" t="n">
        <v>33.2</v>
      </c>
      <c r="O332" s="462" t="n">
        <v>40.5</v>
      </c>
      <c r="P332" s="462" t="n">
        <v>31.8</v>
      </c>
      <c r="Q332" s="462" t="n">
        <v>38.52368</v>
      </c>
      <c r="R332" s="462" t="n">
        <v>44.9</v>
      </c>
      <c r="S332" s="462" t="n">
        <v>45.7</v>
      </c>
      <c r="T332" s="462" t="n">
        <v>43.3</v>
      </c>
      <c r="U332" s="462" t="n">
        <v>45.9</v>
      </c>
      <c r="V332" s="462" t="n">
        <v>31.4</v>
      </c>
      <c r="W332" s="462" t="n">
        <v>30.2</v>
      </c>
      <c r="X332" s="462" t="n">
        <v>30.5</v>
      </c>
      <c r="Y332" s="462" t="n">
        <v>30.6</v>
      </c>
      <c r="Z332" s="462" t="n">
        <v>30.4</v>
      </c>
      <c r="AA332" s="462" t="n">
        <v>29.9</v>
      </c>
      <c r="AB332" s="462" t="n">
        <v>30.5</v>
      </c>
      <c r="AC332" s="462" t="n">
        <v>32.1</v>
      </c>
      <c r="AD332" s="307" t="n"/>
      <c r="AE332" s="307" t="n"/>
      <c r="AF332" s="307" t="n"/>
      <c r="AG332" s="307" t="n"/>
      <c r="AH332" s="307" t="n"/>
      <c r="AI332" s="307" t="n"/>
      <c r="AJ332" s="307" t="n"/>
      <c r="AK332" s="307" t="n"/>
      <c r="AL332" s="307" t="n"/>
      <c r="AM332" s="307" t="n"/>
      <c r="AN332" s="307" t="n"/>
      <c r="AO332" s="307" t="n"/>
      <c r="AP332" s="307" t="n"/>
      <c r="AQ332" s="307" t="n"/>
      <c r="AR332" s="307" t="n"/>
      <c r="AS332" s="307" t="n"/>
      <c r="AT332" s="307" t="n"/>
      <c r="AU332" s="307" t="n"/>
      <c r="AV332" s="307" t="n"/>
      <c r="AW332" s="307" t="n"/>
      <c r="AX332" s="307" t="n"/>
      <c r="AY332" s="307" t="n"/>
      <c r="AZ332" s="307" t="n"/>
      <c r="BA332" s="307" t="n"/>
      <c r="BB332" s="307" t="n"/>
      <c r="BC332" s="307" t="n"/>
      <c r="BD332" s="307" t="n"/>
      <c r="BE332" s="307" t="n"/>
      <c r="BF332" s="307" t="n"/>
      <c r="BG332" s="307" t="n"/>
      <c r="BH332" s="307" t="n"/>
      <c r="BI332" s="307" t="n"/>
      <c r="BJ332" s="307" t="n"/>
      <c r="BK332" s="307" t="n"/>
      <c r="BL332" s="307" t="n"/>
      <c r="BM332" s="307" t="n"/>
      <c r="BN332" s="307" t="n"/>
      <c r="BO332" s="307" t="n"/>
      <c r="BP332" s="307" t="n"/>
      <c r="BQ332" s="307" t="n"/>
      <c r="BR332" s="307" t="n"/>
      <c r="BS332" s="307" t="n"/>
      <c r="BT332" s="307" t="n"/>
      <c r="BU332" s="307" t="n"/>
      <c r="BV332" s="307" t="n"/>
      <c r="BW332" s="307" t="n"/>
      <c r="BX332" s="307" t="n"/>
      <c r="BY332" s="307" t="n"/>
      <c r="BZ332" s="307" t="n"/>
      <c r="CA332" s="307" t="n"/>
      <c r="CB332" s="307" t="n"/>
      <c r="CC332" s="302" t="n"/>
      <c r="CD332" s="302" t="n"/>
      <c r="CE332" s="302" t="n"/>
      <c r="CF332" s="302" t="n"/>
      <c r="CG332" s="302" t="n"/>
      <c r="CH332" s="302" t="n"/>
      <c r="CI332" s="302" t="n"/>
      <c r="CJ332" s="302" t="n"/>
      <c r="CK332" s="302" t="n"/>
      <c r="CL332" s="302" t="n"/>
      <c r="CM332" s="302" t="n"/>
      <c r="CN332" s="302" t="n"/>
      <c r="CO332" s="302" t="n"/>
      <c r="CP332" s="302" t="n"/>
      <c r="CQ332" s="302" t="n"/>
      <c r="CR332" s="302" t="n"/>
      <c r="CS332" s="302" t="n"/>
      <c r="CT332" s="302" t="n"/>
      <c r="CU332" s="302" t="n"/>
      <c r="CV332" s="302" t="n"/>
    </row>
    <row r="333" ht="10.5" customHeight="1" s="412">
      <c r="A333" s="302" t="inlineStr">
        <is>
          <t xml:space="preserve">    Low</t>
        </is>
      </c>
      <c r="B333" s="319" t="inlineStr">
        <is>
          <t>-</t>
        </is>
      </c>
      <c r="C333" s="462" t="n">
        <v>37.5</v>
      </c>
      <c r="D333" s="462" t="n">
        <v>26.3</v>
      </c>
      <c r="E333" s="462" t="n">
        <v>22</v>
      </c>
      <c r="F333" s="462" t="n">
        <v>28.6</v>
      </c>
      <c r="G333" s="462" t="n">
        <v>30.22856</v>
      </c>
      <c r="H333" s="462" t="n">
        <v>30.67943</v>
      </c>
      <c r="I333" s="462" t="n">
        <v>23.83417</v>
      </c>
      <c r="J333" s="462" t="n">
        <v>14.8</v>
      </c>
      <c r="K333" s="462" t="n">
        <v>22</v>
      </c>
      <c r="L333" s="462" t="n">
        <v>21.8</v>
      </c>
      <c r="M333" s="462" t="n">
        <v>20.6</v>
      </c>
      <c r="N333" s="462" t="n">
        <v>27.7</v>
      </c>
      <c r="O333" s="462" t="n">
        <v>31.8</v>
      </c>
      <c r="P333" s="462" t="n">
        <v>23.1</v>
      </c>
      <c r="Q333" s="462" t="n">
        <v>28.5</v>
      </c>
      <c r="R333" s="462" t="n">
        <v>31.8</v>
      </c>
      <c r="S333" s="462" t="n">
        <v>38.2</v>
      </c>
      <c r="T333" s="462" t="n">
        <v>35.68095</v>
      </c>
      <c r="U333" s="462" t="n">
        <v>28.73214</v>
      </c>
      <c r="V333" s="462" t="n">
        <v>24.29836</v>
      </c>
      <c r="W333" s="462" t="n">
        <v>30.2</v>
      </c>
      <c r="X333" s="462" t="n">
        <v>30.5</v>
      </c>
      <c r="Y333" s="462" t="n">
        <v>30.6</v>
      </c>
      <c r="Z333" s="462" t="n">
        <v>30.4</v>
      </c>
      <c r="AA333" s="462" t="n">
        <v>29.9</v>
      </c>
      <c r="AB333" s="462" t="n">
        <v>30.5</v>
      </c>
      <c r="AC333" s="462" t="n">
        <v>32.1</v>
      </c>
      <c r="AD333" s="307" t="n"/>
      <c r="AE333" s="307" t="n"/>
      <c r="AF333" s="307" t="n"/>
      <c r="AG333" s="307" t="n"/>
      <c r="AH333" s="307" t="n"/>
      <c r="AI333" s="307" t="n"/>
      <c r="AJ333" s="307" t="n"/>
      <c r="AK333" s="307" t="n"/>
      <c r="AL333" s="307" t="n"/>
      <c r="AM333" s="307" t="n"/>
      <c r="AN333" s="307" t="n"/>
      <c r="AO333" s="307" t="n"/>
      <c r="AP333" s="307" t="n"/>
      <c r="AQ333" s="307" t="n"/>
      <c r="AR333" s="307" t="n"/>
      <c r="AS333" s="307" t="n"/>
      <c r="AT333" s="307" t="n"/>
      <c r="AU333" s="307" t="n"/>
      <c r="AV333" s="307" t="n"/>
      <c r="AW333" s="307" t="n"/>
      <c r="AX333" s="307" t="n"/>
      <c r="AY333" s="307" t="n"/>
      <c r="AZ333" s="307" t="n"/>
      <c r="BA333" s="307" t="n"/>
      <c r="BB333" s="307" t="n"/>
      <c r="BC333" s="307" t="n"/>
      <c r="BD333" s="307" t="n"/>
      <c r="BE333" s="307" t="n"/>
      <c r="BF333" s="307" t="n"/>
      <c r="BG333" s="307" t="n"/>
      <c r="BH333" s="307" t="n"/>
      <c r="BI333" s="307" t="n"/>
      <c r="BJ333" s="307" t="n"/>
      <c r="BK333" s="307" t="n"/>
      <c r="BL333" s="307" t="n"/>
      <c r="BM333" s="307" t="n"/>
      <c r="BN333" s="307" t="n"/>
      <c r="BO333" s="307" t="n"/>
      <c r="BP333" s="307" t="n"/>
      <c r="BQ333" s="307" t="n"/>
      <c r="BR333" s="307" t="n"/>
      <c r="BS333" s="307" t="n"/>
      <c r="BT333" s="307" t="n"/>
      <c r="BU333" s="307" t="n"/>
      <c r="BV333" s="307" t="n"/>
      <c r="BW333" s="307" t="n"/>
      <c r="BX333" s="307" t="n"/>
      <c r="BY333" s="307" t="n"/>
      <c r="BZ333" s="307" t="n"/>
      <c r="CA333" s="307" t="n"/>
      <c r="CB333" s="307" t="n"/>
      <c r="CC333" s="302" t="n"/>
      <c r="CD333" s="302" t="n"/>
      <c r="CE333" s="302" t="n"/>
      <c r="CF333" s="302" t="n"/>
      <c r="CG333" s="302" t="n"/>
      <c r="CH333" s="302" t="n"/>
      <c r="CI333" s="302" t="n"/>
      <c r="CJ333" s="302" t="n"/>
      <c r="CK333" s="302" t="n"/>
      <c r="CL333" s="302" t="n"/>
      <c r="CM333" s="302" t="n"/>
      <c r="CN333" s="302" t="n"/>
      <c r="CO333" s="302" t="n"/>
      <c r="CP333" s="302" t="n"/>
      <c r="CQ333" s="302" t="n"/>
      <c r="CR333" s="302" t="n"/>
      <c r="CS333" s="302" t="n"/>
      <c r="CT333" s="302" t="n"/>
      <c r="CU333" s="302" t="n"/>
      <c r="CV333" s="302" t="n"/>
    </row>
    <row r="334" ht="10.5" customHeight="1" s="412">
      <c r="A334" s="302" t="inlineStr">
        <is>
          <t xml:space="preserve">    Std. Dev.</t>
        </is>
      </c>
      <c r="B334" s="319" t="inlineStr">
        <is>
          <t>-</t>
        </is>
      </c>
      <c r="C334" s="460" t="n">
        <v>7.96335</v>
      </c>
      <c r="D334" s="460" t="n">
        <v>0.65</v>
      </c>
      <c r="E334" s="460" t="n">
        <v>2.30113</v>
      </c>
      <c r="F334" s="460" t="n">
        <v>6.29892</v>
      </c>
      <c r="G334" s="460" t="n">
        <v>4.28764</v>
      </c>
      <c r="H334" s="460" t="n">
        <v>4.14912</v>
      </c>
      <c r="I334" s="460" t="n">
        <v>6.00682</v>
      </c>
      <c r="J334" s="460" t="n">
        <v>2.19948</v>
      </c>
      <c r="K334" s="460" t="n">
        <v>0.3645</v>
      </c>
      <c r="L334" s="460" t="n">
        <v>6.39349</v>
      </c>
      <c r="M334" s="460" t="n">
        <v>1.3495</v>
      </c>
      <c r="N334" s="460" t="n">
        <v>1.26989</v>
      </c>
      <c r="O334" s="460" t="n">
        <v>2.37929</v>
      </c>
      <c r="P334" s="460" t="n">
        <v>2.14503</v>
      </c>
      <c r="Q334" s="460" t="n">
        <v>2.53788</v>
      </c>
      <c r="R334" s="460" t="n">
        <v>3.1559</v>
      </c>
      <c r="S334" s="460" t="n">
        <v>2.4693</v>
      </c>
      <c r="T334" s="460" t="n">
        <v>2.15454</v>
      </c>
      <c r="U334" s="460" t="n">
        <v>4.97987</v>
      </c>
      <c r="V334" s="460" t="n">
        <v>2.40741</v>
      </c>
      <c r="W334" s="460" t="n">
        <v>0</v>
      </c>
      <c r="X334" s="460" t="n">
        <v>0</v>
      </c>
      <c r="Y334" s="460" t="n">
        <v>0</v>
      </c>
      <c r="Z334" s="460" t="n">
        <v>0</v>
      </c>
      <c r="AA334" s="460" t="n">
        <v>0</v>
      </c>
      <c r="AB334" s="460" t="n">
        <v>0</v>
      </c>
      <c r="AC334" s="460" t="n">
        <v>0</v>
      </c>
      <c r="AD334" s="307" t="n"/>
      <c r="AE334" s="307" t="n"/>
      <c r="AF334" s="307" t="n"/>
      <c r="AG334" s="307" t="n"/>
      <c r="AH334" s="307" t="n"/>
      <c r="AI334" s="307" t="n"/>
      <c r="AJ334" s="307" t="n"/>
      <c r="AK334" s="307" t="n"/>
      <c r="AL334" s="307" t="n"/>
      <c r="AM334" s="307" t="n"/>
      <c r="AN334" s="307" t="n"/>
      <c r="AO334" s="307" t="n"/>
      <c r="AP334" s="307" t="n"/>
      <c r="AQ334" s="307" t="n"/>
      <c r="AR334" s="307" t="n"/>
      <c r="AS334" s="307" t="n"/>
      <c r="AT334" s="307" t="n"/>
      <c r="AU334" s="307" t="n"/>
      <c r="AV334" s="307" t="n"/>
      <c r="AW334" s="307" t="n"/>
      <c r="AX334" s="307" t="n"/>
      <c r="AY334" s="307" t="n"/>
      <c r="AZ334" s="307" t="n"/>
      <c r="BA334" s="307" t="n"/>
      <c r="BB334" s="307" t="n"/>
      <c r="BC334" s="307" t="n"/>
      <c r="BD334" s="307" t="n"/>
      <c r="BE334" s="307" t="n"/>
      <c r="BF334" s="307" t="n"/>
      <c r="BG334" s="307" t="n"/>
      <c r="BH334" s="307" t="n"/>
      <c r="BI334" s="307" t="n"/>
      <c r="BJ334" s="307" t="n"/>
      <c r="BK334" s="307" t="n"/>
      <c r="BL334" s="307" t="n"/>
      <c r="BM334" s="307" t="n"/>
      <c r="BN334" s="307" t="n"/>
      <c r="BO334" s="307" t="n"/>
      <c r="BP334" s="307" t="n"/>
      <c r="BQ334" s="307" t="n"/>
      <c r="BR334" s="307" t="n"/>
      <c r="BS334" s="307" t="n"/>
      <c r="BT334" s="307" t="n"/>
      <c r="BU334" s="307" t="n"/>
      <c r="BV334" s="307" t="n"/>
      <c r="BW334" s="307" t="n"/>
      <c r="BX334" s="307" t="n"/>
      <c r="BY334" s="307" t="n"/>
      <c r="BZ334" s="307" t="n"/>
      <c r="CA334" s="307" t="n"/>
      <c r="CB334" s="307" t="n"/>
      <c r="CC334" s="302" t="n"/>
      <c r="CD334" s="302" t="n"/>
      <c r="CE334" s="302" t="n"/>
      <c r="CF334" s="302" t="n"/>
      <c r="CG334" s="302" t="n"/>
      <c r="CH334" s="302" t="n"/>
      <c r="CI334" s="302" t="n"/>
      <c r="CJ334" s="302" t="n"/>
      <c r="CK334" s="302" t="n"/>
      <c r="CL334" s="302" t="n"/>
      <c r="CM334" s="302" t="n"/>
      <c r="CN334" s="302" t="n"/>
      <c r="CO334" s="302" t="n"/>
      <c r="CP334" s="302" t="n"/>
      <c r="CQ334" s="302" t="n"/>
      <c r="CR334" s="302" t="n"/>
      <c r="CS334" s="302" t="n"/>
      <c r="CT334" s="302" t="n"/>
      <c r="CU334" s="302" t="n"/>
      <c r="CV334" s="302" t="n"/>
    </row>
    <row r="335" ht="10.5" customHeight="1" s="412">
      <c r="A335" s="302" t="inlineStr">
        <is>
          <t xml:space="preserve">    No. of Estimates</t>
        </is>
      </c>
      <c r="B335" s="319" t="inlineStr">
        <is>
          <t>-</t>
        </is>
      </c>
      <c r="C335" s="319" t="inlineStr">
        <is>
          <t>4/4</t>
        </is>
      </c>
      <c r="D335" s="319" t="inlineStr">
        <is>
          <t>2/1</t>
        </is>
      </c>
      <c r="E335" s="319" t="inlineStr">
        <is>
          <t>3/3</t>
        </is>
      </c>
      <c r="F335" s="319" t="inlineStr">
        <is>
          <t>5/5</t>
        </is>
      </c>
      <c r="G335" s="319" t="inlineStr">
        <is>
          <t>12/12</t>
        </is>
      </c>
      <c r="H335" s="319" t="inlineStr">
        <is>
          <t>12/12</t>
        </is>
      </c>
      <c r="I335" s="319" t="inlineStr">
        <is>
          <t>12/12</t>
        </is>
      </c>
      <c r="J335" s="319" t="inlineStr">
        <is>
          <t>13/14</t>
        </is>
      </c>
      <c r="K335" s="319" t="inlineStr">
        <is>
          <t>11/12</t>
        </is>
      </c>
      <c r="L335" s="319" t="inlineStr">
        <is>
          <t>12/14</t>
        </is>
      </c>
      <c r="M335" s="319" t="inlineStr">
        <is>
          <t>11/11</t>
        </is>
      </c>
      <c r="N335" s="319" t="inlineStr">
        <is>
          <t>10/11</t>
        </is>
      </c>
      <c r="O335" s="319" t="inlineStr">
        <is>
          <t>9/10</t>
        </is>
      </c>
      <c r="P335" s="319" t="inlineStr">
        <is>
          <t>11/11</t>
        </is>
      </c>
      <c r="Q335" s="319" t="inlineStr">
        <is>
          <t>13/13</t>
        </is>
      </c>
      <c r="R335" s="319" t="inlineStr">
        <is>
          <t>14/14</t>
        </is>
      </c>
      <c r="S335" s="319" t="inlineStr">
        <is>
          <t>11/11</t>
        </is>
      </c>
      <c r="T335" s="319" t="inlineStr">
        <is>
          <t>11/13</t>
        </is>
      </c>
      <c r="U335" s="319" t="inlineStr">
        <is>
          <t>11/12</t>
        </is>
      </c>
      <c r="V335" s="319" t="inlineStr">
        <is>
          <t>7/8</t>
        </is>
      </c>
      <c r="W335" s="319" t="inlineStr">
        <is>
          <t>1/1</t>
        </is>
      </c>
      <c r="X335" s="319" t="inlineStr">
        <is>
          <t>1/1</t>
        </is>
      </c>
      <c r="Y335" s="319" t="inlineStr">
        <is>
          <t>1/1</t>
        </is>
      </c>
      <c r="Z335" s="319" t="inlineStr">
        <is>
          <t>1/1</t>
        </is>
      </c>
      <c r="AA335" s="319" t="inlineStr">
        <is>
          <t>1/1</t>
        </is>
      </c>
      <c r="AB335" s="319" t="inlineStr">
        <is>
          <t>1/1</t>
        </is>
      </c>
      <c r="AC335" s="319" t="inlineStr">
        <is>
          <t>1/1</t>
        </is>
      </c>
      <c r="AD335" s="307" t="n"/>
      <c r="AE335" s="307" t="n"/>
      <c r="AF335" s="307" t="n"/>
      <c r="AG335" s="307" t="n"/>
      <c r="AH335" s="307" t="n"/>
      <c r="AI335" s="307" t="n"/>
      <c r="AJ335" s="307" t="n"/>
      <c r="AK335" s="307" t="n"/>
      <c r="AL335" s="307" t="n"/>
      <c r="AM335" s="307" t="n"/>
      <c r="AN335" s="307" t="n"/>
      <c r="AO335" s="307" t="n"/>
      <c r="AP335" s="307" t="n"/>
      <c r="AQ335" s="307" t="n"/>
      <c r="AR335" s="307" t="n"/>
      <c r="AS335" s="307" t="n"/>
      <c r="AT335" s="307" t="n"/>
      <c r="AU335" s="307" t="n"/>
      <c r="AV335" s="307" t="n"/>
      <c r="AW335" s="307" t="n"/>
      <c r="AX335" s="307" t="n"/>
      <c r="AY335" s="307" t="n"/>
      <c r="AZ335" s="307" t="n"/>
      <c r="BA335" s="307" t="n"/>
      <c r="BB335" s="307" t="n"/>
      <c r="BC335" s="307" t="n"/>
      <c r="BD335" s="307" t="n"/>
      <c r="BE335" s="307" t="n"/>
      <c r="BF335" s="307" t="n"/>
      <c r="BG335" s="307" t="n"/>
      <c r="BH335" s="307" t="n"/>
      <c r="BI335" s="307" t="n"/>
      <c r="BJ335" s="307" t="n"/>
      <c r="BK335" s="307" t="n"/>
      <c r="BL335" s="307" t="n"/>
      <c r="BM335" s="307" t="n"/>
      <c r="BN335" s="307" t="n"/>
      <c r="BO335" s="307" t="n"/>
      <c r="BP335" s="307" t="n"/>
      <c r="BQ335" s="307" t="n"/>
      <c r="BR335" s="307" t="n"/>
      <c r="BS335" s="307" t="n"/>
      <c r="BT335" s="307" t="n"/>
      <c r="BU335" s="307" t="n"/>
      <c r="BV335" s="307" t="n"/>
      <c r="BW335" s="307" t="n"/>
      <c r="BX335" s="307" t="n"/>
      <c r="BY335" s="307" t="n"/>
      <c r="BZ335" s="307" t="n"/>
      <c r="CA335" s="307" t="n"/>
      <c r="CB335" s="307" t="n"/>
      <c r="CC335" s="302" t="n"/>
      <c r="CD335" s="302" t="n"/>
      <c r="CE335" s="302" t="n"/>
      <c r="CF335" s="302" t="n"/>
      <c r="CG335" s="302" t="n"/>
      <c r="CH335" s="302" t="n"/>
      <c r="CI335" s="302" t="n"/>
      <c r="CJ335" s="302" t="n"/>
      <c r="CK335" s="302" t="n"/>
      <c r="CL335" s="302" t="n"/>
      <c r="CM335" s="302" t="n"/>
      <c r="CN335" s="302" t="n"/>
      <c r="CO335" s="302" t="n"/>
      <c r="CP335" s="302" t="n"/>
      <c r="CQ335" s="302" t="n"/>
      <c r="CR335" s="302" t="n"/>
      <c r="CS335" s="302" t="n"/>
      <c r="CT335" s="302" t="n"/>
      <c r="CU335" s="302" t="n"/>
      <c r="CV335" s="302" t="n"/>
    </row>
    <row r="336" ht="10.5" customHeight="1" s="412">
      <c r="A336" s="302" t="inlineStr">
        <is>
          <t xml:space="preserve">    Acctg. Standard</t>
        </is>
      </c>
      <c r="B336" s="319" t="inlineStr">
        <is>
          <t>-</t>
        </is>
      </c>
      <c r="C336" s="319" t="inlineStr">
        <is>
          <t>US GAAP</t>
        </is>
      </c>
      <c r="D336" s="319" t="inlineStr">
        <is>
          <t>US GAAP</t>
        </is>
      </c>
      <c r="E336" s="319" t="inlineStr">
        <is>
          <t>US GAAP</t>
        </is>
      </c>
      <c r="F336" s="319" t="inlineStr">
        <is>
          <t>US GAAP</t>
        </is>
      </c>
      <c r="G336" s="319" t="inlineStr">
        <is>
          <t>US GAAP</t>
        </is>
      </c>
      <c r="H336" s="319" t="inlineStr">
        <is>
          <t>US GAAP</t>
        </is>
      </c>
      <c r="I336" s="319" t="inlineStr">
        <is>
          <t>US GAAP</t>
        </is>
      </c>
      <c r="J336" s="319" t="inlineStr">
        <is>
          <t>US GAAP</t>
        </is>
      </c>
      <c r="K336" s="319" t="inlineStr">
        <is>
          <t>US GAAP</t>
        </is>
      </c>
      <c r="L336" s="319" t="inlineStr">
        <is>
          <t>US GAAP</t>
        </is>
      </c>
      <c r="M336" s="319" t="inlineStr">
        <is>
          <t>US GAAP</t>
        </is>
      </c>
      <c r="N336" s="319" t="inlineStr">
        <is>
          <t>US GAAP</t>
        </is>
      </c>
      <c r="O336" s="319" t="inlineStr">
        <is>
          <t>US GAAP</t>
        </is>
      </c>
      <c r="P336" s="319" t="inlineStr">
        <is>
          <t>US GAAP</t>
        </is>
      </c>
      <c r="Q336" s="319" t="inlineStr">
        <is>
          <t>US GAAP</t>
        </is>
      </c>
      <c r="R336" s="319" t="inlineStr">
        <is>
          <t>US GAAP</t>
        </is>
      </c>
      <c r="S336" s="319" t="inlineStr">
        <is>
          <t>US GAAP</t>
        </is>
      </c>
      <c r="T336" s="319" t="inlineStr">
        <is>
          <t>US GAAP</t>
        </is>
      </c>
      <c r="U336" s="319" t="inlineStr">
        <is>
          <t>US GAAP</t>
        </is>
      </c>
      <c r="V336" s="319" t="inlineStr">
        <is>
          <t>US GAAP</t>
        </is>
      </c>
      <c r="W336" s="319" t="inlineStr">
        <is>
          <t>US GAAP</t>
        </is>
      </c>
      <c r="X336" s="319" t="inlineStr">
        <is>
          <t>US GAAP</t>
        </is>
      </c>
      <c r="Y336" s="319" t="inlineStr">
        <is>
          <t>US GAAP</t>
        </is>
      </c>
      <c r="Z336" s="319" t="inlineStr">
        <is>
          <t>US GAAP</t>
        </is>
      </c>
      <c r="AA336" s="319" t="inlineStr">
        <is>
          <t>US GAAP</t>
        </is>
      </c>
      <c r="AB336" s="319" t="inlineStr">
        <is>
          <t>US GAAP</t>
        </is>
      </c>
      <c r="AC336" s="319" t="inlineStr">
        <is>
          <t>US GAAP</t>
        </is>
      </c>
      <c r="AD336" s="307" t="n"/>
      <c r="AE336" s="307" t="n"/>
      <c r="AF336" s="307" t="n"/>
      <c r="AG336" s="307" t="n"/>
      <c r="AH336" s="307" t="n"/>
      <c r="AI336" s="307" t="n"/>
      <c r="AJ336" s="307" t="n"/>
      <c r="AK336" s="307" t="n"/>
      <c r="AL336" s="307" t="n"/>
      <c r="AM336" s="307" t="n"/>
      <c r="AN336" s="307" t="n"/>
      <c r="AO336" s="307" t="n"/>
      <c r="AP336" s="307" t="n"/>
      <c r="AQ336" s="307" t="n"/>
      <c r="AR336" s="307" t="n"/>
      <c r="AS336" s="307" t="n"/>
      <c r="AT336" s="307" t="n"/>
      <c r="AU336" s="307" t="n"/>
      <c r="AV336" s="307" t="n"/>
      <c r="AW336" s="307" t="n"/>
      <c r="AX336" s="307" t="n"/>
      <c r="AY336" s="307" t="n"/>
      <c r="AZ336" s="307" t="n"/>
      <c r="BA336" s="307" t="n"/>
      <c r="BB336" s="307" t="n"/>
      <c r="BC336" s="307" t="n"/>
      <c r="BD336" s="307" t="n"/>
      <c r="BE336" s="307" t="n"/>
      <c r="BF336" s="307" t="n"/>
      <c r="BG336" s="307" t="n"/>
      <c r="BH336" s="307" t="n"/>
      <c r="BI336" s="307" t="n"/>
      <c r="BJ336" s="307" t="n"/>
      <c r="BK336" s="307" t="n"/>
      <c r="BL336" s="307" t="n"/>
      <c r="BM336" s="307" t="n"/>
      <c r="BN336" s="307" t="n"/>
      <c r="BO336" s="307" t="n"/>
      <c r="BP336" s="307" t="n"/>
      <c r="BQ336" s="307" t="n"/>
      <c r="BR336" s="307" t="n"/>
      <c r="BS336" s="307" t="n"/>
      <c r="BT336" s="307" t="n"/>
      <c r="BU336" s="307" t="n"/>
      <c r="BV336" s="307" t="n"/>
      <c r="BW336" s="307" t="n"/>
      <c r="BX336" s="307" t="n"/>
      <c r="BY336" s="307" t="n"/>
      <c r="BZ336" s="307" t="n"/>
      <c r="CA336" s="307" t="n"/>
      <c r="CB336" s="307" t="n"/>
      <c r="CC336" s="302" t="n"/>
      <c r="CD336" s="302" t="n"/>
      <c r="CE336" s="302" t="n"/>
      <c r="CF336" s="302" t="n"/>
      <c r="CG336" s="302" t="n"/>
      <c r="CH336" s="302" t="n"/>
      <c r="CI336" s="302" t="n"/>
      <c r="CJ336" s="302" t="n"/>
      <c r="CK336" s="302" t="n"/>
      <c r="CL336" s="302" t="n"/>
      <c r="CM336" s="302" t="n"/>
      <c r="CN336" s="302" t="n"/>
      <c r="CO336" s="302" t="n"/>
      <c r="CP336" s="302" t="n"/>
      <c r="CQ336" s="302" t="n"/>
      <c r="CR336" s="302" t="n"/>
      <c r="CS336" s="302" t="n"/>
      <c r="CT336" s="302" t="n"/>
      <c r="CU336" s="302" t="n"/>
      <c r="CV336" s="302" t="n"/>
    </row>
    <row r="337" ht="10.5" customHeight="1" s="412">
      <c r="A337" s="318" t="inlineStr">
        <is>
          <t>ROA %</t>
        </is>
      </c>
      <c r="B337" s="319" t="inlineStr">
        <is>
          <t>-</t>
        </is>
      </c>
      <c r="C337" s="461" t="n">
        <v>27.13</v>
      </c>
      <c r="D337" s="461" t="n">
        <v>23.78</v>
      </c>
      <c r="E337" s="461" t="n">
        <v>22.464</v>
      </c>
      <c r="F337" s="461" t="n">
        <v>30.21</v>
      </c>
      <c r="G337" s="461" t="n">
        <v>29.5917</v>
      </c>
      <c r="H337" s="461" t="n">
        <v>29.16</v>
      </c>
      <c r="I337" s="461" t="n">
        <v>24.3003</v>
      </c>
      <c r="J337" s="461" t="n">
        <v>18.758</v>
      </c>
      <c r="K337" s="461" t="n">
        <v>20.384</v>
      </c>
      <c r="L337" s="461" t="n">
        <v>20.4186</v>
      </c>
      <c r="M337" s="461" t="n">
        <v>19.3</v>
      </c>
      <c r="N337" s="461" t="n">
        <v>23.6972</v>
      </c>
      <c r="O337" s="461" t="n">
        <v>24.0622</v>
      </c>
      <c r="P337" s="461" t="n">
        <v>15.77466</v>
      </c>
      <c r="Q337" s="461" t="n">
        <v>21.371</v>
      </c>
      <c r="R337" s="461" t="n">
        <v>24.4362</v>
      </c>
      <c r="S337" s="461" t="n">
        <v>25.55</v>
      </c>
      <c r="T337" s="462" t="n">
        <v>24.03534</v>
      </c>
      <c r="U337" s="462" t="n">
        <v>23.10675</v>
      </c>
      <c r="V337" s="462" t="n">
        <v>21.65439</v>
      </c>
      <c r="W337" s="462" t="n">
        <v>21.4</v>
      </c>
      <c r="X337" s="462" t="n">
        <v>21.9</v>
      </c>
      <c r="Y337" s="462" t="n">
        <v>22.3</v>
      </c>
      <c r="Z337" s="462" t="n">
        <v>22.6</v>
      </c>
      <c r="AA337" s="462" t="n">
        <v>22.6</v>
      </c>
      <c r="AB337" s="462" t="n">
        <v>23.3</v>
      </c>
      <c r="AC337" s="462" t="n">
        <v>24.6</v>
      </c>
      <c r="AD337" s="307" t="n"/>
      <c r="AE337" s="307" t="n"/>
      <c r="AF337" s="307" t="n"/>
      <c r="AG337" s="307" t="n"/>
      <c r="AH337" s="307" t="n"/>
      <c r="AI337" s="307" t="n"/>
      <c r="AJ337" s="307" t="n"/>
      <c r="AK337" s="307" t="n"/>
      <c r="AL337" s="307" t="n"/>
      <c r="AM337" s="307" t="n"/>
      <c r="AN337" s="307" t="n"/>
      <c r="AO337" s="307" t="n"/>
      <c r="AP337" s="307" t="n"/>
      <c r="AQ337" s="307" t="n"/>
      <c r="AR337" s="307" t="n"/>
      <c r="AS337" s="307" t="n"/>
      <c r="AT337" s="307" t="n"/>
      <c r="AU337" s="307" t="n"/>
      <c r="AV337" s="307" t="n"/>
      <c r="AW337" s="307" t="n"/>
      <c r="AX337" s="307" t="n"/>
      <c r="AY337" s="307" t="n"/>
      <c r="AZ337" s="307" t="n"/>
      <c r="BA337" s="307" t="n"/>
      <c r="BB337" s="307" t="n"/>
      <c r="BC337" s="307" t="n"/>
      <c r="BD337" s="307" t="n"/>
      <c r="BE337" s="307" t="n"/>
      <c r="BF337" s="307" t="n"/>
      <c r="BG337" s="307" t="n"/>
      <c r="BH337" s="307" t="n"/>
      <c r="BI337" s="307" t="n"/>
      <c r="BJ337" s="307" t="n"/>
      <c r="BK337" s="307" t="n"/>
      <c r="BL337" s="307" t="n"/>
      <c r="BM337" s="307" t="n"/>
      <c r="BN337" s="307" t="n"/>
      <c r="BO337" s="307" t="n"/>
      <c r="BP337" s="307" t="n"/>
      <c r="BQ337" s="307" t="n"/>
      <c r="BR337" s="307" t="n"/>
      <c r="BS337" s="307" t="n"/>
      <c r="BT337" s="307" t="n"/>
      <c r="BU337" s="307" t="n"/>
      <c r="BV337" s="307" t="n"/>
      <c r="BW337" s="307" t="n"/>
      <c r="BX337" s="307" t="n"/>
      <c r="BY337" s="307" t="n"/>
      <c r="BZ337" s="307" t="n"/>
      <c r="CA337" s="307" t="n"/>
      <c r="CB337" s="307" t="n"/>
      <c r="CC337" s="302" t="n"/>
      <c r="CD337" s="302" t="n"/>
      <c r="CE337" s="302" t="n"/>
      <c r="CF337" s="302" t="n"/>
      <c r="CG337" s="302" t="n"/>
      <c r="CH337" s="302" t="n"/>
      <c r="CI337" s="302" t="n"/>
      <c r="CJ337" s="302" t="n"/>
      <c r="CK337" s="302" t="n"/>
      <c r="CL337" s="302" t="n"/>
      <c r="CM337" s="302" t="n"/>
      <c r="CN337" s="302" t="n"/>
      <c r="CO337" s="302" t="n"/>
      <c r="CP337" s="302" t="n"/>
      <c r="CQ337" s="302" t="n"/>
      <c r="CR337" s="302" t="n"/>
      <c r="CS337" s="302" t="n"/>
      <c r="CT337" s="302" t="n"/>
      <c r="CU337" s="302" t="n"/>
      <c r="CV337" s="302" t="n"/>
    </row>
    <row r="338" ht="10.5" customHeight="1" s="412">
      <c r="A338" s="302" t="inlineStr">
        <is>
          <t xml:space="preserve">    Final Est.</t>
        </is>
      </c>
      <c r="B338" s="319" t="inlineStr">
        <is>
          <t>-</t>
        </is>
      </c>
      <c r="C338" s="462" t="n">
        <v>27.2</v>
      </c>
      <c r="D338" s="462" t="n">
        <v>20.7</v>
      </c>
      <c r="E338" s="462" t="n">
        <v>19.5</v>
      </c>
      <c r="F338" s="462" t="n">
        <v>23.3</v>
      </c>
      <c r="G338" s="462" t="n">
        <v>31.185</v>
      </c>
      <c r="H338" s="462" t="n">
        <v>29.02217</v>
      </c>
      <c r="I338" s="462" t="n">
        <v>24.59106</v>
      </c>
      <c r="J338" s="462" t="n">
        <v>19.31751</v>
      </c>
      <c r="K338" s="462" t="n">
        <v>18.78434</v>
      </c>
      <c r="L338" s="462" t="n">
        <v>20.52347</v>
      </c>
      <c r="M338" s="462" t="n">
        <v>18.06921</v>
      </c>
      <c r="N338" s="462" t="n">
        <v>23.35442</v>
      </c>
      <c r="O338" s="462" t="n">
        <v>24.38329</v>
      </c>
      <c r="P338" s="462" t="n">
        <v>16.81341</v>
      </c>
      <c r="Q338" s="462" t="n">
        <v>22.22924</v>
      </c>
      <c r="R338" s="462" t="n">
        <v>24.05281</v>
      </c>
      <c r="S338" s="462" t="n">
        <v>25.34922</v>
      </c>
      <c r="T338" s="319" t="inlineStr">
        <is>
          <t>-</t>
        </is>
      </c>
      <c r="U338" s="319" t="inlineStr">
        <is>
          <t>-</t>
        </is>
      </c>
      <c r="V338" s="319" t="inlineStr">
        <is>
          <t>-</t>
        </is>
      </c>
      <c r="W338" s="319" t="inlineStr">
        <is>
          <t>-</t>
        </is>
      </c>
      <c r="X338" s="319" t="inlineStr">
        <is>
          <t>-</t>
        </is>
      </c>
      <c r="Y338" s="319" t="inlineStr">
        <is>
          <t>-</t>
        </is>
      </c>
      <c r="Z338" s="319" t="inlineStr">
        <is>
          <t>-</t>
        </is>
      </c>
      <c r="AA338" s="319" t="inlineStr">
        <is>
          <t>-</t>
        </is>
      </c>
      <c r="AB338" s="319" t="inlineStr">
        <is>
          <t>-</t>
        </is>
      </c>
      <c r="AC338" s="319" t="inlineStr">
        <is>
          <t>-</t>
        </is>
      </c>
      <c r="AD338" s="307" t="n"/>
      <c r="AE338" s="307" t="n"/>
      <c r="AF338" s="307" t="n"/>
      <c r="AG338" s="307" t="n"/>
      <c r="AH338" s="307" t="n"/>
      <c r="AI338" s="307" t="n"/>
      <c r="AJ338" s="307" t="n"/>
      <c r="AK338" s="307" t="n"/>
      <c r="AL338" s="307" t="n"/>
      <c r="AM338" s="307" t="n"/>
      <c r="AN338" s="307" t="n"/>
      <c r="AO338" s="307" t="n"/>
      <c r="AP338" s="307" t="n"/>
      <c r="AQ338" s="307" t="n"/>
      <c r="AR338" s="307" t="n"/>
      <c r="AS338" s="307" t="n"/>
      <c r="AT338" s="307" t="n"/>
      <c r="AU338" s="307" t="n"/>
      <c r="AV338" s="307" t="n"/>
      <c r="AW338" s="307" t="n"/>
      <c r="AX338" s="307" t="n"/>
      <c r="AY338" s="307" t="n"/>
      <c r="AZ338" s="307" t="n"/>
      <c r="BA338" s="307" t="n"/>
      <c r="BB338" s="307" t="n"/>
      <c r="BC338" s="307" t="n"/>
      <c r="BD338" s="307" t="n"/>
      <c r="BE338" s="307" t="n"/>
      <c r="BF338" s="307" t="n"/>
      <c r="BG338" s="307" t="n"/>
      <c r="BH338" s="307" t="n"/>
      <c r="BI338" s="307" t="n"/>
      <c r="BJ338" s="307" t="n"/>
      <c r="BK338" s="307" t="n"/>
      <c r="BL338" s="307" t="n"/>
      <c r="BM338" s="307" t="n"/>
      <c r="BN338" s="307" t="n"/>
      <c r="BO338" s="307" t="n"/>
      <c r="BP338" s="307" t="n"/>
      <c r="BQ338" s="307" t="n"/>
      <c r="BR338" s="307" t="n"/>
      <c r="BS338" s="307" t="n"/>
      <c r="BT338" s="307" t="n"/>
      <c r="BU338" s="307" t="n"/>
      <c r="BV338" s="307" t="n"/>
      <c r="BW338" s="307" t="n"/>
      <c r="BX338" s="307" t="n"/>
      <c r="BY338" s="307" t="n"/>
      <c r="BZ338" s="307" t="n"/>
      <c r="CA338" s="307" t="n"/>
      <c r="CB338" s="307" t="n"/>
      <c r="CC338" s="302" t="n"/>
      <c r="CD338" s="302" t="n"/>
      <c r="CE338" s="302" t="n"/>
      <c r="CF338" s="302" t="n"/>
      <c r="CG338" s="302" t="n"/>
      <c r="CH338" s="302" t="n"/>
      <c r="CI338" s="302" t="n"/>
      <c r="CJ338" s="302" t="n"/>
      <c r="CK338" s="302" t="n"/>
      <c r="CL338" s="302" t="n"/>
      <c r="CM338" s="302" t="n"/>
      <c r="CN338" s="302" t="n"/>
      <c r="CO338" s="302" t="n"/>
      <c r="CP338" s="302" t="n"/>
      <c r="CQ338" s="302" t="n"/>
      <c r="CR338" s="302" t="n"/>
      <c r="CS338" s="302" t="n"/>
      <c r="CT338" s="302" t="n"/>
      <c r="CU338" s="302" t="n"/>
      <c r="CV338" s="302" t="n"/>
    </row>
    <row r="339" ht="10.5" customHeight="1" s="412">
      <c r="A339" s="302" t="inlineStr">
        <is>
          <t xml:space="preserve">    Median</t>
        </is>
      </c>
      <c r="B339" s="319" t="inlineStr">
        <is>
          <t>-</t>
        </is>
      </c>
      <c r="C339" s="462" t="n">
        <v>27.2</v>
      </c>
      <c r="D339" s="462" t="n">
        <v>20.7</v>
      </c>
      <c r="E339" s="462" t="n">
        <v>19.5</v>
      </c>
      <c r="F339" s="462" t="n">
        <v>23.3</v>
      </c>
      <c r="G339" s="462" t="n">
        <v>29.4</v>
      </c>
      <c r="H339" s="462" t="n">
        <v>29.69434</v>
      </c>
      <c r="I339" s="462" t="n">
        <v>23.05</v>
      </c>
      <c r="J339" s="462" t="n">
        <v>19.75252</v>
      </c>
      <c r="K339" s="462" t="n">
        <v>18.8</v>
      </c>
      <c r="L339" s="462" t="n">
        <v>20.69694</v>
      </c>
      <c r="M339" s="462" t="n">
        <v>17.88542</v>
      </c>
      <c r="N339" s="462" t="n">
        <v>23.35442</v>
      </c>
      <c r="O339" s="462" t="n">
        <v>24.38329</v>
      </c>
      <c r="P339" s="462" t="n">
        <v>16.85</v>
      </c>
      <c r="Q339" s="462" t="n">
        <v>22.25</v>
      </c>
      <c r="R339" s="462" t="n">
        <v>24.1</v>
      </c>
      <c r="S339" s="462" t="n">
        <v>26.06695</v>
      </c>
      <c r="T339" s="462" t="n">
        <v>23.87068</v>
      </c>
      <c r="U339" s="462" t="n">
        <v>22.6135</v>
      </c>
      <c r="V339" s="462" t="n">
        <v>21.65439</v>
      </c>
      <c r="W339" s="462" t="n">
        <v>21.4</v>
      </c>
      <c r="X339" s="462" t="n">
        <v>21.9</v>
      </c>
      <c r="Y339" s="462" t="n">
        <v>22.3</v>
      </c>
      <c r="Z339" s="462" t="n">
        <v>22.6</v>
      </c>
      <c r="AA339" s="462" t="n">
        <v>22.6</v>
      </c>
      <c r="AB339" s="462" t="n">
        <v>23.3</v>
      </c>
      <c r="AC339" s="462" t="n">
        <v>24.6</v>
      </c>
      <c r="AD339" s="307" t="n"/>
      <c r="AE339" s="307" t="n"/>
      <c r="AF339" s="307" t="n"/>
      <c r="AG339" s="307" t="n"/>
      <c r="AH339" s="307" t="n"/>
      <c r="AI339" s="307" t="n"/>
      <c r="AJ339" s="307" t="n"/>
      <c r="AK339" s="307" t="n"/>
      <c r="AL339" s="307" t="n"/>
      <c r="AM339" s="307" t="n"/>
      <c r="AN339" s="307" t="n"/>
      <c r="AO339" s="307" t="n"/>
      <c r="AP339" s="307" t="n"/>
      <c r="AQ339" s="307" t="n"/>
      <c r="AR339" s="307" t="n"/>
      <c r="AS339" s="307" t="n"/>
      <c r="AT339" s="307" t="n"/>
      <c r="AU339" s="307" t="n"/>
      <c r="AV339" s="307" t="n"/>
      <c r="AW339" s="307" t="n"/>
      <c r="AX339" s="307" t="n"/>
      <c r="AY339" s="307" t="n"/>
      <c r="AZ339" s="307" t="n"/>
      <c r="BA339" s="307" t="n"/>
      <c r="BB339" s="307" t="n"/>
      <c r="BC339" s="307" t="n"/>
      <c r="BD339" s="307" t="n"/>
      <c r="BE339" s="307" t="n"/>
      <c r="BF339" s="307" t="n"/>
      <c r="BG339" s="307" t="n"/>
      <c r="BH339" s="307" t="n"/>
      <c r="BI339" s="307" t="n"/>
      <c r="BJ339" s="307" t="n"/>
      <c r="BK339" s="307" t="n"/>
      <c r="BL339" s="307" t="n"/>
      <c r="BM339" s="307" t="n"/>
      <c r="BN339" s="307" t="n"/>
      <c r="BO339" s="307" t="n"/>
      <c r="BP339" s="307" t="n"/>
      <c r="BQ339" s="307" t="n"/>
      <c r="BR339" s="307" t="n"/>
      <c r="BS339" s="307" t="n"/>
      <c r="BT339" s="307" t="n"/>
      <c r="BU339" s="307" t="n"/>
      <c r="BV339" s="307" t="n"/>
      <c r="BW339" s="307" t="n"/>
      <c r="BX339" s="307" t="n"/>
      <c r="BY339" s="307" t="n"/>
      <c r="BZ339" s="307" t="n"/>
      <c r="CA339" s="307" t="n"/>
      <c r="CB339" s="307" t="n"/>
      <c r="CC339" s="302" t="n"/>
      <c r="CD339" s="302" t="n"/>
      <c r="CE339" s="302" t="n"/>
      <c r="CF339" s="302" t="n"/>
      <c r="CG339" s="302" t="n"/>
      <c r="CH339" s="302" t="n"/>
      <c r="CI339" s="302" t="n"/>
      <c r="CJ339" s="302" t="n"/>
      <c r="CK339" s="302" t="n"/>
      <c r="CL339" s="302" t="n"/>
      <c r="CM339" s="302" t="n"/>
      <c r="CN339" s="302" t="n"/>
      <c r="CO339" s="302" t="n"/>
      <c r="CP339" s="302" t="n"/>
      <c r="CQ339" s="302" t="n"/>
      <c r="CR339" s="302" t="n"/>
      <c r="CS339" s="302" t="n"/>
      <c r="CT339" s="302" t="n"/>
      <c r="CU339" s="302" t="n"/>
      <c r="CV339" s="302" t="n"/>
    </row>
    <row r="340" ht="10.5" customHeight="1" s="412">
      <c r="A340" s="302" t="inlineStr">
        <is>
          <t xml:space="preserve">    High</t>
        </is>
      </c>
      <c r="B340" s="319" t="inlineStr">
        <is>
          <t>-</t>
        </is>
      </c>
      <c r="C340" s="462" t="n">
        <v>27.2</v>
      </c>
      <c r="D340" s="462" t="n">
        <v>20.7</v>
      </c>
      <c r="E340" s="462" t="n">
        <v>19.5</v>
      </c>
      <c r="F340" s="462" t="n">
        <v>24.6</v>
      </c>
      <c r="G340" s="462" t="n">
        <v>43.825</v>
      </c>
      <c r="H340" s="462" t="n">
        <v>30.1</v>
      </c>
      <c r="I340" s="462" t="n">
        <v>32.134</v>
      </c>
      <c r="J340" s="462" t="n">
        <v>20</v>
      </c>
      <c r="K340" s="462" t="n">
        <v>18.875</v>
      </c>
      <c r="L340" s="462" t="n">
        <v>22.6</v>
      </c>
      <c r="M340" s="462" t="n">
        <v>19.506</v>
      </c>
      <c r="N340" s="462" t="n">
        <v>24.40885</v>
      </c>
      <c r="O340" s="462" t="n">
        <v>25.06658</v>
      </c>
      <c r="P340" s="462" t="n">
        <v>16.95365</v>
      </c>
      <c r="Q340" s="462" t="n">
        <v>22.6</v>
      </c>
      <c r="R340" s="462" t="n">
        <v>24.5</v>
      </c>
      <c r="S340" s="462" t="n">
        <v>26.563</v>
      </c>
      <c r="T340" s="462" t="n">
        <v>25.4</v>
      </c>
      <c r="U340" s="462" t="n">
        <v>26.7</v>
      </c>
      <c r="V340" s="462" t="n">
        <v>21.70878</v>
      </c>
      <c r="W340" s="462" t="n">
        <v>21.4</v>
      </c>
      <c r="X340" s="462" t="n">
        <v>21.9</v>
      </c>
      <c r="Y340" s="462" t="n">
        <v>22.3</v>
      </c>
      <c r="Z340" s="462" t="n">
        <v>22.6</v>
      </c>
      <c r="AA340" s="462" t="n">
        <v>22.6</v>
      </c>
      <c r="AB340" s="462" t="n">
        <v>23.3</v>
      </c>
      <c r="AC340" s="462" t="n">
        <v>24.6</v>
      </c>
      <c r="AD340" s="307" t="n"/>
      <c r="AE340" s="307" t="n"/>
      <c r="AF340" s="307" t="n"/>
      <c r="AG340" s="307" t="n"/>
      <c r="AH340" s="307" t="n"/>
      <c r="AI340" s="307" t="n"/>
      <c r="AJ340" s="307" t="n"/>
      <c r="AK340" s="307" t="n"/>
      <c r="AL340" s="307" t="n"/>
      <c r="AM340" s="307" t="n"/>
      <c r="AN340" s="307" t="n"/>
      <c r="AO340" s="307" t="n"/>
      <c r="AP340" s="307" t="n"/>
      <c r="AQ340" s="307" t="n"/>
      <c r="AR340" s="307" t="n"/>
      <c r="AS340" s="307" t="n"/>
      <c r="AT340" s="307" t="n"/>
      <c r="AU340" s="307" t="n"/>
      <c r="AV340" s="307" t="n"/>
      <c r="AW340" s="307" t="n"/>
      <c r="AX340" s="307" t="n"/>
      <c r="AY340" s="307" t="n"/>
      <c r="AZ340" s="307" t="n"/>
      <c r="BA340" s="307" t="n"/>
      <c r="BB340" s="307" t="n"/>
      <c r="BC340" s="307" t="n"/>
      <c r="BD340" s="307" t="n"/>
      <c r="BE340" s="307" t="n"/>
      <c r="BF340" s="307" t="n"/>
      <c r="BG340" s="307" t="n"/>
      <c r="BH340" s="307" t="n"/>
      <c r="BI340" s="307" t="n"/>
      <c r="BJ340" s="307" t="n"/>
      <c r="BK340" s="307" t="n"/>
      <c r="BL340" s="307" t="n"/>
      <c r="BM340" s="307" t="n"/>
      <c r="BN340" s="307" t="n"/>
      <c r="BO340" s="307" t="n"/>
      <c r="BP340" s="307" t="n"/>
      <c r="BQ340" s="307" t="n"/>
      <c r="BR340" s="307" t="n"/>
      <c r="BS340" s="307" t="n"/>
      <c r="BT340" s="307" t="n"/>
      <c r="BU340" s="307" t="n"/>
      <c r="BV340" s="307" t="n"/>
      <c r="BW340" s="307" t="n"/>
      <c r="BX340" s="307" t="n"/>
      <c r="BY340" s="307" t="n"/>
      <c r="BZ340" s="307" t="n"/>
      <c r="CA340" s="307" t="n"/>
      <c r="CB340" s="307" t="n"/>
      <c r="CC340" s="302" t="n"/>
      <c r="CD340" s="302" t="n"/>
      <c r="CE340" s="302" t="n"/>
      <c r="CF340" s="302" t="n"/>
      <c r="CG340" s="302" t="n"/>
      <c r="CH340" s="302" t="n"/>
      <c r="CI340" s="302" t="n"/>
      <c r="CJ340" s="302" t="n"/>
      <c r="CK340" s="302" t="n"/>
      <c r="CL340" s="302" t="n"/>
      <c r="CM340" s="302" t="n"/>
      <c r="CN340" s="302" t="n"/>
      <c r="CO340" s="302" t="n"/>
      <c r="CP340" s="302" t="n"/>
      <c r="CQ340" s="302" t="n"/>
      <c r="CR340" s="302" t="n"/>
      <c r="CS340" s="302" t="n"/>
      <c r="CT340" s="302" t="n"/>
      <c r="CU340" s="302" t="n"/>
      <c r="CV340" s="302" t="n"/>
    </row>
    <row r="341" ht="10.5" customHeight="1" s="412">
      <c r="A341" s="302" t="inlineStr">
        <is>
          <t xml:space="preserve">    Low</t>
        </is>
      </c>
      <c r="B341" s="319" t="inlineStr">
        <is>
          <t>-</t>
        </is>
      </c>
      <c r="C341" s="462" t="n">
        <v>27.2</v>
      </c>
      <c r="D341" s="462" t="n">
        <v>20.7</v>
      </c>
      <c r="E341" s="462" t="n">
        <v>19.5</v>
      </c>
      <c r="F341" s="462" t="n">
        <v>22</v>
      </c>
      <c r="G341" s="462" t="n">
        <v>26.5</v>
      </c>
      <c r="H341" s="462" t="n">
        <v>26.6</v>
      </c>
      <c r="I341" s="462" t="n">
        <v>22.77421</v>
      </c>
      <c r="J341" s="462" t="n">
        <v>17.4</v>
      </c>
      <c r="K341" s="462" t="n">
        <v>18.67801</v>
      </c>
      <c r="L341" s="462" t="n">
        <v>18.1</v>
      </c>
      <c r="M341" s="462" t="n">
        <v>17</v>
      </c>
      <c r="N341" s="462" t="n">
        <v>22.3</v>
      </c>
      <c r="O341" s="462" t="n">
        <v>23.7</v>
      </c>
      <c r="P341" s="462" t="n">
        <v>16.6</v>
      </c>
      <c r="Q341" s="462" t="n">
        <v>21.81697</v>
      </c>
      <c r="R341" s="462" t="n">
        <v>23.6</v>
      </c>
      <c r="S341" s="462" t="n">
        <v>22.7</v>
      </c>
      <c r="T341" s="462" t="n">
        <v>23</v>
      </c>
      <c r="U341" s="462" t="n">
        <v>20.5</v>
      </c>
      <c r="V341" s="462" t="n">
        <v>21.6</v>
      </c>
      <c r="W341" s="462" t="n">
        <v>21.4</v>
      </c>
      <c r="X341" s="462" t="n">
        <v>21.9</v>
      </c>
      <c r="Y341" s="462" t="n">
        <v>22.3</v>
      </c>
      <c r="Z341" s="462" t="n">
        <v>22.6</v>
      </c>
      <c r="AA341" s="462" t="n">
        <v>22.6</v>
      </c>
      <c r="AB341" s="462" t="n">
        <v>23.3</v>
      </c>
      <c r="AC341" s="462" t="n">
        <v>24.6</v>
      </c>
      <c r="AD341" s="307" t="n"/>
      <c r="AE341" s="307" t="n"/>
      <c r="AF341" s="307" t="n"/>
      <c r="AG341" s="307" t="n"/>
      <c r="AH341" s="307" t="n"/>
      <c r="AI341" s="307" t="n"/>
      <c r="AJ341" s="307" t="n"/>
      <c r="AK341" s="307" t="n"/>
      <c r="AL341" s="307" t="n"/>
      <c r="AM341" s="307" t="n"/>
      <c r="AN341" s="307" t="n"/>
      <c r="AO341" s="307" t="n"/>
      <c r="AP341" s="307" t="n"/>
      <c r="AQ341" s="307" t="n"/>
      <c r="AR341" s="307" t="n"/>
      <c r="AS341" s="307" t="n"/>
      <c r="AT341" s="307" t="n"/>
      <c r="AU341" s="307" t="n"/>
      <c r="AV341" s="307" t="n"/>
      <c r="AW341" s="307" t="n"/>
      <c r="AX341" s="307" t="n"/>
      <c r="AY341" s="307" t="n"/>
      <c r="AZ341" s="307" t="n"/>
      <c r="BA341" s="307" t="n"/>
      <c r="BB341" s="307" t="n"/>
      <c r="BC341" s="307" t="n"/>
      <c r="BD341" s="307" t="n"/>
      <c r="BE341" s="307" t="n"/>
      <c r="BF341" s="307" t="n"/>
      <c r="BG341" s="307" t="n"/>
      <c r="BH341" s="307" t="n"/>
      <c r="BI341" s="307" t="n"/>
      <c r="BJ341" s="307" t="n"/>
      <c r="BK341" s="307" t="n"/>
      <c r="BL341" s="307" t="n"/>
      <c r="BM341" s="307" t="n"/>
      <c r="BN341" s="307" t="n"/>
      <c r="BO341" s="307" t="n"/>
      <c r="BP341" s="307" t="n"/>
      <c r="BQ341" s="307" t="n"/>
      <c r="BR341" s="307" t="n"/>
      <c r="BS341" s="307" t="n"/>
      <c r="BT341" s="307" t="n"/>
      <c r="BU341" s="307" t="n"/>
      <c r="BV341" s="307" t="n"/>
      <c r="BW341" s="307" t="n"/>
      <c r="BX341" s="307" t="n"/>
      <c r="BY341" s="307" t="n"/>
      <c r="BZ341" s="307" t="n"/>
      <c r="CA341" s="307" t="n"/>
      <c r="CB341" s="307" t="n"/>
      <c r="CC341" s="302" t="n"/>
      <c r="CD341" s="302" t="n"/>
      <c r="CE341" s="302" t="n"/>
      <c r="CF341" s="302" t="n"/>
      <c r="CG341" s="302" t="n"/>
      <c r="CH341" s="302" t="n"/>
      <c r="CI341" s="302" t="n"/>
      <c r="CJ341" s="302" t="n"/>
      <c r="CK341" s="302" t="n"/>
      <c r="CL341" s="302" t="n"/>
      <c r="CM341" s="302" t="n"/>
      <c r="CN341" s="302" t="n"/>
      <c r="CO341" s="302" t="n"/>
      <c r="CP341" s="302" t="n"/>
      <c r="CQ341" s="302" t="n"/>
      <c r="CR341" s="302" t="n"/>
      <c r="CS341" s="302" t="n"/>
      <c r="CT341" s="302" t="n"/>
      <c r="CU341" s="302" t="n"/>
      <c r="CV341" s="302" t="n"/>
    </row>
    <row r="342" ht="10.5" customHeight="1" s="412">
      <c r="A342" s="302" t="inlineStr">
        <is>
          <t xml:space="preserve">    Std. Dev.</t>
        </is>
      </c>
      <c r="B342" s="319" t="inlineStr">
        <is>
          <t>-</t>
        </is>
      </c>
      <c r="C342" s="460" t="n">
        <v>0</v>
      </c>
      <c r="D342" s="460" t="n">
        <v>0</v>
      </c>
      <c r="E342" s="460" t="n">
        <v>0</v>
      </c>
      <c r="F342" s="460" t="n">
        <v>1.3</v>
      </c>
      <c r="G342" s="460" t="n">
        <v>6.45662</v>
      </c>
      <c r="H342" s="460" t="n">
        <v>1.42351</v>
      </c>
      <c r="I342" s="460" t="n">
        <v>3.39134</v>
      </c>
      <c r="J342" s="460" t="n">
        <v>0.90616</v>
      </c>
      <c r="K342" s="460" t="n">
        <v>0.08118</v>
      </c>
      <c r="L342" s="460" t="n">
        <v>1.60207</v>
      </c>
      <c r="M342" s="460" t="n">
        <v>0.95117</v>
      </c>
      <c r="N342" s="460" t="n">
        <v>1.05442</v>
      </c>
      <c r="O342" s="460" t="n">
        <v>0.68329</v>
      </c>
      <c r="P342" s="460" t="n">
        <v>0.13499</v>
      </c>
      <c r="Q342" s="460" t="n">
        <v>0.32912</v>
      </c>
      <c r="R342" s="460" t="n">
        <v>0.29156</v>
      </c>
      <c r="S342" s="460" t="n">
        <v>1.57297</v>
      </c>
      <c r="T342" s="460" t="n">
        <v>0.86461</v>
      </c>
      <c r="U342" s="460" t="n">
        <v>2.25113</v>
      </c>
      <c r="V342" s="460" t="n">
        <v>0.05439</v>
      </c>
      <c r="W342" s="460" t="n">
        <v>0</v>
      </c>
      <c r="X342" s="460" t="n">
        <v>0</v>
      </c>
      <c r="Y342" s="460" t="n">
        <v>0</v>
      </c>
      <c r="Z342" s="460" t="n">
        <v>0</v>
      </c>
      <c r="AA342" s="460" t="n">
        <v>0</v>
      </c>
      <c r="AB342" s="460" t="n">
        <v>0</v>
      </c>
      <c r="AC342" s="460" t="n">
        <v>0</v>
      </c>
      <c r="AD342" s="307" t="n"/>
      <c r="AE342" s="307" t="n"/>
      <c r="AF342" s="307" t="n"/>
      <c r="AG342" s="307" t="n"/>
      <c r="AH342" s="307" t="n"/>
      <c r="AI342" s="307" t="n"/>
      <c r="AJ342" s="307" t="n"/>
      <c r="AK342" s="307" t="n"/>
      <c r="AL342" s="307" t="n"/>
      <c r="AM342" s="307" t="n"/>
      <c r="AN342" s="307" t="n"/>
      <c r="AO342" s="307" t="n"/>
      <c r="AP342" s="307" t="n"/>
      <c r="AQ342" s="307" t="n"/>
      <c r="AR342" s="307" t="n"/>
      <c r="AS342" s="307" t="n"/>
      <c r="AT342" s="307" t="n"/>
      <c r="AU342" s="307" t="n"/>
      <c r="AV342" s="307" t="n"/>
      <c r="AW342" s="307" t="n"/>
      <c r="AX342" s="307" t="n"/>
      <c r="AY342" s="307" t="n"/>
      <c r="AZ342" s="307" t="n"/>
      <c r="BA342" s="307" t="n"/>
      <c r="BB342" s="307" t="n"/>
      <c r="BC342" s="307" t="n"/>
      <c r="BD342" s="307" t="n"/>
      <c r="BE342" s="307" t="n"/>
      <c r="BF342" s="307" t="n"/>
      <c r="BG342" s="307" t="n"/>
      <c r="BH342" s="307" t="n"/>
      <c r="BI342" s="307" t="n"/>
      <c r="BJ342" s="307" t="n"/>
      <c r="BK342" s="307" t="n"/>
      <c r="BL342" s="307" t="n"/>
      <c r="BM342" s="307" t="n"/>
      <c r="BN342" s="307" t="n"/>
      <c r="BO342" s="307" t="n"/>
      <c r="BP342" s="307" t="n"/>
      <c r="BQ342" s="307" t="n"/>
      <c r="BR342" s="307" t="n"/>
      <c r="BS342" s="307" t="n"/>
      <c r="BT342" s="307" t="n"/>
      <c r="BU342" s="307" t="n"/>
      <c r="BV342" s="307" t="n"/>
      <c r="BW342" s="307" t="n"/>
      <c r="BX342" s="307" t="n"/>
      <c r="BY342" s="307" t="n"/>
      <c r="BZ342" s="307" t="n"/>
      <c r="CA342" s="307" t="n"/>
      <c r="CB342" s="307" t="n"/>
      <c r="CC342" s="302" t="n"/>
      <c r="CD342" s="302" t="n"/>
      <c r="CE342" s="302" t="n"/>
      <c r="CF342" s="302" t="n"/>
      <c r="CG342" s="302" t="n"/>
      <c r="CH342" s="302" t="n"/>
      <c r="CI342" s="302" t="n"/>
      <c r="CJ342" s="302" t="n"/>
      <c r="CK342" s="302" t="n"/>
      <c r="CL342" s="302" t="n"/>
      <c r="CM342" s="302" t="n"/>
      <c r="CN342" s="302" t="n"/>
      <c r="CO342" s="302" t="n"/>
      <c r="CP342" s="302" t="n"/>
      <c r="CQ342" s="302" t="n"/>
      <c r="CR342" s="302" t="n"/>
      <c r="CS342" s="302" t="n"/>
      <c r="CT342" s="302" t="n"/>
      <c r="CU342" s="302" t="n"/>
      <c r="CV342" s="302" t="n"/>
    </row>
    <row r="343" ht="10.5" customHeight="1" s="412">
      <c r="A343" s="302" t="inlineStr">
        <is>
          <t xml:space="preserve">    No. of Estimates</t>
        </is>
      </c>
      <c r="B343" s="319" t="inlineStr">
        <is>
          <t>-</t>
        </is>
      </c>
      <c r="C343" s="319" t="inlineStr">
        <is>
          <t>1/1</t>
        </is>
      </c>
      <c r="D343" s="319" t="inlineStr">
        <is>
          <t>1/1</t>
        </is>
      </c>
      <c r="E343" s="319" t="inlineStr">
        <is>
          <t>1/1</t>
        </is>
      </c>
      <c r="F343" s="319" t="inlineStr">
        <is>
          <t>2/2</t>
        </is>
      </c>
      <c r="G343" s="319" t="inlineStr">
        <is>
          <t>5/5</t>
        </is>
      </c>
      <c r="H343" s="319" t="inlineStr">
        <is>
          <t>4/5</t>
        </is>
      </c>
      <c r="I343" s="319" t="inlineStr">
        <is>
          <t>6/6</t>
        </is>
      </c>
      <c r="J343" s="319" t="inlineStr">
        <is>
          <t>6/6</t>
        </is>
      </c>
      <c r="K343" s="319" t="inlineStr">
        <is>
          <t>3/3</t>
        </is>
      </c>
      <c r="L343" s="319" t="inlineStr">
        <is>
          <t>4/4</t>
        </is>
      </c>
      <c r="M343" s="319" t="inlineStr">
        <is>
          <t>4/4</t>
        </is>
      </c>
      <c r="N343" s="319" t="inlineStr">
        <is>
          <t>2/3</t>
        </is>
      </c>
      <c r="O343" s="319" t="inlineStr">
        <is>
          <t>2/2</t>
        </is>
      </c>
      <c r="P343" s="319" t="inlineStr">
        <is>
          <t>4/4</t>
        </is>
      </c>
      <c r="Q343" s="319" t="inlineStr">
        <is>
          <t>4/4</t>
        </is>
      </c>
      <c r="R343" s="319" t="inlineStr">
        <is>
          <t>5/5</t>
        </is>
      </c>
      <c r="S343" s="319" t="inlineStr">
        <is>
          <t>4/4</t>
        </is>
      </c>
      <c r="T343" s="319" t="inlineStr">
        <is>
          <t>4/4</t>
        </is>
      </c>
      <c r="U343" s="319" t="inlineStr">
        <is>
          <t>4/4</t>
        </is>
      </c>
      <c r="V343" s="319" t="inlineStr">
        <is>
          <t>2/2</t>
        </is>
      </c>
      <c r="W343" s="319" t="inlineStr">
        <is>
          <t>1/1</t>
        </is>
      </c>
      <c r="X343" s="319" t="inlineStr">
        <is>
          <t>1/1</t>
        </is>
      </c>
      <c r="Y343" s="319" t="inlineStr">
        <is>
          <t>1/1</t>
        </is>
      </c>
      <c r="Z343" s="319" t="inlineStr">
        <is>
          <t>1/1</t>
        </is>
      </c>
      <c r="AA343" s="319" t="inlineStr">
        <is>
          <t>1/1</t>
        </is>
      </c>
      <c r="AB343" s="319" t="inlineStr">
        <is>
          <t>1/1</t>
        </is>
      </c>
      <c r="AC343" s="319" t="inlineStr">
        <is>
          <t>1/1</t>
        </is>
      </c>
      <c r="AD343" s="307" t="n"/>
      <c r="AE343" s="307" t="n"/>
      <c r="AF343" s="307" t="n"/>
      <c r="AG343" s="307" t="n"/>
      <c r="AH343" s="307" t="n"/>
      <c r="AI343" s="307" t="n"/>
      <c r="AJ343" s="307" t="n"/>
      <c r="AK343" s="307" t="n"/>
      <c r="AL343" s="307" t="n"/>
      <c r="AM343" s="307" t="n"/>
      <c r="AN343" s="307" t="n"/>
      <c r="AO343" s="307" t="n"/>
      <c r="AP343" s="307" t="n"/>
      <c r="AQ343" s="307" t="n"/>
      <c r="AR343" s="307" t="n"/>
      <c r="AS343" s="307" t="n"/>
      <c r="AT343" s="307" t="n"/>
      <c r="AU343" s="307" t="n"/>
      <c r="AV343" s="307" t="n"/>
      <c r="AW343" s="307" t="n"/>
      <c r="AX343" s="307" t="n"/>
      <c r="AY343" s="307" t="n"/>
      <c r="AZ343" s="307" t="n"/>
      <c r="BA343" s="307" t="n"/>
      <c r="BB343" s="307" t="n"/>
      <c r="BC343" s="307" t="n"/>
      <c r="BD343" s="307" t="n"/>
      <c r="BE343" s="307" t="n"/>
      <c r="BF343" s="307" t="n"/>
      <c r="BG343" s="307" t="n"/>
      <c r="BH343" s="307" t="n"/>
      <c r="BI343" s="307" t="n"/>
      <c r="BJ343" s="307" t="n"/>
      <c r="BK343" s="307" t="n"/>
      <c r="BL343" s="307" t="n"/>
      <c r="BM343" s="307" t="n"/>
      <c r="BN343" s="307" t="n"/>
      <c r="BO343" s="307" t="n"/>
      <c r="BP343" s="307" t="n"/>
      <c r="BQ343" s="307" t="n"/>
      <c r="BR343" s="307" t="n"/>
      <c r="BS343" s="307" t="n"/>
      <c r="BT343" s="307" t="n"/>
      <c r="BU343" s="307" t="n"/>
      <c r="BV343" s="307" t="n"/>
      <c r="BW343" s="307" t="n"/>
      <c r="BX343" s="307" t="n"/>
      <c r="BY343" s="307" t="n"/>
      <c r="BZ343" s="307" t="n"/>
      <c r="CA343" s="307" t="n"/>
      <c r="CB343" s="307" t="n"/>
      <c r="CC343" s="302" t="n"/>
      <c r="CD343" s="302" t="n"/>
      <c r="CE343" s="302" t="n"/>
      <c r="CF343" s="302" t="n"/>
      <c r="CG343" s="302" t="n"/>
      <c r="CH343" s="302" t="n"/>
      <c r="CI343" s="302" t="n"/>
      <c r="CJ343" s="302" t="n"/>
      <c r="CK343" s="302" t="n"/>
      <c r="CL343" s="302" t="n"/>
      <c r="CM343" s="302" t="n"/>
      <c r="CN343" s="302" t="n"/>
      <c r="CO343" s="302" t="n"/>
      <c r="CP343" s="302" t="n"/>
      <c r="CQ343" s="302" t="n"/>
      <c r="CR343" s="302" t="n"/>
      <c r="CS343" s="302" t="n"/>
      <c r="CT343" s="302" t="n"/>
      <c r="CU343" s="302" t="n"/>
      <c r="CV343" s="302" t="n"/>
    </row>
    <row r="344" ht="10.5" customHeight="1" s="412">
      <c r="A344" s="302" t="inlineStr">
        <is>
          <t xml:space="preserve">    Acctg. Standard</t>
        </is>
      </c>
      <c r="B344" s="319" t="inlineStr">
        <is>
          <t>-</t>
        </is>
      </c>
      <c r="C344" s="319" t="inlineStr">
        <is>
          <t>US GAAP</t>
        </is>
      </c>
      <c r="D344" s="319" t="inlineStr">
        <is>
          <t>US GAAP</t>
        </is>
      </c>
      <c r="E344" s="319" t="inlineStr">
        <is>
          <t>US GAAP</t>
        </is>
      </c>
      <c r="F344" s="319" t="inlineStr">
        <is>
          <t>US GAAP</t>
        </is>
      </c>
      <c r="G344" s="319" t="inlineStr">
        <is>
          <t>US GAAP</t>
        </is>
      </c>
      <c r="H344" s="319" t="inlineStr">
        <is>
          <t>US GAAP</t>
        </is>
      </c>
      <c r="I344" s="319" t="inlineStr">
        <is>
          <t>US GAAP</t>
        </is>
      </c>
      <c r="J344" s="319" t="inlineStr">
        <is>
          <t>US GAAP</t>
        </is>
      </c>
      <c r="K344" s="319" t="inlineStr">
        <is>
          <t>US GAAP</t>
        </is>
      </c>
      <c r="L344" s="319" t="inlineStr">
        <is>
          <t>US GAAP</t>
        </is>
      </c>
      <c r="M344" s="319" t="inlineStr">
        <is>
          <t>US GAAP</t>
        </is>
      </c>
      <c r="N344" s="319" t="inlineStr">
        <is>
          <t>US GAAP</t>
        </is>
      </c>
      <c r="O344" s="319" t="inlineStr">
        <is>
          <t>US GAAP</t>
        </is>
      </c>
      <c r="P344" s="319" t="inlineStr">
        <is>
          <t>US GAAP</t>
        </is>
      </c>
      <c r="Q344" s="319" t="inlineStr">
        <is>
          <t>US GAAP</t>
        </is>
      </c>
      <c r="R344" s="319" t="inlineStr">
        <is>
          <t>US GAAP</t>
        </is>
      </c>
      <c r="S344" s="319" t="inlineStr">
        <is>
          <t>US GAAP</t>
        </is>
      </c>
      <c r="T344" s="319" t="inlineStr">
        <is>
          <t>US GAAP</t>
        </is>
      </c>
      <c r="U344" s="319" t="inlineStr">
        <is>
          <t>US GAAP</t>
        </is>
      </c>
      <c r="V344" s="319" t="inlineStr">
        <is>
          <t>US GAAP</t>
        </is>
      </c>
      <c r="W344" s="319" t="inlineStr">
        <is>
          <t>US GAAP</t>
        </is>
      </c>
      <c r="X344" s="319" t="inlineStr">
        <is>
          <t>US GAAP</t>
        </is>
      </c>
      <c r="Y344" s="319" t="inlineStr">
        <is>
          <t>US GAAP</t>
        </is>
      </c>
      <c r="Z344" s="319" t="inlineStr">
        <is>
          <t>US GAAP</t>
        </is>
      </c>
      <c r="AA344" s="319" t="inlineStr">
        <is>
          <t>US GAAP</t>
        </is>
      </c>
      <c r="AB344" s="319" t="inlineStr">
        <is>
          <t>US GAAP</t>
        </is>
      </c>
      <c r="AC344" s="319" t="inlineStr">
        <is>
          <t>US GAAP</t>
        </is>
      </c>
      <c r="AD344" s="307" t="n"/>
      <c r="AE344" s="307" t="n"/>
      <c r="AF344" s="307" t="n"/>
      <c r="AG344" s="307" t="n"/>
      <c r="AH344" s="307" t="n"/>
      <c r="AI344" s="307" t="n"/>
      <c r="AJ344" s="307" t="n"/>
      <c r="AK344" s="307" t="n"/>
      <c r="AL344" s="307" t="n"/>
      <c r="AM344" s="307" t="n"/>
      <c r="AN344" s="307" t="n"/>
      <c r="AO344" s="307" t="n"/>
      <c r="AP344" s="307" t="n"/>
      <c r="AQ344" s="307" t="n"/>
      <c r="AR344" s="307" t="n"/>
      <c r="AS344" s="307" t="n"/>
      <c r="AT344" s="307" t="n"/>
      <c r="AU344" s="307" t="n"/>
      <c r="AV344" s="307" t="n"/>
      <c r="AW344" s="307" t="n"/>
      <c r="AX344" s="307" t="n"/>
      <c r="AY344" s="307" t="n"/>
      <c r="AZ344" s="307" t="n"/>
      <c r="BA344" s="307" t="n"/>
      <c r="BB344" s="307" t="n"/>
      <c r="BC344" s="307" t="n"/>
      <c r="BD344" s="307" t="n"/>
      <c r="BE344" s="307" t="n"/>
      <c r="BF344" s="307" t="n"/>
      <c r="BG344" s="307" t="n"/>
      <c r="BH344" s="307" t="n"/>
      <c r="BI344" s="307" t="n"/>
      <c r="BJ344" s="307" t="n"/>
      <c r="BK344" s="307" t="n"/>
      <c r="BL344" s="307" t="n"/>
      <c r="BM344" s="307" t="n"/>
      <c r="BN344" s="307" t="n"/>
      <c r="BO344" s="307" t="n"/>
      <c r="BP344" s="307" t="n"/>
      <c r="BQ344" s="307" t="n"/>
      <c r="BR344" s="307" t="n"/>
      <c r="BS344" s="307" t="n"/>
      <c r="BT344" s="307" t="n"/>
      <c r="BU344" s="307" t="n"/>
      <c r="BV344" s="307" t="n"/>
      <c r="BW344" s="307" t="n"/>
      <c r="BX344" s="307" t="n"/>
      <c r="BY344" s="307" t="n"/>
      <c r="BZ344" s="307" t="n"/>
      <c r="CA344" s="307" t="n"/>
      <c r="CB344" s="307" t="n"/>
      <c r="CC344" s="302" t="n"/>
      <c r="CD344" s="302" t="n"/>
      <c r="CE344" s="302" t="n"/>
      <c r="CF344" s="302" t="n"/>
      <c r="CG344" s="302" t="n"/>
      <c r="CH344" s="302" t="n"/>
      <c r="CI344" s="302" t="n"/>
      <c r="CJ344" s="302" t="n"/>
      <c r="CK344" s="302" t="n"/>
      <c r="CL344" s="302" t="n"/>
      <c r="CM344" s="302" t="n"/>
      <c r="CN344" s="302" t="n"/>
      <c r="CO344" s="302" t="n"/>
      <c r="CP344" s="302" t="n"/>
      <c r="CQ344" s="302" t="n"/>
      <c r="CR344" s="302" t="n"/>
      <c r="CS344" s="302" t="n"/>
      <c r="CT344" s="302" t="n"/>
      <c r="CU344" s="302" t="n"/>
      <c r="CV344" s="302" t="n"/>
    </row>
    <row r="345" ht="10.5" customHeight="1" s="412">
      <c r="A345" s="318" t="inlineStr">
        <is>
          <t>TEV</t>
        </is>
      </c>
      <c r="B345" s="319" t="inlineStr">
        <is>
          <t>-</t>
        </is>
      </c>
      <c r="C345" s="319" t="inlineStr">
        <is>
          <t>-</t>
        </is>
      </c>
      <c r="D345" s="319" t="inlineStr">
        <is>
          <t>-</t>
        </is>
      </c>
      <c r="E345" s="319" t="inlineStr">
        <is>
          <t>-</t>
        </is>
      </c>
      <c r="F345" s="462" t="n">
        <v>4931.46029</v>
      </c>
      <c r="G345" s="462" t="n">
        <v>8822.63847</v>
      </c>
      <c r="H345" s="462" t="n">
        <v>9057.91819</v>
      </c>
      <c r="I345" s="462" t="n">
        <v>7283.83383</v>
      </c>
      <c r="J345" s="462" t="n">
        <v>8262.101199999999</v>
      </c>
      <c r="K345" s="462" t="n">
        <v>7540.67112</v>
      </c>
      <c r="L345" s="462" t="n">
        <v>8598.941860000001</v>
      </c>
      <c r="M345" s="462" t="n">
        <v>10225.10438</v>
      </c>
      <c r="N345" s="462" t="n">
        <v>17812.83881</v>
      </c>
      <c r="O345" s="462" t="n">
        <v>30836.04974</v>
      </c>
      <c r="P345" s="462" t="n">
        <v>44037.72158</v>
      </c>
      <c r="Q345" s="462" t="n">
        <v>47960.12105</v>
      </c>
      <c r="R345" s="462" t="n">
        <v>40005.61118</v>
      </c>
      <c r="S345" s="462" t="n">
        <v>54788.4335</v>
      </c>
      <c r="T345" s="462" t="n">
        <v>36027.44448</v>
      </c>
      <c r="U345" s="462" t="n">
        <v>35417.1228</v>
      </c>
      <c r="V345" s="462" t="n">
        <v>34410.25237</v>
      </c>
      <c r="W345" s="462" t="n">
        <v>39050</v>
      </c>
      <c r="X345" s="462" t="n">
        <v>49080</v>
      </c>
      <c r="Y345" s="462" t="n">
        <v>51829</v>
      </c>
      <c r="Z345" s="462" t="n">
        <v>54731</v>
      </c>
      <c r="AA345" s="462" t="n">
        <v>57194</v>
      </c>
      <c r="AB345" s="462" t="n">
        <v>59139</v>
      </c>
      <c r="AC345" s="462" t="n">
        <v>61150</v>
      </c>
      <c r="AD345" s="307" t="n"/>
      <c r="AE345" s="307" t="n"/>
      <c r="AF345" s="307" t="n"/>
      <c r="AG345" s="307" t="n"/>
      <c r="AH345" s="307" t="n"/>
      <c r="AI345" s="307" t="n"/>
      <c r="AJ345" s="307" t="n"/>
      <c r="AK345" s="307" t="n"/>
      <c r="AL345" s="307" t="n"/>
      <c r="AM345" s="307" t="n"/>
      <c r="AN345" s="307" t="n"/>
      <c r="AO345" s="307" t="n"/>
      <c r="AP345" s="307" t="n"/>
      <c r="AQ345" s="307" t="n"/>
      <c r="AR345" s="307" t="n"/>
      <c r="AS345" s="307" t="n"/>
      <c r="AT345" s="307" t="n"/>
      <c r="AU345" s="307" t="n"/>
      <c r="AV345" s="307" t="n"/>
      <c r="AW345" s="307" t="n"/>
      <c r="AX345" s="307" t="n"/>
      <c r="AY345" s="307" t="n"/>
      <c r="AZ345" s="307" t="n"/>
      <c r="BA345" s="307" t="n"/>
      <c r="BB345" s="307" t="n"/>
      <c r="BC345" s="307" t="n"/>
      <c r="BD345" s="307" t="n"/>
      <c r="BE345" s="307" t="n"/>
      <c r="BF345" s="307" t="n"/>
      <c r="BG345" s="307" t="n"/>
      <c r="BH345" s="307" t="n"/>
      <c r="BI345" s="307" t="n"/>
      <c r="BJ345" s="307" t="n"/>
      <c r="BK345" s="307" t="n"/>
      <c r="BL345" s="307" t="n"/>
      <c r="BM345" s="307" t="n"/>
      <c r="BN345" s="307" t="n"/>
      <c r="BO345" s="307" t="n"/>
      <c r="BP345" s="307" t="n"/>
      <c r="BQ345" s="307" t="n"/>
      <c r="BR345" s="307" t="n"/>
      <c r="BS345" s="307" t="n"/>
      <c r="BT345" s="307" t="n"/>
      <c r="BU345" s="307" t="n"/>
      <c r="BV345" s="307" t="n"/>
      <c r="BW345" s="307" t="n"/>
      <c r="BX345" s="307" t="n"/>
      <c r="BY345" s="307" t="n"/>
      <c r="BZ345" s="307" t="n"/>
      <c r="CA345" s="307" t="n"/>
      <c r="CB345" s="307" t="n"/>
      <c r="CC345" s="302" t="n"/>
      <c r="CD345" s="302" t="n"/>
      <c r="CE345" s="302" t="n"/>
      <c r="CF345" s="302" t="n"/>
      <c r="CG345" s="302" t="n"/>
      <c r="CH345" s="302" t="n"/>
      <c r="CI345" s="302" t="n"/>
      <c r="CJ345" s="302" t="n"/>
      <c r="CK345" s="302" t="n"/>
      <c r="CL345" s="302" t="n"/>
      <c r="CM345" s="302" t="n"/>
      <c r="CN345" s="302" t="n"/>
      <c r="CO345" s="302" t="n"/>
      <c r="CP345" s="302" t="n"/>
      <c r="CQ345" s="302" t="n"/>
      <c r="CR345" s="302" t="n"/>
      <c r="CS345" s="302" t="n"/>
      <c r="CT345" s="302" t="n"/>
      <c r="CU345" s="302" t="n"/>
      <c r="CV345" s="302" t="n"/>
    </row>
    <row r="346" ht="10.5" customHeight="1" s="412">
      <c r="A346" s="302" t="inlineStr">
        <is>
          <t xml:space="preserve">    Median</t>
        </is>
      </c>
      <c r="B346" s="319" t="inlineStr">
        <is>
          <t>-</t>
        </is>
      </c>
      <c r="C346" s="319" t="inlineStr">
        <is>
          <t>-</t>
        </is>
      </c>
      <c r="D346" s="319" t="inlineStr">
        <is>
          <t>-</t>
        </is>
      </c>
      <c r="E346" s="319" t="inlineStr">
        <is>
          <t>-</t>
        </is>
      </c>
      <c r="F346" s="462" t="n">
        <v>4931.46029</v>
      </c>
      <c r="G346" s="462" t="n">
        <v>9062.809999999999</v>
      </c>
      <c r="H346" s="462" t="n">
        <v>9398.59066</v>
      </c>
      <c r="I346" s="462" t="n">
        <v>6429.80305</v>
      </c>
      <c r="J346" s="462" t="n">
        <v>8324.41336</v>
      </c>
      <c r="K346" s="462" t="n">
        <v>7911.51442</v>
      </c>
      <c r="L346" s="462" t="n">
        <v>8414.71011</v>
      </c>
      <c r="M346" s="462" t="n">
        <v>9831</v>
      </c>
      <c r="N346" s="462" t="n">
        <v>18535.01652</v>
      </c>
      <c r="O346" s="462" t="n">
        <v>30826.61234</v>
      </c>
      <c r="P346" s="462" t="n">
        <v>41978</v>
      </c>
      <c r="Q346" s="462" t="n">
        <v>49430</v>
      </c>
      <c r="R346" s="462" t="n">
        <v>39097</v>
      </c>
      <c r="S346" s="462" t="n">
        <v>54251.20199</v>
      </c>
      <c r="T346" s="462" t="n">
        <v>36408.53115</v>
      </c>
      <c r="U346" s="462" t="n">
        <v>35352.44288</v>
      </c>
      <c r="V346" s="462" t="n">
        <v>32942</v>
      </c>
      <c r="W346" s="462" t="n">
        <v>39050</v>
      </c>
      <c r="X346" s="462" t="n">
        <v>49080</v>
      </c>
      <c r="Y346" s="462" t="n">
        <v>51829</v>
      </c>
      <c r="Z346" s="462" t="n">
        <v>54731</v>
      </c>
      <c r="AA346" s="462" t="n">
        <v>57194</v>
      </c>
      <c r="AB346" s="462" t="n">
        <v>59139</v>
      </c>
      <c r="AC346" s="462" t="n">
        <v>61150</v>
      </c>
      <c r="AD346" s="307" t="n"/>
      <c r="AE346" s="307" t="n"/>
      <c r="AF346" s="307" t="n"/>
      <c r="AG346" s="307" t="n"/>
      <c r="AH346" s="307" t="n"/>
      <c r="AI346" s="307" t="n"/>
      <c r="AJ346" s="307" t="n"/>
      <c r="AK346" s="307" t="n"/>
      <c r="AL346" s="307" t="n"/>
      <c r="AM346" s="307" t="n"/>
      <c r="AN346" s="307" t="n"/>
      <c r="AO346" s="307" t="n"/>
      <c r="AP346" s="307" t="n"/>
      <c r="AQ346" s="307" t="n"/>
      <c r="AR346" s="307" t="n"/>
      <c r="AS346" s="307" t="n"/>
      <c r="AT346" s="307" t="n"/>
      <c r="AU346" s="307" t="n"/>
      <c r="AV346" s="307" t="n"/>
      <c r="AW346" s="307" t="n"/>
      <c r="AX346" s="307" t="n"/>
      <c r="AY346" s="307" t="n"/>
      <c r="AZ346" s="307" t="n"/>
      <c r="BA346" s="307" t="n"/>
      <c r="BB346" s="307" t="n"/>
      <c r="BC346" s="307" t="n"/>
      <c r="BD346" s="307" t="n"/>
      <c r="BE346" s="307" t="n"/>
      <c r="BF346" s="307" t="n"/>
      <c r="BG346" s="307" t="n"/>
      <c r="BH346" s="307" t="n"/>
      <c r="BI346" s="307" t="n"/>
      <c r="BJ346" s="307" t="n"/>
      <c r="BK346" s="307" t="n"/>
      <c r="BL346" s="307" t="n"/>
      <c r="BM346" s="307" t="n"/>
      <c r="BN346" s="307" t="n"/>
      <c r="BO346" s="307" t="n"/>
      <c r="BP346" s="307" t="n"/>
      <c r="BQ346" s="307" t="n"/>
      <c r="BR346" s="307" t="n"/>
      <c r="BS346" s="307" t="n"/>
      <c r="BT346" s="307" t="n"/>
      <c r="BU346" s="307" t="n"/>
      <c r="BV346" s="307" t="n"/>
      <c r="BW346" s="307" t="n"/>
      <c r="BX346" s="307" t="n"/>
      <c r="BY346" s="307" t="n"/>
      <c r="BZ346" s="307" t="n"/>
      <c r="CA346" s="307" t="n"/>
      <c r="CB346" s="307" t="n"/>
      <c r="CC346" s="302" t="n"/>
      <c r="CD346" s="302" t="n"/>
      <c r="CE346" s="302" t="n"/>
      <c r="CF346" s="302" t="n"/>
      <c r="CG346" s="302" t="n"/>
      <c r="CH346" s="302" t="n"/>
      <c r="CI346" s="302" t="n"/>
      <c r="CJ346" s="302" t="n"/>
      <c r="CK346" s="302" t="n"/>
      <c r="CL346" s="302" t="n"/>
      <c r="CM346" s="302" t="n"/>
      <c r="CN346" s="302" t="n"/>
      <c r="CO346" s="302" t="n"/>
      <c r="CP346" s="302" t="n"/>
      <c r="CQ346" s="302" t="n"/>
      <c r="CR346" s="302" t="n"/>
      <c r="CS346" s="302" t="n"/>
      <c r="CT346" s="302" t="n"/>
      <c r="CU346" s="302" t="n"/>
      <c r="CV346" s="302" t="n"/>
    </row>
    <row r="347" ht="10.5" customHeight="1" s="412">
      <c r="A347" s="302" t="inlineStr">
        <is>
          <t xml:space="preserve">    High</t>
        </is>
      </c>
      <c r="B347" s="319" t="inlineStr">
        <is>
          <t>-</t>
        </is>
      </c>
      <c r="C347" s="319" t="inlineStr">
        <is>
          <t>-</t>
        </is>
      </c>
      <c r="D347" s="319" t="inlineStr">
        <is>
          <t>-</t>
        </is>
      </c>
      <c r="E347" s="319" t="inlineStr">
        <is>
          <t>-</t>
        </is>
      </c>
      <c r="F347" s="462" t="n">
        <v>5196</v>
      </c>
      <c r="G347" s="462" t="n">
        <v>9075</v>
      </c>
      <c r="H347" s="462" t="n">
        <v>9502</v>
      </c>
      <c r="I347" s="462" t="n">
        <v>9259.1405</v>
      </c>
      <c r="J347" s="462" t="n">
        <v>10638.732</v>
      </c>
      <c r="K347" s="462" t="n">
        <v>9767.204</v>
      </c>
      <c r="L347" s="462" t="n">
        <v>10435.532</v>
      </c>
      <c r="M347" s="462" t="n">
        <v>12708.712</v>
      </c>
      <c r="N347" s="462" t="n">
        <v>18879.24986</v>
      </c>
      <c r="O347" s="462" t="n">
        <v>31048.80228</v>
      </c>
      <c r="P347" s="462" t="n">
        <v>52590</v>
      </c>
      <c r="Q347" s="462" t="n">
        <v>55214</v>
      </c>
      <c r="R347" s="462" t="n">
        <v>42790</v>
      </c>
      <c r="S347" s="462" t="n">
        <v>66700</v>
      </c>
      <c r="T347" s="462" t="n">
        <v>39062</v>
      </c>
      <c r="U347" s="462" t="n">
        <v>41249</v>
      </c>
      <c r="V347" s="462" t="n">
        <v>44013</v>
      </c>
      <c r="W347" s="462" t="n">
        <v>46478</v>
      </c>
      <c r="X347" s="462" t="n">
        <v>49080</v>
      </c>
      <c r="Y347" s="462" t="n">
        <v>51829</v>
      </c>
      <c r="Z347" s="462" t="n">
        <v>54731</v>
      </c>
      <c r="AA347" s="462" t="n">
        <v>57194</v>
      </c>
      <c r="AB347" s="462" t="n">
        <v>59139</v>
      </c>
      <c r="AC347" s="462" t="n">
        <v>61150</v>
      </c>
      <c r="AD347" s="307" t="n"/>
      <c r="AE347" s="307" t="n"/>
      <c r="AF347" s="307" t="n"/>
      <c r="AG347" s="307" t="n"/>
      <c r="AH347" s="307" t="n"/>
      <c r="AI347" s="307" t="n"/>
      <c r="AJ347" s="307" t="n"/>
      <c r="AK347" s="307" t="n"/>
      <c r="AL347" s="307" t="n"/>
      <c r="AM347" s="307" t="n"/>
      <c r="AN347" s="307" t="n"/>
      <c r="AO347" s="307" t="n"/>
      <c r="AP347" s="307" t="n"/>
      <c r="AQ347" s="307" t="n"/>
      <c r="AR347" s="307" t="n"/>
      <c r="AS347" s="307" t="n"/>
      <c r="AT347" s="307" t="n"/>
      <c r="AU347" s="307" t="n"/>
      <c r="AV347" s="307" t="n"/>
      <c r="AW347" s="307" t="n"/>
      <c r="AX347" s="307" t="n"/>
      <c r="AY347" s="307" t="n"/>
      <c r="AZ347" s="307" t="n"/>
      <c r="BA347" s="307" t="n"/>
      <c r="BB347" s="307" t="n"/>
      <c r="BC347" s="307" t="n"/>
      <c r="BD347" s="307" t="n"/>
      <c r="BE347" s="307" t="n"/>
      <c r="BF347" s="307" t="n"/>
      <c r="BG347" s="307" t="n"/>
      <c r="BH347" s="307" t="n"/>
      <c r="BI347" s="307" t="n"/>
      <c r="BJ347" s="307" t="n"/>
      <c r="BK347" s="307" t="n"/>
      <c r="BL347" s="307" t="n"/>
      <c r="BM347" s="307" t="n"/>
      <c r="BN347" s="307" t="n"/>
      <c r="BO347" s="307" t="n"/>
      <c r="BP347" s="307" t="n"/>
      <c r="BQ347" s="307" t="n"/>
      <c r="BR347" s="307" t="n"/>
      <c r="BS347" s="307" t="n"/>
      <c r="BT347" s="307" t="n"/>
      <c r="BU347" s="307" t="n"/>
      <c r="BV347" s="307" t="n"/>
      <c r="BW347" s="307" t="n"/>
      <c r="BX347" s="307" t="n"/>
      <c r="BY347" s="307" t="n"/>
      <c r="BZ347" s="307" t="n"/>
      <c r="CA347" s="307" t="n"/>
      <c r="CB347" s="307" t="n"/>
      <c r="CC347" s="302" t="n"/>
      <c r="CD347" s="302" t="n"/>
      <c r="CE347" s="302" t="n"/>
      <c r="CF347" s="302" t="n"/>
      <c r="CG347" s="302" t="n"/>
      <c r="CH347" s="302" t="n"/>
      <c r="CI347" s="302" t="n"/>
      <c r="CJ347" s="302" t="n"/>
      <c r="CK347" s="302" t="n"/>
      <c r="CL347" s="302" t="n"/>
      <c r="CM347" s="302" t="n"/>
      <c r="CN347" s="302" t="n"/>
      <c r="CO347" s="302" t="n"/>
      <c r="CP347" s="302" t="n"/>
      <c r="CQ347" s="302" t="n"/>
      <c r="CR347" s="302" t="n"/>
      <c r="CS347" s="302" t="n"/>
      <c r="CT347" s="302" t="n"/>
      <c r="CU347" s="302" t="n"/>
      <c r="CV347" s="302" t="n"/>
    </row>
    <row r="348" ht="10.5" customHeight="1" s="412">
      <c r="A348" s="302" t="inlineStr">
        <is>
          <t xml:space="preserve">    Low</t>
        </is>
      </c>
      <c r="B348" s="319" t="inlineStr">
        <is>
          <t>-</t>
        </is>
      </c>
      <c r="C348" s="319" t="inlineStr">
        <is>
          <t>-</t>
        </is>
      </c>
      <c r="D348" s="319" t="inlineStr">
        <is>
          <t>-</t>
        </is>
      </c>
      <c r="E348" s="319" t="inlineStr">
        <is>
          <t>-</t>
        </is>
      </c>
      <c r="F348" s="462" t="n">
        <v>4666.92057</v>
      </c>
      <c r="G348" s="462" t="n">
        <v>8330.10541</v>
      </c>
      <c r="H348" s="462" t="n">
        <v>7864.92071</v>
      </c>
      <c r="I348" s="462" t="n">
        <v>5795.5476</v>
      </c>
      <c r="J348" s="462" t="n">
        <v>5981.47705</v>
      </c>
      <c r="K348" s="462" t="n">
        <v>3683</v>
      </c>
      <c r="L348" s="462" t="n">
        <v>7518.9</v>
      </c>
      <c r="M348" s="462" t="n">
        <v>8862.5</v>
      </c>
      <c r="N348" s="462" t="n">
        <v>15302.07235</v>
      </c>
      <c r="O348" s="462" t="n">
        <v>30642.172</v>
      </c>
      <c r="P348" s="462" t="n">
        <v>38025.90741</v>
      </c>
      <c r="Q348" s="462" t="n">
        <v>39244.17041</v>
      </c>
      <c r="R348" s="462" t="n">
        <v>37587</v>
      </c>
      <c r="S348" s="462" t="n">
        <v>47414</v>
      </c>
      <c r="T348" s="462" t="n">
        <v>33012.97</v>
      </c>
      <c r="U348" s="462" t="n">
        <v>31458.18</v>
      </c>
      <c r="V348" s="462" t="n">
        <v>29830.39619</v>
      </c>
      <c r="W348" s="462" t="n">
        <v>31622</v>
      </c>
      <c r="X348" s="462" t="n">
        <v>49080</v>
      </c>
      <c r="Y348" s="462" t="n">
        <v>51829</v>
      </c>
      <c r="Z348" s="462" t="n">
        <v>54731</v>
      </c>
      <c r="AA348" s="462" t="n">
        <v>57194</v>
      </c>
      <c r="AB348" s="462" t="n">
        <v>59139</v>
      </c>
      <c r="AC348" s="462" t="n">
        <v>61150</v>
      </c>
      <c r="AD348" s="307" t="n"/>
      <c r="AE348" s="307" t="n"/>
      <c r="AF348" s="307" t="n"/>
      <c r="AG348" s="307" t="n"/>
      <c r="AH348" s="307" t="n"/>
      <c r="AI348" s="307" t="n"/>
      <c r="AJ348" s="307" t="n"/>
      <c r="AK348" s="307" t="n"/>
      <c r="AL348" s="307" t="n"/>
      <c r="AM348" s="307" t="n"/>
      <c r="AN348" s="307" t="n"/>
      <c r="AO348" s="307" t="n"/>
      <c r="AP348" s="307" t="n"/>
      <c r="AQ348" s="307" t="n"/>
      <c r="AR348" s="307" t="n"/>
      <c r="AS348" s="307" t="n"/>
      <c r="AT348" s="307" t="n"/>
      <c r="AU348" s="307" t="n"/>
      <c r="AV348" s="307" t="n"/>
      <c r="AW348" s="307" t="n"/>
      <c r="AX348" s="307" t="n"/>
      <c r="AY348" s="307" t="n"/>
      <c r="AZ348" s="307" t="n"/>
      <c r="BA348" s="307" t="n"/>
      <c r="BB348" s="307" t="n"/>
      <c r="BC348" s="307" t="n"/>
      <c r="BD348" s="307" t="n"/>
      <c r="BE348" s="307" t="n"/>
      <c r="BF348" s="307" t="n"/>
      <c r="BG348" s="307" t="n"/>
      <c r="BH348" s="307" t="n"/>
      <c r="BI348" s="307" t="n"/>
      <c r="BJ348" s="307" t="n"/>
      <c r="BK348" s="307" t="n"/>
      <c r="BL348" s="307" t="n"/>
      <c r="BM348" s="307" t="n"/>
      <c r="BN348" s="307" t="n"/>
      <c r="BO348" s="307" t="n"/>
      <c r="BP348" s="307" t="n"/>
      <c r="BQ348" s="307" t="n"/>
      <c r="BR348" s="307" t="n"/>
      <c r="BS348" s="307" t="n"/>
      <c r="BT348" s="307" t="n"/>
      <c r="BU348" s="307" t="n"/>
      <c r="BV348" s="307" t="n"/>
      <c r="BW348" s="307" t="n"/>
      <c r="BX348" s="307" t="n"/>
      <c r="BY348" s="307" t="n"/>
      <c r="BZ348" s="307" t="n"/>
      <c r="CA348" s="307" t="n"/>
      <c r="CB348" s="307" t="n"/>
      <c r="CC348" s="302" t="n"/>
      <c r="CD348" s="302" t="n"/>
      <c r="CE348" s="302" t="n"/>
      <c r="CF348" s="302" t="n"/>
      <c r="CG348" s="302" t="n"/>
      <c r="CH348" s="302" t="n"/>
      <c r="CI348" s="302" t="n"/>
      <c r="CJ348" s="302" t="n"/>
      <c r="CK348" s="302" t="n"/>
      <c r="CL348" s="302" t="n"/>
      <c r="CM348" s="302" t="n"/>
      <c r="CN348" s="302" t="n"/>
      <c r="CO348" s="302" t="n"/>
      <c r="CP348" s="302" t="n"/>
      <c r="CQ348" s="302" t="n"/>
      <c r="CR348" s="302" t="n"/>
      <c r="CS348" s="302" t="n"/>
      <c r="CT348" s="302" t="n"/>
      <c r="CU348" s="302" t="n"/>
      <c r="CV348" s="302" t="n"/>
    </row>
    <row r="349" ht="10.5" customHeight="1" s="412">
      <c r="A349" s="302" t="inlineStr">
        <is>
          <t xml:space="preserve">    Std. Dev.</t>
        </is>
      </c>
      <c r="B349" s="319" t="inlineStr">
        <is>
          <t>-</t>
        </is>
      </c>
      <c r="C349" s="319" t="inlineStr">
        <is>
          <t>-</t>
        </is>
      </c>
      <c r="D349" s="319" t="inlineStr">
        <is>
          <t>-</t>
        </is>
      </c>
      <c r="E349" s="319" t="inlineStr">
        <is>
          <t>-</t>
        </is>
      </c>
      <c r="F349" s="460" t="n">
        <v>264.53971</v>
      </c>
      <c r="G349" s="460" t="n">
        <v>348.30902</v>
      </c>
      <c r="H349" s="460" t="n">
        <v>611.52994</v>
      </c>
      <c r="I349" s="460" t="n">
        <v>1429.52733</v>
      </c>
      <c r="J349" s="460" t="n">
        <v>1375.78227</v>
      </c>
      <c r="K349" s="460" t="n">
        <v>1850.38788</v>
      </c>
      <c r="L349" s="460" t="n">
        <v>887.25834</v>
      </c>
      <c r="M349" s="460" t="n">
        <v>1302.15658</v>
      </c>
      <c r="N349" s="460" t="n">
        <v>1456.44969</v>
      </c>
      <c r="O349" s="460" t="n">
        <v>174.56245</v>
      </c>
      <c r="P349" s="460" t="n">
        <v>4636.78141</v>
      </c>
      <c r="Q349" s="460" t="n">
        <v>5325.60934</v>
      </c>
      <c r="R349" s="460" t="n">
        <v>1889.30455</v>
      </c>
      <c r="S349" s="460" t="n">
        <v>5799.01496</v>
      </c>
      <c r="T349" s="460" t="n">
        <v>2328.5966</v>
      </c>
      <c r="U349" s="460" t="n">
        <v>3452.54368</v>
      </c>
      <c r="V349" s="460" t="n">
        <v>4987.57511</v>
      </c>
      <c r="W349" s="460" t="n">
        <v>7428</v>
      </c>
      <c r="X349" s="460" t="n">
        <v>0</v>
      </c>
      <c r="Y349" s="460" t="n">
        <v>0</v>
      </c>
      <c r="Z349" s="460" t="n">
        <v>0</v>
      </c>
      <c r="AA349" s="460" t="n">
        <v>0</v>
      </c>
      <c r="AB349" s="460" t="n">
        <v>0</v>
      </c>
      <c r="AC349" s="460" t="n">
        <v>0</v>
      </c>
      <c r="AD349" s="307" t="n"/>
      <c r="AE349" s="307" t="n"/>
      <c r="AF349" s="307" t="n"/>
      <c r="AG349" s="307" t="n"/>
      <c r="AH349" s="307" t="n"/>
      <c r="AI349" s="307" t="n"/>
      <c r="AJ349" s="307" t="n"/>
      <c r="AK349" s="307" t="n"/>
      <c r="AL349" s="307" t="n"/>
      <c r="AM349" s="307" t="n"/>
      <c r="AN349" s="307" t="n"/>
      <c r="AO349" s="307" t="n"/>
      <c r="AP349" s="307" t="n"/>
      <c r="AQ349" s="307" t="n"/>
      <c r="AR349" s="307" t="n"/>
      <c r="AS349" s="307" t="n"/>
      <c r="AT349" s="307" t="n"/>
      <c r="AU349" s="307" t="n"/>
      <c r="AV349" s="307" t="n"/>
      <c r="AW349" s="307" t="n"/>
      <c r="AX349" s="307" t="n"/>
      <c r="AY349" s="307" t="n"/>
      <c r="AZ349" s="307" t="n"/>
      <c r="BA349" s="307" t="n"/>
      <c r="BB349" s="307" t="n"/>
      <c r="BC349" s="307" t="n"/>
      <c r="BD349" s="307" t="n"/>
      <c r="BE349" s="307" t="n"/>
      <c r="BF349" s="307" t="n"/>
      <c r="BG349" s="307" t="n"/>
      <c r="BH349" s="307" t="n"/>
      <c r="BI349" s="307" t="n"/>
      <c r="BJ349" s="307" t="n"/>
      <c r="BK349" s="307" t="n"/>
      <c r="BL349" s="307" t="n"/>
      <c r="BM349" s="307" t="n"/>
      <c r="BN349" s="307" t="n"/>
      <c r="BO349" s="307" t="n"/>
      <c r="BP349" s="307" t="n"/>
      <c r="BQ349" s="307" t="n"/>
      <c r="BR349" s="307" t="n"/>
      <c r="BS349" s="307" t="n"/>
      <c r="BT349" s="307" t="n"/>
      <c r="BU349" s="307" t="n"/>
      <c r="BV349" s="307" t="n"/>
      <c r="BW349" s="307" t="n"/>
      <c r="BX349" s="307" t="n"/>
      <c r="BY349" s="307" t="n"/>
      <c r="BZ349" s="307" t="n"/>
      <c r="CA349" s="307" t="n"/>
      <c r="CB349" s="307" t="n"/>
      <c r="CC349" s="302" t="n"/>
      <c r="CD349" s="302" t="n"/>
      <c r="CE349" s="302" t="n"/>
      <c r="CF349" s="302" t="n"/>
      <c r="CG349" s="302" t="n"/>
      <c r="CH349" s="302" t="n"/>
      <c r="CI349" s="302" t="n"/>
      <c r="CJ349" s="302" t="n"/>
      <c r="CK349" s="302" t="n"/>
      <c r="CL349" s="302" t="n"/>
      <c r="CM349" s="302" t="n"/>
      <c r="CN349" s="302" t="n"/>
      <c r="CO349" s="302" t="n"/>
      <c r="CP349" s="302" t="n"/>
      <c r="CQ349" s="302" t="n"/>
      <c r="CR349" s="302" t="n"/>
      <c r="CS349" s="302" t="n"/>
      <c r="CT349" s="302" t="n"/>
      <c r="CU349" s="302" t="n"/>
      <c r="CV349" s="302" t="n"/>
    </row>
    <row r="350" ht="10.5" customHeight="1" s="412">
      <c r="A350" s="302" t="inlineStr">
        <is>
          <t xml:space="preserve">    No. of Estimates</t>
        </is>
      </c>
      <c r="B350" s="319" t="inlineStr">
        <is>
          <t>-</t>
        </is>
      </c>
      <c r="C350" s="319" t="inlineStr">
        <is>
          <t>-</t>
        </is>
      </c>
      <c r="D350" s="319" t="inlineStr">
        <is>
          <t>-</t>
        </is>
      </c>
      <c r="E350" s="319" t="inlineStr">
        <is>
          <t>-</t>
        </is>
      </c>
      <c r="F350" s="319" t="inlineStr">
        <is>
          <t>2/2</t>
        </is>
      </c>
      <c r="G350" s="319" t="inlineStr">
        <is>
          <t>3/3</t>
        </is>
      </c>
      <c r="H350" s="319" t="inlineStr">
        <is>
          <t>5/5</t>
        </is>
      </c>
      <c r="I350" s="319" t="inlineStr">
        <is>
          <t>5/5</t>
        </is>
      </c>
      <c r="J350" s="319" t="inlineStr">
        <is>
          <t>6/7</t>
        </is>
      </c>
      <c r="K350" s="319" t="inlineStr">
        <is>
          <t>6/6</t>
        </is>
      </c>
      <c r="L350" s="319" t="inlineStr">
        <is>
          <t>6/6</t>
        </is>
      </c>
      <c r="M350" s="319" t="inlineStr">
        <is>
          <t>5/5</t>
        </is>
      </c>
      <c r="N350" s="319" t="inlineStr">
        <is>
          <t>4/4</t>
        </is>
      </c>
      <c r="O350" s="319" t="inlineStr">
        <is>
          <t>4/5</t>
        </is>
      </c>
      <c r="P350" s="319" t="inlineStr">
        <is>
          <t>7/7</t>
        </is>
      </c>
      <c r="Q350" s="319" t="inlineStr">
        <is>
          <t>7/7</t>
        </is>
      </c>
      <c r="R350" s="319" t="inlineStr">
        <is>
          <t>7/7</t>
        </is>
      </c>
      <c r="S350" s="319" t="inlineStr">
        <is>
          <t>8/10</t>
        </is>
      </c>
      <c r="T350" s="319" t="inlineStr">
        <is>
          <t>8/9</t>
        </is>
      </c>
      <c r="U350" s="319" t="inlineStr">
        <is>
          <t>8/9</t>
        </is>
      </c>
      <c r="V350" s="319" t="inlineStr">
        <is>
          <t>7/8</t>
        </is>
      </c>
      <c r="W350" s="319" t="inlineStr">
        <is>
          <t>2/2</t>
        </is>
      </c>
      <c r="X350" s="319" t="inlineStr">
        <is>
          <t>1/1</t>
        </is>
      </c>
      <c r="Y350" s="319" t="inlineStr">
        <is>
          <t>1/1</t>
        </is>
      </c>
      <c r="Z350" s="319" t="inlineStr">
        <is>
          <t>1/1</t>
        </is>
      </c>
      <c r="AA350" s="319" t="inlineStr">
        <is>
          <t>1/1</t>
        </is>
      </c>
      <c r="AB350" s="319" t="inlineStr">
        <is>
          <t>1/1</t>
        </is>
      </c>
      <c r="AC350" s="319" t="inlineStr">
        <is>
          <t>1/1</t>
        </is>
      </c>
      <c r="AD350" s="307" t="n"/>
      <c r="AE350" s="307" t="n"/>
      <c r="AF350" s="307" t="n"/>
      <c r="AG350" s="307" t="n"/>
      <c r="AH350" s="307" t="n"/>
      <c r="AI350" s="307" t="n"/>
      <c r="AJ350" s="307" t="n"/>
      <c r="AK350" s="307" t="n"/>
      <c r="AL350" s="307" t="n"/>
      <c r="AM350" s="307" t="n"/>
      <c r="AN350" s="307" t="n"/>
      <c r="AO350" s="307" t="n"/>
      <c r="AP350" s="307" t="n"/>
      <c r="AQ350" s="307" t="n"/>
      <c r="AR350" s="307" t="n"/>
      <c r="AS350" s="307" t="n"/>
      <c r="AT350" s="307" t="n"/>
      <c r="AU350" s="307" t="n"/>
      <c r="AV350" s="307" t="n"/>
      <c r="AW350" s="307" t="n"/>
      <c r="AX350" s="307" t="n"/>
      <c r="AY350" s="307" t="n"/>
      <c r="AZ350" s="307" t="n"/>
      <c r="BA350" s="307" t="n"/>
      <c r="BB350" s="307" t="n"/>
      <c r="BC350" s="307" t="n"/>
      <c r="BD350" s="307" t="n"/>
      <c r="BE350" s="307" t="n"/>
      <c r="BF350" s="307" t="n"/>
      <c r="BG350" s="307" t="n"/>
      <c r="BH350" s="307" t="n"/>
      <c r="BI350" s="307" t="n"/>
      <c r="BJ350" s="307" t="n"/>
      <c r="BK350" s="307" t="n"/>
      <c r="BL350" s="307" t="n"/>
      <c r="BM350" s="307" t="n"/>
      <c r="BN350" s="307" t="n"/>
      <c r="BO350" s="307" t="n"/>
      <c r="BP350" s="307" t="n"/>
      <c r="BQ350" s="307" t="n"/>
      <c r="BR350" s="307" t="n"/>
      <c r="BS350" s="307" t="n"/>
      <c r="BT350" s="307" t="n"/>
      <c r="BU350" s="307" t="n"/>
      <c r="BV350" s="307" t="n"/>
      <c r="BW350" s="307" t="n"/>
      <c r="BX350" s="307" t="n"/>
      <c r="BY350" s="307" t="n"/>
      <c r="BZ350" s="307" t="n"/>
      <c r="CA350" s="307" t="n"/>
      <c r="CB350" s="307" t="n"/>
      <c r="CC350" s="302" t="n"/>
      <c r="CD350" s="302" t="n"/>
      <c r="CE350" s="302" t="n"/>
      <c r="CF350" s="302" t="n"/>
      <c r="CG350" s="302" t="n"/>
      <c r="CH350" s="302" t="n"/>
      <c r="CI350" s="302" t="n"/>
      <c r="CJ350" s="302" t="n"/>
      <c r="CK350" s="302" t="n"/>
      <c r="CL350" s="302" t="n"/>
      <c r="CM350" s="302" t="n"/>
      <c r="CN350" s="302" t="n"/>
      <c r="CO350" s="302" t="n"/>
      <c r="CP350" s="302" t="n"/>
      <c r="CQ350" s="302" t="n"/>
      <c r="CR350" s="302" t="n"/>
      <c r="CS350" s="302" t="n"/>
      <c r="CT350" s="302" t="n"/>
      <c r="CU350" s="302" t="n"/>
      <c r="CV350" s="302" t="n"/>
    </row>
    <row r="351" ht="10.5" customHeight="1" s="412">
      <c r="A351" s="302" t="inlineStr">
        <is>
          <t xml:space="preserve">    Acctg. Standard</t>
        </is>
      </c>
      <c r="B351" s="319" t="inlineStr">
        <is>
          <t>-</t>
        </is>
      </c>
      <c r="C351" s="319" t="inlineStr">
        <is>
          <t>-</t>
        </is>
      </c>
      <c r="D351" s="319" t="inlineStr">
        <is>
          <t>-</t>
        </is>
      </c>
      <c r="E351" s="319" t="inlineStr">
        <is>
          <t>-</t>
        </is>
      </c>
      <c r="F351" s="319" t="inlineStr">
        <is>
          <t>US GAAP</t>
        </is>
      </c>
      <c r="G351" s="319" t="inlineStr">
        <is>
          <t>US GAAP</t>
        </is>
      </c>
      <c r="H351" s="319" t="inlineStr">
        <is>
          <t>US GAAP</t>
        </is>
      </c>
      <c r="I351" s="319" t="inlineStr">
        <is>
          <t>US GAAP</t>
        </is>
      </c>
      <c r="J351" s="319" t="inlineStr">
        <is>
          <t>US GAAP</t>
        </is>
      </c>
      <c r="K351" s="319" t="inlineStr">
        <is>
          <t>US GAAP</t>
        </is>
      </c>
      <c r="L351" s="319" t="inlineStr">
        <is>
          <t>US GAAP</t>
        </is>
      </c>
      <c r="M351" s="319" t="inlineStr">
        <is>
          <t>US GAAP</t>
        </is>
      </c>
      <c r="N351" s="319" t="inlineStr">
        <is>
          <t>US GAAP</t>
        </is>
      </c>
      <c r="O351" s="319" t="inlineStr">
        <is>
          <t>US GAAP</t>
        </is>
      </c>
      <c r="P351" s="319" t="inlineStr">
        <is>
          <t>US GAAP</t>
        </is>
      </c>
      <c r="Q351" s="319" t="inlineStr">
        <is>
          <t>US GAAP</t>
        </is>
      </c>
      <c r="R351" s="319" t="inlineStr">
        <is>
          <t>US GAAP</t>
        </is>
      </c>
      <c r="S351" s="319" t="inlineStr">
        <is>
          <t>US GAAP</t>
        </is>
      </c>
      <c r="T351" s="319" t="inlineStr">
        <is>
          <t>US GAAP</t>
        </is>
      </c>
      <c r="U351" s="319" t="inlineStr">
        <is>
          <t>US GAAP</t>
        </is>
      </c>
      <c r="V351" s="319" t="inlineStr">
        <is>
          <t>US GAAP</t>
        </is>
      </c>
      <c r="W351" s="319" t="inlineStr">
        <is>
          <t>US GAAP</t>
        </is>
      </c>
      <c r="X351" s="319" t="inlineStr">
        <is>
          <t>US GAAP</t>
        </is>
      </c>
      <c r="Y351" s="319" t="inlineStr">
        <is>
          <t>US GAAP</t>
        </is>
      </c>
      <c r="Z351" s="319" t="inlineStr">
        <is>
          <t>US GAAP</t>
        </is>
      </c>
      <c r="AA351" s="319" t="inlineStr">
        <is>
          <t>US GAAP</t>
        </is>
      </c>
      <c r="AB351" s="319" t="inlineStr">
        <is>
          <t>US GAAP</t>
        </is>
      </c>
      <c r="AC351" s="319" t="inlineStr">
        <is>
          <t>US GAAP</t>
        </is>
      </c>
      <c r="AD351" s="307" t="n"/>
      <c r="AE351" s="307" t="n"/>
      <c r="AF351" s="307" t="n"/>
      <c r="AG351" s="307" t="n"/>
      <c r="AH351" s="307" t="n"/>
      <c r="AI351" s="307" t="n"/>
      <c r="AJ351" s="307" t="n"/>
      <c r="AK351" s="307" t="n"/>
      <c r="AL351" s="307" t="n"/>
      <c r="AM351" s="307" t="n"/>
      <c r="AN351" s="307" t="n"/>
      <c r="AO351" s="307" t="n"/>
      <c r="AP351" s="307" t="n"/>
      <c r="AQ351" s="307" t="n"/>
      <c r="AR351" s="307" t="n"/>
      <c r="AS351" s="307" t="n"/>
      <c r="AT351" s="307" t="n"/>
      <c r="AU351" s="307" t="n"/>
      <c r="AV351" s="307" t="n"/>
      <c r="AW351" s="307" t="n"/>
      <c r="AX351" s="307" t="n"/>
      <c r="AY351" s="307" t="n"/>
      <c r="AZ351" s="307" t="n"/>
      <c r="BA351" s="307" t="n"/>
      <c r="BB351" s="307" t="n"/>
      <c r="BC351" s="307" t="n"/>
      <c r="BD351" s="307" t="n"/>
      <c r="BE351" s="307" t="n"/>
      <c r="BF351" s="307" t="n"/>
      <c r="BG351" s="307" t="n"/>
      <c r="BH351" s="307" t="n"/>
      <c r="BI351" s="307" t="n"/>
      <c r="BJ351" s="307" t="n"/>
      <c r="BK351" s="307" t="n"/>
      <c r="BL351" s="307" t="n"/>
      <c r="BM351" s="307" t="n"/>
      <c r="BN351" s="307" t="n"/>
      <c r="BO351" s="307" t="n"/>
      <c r="BP351" s="307" t="n"/>
      <c r="BQ351" s="307" t="n"/>
      <c r="BR351" s="307" t="n"/>
      <c r="BS351" s="307" t="n"/>
      <c r="BT351" s="307" t="n"/>
      <c r="BU351" s="307" t="n"/>
      <c r="BV351" s="307" t="n"/>
      <c r="BW351" s="307" t="n"/>
      <c r="BX351" s="307" t="n"/>
      <c r="BY351" s="307" t="n"/>
      <c r="BZ351" s="307" t="n"/>
      <c r="CA351" s="307" t="n"/>
      <c r="CB351" s="307" t="n"/>
      <c r="CC351" s="302" t="n"/>
      <c r="CD351" s="302" t="n"/>
      <c r="CE351" s="302" t="n"/>
      <c r="CF351" s="302" t="n"/>
      <c r="CG351" s="302" t="n"/>
      <c r="CH351" s="302" t="n"/>
      <c r="CI351" s="302" t="n"/>
      <c r="CJ351" s="302" t="n"/>
      <c r="CK351" s="302" t="n"/>
      <c r="CL351" s="302" t="n"/>
      <c r="CM351" s="302" t="n"/>
      <c r="CN351" s="302" t="n"/>
      <c r="CO351" s="302" t="n"/>
      <c r="CP351" s="302" t="n"/>
      <c r="CQ351" s="302" t="n"/>
      <c r="CR351" s="302" t="n"/>
      <c r="CS351" s="302" t="n"/>
      <c r="CT351" s="302" t="n"/>
      <c r="CU351" s="302" t="n"/>
      <c r="CV351" s="302" t="n"/>
    </row>
    <row r="352" ht="10.5" customHeight="1" s="412">
      <c r="A352" s="302" t="n"/>
      <c r="B352" s="307" t="n"/>
      <c r="C352" s="307" t="n"/>
      <c r="D352" s="307" t="n"/>
      <c r="E352" s="307" t="n"/>
      <c r="F352" s="307" t="n"/>
      <c r="G352" s="307" t="n"/>
      <c r="H352" s="307" t="n"/>
      <c r="I352" s="307" t="n"/>
      <c r="J352" s="307" t="n"/>
      <c r="K352" s="307" t="n"/>
      <c r="L352" s="307" t="n"/>
      <c r="M352" s="307" t="n"/>
      <c r="N352" s="307" t="n"/>
      <c r="O352" s="307" t="n"/>
      <c r="P352" s="307" t="n"/>
      <c r="Q352" s="307" t="n"/>
      <c r="R352" s="307" t="n"/>
      <c r="S352" s="307" t="n"/>
      <c r="T352" s="307" t="n"/>
      <c r="U352" s="307" t="n"/>
      <c r="V352" s="307" t="n"/>
      <c r="W352" s="307" t="n"/>
      <c r="X352" s="307" t="n"/>
      <c r="Y352" s="307" t="n"/>
      <c r="Z352" s="307" t="n"/>
      <c r="AA352" s="307" t="n"/>
      <c r="AB352" s="307" t="n"/>
      <c r="AC352" s="307" t="n"/>
      <c r="AD352" s="307" t="n"/>
      <c r="AE352" s="307" t="n"/>
      <c r="AF352" s="307" t="n"/>
      <c r="AG352" s="307" t="n"/>
      <c r="AH352" s="307" t="n"/>
      <c r="AI352" s="307" t="n"/>
      <c r="AJ352" s="307" t="n"/>
      <c r="AK352" s="307" t="n"/>
      <c r="AL352" s="307" t="n"/>
      <c r="AM352" s="307" t="n"/>
      <c r="AN352" s="307" t="n"/>
      <c r="AO352" s="307" t="n"/>
      <c r="AP352" s="307" t="n"/>
      <c r="AQ352" s="307" t="n"/>
      <c r="AR352" s="307" t="n"/>
      <c r="AS352" s="307" t="n"/>
      <c r="AT352" s="307" t="n"/>
      <c r="AU352" s="307" t="n"/>
      <c r="AV352" s="307" t="n"/>
      <c r="AW352" s="307" t="n"/>
      <c r="AX352" s="307" t="n"/>
      <c r="AY352" s="307" t="n"/>
      <c r="AZ352" s="307" t="n"/>
      <c r="BA352" s="307" t="n"/>
      <c r="BB352" s="307" t="n"/>
      <c r="BC352" s="307" t="n"/>
      <c r="BD352" s="307" t="n"/>
      <c r="BE352" s="307" t="n"/>
      <c r="BF352" s="307" t="n"/>
      <c r="BG352" s="307" t="n"/>
      <c r="BH352" s="307" t="n"/>
      <c r="BI352" s="307" t="n"/>
      <c r="BJ352" s="307" t="n"/>
      <c r="BK352" s="307" t="n"/>
      <c r="BL352" s="307" t="n"/>
      <c r="BM352" s="307" t="n"/>
      <c r="BN352" s="307" t="n"/>
      <c r="BO352" s="307" t="n"/>
      <c r="BP352" s="307" t="n"/>
      <c r="BQ352" s="307" t="n"/>
      <c r="BR352" s="307" t="n"/>
      <c r="BS352" s="307" t="n"/>
      <c r="BT352" s="307" t="n"/>
      <c r="BU352" s="307" t="n"/>
      <c r="BV352" s="307" t="n"/>
      <c r="BW352" s="307" t="n"/>
      <c r="BX352" s="307" t="n"/>
      <c r="BY352" s="307" t="n"/>
      <c r="BZ352" s="307" t="n"/>
      <c r="CA352" s="307" t="n"/>
      <c r="CB352" s="307" t="n"/>
      <c r="CC352" s="302" t="n"/>
      <c r="CD352" s="302" t="n"/>
      <c r="CE352" s="302" t="n"/>
      <c r="CF352" s="302" t="n"/>
      <c r="CG352" s="302" t="n"/>
      <c r="CH352" s="302" t="n"/>
      <c r="CI352" s="302" t="n"/>
      <c r="CJ352" s="302" t="n"/>
      <c r="CK352" s="302" t="n"/>
      <c r="CL352" s="302" t="n"/>
      <c r="CM352" s="302" t="n"/>
      <c r="CN352" s="302" t="n"/>
      <c r="CO352" s="302" t="n"/>
      <c r="CP352" s="302" t="n"/>
      <c r="CQ352" s="302" t="n"/>
      <c r="CR352" s="302" t="n"/>
      <c r="CS352" s="302" t="n"/>
      <c r="CT352" s="302" t="n"/>
      <c r="CU352" s="302" t="n"/>
      <c r="CV352" s="302" t="n"/>
    </row>
    <row r="353" ht="10.5" customHeight="1" s="412">
      <c r="A353" s="315" t="n"/>
      <c r="B353" s="315" t="inlineStr">
        <is>
          <t>Fiscal Quarters</t>
        </is>
      </c>
      <c r="C353" s="307" t="n"/>
      <c r="D353" s="307" t="n"/>
      <c r="E353" s="307" t="n"/>
      <c r="F353" s="307" t="n"/>
      <c r="G353" s="307" t="n"/>
      <c r="H353" s="307" t="n"/>
      <c r="I353" s="307" t="n"/>
      <c r="J353" s="307" t="n"/>
      <c r="K353" s="307" t="n"/>
      <c r="L353" s="307" t="n"/>
      <c r="M353" s="307" t="n"/>
      <c r="N353" s="307" t="n"/>
      <c r="O353" s="307" t="n"/>
      <c r="P353" s="307" t="n"/>
      <c r="Q353" s="307" t="n"/>
      <c r="R353" s="307" t="n"/>
      <c r="S353" s="307" t="n"/>
      <c r="T353" s="307" t="n"/>
      <c r="U353" s="307" t="n"/>
      <c r="V353" s="307" t="n"/>
      <c r="W353" s="307" t="n"/>
      <c r="X353" s="307" t="n"/>
      <c r="Y353" s="307" t="n"/>
      <c r="Z353" s="307" t="n"/>
      <c r="AA353" s="307" t="n"/>
      <c r="AB353" s="307" t="n"/>
      <c r="AC353" s="307" t="n"/>
      <c r="AD353" s="307" t="n"/>
      <c r="AE353" s="307" t="n"/>
      <c r="AF353" s="307" t="n"/>
      <c r="AG353" s="307" t="n"/>
      <c r="AH353" s="307" t="n"/>
      <c r="AI353" s="307" t="n"/>
      <c r="AJ353" s="307" t="n"/>
      <c r="AK353" s="307" t="n"/>
      <c r="AL353" s="307" t="n"/>
      <c r="AM353" s="307" t="n"/>
      <c r="AN353" s="307" t="n"/>
      <c r="AO353" s="307" t="n"/>
      <c r="AP353" s="307" t="n"/>
      <c r="AQ353" s="307" t="n"/>
      <c r="AR353" s="307" t="n"/>
      <c r="AS353" s="307" t="n"/>
      <c r="AT353" s="307" t="n"/>
      <c r="AU353" s="307" t="n"/>
      <c r="AV353" s="307" t="n"/>
      <c r="AW353" s="307" t="n"/>
      <c r="AX353" s="307" t="n"/>
      <c r="AY353" s="307" t="n"/>
      <c r="AZ353" s="307" t="n"/>
      <c r="BA353" s="307" t="n"/>
      <c r="BB353" s="307" t="n"/>
      <c r="BC353" s="307" t="n"/>
      <c r="BD353" s="307" t="n"/>
      <c r="BE353" s="307" t="n"/>
      <c r="BF353" s="307" t="n"/>
      <c r="BG353" s="307" t="n"/>
      <c r="BH353" s="307" t="n"/>
      <c r="BI353" s="307" t="n"/>
      <c r="BJ353" s="307" t="n"/>
      <c r="BK353" s="307" t="n"/>
      <c r="BL353" s="307" t="n"/>
      <c r="BM353" s="307" t="n"/>
      <c r="BN353" s="307" t="n"/>
      <c r="BO353" s="307" t="n"/>
      <c r="BP353" s="307" t="n"/>
      <c r="BQ353" s="307" t="n"/>
      <c r="BR353" s="307" t="n"/>
      <c r="BS353" s="307" t="n"/>
      <c r="BT353" s="307" t="n"/>
      <c r="BU353" s="307" t="n"/>
      <c r="BV353" s="307" t="n"/>
      <c r="BW353" s="307" t="n"/>
      <c r="BX353" s="307" t="n"/>
      <c r="BY353" s="307" t="n"/>
      <c r="BZ353" s="307" t="n"/>
      <c r="CA353" s="307" t="n"/>
      <c r="CB353" s="307" t="n"/>
      <c r="CC353" s="302" t="n"/>
      <c r="CD353" s="302" t="n"/>
      <c r="CE353" s="302" t="n"/>
      <c r="CF353" s="302" t="n"/>
      <c r="CG353" s="302" t="n"/>
      <c r="CH353" s="302" t="n"/>
      <c r="CI353" s="302" t="n"/>
      <c r="CJ353" s="302" t="n"/>
      <c r="CK353" s="302" t="n"/>
      <c r="CL353" s="302" t="n"/>
      <c r="CM353" s="302" t="n"/>
      <c r="CN353" s="302" t="n"/>
      <c r="CO353" s="302" t="n"/>
      <c r="CP353" s="302" t="n"/>
      <c r="CQ353" s="302" t="n"/>
      <c r="CR353" s="302" t="n"/>
      <c r="CS353" s="302" t="n"/>
      <c r="CT353" s="302" t="n"/>
      <c r="CU353" s="302" t="n"/>
      <c r="CV353" s="302" t="n"/>
    </row>
    <row r="354" ht="10.5" customHeight="1" s="412">
      <c r="A354" s="316" t="inlineStr">
        <is>
          <t>TSX:LLL (USD)</t>
        </is>
      </c>
      <c r="B354" s="317" t="inlineStr">
        <is>
          <t>FQ2 2008 - Jul 2007</t>
        </is>
      </c>
      <c r="C354" s="317" t="inlineStr">
        <is>
          <t>FQ3 2008 - Oct 2007</t>
        </is>
      </c>
      <c r="D354" s="317" t="inlineStr">
        <is>
          <t>FQ4 2008 - Jan 2008</t>
        </is>
      </c>
      <c r="E354" s="317" t="inlineStr">
        <is>
          <t>FQ1 2009 - Apr 2008</t>
        </is>
      </c>
      <c r="F354" s="317" t="inlineStr">
        <is>
          <t>FQ2 2009 - Jul 2008</t>
        </is>
      </c>
      <c r="G354" s="317" t="inlineStr">
        <is>
          <t>FQ3 2009 - Oct 2008</t>
        </is>
      </c>
      <c r="H354" s="317" t="inlineStr">
        <is>
          <t>FQ4 2009 - Jan 2009</t>
        </is>
      </c>
      <c r="I354" s="317" t="inlineStr">
        <is>
          <t>FQ1 2010 - Apr 2009</t>
        </is>
      </c>
      <c r="J354" s="317" t="inlineStr">
        <is>
          <t>FQ2 2010 - Jul 2009</t>
        </is>
      </c>
      <c r="K354" s="317" t="inlineStr">
        <is>
          <t>FQ3 2010 - Oct 2009</t>
        </is>
      </c>
      <c r="L354" s="317" t="inlineStr">
        <is>
          <t>FQ4 2010 - Jan 2010</t>
        </is>
      </c>
      <c r="M354" s="317" t="inlineStr">
        <is>
          <t>FQ1 2011 - Apr 2010</t>
        </is>
      </c>
      <c r="N354" s="317" t="inlineStr">
        <is>
          <t>FQ2 2011 - Jul 2010</t>
        </is>
      </c>
      <c r="O354" s="317" t="inlineStr">
        <is>
          <t>FQ3 2011 - Oct 2010</t>
        </is>
      </c>
      <c r="P354" s="317" t="inlineStr">
        <is>
          <t>FQ4 2011 - Jan 2011</t>
        </is>
      </c>
      <c r="Q354" s="317" t="inlineStr">
        <is>
          <t>FQ1 2012 - Apr 2011</t>
        </is>
      </c>
      <c r="R354" s="317" t="inlineStr">
        <is>
          <t>FQ2 2012 - Jul 2011</t>
        </is>
      </c>
      <c r="S354" s="317" t="inlineStr">
        <is>
          <t>FQ3 2012 - Oct 2011</t>
        </is>
      </c>
      <c r="T354" s="317" t="inlineStr">
        <is>
          <t>FQ4 2012 - Jan 2012</t>
        </is>
      </c>
      <c r="U354" s="317" t="inlineStr">
        <is>
          <t>FQ1 2013 - Apr 2012</t>
        </is>
      </c>
      <c r="V354" s="317" t="inlineStr">
        <is>
          <t>FQ2 2013 - Jul 2012</t>
        </is>
      </c>
      <c r="W354" s="317" t="inlineStr">
        <is>
          <t>FQ3 2013 - Oct 2012</t>
        </is>
      </c>
      <c r="X354" s="317" t="inlineStr">
        <is>
          <t>FQ4 2013 - Jan 2013</t>
        </is>
      </c>
      <c r="Y354" s="317" t="inlineStr">
        <is>
          <t>FQ1 2014 - Apr 2013</t>
        </is>
      </c>
      <c r="Z354" s="317" t="inlineStr">
        <is>
          <t>FQ2 2014 - Jul 2013</t>
        </is>
      </c>
      <c r="AA354" s="317" t="inlineStr">
        <is>
          <t>FQ3 2014 - Oct 2013</t>
        </is>
      </c>
      <c r="AB354" s="317" t="inlineStr">
        <is>
          <t>FQ4 2014 - Jan 2014</t>
        </is>
      </c>
      <c r="AC354" s="317" t="inlineStr">
        <is>
          <t>FQ1 2015 - Apr 2014</t>
        </is>
      </c>
      <c r="AD354" s="317" t="inlineStr">
        <is>
          <t>FQ2 2015 - Jul 2014</t>
        </is>
      </c>
      <c r="AE354" s="317" t="inlineStr">
        <is>
          <t>FQ3 2015 - Oct 2014</t>
        </is>
      </c>
      <c r="AF354" s="317" t="inlineStr">
        <is>
          <t>FQ4 2015 - Jan 2015</t>
        </is>
      </c>
      <c r="AG354" s="317" t="inlineStr">
        <is>
          <t>FQ1 2016 - Apr 2015</t>
        </is>
      </c>
      <c r="AH354" s="317" t="inlineStr">
        <is>
          <t>FQ2 2016 - Jul 2015</t>
        </is>
      </c>
      <c r="AI354" s="317" t="inlineStr">
        <is>
          <t>FQ3 2016 - Oct 2015</t>
        </is>
      </c>
      <c r="AJ354" s="317" t="inlineStr">
        <is>
          <t>FQ4 2016 - Jan 2016</t>
        </is>
      </c>
      <c r="AK354" s="317" t="inlineStr">
        <is>
          <t>FQ1 2017 - Apr 2016</t>
        </is>
      </c>
      <c r="AL354" s="317" t="inlineStr">
        <is>
          <t>FQ2 2017 - Jul 2016</t>
        </is>
      </c>
      <c r="AM354" s="317" t="inlineStr">
        <is>
          <t>FQ3 2017 - Oct 2016</t>
        </is>
      </c>
      <c r="AN354" s="317" t="inlineStr">
        <is>
          <t>FQ4 2017 - Jan 2017</t>
        </is>
      </c>
      <c r="AO354" s="317" t="inlineStr">
        <is>
          <t>FQ1 2018 - Apr 2017</t>
        </is>
      </c>
      <c r="AP354" s="317" t="inlineStr">
        <is>
          <t>FQ2 2018 - Jul 2017</t>
        </is>
      </c>
      <c r="AQ354" s="317" t="inlineStr">
        <is>
          <t>FQ3 2018 - Oct 2017</t>
        </is>
      </c>
      <c r="AR354" s="317" t="inlineStr">
        <is>
          <t>FQ4 2018 - Jan 2018</t>
        </is>
      </c>
      <c r="AS354" s="317" t="inlineStr">
        <is>
          <t>FQ1 2019 - Apr 2018</t>
        </is>
      </c>
      <c r="AT354" s="317" t="inlineStr">
        <is>
          <t>FQ2 2019 - Jul 2018</t>
        </is>
      </c>
      <c r="AU354" s="317" t="inlineStr">
        <is>
          <t>FQ3 2019 - Oct 2018</t>
        </is>
      </c>
      <c r="AV354" s="317" t="inlineStr">
        <is>
          <t>FQ4 2019 - Jan 2019</t>
        </is>
      </c>
      <c r="AW354" s="317" t="inlineStr">
        <is>
          <t>FQ1 2020 - Apr 2019</t>
        </is>
      </c>
      <c r="AX354" s="317" t="inlineStr">
        <is>
          <t>FQ2 2020 - Jul 2019</t>
        </is>
      </c>
      <c r="AY354" s="317" t="inlineStr">
        <is>
          <t>FQ3 2020 - Oct 2019</t>
        </is>
      </c>
      <c r="AZ354" s="317" t="inlineStr">
        <is>
          <t>FQ4 2020 - Jan 2020</t>
        </is>
      </c>
      <c r="BA354" s="317" t="inlineStr">
        <is>
          <t>FQ1 2021 - Apr 2020</t>
        </is>
      </c>
      <c r="BB354" s="317" t="inlineStr">
        <is>
          <t>FQ2 2021 - Jul 2020</t>
        </is>
      </c>
      <c r="BC354" s="317" t="inlineStr">
        <is>
          <t>FQ3 2021 - Oct 2020</t>
        </is>
      </c>
      <c r="BD354" s="317" t="inlineStr">
        <is>
          <t>FQ4 2021 - Jan 2021</t>
        </is>
      </c>
      <c r="BE354" s="317" t="inlineStr">
        <is>
          <t>FQ1 2022 - Apr 2021</t>
        </is>
      </c>
      <c r="BF354" s="317" t="inlineStr">
        <is>
          <t>FQ2 2022 - Jul 2021</t>
        </is>
      </c>
      <c r="BG354" s="317" t="inlineStr">
        <is>
          <t>FQ3 2022 - Oct 2021</t>
        </is>
      </c>
      <c r="BH354" s="317" t="inlineStr">
        <is>
          <t>FQ4 2022 - Jan 2022</t>
        </is>
      </c>
      <c r="BI354" s="317" t="inlineStr">
        <is>
          <t>FQ1 2023 - Apr 2022</t>
        </is>
      </c>
      <c r="BJ354" s="317" t="inlineStr">
        <is>
          <t>FQ2 2023 - Jul 2022</t>
        </is>
      </c>
      <c r="BK354" s="317" t="inlineStr">
        <is>
          <t>FQ3 2023 - Oct 2022</t>
        </is>
      </c>
      <c r="BL354" s="317" t="inlineStr">
        <is>
          <t>FQ4 2023 - Jan 2023</t>
        </is>
      </c>
      <c r="BM354" s="317" t="inlineStr">
        <is>
          <t>FQ1 2024 - Apr 2023</t>
        </is>
      </c>
      <c r="BN354" s="317" t="inlineStr">
        <is>
          <t>FQ2 2024 - Jul 2023</t>
        </is>
      </c>
      <c r="BO354" s="317" t="inlineStr">
        <is>
          <t>FQ3 2024 - Oct 2023</t>
        </is>
      </c>
      <c r="BP354" s="317" t="inlineStr">
        <is>
          <t>FQ4 2024 - Jan 2024</t>
        </is>
      </c>
      <c r="BQ354" s="317" t="inlineStr">
        <is>
          <t>FQ1 2025 - Apr 2024</t>
        </is>
      </c>
      <c r="BR354" s="317" t="inlineStr">
        <is>
          <t>FQ2 2025 - Jul 2024</t>
        </is>
      </c>
      <c r="BS354" s="317" t="inlineStr">
        <is>
          <t>FQ3 2025 - Oct 2024</t>
        </is>
      </c>
      <c r="BT354" s="317" t="inlineStr">
        <is>
          <t>FQ4 2025 - Jan 2025</t>
        </is>
      </c>
      <c r="BU354" s="317" t="inlineStr">
        <is>
          <t>FQ1 2026 - Apr 2025</t>
        </is>
      </c>
      <c r="BV354" s="317" t="inlineStr">
        <is>
          <t>FQ2 2026 - Jul 2025</t>
        </is>
      </c>
      <c r="BW354" s="317" t="inlineStr">
        <is>
          <t>FQ3 2026 - Oct 2025</t>
        </is>
      </c>
      <c r="BX354" s="317" t="inlineStr">
        <is>
          <t>FQ4 2026 - Jan 2026</t>
        </is>
      </c>
      <c r="BY354" s="317" t="inlineStr">
        <is>
          <t>FQ1 2027 - Apr 2026</t>
        </is>
      </c>
      <c r="BZ354" s="317" t="inlineStr">
        <is>
          <t>FQ2 2027 - Jul 2026</t>
        </is>
      </c>
      <c r="CA354" s="317" t="inlineStr">
        <is>
          <t>FQ3 2027 - Oct 2026</t>
        </is>
      </c>
      <c r="CB354" s="317" t="inlineStr">
        <is>
          <t>FQ4 2027 - Jan 2027</t>
        </is>
      </c>
      <c r="CC354" s="302" t="n"/>
      <c r="CD354" s="302" t="n"/>
      <c r="CE354" s="302" t="n"/>
      <c r="CF354" s="302" t="n"/>
      <c r="CG354" s="302" t="n"/>
      <c r="CH354" s="302" t="n"/>
      <c r="CI354" s="302" t="n"/>
      <c r="CJ354" s="302" t="n"/>
      <c r="CK354" s="302" t="n"/>
      <c r="CL354" s="302" t="n"/>
      <c r="CM354" s="302" t="n"/>
      <c r="CN354" s="302" t="n"/>
      <c r="CO354" s="302" t="n"/>
      <c r="CP354" s="302" t="n"/>
      <c r="CQ354" s="302" t="n"/>
      <c r="CR354" s="302" t="n"/>
      <c r="CS354" s="302" t="n"/>
      <c r="CT354" s="302" t="n"/>
      <c r="CU354" s="302" t="n"/>
      <c r="CV354" s="302" t="n"/>
    </row>
    <row r="355" ht="10.5" customHeight="1" s="412">
      <c r="A355" s="318" t="inlineStr">
        <is>
          <t>EPS Normalized</t>
        </is>
      </c>
      <c r="B355" s="319" t="inlineStr">
        <is>
          <t>-</t>
        </is>
      </c>
      <c r="C355" s="319" t="inlineStr">
        <is>
          <t>-</t>
        </is>
      </c>
      <c r="D355" s="319" t="inlineStr">
        <is>
          <t>-</t>
        </is>
      </c>
      <c r="E355" s="319" t="inlineStr">
        <is>
          <t>-</t>
        </is>
      </c>
      <c r="F355" s="319" t="inlineStr">
        <is>
          <t>-</t>
        </is>
      </c>
      <c r="G355" s="461" t="n">
        <v>0.065</v>
      </c>
      <c r="H355" s="461" t="n">
        <v>0.1</v>
      </c>
      <c r="I355" s="461" t="n">
        <v>0.045</v>
      </c>
      <c r="J355" s="461" t="n">
        <v>0.065</v>
      </c>
      <c r="K355" s="461" t="n">
        <v>0.1</v>
      </c>
      <c r="L355" s="461" t="n">
        <v>0.2</v>
      </c>
      <c r="M355" s="461" t="n">
        <v>0.135</v>
      </c>
      <c r="N355" s="461" t="n">
        <v>0.15</v>
      </c>
      <c r="O355" s="461" t="n">
        <v>0.18</v>
      </c>
      <c r="P355" s="461" t="n">
        <v>0.385</v>
      </c>
      <c r="Q355" s="461" t="n">
        <v>0.22</v>
      </c>
      <c r="R355" s="461" t="n">
        <v>0.26</v>
      </c>
      <c r="S355" s="461" t="n">
        <v>0.27</v>
      </c>
      <c r="T355" s="461" t="n">
        <v>0.51</v>
      </c>
      <c r="U355" s="461" t="n">
        <v>0.32</v>
      </c>
      <c r="V355" s="461" t="n">
        <v>0.34</v>
      </c>
      <c r="W355" s="461" t="n">
        <v>0.39</v>
      </c>
      <c r="X355" s="461" t="n">
        <v>0.75</v>
      </c>
      <c r="Y355" s="461" t="n">
        <v>0.32</v>
      </c>
      <c r="Z355" s="461" t="n">
        <v>0.39</v>
      </c>
      <c r="AA355" s="461" t="n">
        <v>0.45</v>
      </c>
      <c r="AB355" s="319" t="inlineStr">
        <is>
          <t>-</t>
        </is>
      </c>
      <c r="AC355" s="319" t="inlineStr">
        <is>
          <t>-</t>
        </is>
      </c>
      <c r="AD355" s="319" t="inlineStr">
        <is>
          <t>-</t>
        </is>
      </c>
      <c r="AE355" s="319" t="inlineStr">
        <is>
          <t>-</t>
        </is>
      </c>
      <c r="AF355" s="319" t="inlineStr">
        <is>
          <t>-</t>
        </is>
      </c>
      <c r="AG355" s="319" t="inlineStr">
        <is>
          <t>-</t>
        </is>
      </c>
      <c r="AH355" s="319" t="inlineStr">
        <is>
          <t>-</t>
        </is>
      </c>
      <c r="AI355" s="319" t="inlineStr">
        <is>
          <t>-</t>
        </is>
      </c>
      <c r="AJ355" s="319" t="inlineStr">
        <is>
          <t>-</t>
        </is>
      </c>
      <c r="AK355" s="319" t="inlineStr">
        <is>
          <t>-</t>
        </is>
      </c>
      <c r="AL355" s="319" t="inlineStr">
        <is>
          <t>-</t>
        </is>
      </c>
      <c r="AM355" s="319" t="inlineStr">
        <is>
          <t>-</t>
        </is>
      </c>
      <c r="AN355" s="319" t="inlineStr">
        <is>
          <t>-</t>
        </is>
      </c>
      <c r="AO355" s="319" t="inlineStr">
        <is>
          <t>-</t>
        </is>
      </c>
      <c r="AP355" s="319" t="inlineStr">
        <is>
          <t>-</t>
        </is>
      </c>
      <c r="AQ355" s="319" t="inlineStr">
        <is>
          <t>-</t>
        </is>
      </c>
      <c r="AR355" s="319" t="inlineStr">
        <is>
          <t>-</t>
        </is>
      </c>
      <c r="AS355" s="319" t="inlineStr">
        <is>
          <t>-</t>
        </is>
      </c>
      <c r="AT355" s="319" t="inlineStr">
        <is>
          <t>-</t>
        </is>
      </c>
      <c r="AU355" s="319" t="inlineStr">
        <is>
          <t>-</t>
        </is>
      </c>
      <c r="AV355" s="319" t="inlineStr">
        <is>
          <t>-</t>
        </is>
      </c>
      <c r="AW355" s="319" t="inlineStr">
        <is>
          <t>-</t>
        </is>
      </c>
      <c r="AX355" s="319" t="inlineStr">
        <is>
          <t>-</t>
        </is>
      </c>
      <c r="AY355" s="319" t="inlineStr">
        <is>
          <t>-</t>
        </is>
      </c>
      <c r="AZ355" s="319" t="inlineStr">
        <is>
          <t>-</t>
        </is>
      </c>
      <c r="BA355" s="319" t="inlineStr">
        <is>
          <t>-</t>
        </is>
      </c>
      <c r="BB355" s="319" t="inlineStr">
        <is>
          <t>-</t>
        </is>
      </c>
      <c r="BC355" s="319" t="inlineStr">
        <is>
          <t>-</t>
        </is>
      </c>
      <c r="BD355" s="319" t="inlineStr">
        <is>
          <t>-</t>
        </is>
      </c>
      <c r="BE355" s="461" t="n">
        <v>0.96</v>
      </c>
      <c r="BF355" s="319" t="inlineStr">
        <is>
          <t>-</t>
        </is>
      </c>
      <c r="BG355" s="319" t="inlineStr">
        <is>
          <t>-</t>
        </is>
      </c>
      <c r="BH355" s="319" t="inlineStr">
        <is>
          <t>-</t>
        </is>
      </c>
      <c r="BI355" s="319" t="inlineStr">
        <is>
          <t>-</t>
        </is>
      </c>
      <c r="BJ355" s="319" t="inlineStr">
        <is>
          <t>-</t>
        </is>
      </c>
      <c r="BK355" s="319" t="inlineStr">
        <is>
          <t>-</t>
        </is>
      </c>
      <c r="BL355" s="319" t="inlineStr">
        <is>
          <t>-</t>
        </is>
      </c>
      <c r="BM355" s="319" t="inlineStr">
        <is>
          <t>-</t>
        </is>
      </c>
      <c r="BN355" s="319" t="inlineStr">
        <is>
          <t>-</t>
        </is>
      </c>
      <c r="BO355" s="319" t="inlineStr">
        <is>
          <t>-</t>
        </is>
      </c>
      <c r="BP355" s="319" t="inlineStr">
        <is>
          <t>-</t>
        </is>
      </c>
      <c r="BQ355" s="319" t="inlineStr">
        <is>
          <t>-</t>
        </is>
      </c>
      <c r="BR355" s="319" t="inlineStr">
        <is>
          <t>-</t>
        </is>
      </c>
      <c r="BS355" s="319" t="inlineStr">
        <is>
          <t>-</t>
        </is>
      </c>
      <c r="BT355" s="319" t="inlineStr">
        <is>
          <t>-</t>
        </is>
      </c>
      <c r="BU355" s="319" t="inlineStr">
        <is>
          <t>-</t>
        </is>
      </c>
      <c r="BV355" s="319" t="inlineStr">
        <is>
          <t>-</t>
        </is>
      </c>
      <c r="BW355" s="319" t="inlineStr">
        <is>
          <t>-</t>
        </is>
      </c>
      <c r="BX355" s="319" t="inlineStr">
        <is>
          <t>-</t>
        </is>
      </c>
      <c r="BY355" s="319" t="inlineStr">
        <is>
          <t>-</t>
        </is>
      </c>
      <c r="BZ355" s="319" t="inlineStr">
        <is>
          <t>-</t>
        </is>
      </c>
      <c r="CA355" s="319" t="inlineStr">
        <is>
          <t>-</t>
        </is>
      </c>
      <c r="CB355" s="319" t="inlineStr">
        <is>
          <t>-</t>
        </is>
      </c>
      <c r="CC355" s="302" t="n"/>
      <c r="CD355" s="302" t="n"/>
      <c r="CE355" s="302" t="n"/>
      <c r="CF355" s="302" t="n"/>
      <c r="CG355" s="302" t="n"/>
      <c r="CH355" s="302" t="n"/>
      <c r="CI355" s="302" t="n"/>
      <c r="CJ355" s="302" t="n"/>
      <c r="CK355" s="302" t="n"/>
      <c r="CL355" s="302" t="n"/>
      <c r="CM355" s="302" t="n"/>
      <c r="CN355" s="302" t="n"/>
      <c r="CO355" s="302" t="n"/>
      <c r="CP355" s="302" t="n"/>
      <c r="CQ355" s="302" t="n"/>
      <c r="CR355" s="302" t="n"/>
      <c r="CS355" s="302" t="n"/>
      <c r="CT355" s="302" t="n"/>
      <c r="CU355" s="302" t="n"/>
      <c r="CV355" s="302" t="n"/>
    </row>
    <row r="356" ht="10.5" customHeight="1" s="412">
      <c r="A356" s="302" t="inlineStr">
        <is>
          <t xml:space="preserve">    Final Est.</t>
        </is>
      </c>
      <c r="B356" s="319" t="inlineStr">
        <is>
          <t>-</t>
        </is>
      </c>
      <c r="C356" s="319" t="inlineStr">
        <is>
          <t>-</t>
        </is>
      </c>
      <c r="D356" s="319" t="inlineStr">
        <is>
          <t>-</t>
        </is>
      </c>
      <c r="E356" s="319" t="inlineStr">
        <is>
          <t>-</t>
        </is>
      </c>
      <c r="F356" s="319" t="inlineStr">
        <is>
          <t>-</t>
        </is>
      </c>
      <c r="G356" s="462" t="n">
        <v>0.062</v>
      </c>
      <c r="H356" s="462" t="n">
        <v>0.0745</v>
      </c>
      <c r="I356" s="462" t="n">
        <v>0.0395</v>
      </c>
      <c r="J356" s="462" t="n">
        <v>0.0495</v>
      </c>
      <c r="K356" s="462" t="n">
        <v>0.0935</v>
      </c>
      <c r="L356" s="462" t="n">
        <v>0.13864</v>
      </c>
      <c r="M356" s="462" t="n">
        <v>0.105</v>
      </c>
      <c r="N356" s="462" t="n">
        <v>0.12</v>
      </c>
      <c r="O356" s="462" t="n">
        <v>0.12528</v>
      </c>
      <c r="P356" s="462" t="n">
        <v>0.28412</v>
      </c>
      <c r="Q356" s="462" t="n">
        <v>0.19</v>
      </c>
      <c r="R356" s="462" t="n">
        <v>0.22235</v>
      </c>
      <c r="S356" s="462" t="n">
        <v>0.25016</v>
      </c>
      <c r="T356" s="462" t="n">
        <v>0.48799</v>
      </c>
      <c r="U356" s="462" t="n">
        <v>0.30019</v>
      </c>
      <c r="V356" s="462" t="n">
        <v>0.30922</v>
      </c>
      <c r="W356" s="462" t="n">
        <v>0.36732</v>
      </c>
      <c r="X356" s="462" t="n">
        <v>0.73874</v>
      </c>
      <c r="Y356" s="462" t="n">
        <v>0.30319</v>
      </c>
      <c r="Z356" s="462" t="n">
        <v>0.34783</v>
      </c>
      <c r="AA356" s="462" t="n">
        <v>0.40918</v>
      </c>
      <c r="AB356" s="319" t="inlineStr">
        <is>
          <t>-</t>
        </is>
      </c>
      <c r="AC356" s="319" t="inlineStr">
        <is>
          <t>-</t>
        </is>
      </c>
      <c r="AD356" s="319" t="inlineStr">
        <is>
          <t>-</t>
        </is>
      </c>
      <c r="AE356" s="319" t="inlineStr">
        <is>
          <t>-</t>
        </is>
      </c>
      <c r="AF356" s="319" t="inlineStr">
        <is>
          <t>-</t>
        </is>
      </c>
      <c r="AG356" s="319" t="inlineStr">
        <is>
          <t>-</t>
        </is>
      </c>
      <c r="AH356" s="319" t="inlineStr">
        <is>
          <t>-</t>
        </is>
      </c>
      <c r="AI356" s="319" t="inlineStr">
        <is>
          <t>-</t>
        </is>
      </c>
      <c r="AJ356" s="319" t="inlineStr">
        <is>
          <t>-</t>
        </is>
      </c>
      <c r="AK356" s="319" t="inlineStr">
        <is>
          <t>-</t>
        </is>
      </c>
      <c r="AL356" s="319" t="inlineStr">
        <is>
          <t>-</t>
        </is>
      </c>
      <c r="AM356" s="319" t="inlineStr">
        <is>
          <t>-</t>
        </is>
      </c>
      <c r="AN356" s="319" t="inlineStr">
        <is>
          <t>-</t>
        </is>
      </c>
      <c r="AO356" s="319" t="inlineStr">
        <is>
          <t>-</t>
        </is>
      </c>
      <c r="AP356" s="319" t="inlineStr">
        <is>
          <t>-</t>
        </is>
      </c>
      <c r="AQ356" s="319" t="inlineStr">
        <is>
          <t>-</t>
        </is>
      </c>
      <c r="AR356" s="319" t="inlineStr">
        <is>
          <t>-</t>
        </is>
      </c>
      <c r="AS356" s="319" t="inlineStr">
        <is>
          <t>-</t>
        </is>
      </c>
      <c r="AT356" s="319" t="inlineStr">
        <is>
          <t>-</t>
        </is>
      </c>
      <c r="AU356" s="319" t="inlineStr">
        <is>
          <t>-</t>
        </is>
      </c>
      <c r="AV356" s="319" t="inlineStr">
        <is>
          <t>-</t>
        </is>
      </c>
      <c r="AW356" s="319" t="inlineStr">
        <is>
          <t>-</t>
        </is>
      </c>
      <c r="AX356" s="319" t="inlineStr">
        <is>
          <t>-</t>
        </is>
      </c>
      <c r="AY356" s="319" t="inlineStr">
        <is>
          <t>-</t>
        </is>
      </c>
      <c r="AZ356" s="319" t="inlineStr">
        <is>
          <t>-</t>
        </is>
      </c>
      <c r="BA356" s="319" t="inlineStr">
        <is>
          <t>-</t>
        </is>
      </c>
      <c r="BB356" s="319" t="inlineStr">
        <is>
          <t>-</t>
        </is>
      </c>
      <c r="BC356" s="319" t="inlineStr">
        <is>
          <t>-</t>
        </is>
      </c>
      <c r="BD356" s="319" t="inlineStr">
        <is>
          <t>-</t>
        </is>
      </c>
      <c r="BE356" s="462" t="n">
        <v>0.9</v>
      </c>
      <c r="BF356" s="319" t="inlineStr">
        <is>
          <t>-</t>
        </is>
      </c>
      <c r="BG356" s="319" t="inlineStr">
        <is>
          <t>-</t>
        </is>
      </c>
      <c r="BH356" s="319" t="inlineStr">
        <is>
          <t>-</t>
        </is>
      </c>
      <c r="BI356" s="319" t="inlineStr">
        <is>
          <t>-</t>
        </is>
      </c>
      <c r="BJ356" s="319" t="inlineStr">
        <is>
          <t>-</t>
        </is>
      </c>
      <c r="BK356" s="319" t="inlineStr">
        <is>
          <t>-</t>
        </is>
      </c>
      <c r="BL356" s="319" t="inlineStr">
        <is>
          <t>-</t>
        </is>
      </c>
      <c r="BM356" s="319" t="inlineStr">
        <is>
          <t>-</t>
        </is>
      </c>
      <c r="BN356" s="319" t="inlineStr">
        <is>
          <t>-</t>
        </is>
      </c>
      <c r="BO356" s="319" t="inlineStr">
        <is>
          <t>-</t>
        </is>
      </c>
      <c r="BP356" s="319" t="inlineStr">
        <is>
          <t>-</t>
        </is>
      </c>
      <c r="BQ356" s="319" t="inlineStr">
        <is>
          <t>-</t>
        </is>
      </c>
      <c r="BR356" s="319" t="inlineStr">
        <is>
          <t>-</t>
        </is>
      </c>
      <c r="BS356" s="319" t="inlineStr">
        <is>
          <t>-</t>
        </is>
      </c>
      <c r="BT356" s="319" t="inlineStr">
        <is>
          <t>-</t>
        </is>
      </c>
      <c r="BU356" s="319" t="inlineStr">
        <is>
          <t>-</t>
        </is>
      </c>
      <c r="BV356" s="319" t="inlineStr">
        <is>
          <t>-</t>
        </is>
      </c>
      <c r="BW356" s="319" t="inlineStr">
        <is>
          <t>-</t>
        </is>
      </c>
      <c r="BX356" s="319" t="inlineStr">
        <is>
          <t>-</t>
        </is>
      </c>
      <c r="BY356" s="319" t="inlineStr">
        <is>
          <t>-</t>
        </is>
      </c>
      <c r="BZ356" s="319" t="inlineStr">
        <is>
          <t>-</t>
        </is>
      </c>
      <c r="CA356" s="319" t="inlineStr">
        <is>
          <t>-</t>
        </is>
      </c>
      <c r="CB356" s="319" t="inlineStr">
        <is>
          <t>-</t>
        </is>
      </c>
      <c r="CC356" s="302" t="n"/>
      <c r="CD356" s="302" t="n"/>
      <c r="CE356" s="302" t="n"/>
      <c r="CF356" s="302" t="n"/>
      <c r="CG356" s="302" t="n"/>
      <c r="CH356" s="302" t="n"/>
      <c r="CI356" s="302" t="n"/>
      <c r="CJ356" s="302" t="n"/>
      <c r="CK356" s="302" t="n"/>
      <c r="CL356" s="302" t="n"/>
      <c r="CM356" s="302" t="n"/>
      <c r="CN356" s="302" t="n"/>
      <c r="CO356" s="302" t="n"/>
      <c r="CP356" s="302" t="n"/>
      <c r="CQ356" s="302" t="n"/>
      <c r="CR356" s="302" t="n"/>
      <c r="CS356" s="302" t="n"/>
      <c r="CT356" s="302" t="n"/>
      <c r="CU356" s="302" t="n"/>
      <c r="CV356" s="302" t="n"/>
    </row>
    <row r="357" ht="10.5" customHeight="1" s="412">
      <c r="A357" s="302" t="inlineStr">
        <is>
          <t xml:space="preserve">    Median</t>
        </is>
      </c>
      <c r="B357" s="319" t="inlineStr">
        <is>
          <t>-</t>
        </is>
      </c>
      <c r="C357" s="319" t="inlineStr">
        <is>
          <t>-</t>
        </is>
      </c>
      <c r="D357" s="319" t="inlineStr">
        <is>
          <t>-</t>
        </is>
      </c>
      <c r="E357" s="319" t="inlineStr">
        <is>
          <t>-</t>
        </is>
      </c>
      <c r="F357" s="319" t="inlineStr">
        <is>
          <t>-</t>
        </is>
      </c>
      <c r="G357" s="462" t="n">
        <v>0.06</v>
      </c>
      <c r="H357" s="462" t="n">
        <v>0.075</v>
      </c>
      <c r="I357" s="462" t="n">
        <v>0.0375</v>
      </c>
      <c r="J357" s="462" t="n">
        <v>0.0475</v>
      </c>
      <c r="K357" s="462" t="n">
        <v>0.095</v>
      </c>
      <c r="L357" s="462" t="n">
        <v>0.14</v>
      </c>
      <c r="M357" s="462" t="n">
        <v>0.105</v>
      </c>
      <c r="N357" s="462" t="n">
        <v>0.1175</v>
      </c>
      <c r="O357" s="462" t="n">
        <v>0.125</v>
      </c>
      <c r="P357" s="462" t="n">
        <v>0.285</v>
      </c>
      <c r="Q357" s="462" t="n">
        <v>0.19</v>
      </c>
      <c r="R357" s="462" t="n">
        <v>0.22</v>
      </c>
      <c r="S357" s="462" t="n">
        <v>0.25</v>
      </c>
      <c r="T357" s="462" t="n">
        <v>0.49</v>
      </c>
      <c r="U357" s="462" t="n">
        <v>0.3</v>
      </c>
      <c r="V357" s="462" t="n">
        <v>0.31</v>
      </c>
      <c r="W357" s="462" t="n">
        <v>0.37</v>
      </c>
      <c r="X357" s="462" t="n">
        <v>0.74</v>
      </c>
      <c r="Y357" s="462" t="n">
        <v>0.3</v>
      </c>
      <c r="Z357" s="462" t="n">
        <v>0.35</v>
      </c>
      <c r="AA357" s="462" t="n">
        <v>0.41</v>
      </c>
      <c r="AB357" s="319" t="inlineStr">
        <is>
          <t>-</t>
        </is>
      </c>
      <c r="AC357" s="319" t="inlineStr">
        <is>
          <t>-</t>
        </is>
      </c>
      <c r="AD357" s="319" t="inlineStr">
        <is>
          <t>-</t>
        </is>
      </c>
      <c r="AE357" s="319" t="inlineStr">
        <is>
          <t>-</t>
        </is>
      </c>
      <c r="AF357" s="319" t="inlineStr">
        <is>
          <t>-</t>
        </is>
      </c>
      <c r="AG357" s="319" t="inlineStr">
        <is>
          <t>-</t>
        </is>
      </c>
      <c r="AH357" s="319" t="inlineStr">
        <is>
          <t>-</t>
        </is>
      </c>
      <c r="AI357" s="319" t="inlineStr">
        <is>
          <t>-</t>
        </is>
      </c>
      <c r="AJ357" s="319" t="inlineStr">
        <is>
          <t>-</t>
        </is>
      </c>
      <c r="AK357" s="319" t="inlineStr">
        <is>
          <t>-</t>
        </is>
      </c>
      <c r="AL357" s="319" t="inlineStr">
        <is>
          <t>-</t>
        </is>
      </c>
      <c r="AM357" s="319" t="inlineStr">
        <is>
          <t>-</t>
        </is>
      </c>
      <c r="AN357" s="319" t="inlineStr">
        <is>
          <t>-</t>
        </is>
      </c>
      <c r="AO357" s="319" t="inlineStr">
        <is>
          <t>-</t>
        </is>
      </c>
      <c r="AP357" s="319" t="inlineStr">
        <is>
          <t>-</t>
        </is>
      </c>
      <c r="AQ357" s="319" t="inlineStr">
        <is>
          <t>-</t>
        </is>
      </c>
      <c r="AR357" s="319" t="inlineStr">
        <is>
          <t>-</t>
        </is>
      </c>
      <c r="AS357" s="319" t="inlineStr">
        <is>
          <t>-</t>
        </is>
      </c>
      <c r="AT357" s="319" t="inlineStr">
        <is>
          <t>-</t>
        </is>
      </c>
      <c r="AU357" s="319" t="inlineStr">
        <is>
          <t>-</t>
        </is>
      </c>
      <c r="AV357" s="319" t="inlineStr">
        <is>
          <t>-</t>
        </is>
      </c>
      <c r="AW357" s="319" t="inlineStr">
        <is>
          <t>-</t>
        </is>
      </c>
      <c r="AX357" s="319" t="inlineStr">
        <is>
          <t>-</t>
        </is>
      </c>
      <c r="AY357" s="319" t="inlineStr">
        <is>
          <t>-</t>
        </is>
      </c>
      <c r="AZ357" s="319" t="inlineStr">
        <is>
          <t>-</t>
        </is>
      </c>
      <c r="BA357" s="319" t="inlineStr">
        <is>
          <t>-</t>
        </is>
      </c>
      <c r="BB357" s="319" t="inlineStr">
        <is>
          <t>-</t>
        </is>
      </c>
      <c r="BC357" s="319" t="inlineStr">
        <is>
          <t>-</t>
        </is>
      </c>
      <c r="BD357" s="319" t="inlineStr">
        <is>
          <t>-</t>
        </is>
      </c>
      <c r="BE357" s="462" t="n">
        <v>0.9</v>
      </c>
      <c r="BF357" s="319" t="inlineStr">
        <is>
          <t>-</t>
        </is>
      </c>
      <c r="BG357" s="319" t="inlineStr">
        <is>
          <t>-</t>
        </is>
      </c>
      <c r="BH357" s="319" t="inlineStr">
        <is>
          <t>-</t>
        </is>
      </c>
      <c r="BI357" s="319" t="inlineStr">
        <is>
          <t>-</t>
        </is>
      </c>
      <c r="BJ357" s="319" t="inlineStr">
        <is>
          <t>-</t>
        </is>
      </c>
      <c r="BK357" s="319" t="inlineStr">
        <is>
          <t>-</t>
        </is>
      </c>
      <c r="BL357" s="319" t="inlineStr">
        <is>
          <t>-</t>
        </is>
      </c>
      <c r="BM357" s="319" t="inlineStr">
        <is>
          <t>-</t>
        </is>
      </c>
      <c r="BN357" s="319" t="inlineStr">
        <is>
          <t>-</t>
        </is>
      </c>
      <c r="BO357" s="319" t="inlineStr">
        <is>
          <t>-</t>
        </is>
      </c>
      <c r="BP357" s="319" t="inlineStr">
        <is>
          <t>-</t>
        </is>
      </c>
      <c r="BQ357" s="319" t="inlineStr">
        <is>
          <t>-</t>
        </is>
      </c>
      <c r="BR357" s="319" t="inlineStr">
        <is>
          <t>-</t>
        </is>
      </c>
      <c r="BS357" s="319" t="inlineStr">
        <is>
          <t>-</t>
        </is>
      </c>
      <c r="BT357" s="319" t="inlineStr">
        <is>
          <t>-</t>
        </is>
      </c>
      <c r="BU357" s="319" t="inlineStr">
        <is>
          <t>-</t>
        </is>
      </c>
      <c r="BV357" s="319" t="inlineStr">
        <is>
          <t>-</t>
        </is>
      </c>
      <c r="BW357" s="319" t="inlineStr">
        <is>
          <t>-</t>
        </is>
      </c>
      <c r="BX357" s="319" t="inlineStr">
        <is>
          <t>-</t>
        </is>
      </c>
      <c r="BY357" s="319" t="inlineStr">
        <is>
          <t>-</t>
        </is>
      </c>
      <c r="BZ357" s="319" t="inlineStr">
        <is>
          <t>-</t>
        </is>
      </c>
      <c r="CA357" s="319" t="inlineStr">
        <is>
          <t>-</t>
        </is>
      </c>
      <c r="CB357" s="319" t="inlineStr">
        <is>
          <t>-</t>
        </is>
      </c>
      <c r="CC357" s="302" t="n"/>
      <c r="CD357" s="302" t="n"/>
      <c r="CE357" s="302" t="n"/>
      <c r="CF357" s="302" t="n"/>
      <c r="CG357" s="302" t="n"/>
      <c r="CH357" s="302" t="n"/>
      <c r="CI357" s="302" t="n"/>
      <c r="CJ357" s="302" t="n"/>
      <c r="CK357" s="302" t="n"/>
      <c r="CL357" s="302" t="n"/>
      <c r="CM357" s="302" t="n"/>
      <c r="CN357" s="302" t="n"/>
      <c r="CO357" s="302" t="n"/>
      <c r="CP357" s="302" t="n"/>
      <c r="CQ357" s="302" t="n"/>
      <c r="CR357" s="302" t="n"/>
      <c r="CS357" s="302" t="n"/>
      <c r="CT357" s="302" t="n"/>
      <c r="CU357" s="302" t="n"/>
      <c r="CV357" s="302" t="n"/>
    </row>
    <row r="358" ht="10.5" customHeight="1" s="412">
      <c r="A358" s="302" t="inlineStr">
        <is>
          <t xml:space="preserve">    High</t>
        </is>
      </c>
      <c r="B358" s="319" t="inlineStr">
        <is>
          <t>-</t>
        </is>
      </c>
      <c r="C358" s="319" t="inlineStr">
        <is>
          <t>-</t>
        </is>
      </c>
      <c r="D358" s="319" t="inlineStr">
        <is>
          <t>-</t>
        </is>
      </c>
      <c r="E358" s="319" t="inlineStr">
        <is>
          <t>-</t>
        </is>
      </c>
      <c r="F358" s="319" t="inlineStr">
        <is>
          <t>-</t>
        </is>
      </c>
      <c r="G358" s="462" t="n">
        <v>0.07000000000000001</v>
      </c>
      <c r="H358" s="462" t="n">
        <v>0.08500000000000001</v>
      </c>
      <c r="I358" s="462" t="n">
        <v>0.05</v>
      </c>
      <c r="J358" s="462" t="n">
        <v>0.06</v>
      </c>
      <c r="K358" s="462" t="n">
        <v>0.095</v>
      </c>
      <c r="L358" s="462" t="n">
        <v>0.155</v>
      </c>
      <c r="M358" s="462" t="n">
        <v>0.115</v>
      </c>
      <c r="N358" s="462" t="n">
        <v>0.13</v>
      </c>
      <c r="O358" s="462" t="n">
        <v>0.145</v>
      </c>
      <c r="P358" s="462" t="n">
        <v>0.295</v>
      </c>
      <c r="Q358" s="462" t="n">
        <v>0.205</v>
      </c>
      <c r="R358" s="462" t="n">
        <v>0.24</v>
      </c>
      <c r="S358" s="462" t="n">
        <v>0.33</v>
      </c>
      <c r="T358" s="462" t="n">
        <v>0.5</v>
      </c>
      <c r="U358" s="462" t="n">
        <v>0.32</v>
      </c>
      <c r="V358" s="462" t="n">
        <v>0.34</v>
      </c>
      <c r="W358" s="462" t="n">
        <v>0.39</v>
      </c>
      <c r="X358" s="462" t="n">
        <v>0.75</v>
      </c>
      <c r="Y358" s="462" t="n">
        <v>0.34313</v>
      </c>
      <c r="Z358" s="462" t="n">
        <v>0.37</v>
      </c>
      <c r="AA358" s="462" t="n">
        <v>0.43</v>
      </c>
      <c r="AB358" s="319" t="inlineStr">
        <is>
          <t>-</t>
        </is>
      </c>
      <c r="AC358" s="319" t="inlineStr">
        <is>
          <t>-</t>
        </is>
      </c>
      <c r="AD358" s="319" t="inlineStr">
        <is>
          <t>-</t>
        </is>
      </c>
      <c r="AE358" s="319" t="inlineStr">
        <is>
          <t>-</t>
        </is>
      </c>
      <c r="AF358" s="319" t="inlineStr">
        <is>
          <t>-</t>
        </is>
      </c>
      <c r="AG358" s="319" t="inlineStr">
        <is>
          <t>-</t>
        </is>
      </c>
      <c r="AH358" s="319" t="inlineStr">
        <is>
          <t>-</t>
        </is>
      </c>
      <c r="AI358" s="319" t="inlineStr">
        <is>
          <t>-</t>
        </is>
      </c>
      <c r="AJ358" s="319" t="inlineStr">
        <is>
          <t>-</t>
        </is>
      </c>
      <c r="AK358" s="319" t="inlineStr">
        <is>
          <t>-</t>
        </is>
      </c>
      <c r="AL358" s="319" t="inlineStr">
        <is>
          <t>-</t>
        </is>
      </c>
      <c r="AM358" s="319" t="inlineStr">
        <is>
          <t>-</t>
        </is>
      </c>
      <c r="AN358" s="319" t="inlineStr">
        <is>
          <t>-</t>
        </is>
      </c>
      <c r="AO358" s="319" t="inlineStr">
        <is>
          <t>-</t>
        </is>
      </c>
      <c r="AP358" s="319" t="inlineStr">
        <is>
          <t>-</t>
        </is>
      </c>
      <c r="AQ358" s="319" t="inlineStr">
        <is>
          <t>-</t>
        </is>
      </c>
      <c r="AR358" s="319" t="inlineStr">
        <is>
          <t>-</t>
        </is>
      </c>
      <c r="AS358" s="319" t="inlineStr">
        <is>
          <t>-</t>
        </is>
      </c>
      <c r="AT358" s="319" t="inlineStr">
        <is>
          <t>-</t>
        </is>
      </c>
      <c r="AU358" s="319" t="inlineStr">
        <is>
          <t>-</t>
        </is>
      </c>
      <c r="AV358" s="319" t="inlineStr">
        <is>
          <t>-</t>
        </is>
      </c>
      <c r="AW358" s="319" t="inlineStr">
        <is>
          <t>-</t>
        </is>
      </c>
      <c r="AX358" s="319" t="inlineStr">
        <is>
          <t>-</t>
        </is>
      </c>
      <c r="AY358" s="319" t="inlineStr">
        <is>
          <t>-</t>
        </is>
      </c>
      <c r="AZ358" s="319" t="inlineStr">
        <is>
          <t>-</t>
        </is>
      </c>
      <c r="BA358" s="319" t="inlineStr">
        <is>
          <t>-</t>
        </is>
      </c>
      <c r="BB358" s="319" t="inlineStr">
        <is>
          <t>-</t>
        </is>
      </c>
      <c r="BC358" s="319" t="inlineStr">
        <is>
          <t>-</t>
        </is>
      </c>
      <c r="BD358" s="319" t="inlineStr">
        <is>
          <t>-</t>
        </is>
      </c>
      <c r="BE358" s="462" t="n">
        <v>0.9</v>
      </c>
      <c r="BF358" s="319" t="inlineStr">
        <is>
          <t>-</t>
        </is>
      </c>
      <c r="BG358" s="319" t="inlineStr">
        <is>
          <t>-</t>
        </is>
      </c>
      <c r="BH358" s="319" t="inlineStr">
        <is>
          <t>-</t>
        </is>
      </c>
      <c r="BI358" s="319" t="inlineStr">
        <is>
          <t>-</t>
        </is>
      </c>
      <c r="BJ358" s="319" t="inlineStr">
        <is>
          <t>-</t>
        </is>
      </c>
      <c r="BK358" s="319" t="inlineStr">
        <is>
          <t>-</t>
        </is>
      </c>
      <c r="BL358" s="319" t="inlineStr">
        <is>
          <t>-</t>
        </is>
      </c>
      <c r="BM358" s="319" t="inlineStr">
        <is>
          <t>-</t>
        </is>
      </c>
      <c r="BN358" s="319" t="inlineStr">
        <is>
          <t>-</t>
        </is>
      </c>
      <c r="BO358" s="319" t="inlineStr">
        <is>
          <t>-</t>
        </is>
      </c>
      <c r="BP358" s="319" t="inlineStr">
        <is>
          <t>-</t>
        </is>
      </c>
      <c r="BQ358" s="319" t="inlineStr">
        <is>
          <t>-</t>
        </is>
      </c>
      <c r="BR358" s="319" t="inlineStr">
        <is>
          <t>-</t>
        </is>
      </c>
      <c r="BS358" s="319" t="inlineStr">
        <is>
          <t>-</t>
        </is>
      </c>
      <c r="BT358" s="319" t="inlineStr">
        <is>
          <t>-</t>
        </is>
      </c>
      <c r="BU358" s="319" t="inlineStr">
        <is>
          <t>-</t>
        </is>
      </c>
      <c r="BV358" s="319" t="inlineStr">
        <is>
          <t>-</t>
        </is>
      </c>
      <c r="BW358" s="319" t="inlineStr">
        <is>
          <t>-</t>
        </is>
      </c>
      <c r="BX358" s="319" t="inlineStr">
        <is>
          <t>-</t>
        </is>
      </c>
      <c r="BY358" s="319" t="inlineStr">
        <is>
          <t>-</t>
        </is>
      </c>
      <c r="BZ358" s="319" t="inlineStr">
        <is>
          <t>-</t>
        </is>
      </c>
      <c r="CA358" s="319" t="inlineStr">
        <is>
          <t>-</t>
        </is>
      </c>
      <c r="CB358" s="319" t="inlineStr">
        <is>
          <t>-</t>
        </is>
      </c>
      <c r="CC358" s="302" t="n"/>
      <c r="CD358" s="302" t="n"/>
      <c r="CE358" s="302" t="n"/>
      <c r="CF358" s="302" t="n"/>
      <c r="CG358" s="302" t="n"/>
      <c r="CH358" s="302" t="n"/>
      <c r="CI358" s="302" t="n"/>
      <c r="CJ358" s="302" t="n"/>
      <c r="CK358" s="302" t="n"/>
      <c r="CL358" s="302" t="n"/>
      <c r="CM358" s="302" t="n"/>
      <c r="CN358" s="302" t="n"/>
      <c r="CO358" s="302" t="n"/>
      <c r="CP358" s="302" t="n"/>
      <c r="CQ358" s="302" t="n"/>
      <c r="CR358" s="302" t="n"/>
      <c r="CS358" s="302" t="n"/>
      <c r="CT358" s="302" t="n"/>
      <c r="CU358" s="302" t="n"/>
      <c r="CV358" s="302" t="n"/>
    </row>
    <row r="359" ht="10.5" customHeight="1" s="412">
      <c r="A359" s="302" t="inlineStr">
        <is>
          <t xml:space="preserve">    Low</t>
        </is>
      </c>
      <c r="B359" s="319" t="inlineStr">
        <is>
          <t>-</t>
        </is>
      </c>
      <c r="C359" s="319" t="inlineStr">
        <is>
          <t>-</t>
        </is>
      </c>
      <c r="D359" s="319" t="inlineStr">
        <is>
          <t>-</t>
        </is>
      </c>
      <c r="E359" s="319" t="inlineStr">
        <is>
          <t>-</t>
        </is>
      </c>
      <c r="F359" s="319" t="inlineStr">
        <is>
          <t>-</t>
        </is>
      </c>
      <c r="G359" s="462" t="n">
        <v>0.06</v>
      </c>
      <c r="H359" s="462" t="n">
        <v>0.065</v>
      </c>
      <c r="I359" s="462" t="n">
        <v>0.035</v>
      </c>
      <c r="J359" s="462" t="n">
        <v>0.045</v>
      </c>
      <c r="K359" s="462" t="n">
        <v>0.09</v>
      </c>
      <c r="L359" s="462" t="n">
        <v>0.115</v>
      </c>
      <c r="M359" s="462" t="n">
        <v>0.09</v>
      </c>
      <c r="N359" s="462" t="n">
        <v>0.115</v>
      </c>
      <c r="O359" s="462" t="n">
        <v>0.115</v>
      </c>
      <c r="P359" s="462" t="n">
        <v>0.28</v>
      </c>
      <c r="Q359" s="462" t="n">
        <v>0.18</v>
      </c>
      <c r="R359" s="462" t="n">
        <v>0.21</v>
      </c>
      <c r="S359" s="462" t="n">
        <v>0.23</v>
      </c>
      <c r="T359" s="462" t="n">
        <v>0.48</v>
      </c>
      <c r="U359" s="462" t="n">
        <v>0.29</v>
      </c>
      <c r="V359" s="462" t="n">
        <v>0.29633</v>
      </c>
      <c r="W359" s="462" t="n">
        <v>0.35</v>
      </c>
      <c r="X359" s="462" t="n">
        <v>0.72</v>
      </c>
      <c r="Y359" s="462" t="n">
        <v>0.28</v>
      </c>
      <c r="Z359" s="462" t="n">
        <v>0.28161</v>
      </c>
      <c r="AA359" s="462" t="n">
        <v>0.39</v>
      </c>
      <c r="AB359" s="319" t="inlineStr">
        <is>
          <t>-</t>
        </is>
      </c>
      <c r="AC359" s="319" t="inlineStr">
        <is>
          <t>-</t>
        </is>
      </c>
      <c r="AD359" s="319" t="inlineStr">
        <is>
          <t>-</t>
        </is>
      </c>
      <c r="AE359" s="319" t="inlineStr">
        <is>
          <t>-</t>
        </is>
      </c>
      <c r="AF359" s="319" t="inlineStr">
        <is>
          <t>-</t>
        </is>
      </c>
      <c r="AG359" s="319" t="inlineStr">
        <is>
          <t>-</t>
        </is>
      </c>
      <c r="AH359" s="319" t="inlineStr">
        <is>
          <t>-</t>
        </is>
      </c>
      <c r="AI359" s="319" t="inlineStr">
        <is>
          <t>-</t>
        </is>
      </c>
      <c r="AJ359" s="319" t="inlineStr">
        <is>
          <t>-</t>
        </is>
      </c>
      <c r="AK359" s="319" t="inlineStr">
        <is>
          <t>-</t>
        </is>
      </c>
      <c r="AL359" s="319" t="inlineStr">
        <is>
          <t>-</t>
        </is>
      </c>
      <c r="AM359" s="319" t="inlineStr">
        <is>
          <t>-</t>
        </is>
      </c>
      <c r="AN359" s="319" t="inlineStr">
        <is>
          <t>-</t>
        </is>
      </c>
      <c r="AO359" s="319" t="inlineStr">
        <is>
          <t>-</t>
        </is>
      </c>
      <c r="AP359" s="319" t="inlineStr">
        <is>
          <t>-</t>
        </is>
      </c>
      <c r="AQ359" s="319" t="inlineStr">
        <is>
          <t>-</t>
        </is>
      </c>
      <c r="AR359" s="319" t="inlineStr">
        <is>
          <t>-</t>
        </is>
      </c>
      <c r="AS359" s="319" t="inlineStr">
        <is>
          <t>-</t>
        </is>
      </c>
      <c r="AT359" s="319" t="inlineStr">
        <is>
          <t>-</t>
        </is>
      </c>
      <c r="AU359" s="319" t="inlineStr">
        <is>
          <t>-</t>
        </is>
      </c>
      <c r="AV359" s="319" t="inlineStr">
        <is>
          <t>-</t>
        </is>
      </c>
      <c r="AW359" s="319" t="inlineStr">
        <is>
          <t>-</t>
        </is>
      </c>
      <c r="AX359" s="319" t="inlineStr">
        <is>
          <t>-</t>
        </is>
      </c>
      <c r="AY359" s="319" t="inlineStr">
        <is>
          <t>-</t>
        </is>
      </c>
      <c r="AZ359" s="319" t="inlineStr">
        <is>
          <t>-</t>
        </is>
      </c>
      <c r="BA359" s="319" t="inlineStr">
        <is>
          <t>-</t>
        </is>
      </c>
      <c r="BB359" s="319" t="inlineStr">
        <is>
          <t>-</t>
        </is>
      </c>
      <c r="BC359" s="319" t="inlineStr">
        <is>
          <t>-</t>
        </is>
      </c>
      <c r="BD359" s="319" t="inlineStr">
        <is>
          <t>-</t>
        </is>
      </c>
      <c r="BE359" s="462" t="n">
        <v>0.9</v>
      </c>
      <c r="BF359" s="319" t="inlineStr">
        <is>
          <t>-</t>
        </is>
      </c>
      <c r="BG359" s="319" t="inlineStr">
        <is>
          <t>-</t>
        </is>
      </c>
      <c r="BH359" s="319" t="inlineStr">
        <is>
          <t>-</t>
        </is>
      </c>
      <c r="BI359" s="319" t="inlineStr">
        <is>
          <t>-</t>
        </is>
      </c>
      <c r="BJ359" s="319" t="inlineStr">
        <is>
          <t>-</t>
        </is>
      </c>
      <c r="BK359" s="319" t="inlineStr">
        <is>
          <t>-</t>
        </is>
      </c>
      <c r="BL359" s="319" t="inlineStr">
        <is>
          <t>-</t>
        </is>
      </c>
      <c r="BM359" s="319" t="inlineStr">
        <is>
          <t>-</t>
        </is>
      </c>
      <c r="BN359" s="319" t="inlineStr">
        <is>
          <t>-</t>
        </is>
      </c>
      <c r="BO359" s="319" t="inlineStr">
        <is>
          <t>-</t>
        </is>
      </c>
      <c r="BP359" s="319" t="inlineStr">
        <is>
          <t>-</t>
        </is>
      </c>
      <c r="BQ359" s="319" t="inlineStr">
        <is>
          <t>-</t>
        </is>
      </c>
      <c r="BR359" s="319" t="inlineStr">
        <is>
          <t>-</t>
        </is>
      </c>
      <c r="BS359" s="319" t="inlineStr">
        <is>
          <t>-</t>
        </is>
      </c>
      <c r="BT359" s="319" t="inlineStr">
        <is>
          <t>-</t>
        </is>
      </c>
      <c r="BU359" s="319" t="inlineStr">
        <is>
          <t>-</t>
        </is>
      </c>
      <c r="BV359" s="319" t="inlineStr">
        <is>
          <t>-</t>
        </is>
      </c>
      <c r="BW359" s="319" t="inlineStr">
        <is>
          <t>-</t>
        </is>
      </c>
      <c r="BX359" s="319" t="inlineStr">
        <is>
          <t>-</t>
        </is>
      </c>
      <c r="BY359" s="319" t="inlineStr">
        <is>
          <t>-</t>
        </is>
      </c>
      <c r="BZ359" s="319" t="inlineStr">
        <is>
          <t>-</t>
        </is>
      </c>
      <c r="CA359" s="319" t="inlineStr">
        <is>
          <t>-</t>
        </is>
      </c>
      <c r="CB359" s="319" t="inlineStr">
        <is>
          <t>-</t>
        </is>
      </c>
      <c r="CC359" s="302" t="n"/>
      <c r="CD359" s="302" t="n"/>
      <c r="CE359" s="302" t="n"/>
      <c r="CF359" s="302" t="n"/>
      <c r="CG359" s="302" t="n"/>
      <c r="CH359" s="302" t="n"/>
      <c r="CI359" s="302" t="n"/>
      <c r="CJ359" s="302" t="n"/>
      <c r="CK359" s="302" t="n"/>
      <c r="CL359" s="302" t="n"/>
      <c r="CM359" s="302" t="n"/>
      <c r="CN359" s="302" t="n"/>
      <c r="CO359" s="302" t="n"/>
      <c r="CP359" s="302" t="n"/>
      <c r="CQ359" s="302" t="n"/>
      <c r="CR359" s="302" t="n"/>
      <c r="CS359" s="302" t="n"/>
      <c r="CT359" s="302" t="n"/>
      <c r="CU359" s="302" t="n"/>
      <c r="CV359" s="302" t="n"/>
    </row>
    <row r="360" ht="10.5" customHeight="1" s="412">
      <c r="A360" s="302" t="inlineStr">
        <is>
          <t xml:space="preserve">    Std. Dev.</t>
        </is>
      </c>
      <c r="B360" s="319" t="inlineStr">
        <is>
          <t>-</t>
        </is>
      </c>
      <c r="C360" s="319" t="inlineStr">
        <is>
          <t>-</t>
        </is>
      </c>
      <c r="D360" s="319" t="inlineStr">
        <is>
          <t>-</t>
        </is>
      </c>
      <c r="E360" s="319" t="inlineStr">
        <is>
          <t>-</t>
        </is>
      </c>
      <c r="F360" s="319" t="inlineStr">
        <is>
          <t>-</t>
        </is>
      </c>
      <c r="G360" s="460" t="n">
        <v>0.0035</v>
      </c>
      <c r="H360" s="460" t="n">
        <v>0.0055</v>
      </c>
      <c r="I360" s="460" t="n">
        <v>0.0055</v>
      </c>
      <c r="J360" s="460" t="n">
        <v>0.005</v>
      </c>
      <c r="K360" s="460" t="n">
        <v>0.0025</v>
      </c>
      <c r="L360" s="460" t="n">
        <v>0.0111</v>
      </c>
      <c r="M360" s="460" t="n">
        <v>0.0065</v>
      </c>
      <c r="N360" s="460" t="n">
        <v>0.00598</v>
      </c>
      <c r="O360" s="460" t="n">
        <v>0.00716</v>
      </c>
      <c r="P360" s="460" t="n">
        <v>0.00392</v>
      </c>
      <c r="Q360" s="460" t="n">
        <v>0.00592</v>
      </c>
      <c r="R360" s="460" t="n">
        <v>0.0071</v>
      </c>
      <c r="S360" s="460" t="n">
        <v>0.02056</v>
      </c>
      <c r="T360" s="460" t="n">
        <v>0.00514</v>
      </c>
      <c r="U360" s="460" t="n">
        <v>0.01123</v>
      </c>
      <c r="V360" s="460" t="n">
        <v>0.01091</v>
      </c>
      <c r="W360" s="460" t="n">
        <v>0.01011</v>
      </c>
      <c r="X360" s="460" t="n">
        <v>0.00517</v>
      </c>
      <c r="Y360" s="460" t="n">
        <v>0.01494</v>
      </c>
      <c r="Z360" s="460" t="n">
        <v>0.01566</v>
      </c>
      <c r="AA360" s="460" t="n">
        <v>0.009039999999999999</v>
      </c>
      <c r="AB360" s="319" t="inlineStr">
        <is>
          <t>-</t>
        </is>
      </c>
      <c r="AC360" s="319" t="inlineStr">
        <is>
          <t>-</t>
        </is>
      </c>
      <c r="AD360" s="319" t="inlineStr">
        <is>
          <t>-</t>
        </is>
      </c>
      <c r="AE360" s="319" t="inlineStr">
        <is>
          <t>-</t>
        </is>
      </c>
      <c r="AF360" s="319" t="inlineStr">
        <is>
          <t>-</t>
        </is>
      </c>
      <c r="AG360" s="319" t="inlineStr">
        <is>
          <t>-</t>
        </is>
      </c>
      <c r="AH360" s="319" t="inlineStr">
        <is>
          <t>-</t>
        </is>
      </c>
      <c r="AI360" s="319" t="inlineStr">
        <is>
          <t>-</t>
        </is>
      </c>
      <c r="AJ360" s="319" t="inlineStr">
        <is>
          <t>-</t>
        </is>
      </c>
      <c r="AK360" s="319" t="inlineStr">
        <is>
          <t>-</t>
        </is>
      </c>
      <c r="AL360" s="319" t="inlineStr">
        <is>
          <t>-</t>
        </is>
      </c>
      <c r="AM360" s="319" t="inlineStr">
        <is>
          <t>-</t>
        </is>
      </c>
      <c r="AN360" s="319" t="inlineStr">
        <is>
          <t>-</t>
        </is>
      </c>
      <c r="AO360" s="319" t="inlineStr">
        <is>
          <t>-</t>
        </is>
      </c>
      <c r="AP360" s="319" t="inlineStr">
        <is>
          <t>-</t>
        </is>
      </c>
      <c r="AQ360" s="319" t="inlineStr">
        <is>
          <t>-</t>
        </is>
      </c>
      <c r="AR360" s="319" t="inlineStr">
        <is>
          <t>-</t>
        </is>
      </c>
      <c r="AS360" s="319" t="inlineStr">
        <is>
          <t>-</t>
        </is>
      </c>
      <c r="AT360" s="319" t="inlineStr">
        <is>
          <t>-</t>
        </is>
      </c>
      <c r="AU360" s="319" t="inlineStr">
        <is>
          <t>-</t>
        </is>
      </c>
      <c r="AV360" s="319" t="inlineStr">
        <is>
          <t>-</t>
        </is>
      </c>
      <c r="AW360" s="319" t="inlineStr">
        <is>
          <t>-</t>
        </is>
      </c>
      <c r="AX360" s="319" t="inlineStr">
        <is>
          <t>-</t>
        </is>
      </c>
      <c r="AY360" s="319" t="inlineStr">
        <is>
          <t>-</t>
        </is>
      </c>
      <c r="AZ360" s="319" t="inlineStr">
        <is>
          <t>-</t>
        </is>
      </c>
      <c r="BA360" s="319" t="inlineStr">
        <is>
          <t>-</t>
        </is>
      </c>
      <c r="BB360" s="319" t="inlineStr">
        <is>
          <t>-</t>
        </is>
      </c>
      <c r="BC360" s="319" t="inlineStr">
        <is>
          <t>-</t>
        </is>
      </c>
      <c r="BD360" s="319" t="inlineStr">
        <is>
          <t>-</t>
        </is>
      </c>
      <c r="BE360" s="460" t="n">
        <v>0</v>
      </c>
      <c r="BF360" s="319" t="inlineStr">
        <is>
          <t>-</t>
        </is>
      </c>
      <c r="BG360" s="319" t="inlineStr">
        <is>
          <t>-</t>
        </is>
      </c>
      <c r="BH360" s="319" t="inlineStr">
        <is>
          <t>-</t>
        </is>
      </c>
      <c r="BI360" s="319" t="inlineStr">
        <is>
          <t>-</t>
        </is>
      </c>
      <c r="BJ360" s="319" t="inlineStr">
        <is>
          <t>-</t>
        </is>
      </c>
      <c r="BK360" s="319" t="inlineStr">
        <is>
          <t>-</t>
        </is>
      </c>
      <c r="BL360" s="319" t="inlineStr">
        <is>
          <t>-</t>
        </is>
      </c>
      <c r="BM360" s="319" t="inlineStr">
        <is>
          <t>-</t>
        </is>
      </c>
      <c r="BN360" s="319" t="inlineStr">
        <is>
          <t>-</t>
        </is>
      </c>
      <c r="BO360" s="319" t="inlineStr">
        <is>
          <t>-</t>
        </is>
      </c>
      <c r="BP360" s="319" t="inlineStr">
        <is>
          <t>-</t>
        </is>
      </c>
      <c r="BQ360" s="319" t="inlineStr">
        <is>
          <t>-</t>
        </is>
      </c>
      <c r="BR360" s="319" t="inlineStr">
        <is>
          <t>-</t>
        </is>
      </c>
      <c r="BS360" s="319" t="inlineStr">
        <is>
          <t>-</t>
        </is>
      </c>
      <c r="BT360" s="319" t="inlineStr">
        <is>
          <t>-</t>
        </is>
      </c>
      <c r="BU360" s="319" t="inlineStr">
        <is>
          <t>-</t>
        </is>
      </c>
      <c r="BV360" s="319" t="inlineStr">
        <is>
          <t>-</t>
        </is>
      </c>
      <c r="BW360" s="319" t="inlineStr">
        <is>
          <t>-</t>
        </is>
      </c>
      <c r="BX360" s="319" t="inlineStr">
        <is>
          <t>-</t>
        </is>
      </c>
      <c r="BY360" s="319" t="inlineStr">
        <is>
          <t>-</t>
        </is>
      </c>
      <c r="BZ360" s="319" t="inlineStr">
        <is>
          <t>-</t>
        </is>
      </c>
      <c r="CA360" s="319" t="inlineStr">
        <is>
          <t>-</t>
        </is>
      </c>
      <c r="CB360" s="319" t="inlineStr">
        <is>
          <t>-</t>
        </is>
      </c>
      <c r="CC360" s="302" t="n"/>
      <c r="CD360" s="302" t="n"/>
      <c r="CE360" s="302" t="n"/>
      <c r="CF360" s="302" t="n"/>
      <c r="CG360" s="302" t="n"/>
      <c r="CH360" s="302" t="n"/>
      <c r="CI360" s="302" t="n"/>
      <c r="CJ360" s="302" t="n"/>
      <c r="CK360" s="302" t="n"/>
      <c r="CL360" s="302" t="n"/>
      <c r="CM360" s="302" t="n"/>
      <c r="CN360" s="302" t="n"/>
      <c r="CO360" s="302" t="n"/>
      <c r="CP360" s="302" t="n"/>
      <c r="CQ360" s="302" t="n"/>
      <c r="CR360" s="302" t="n"/>
      <c r="CS360" s="302" t="n"/>
      <c r="CT360" s="302" t="n"/>
      <c r="CU360" s="302" t="n"/>
      <c r="CV360" s="302" t="n"/>
    </row>
    <row r="361" ht="10.5" customHeight="1" s="412">
      <c r="A361" s="302" t="inlineStr">
        <is>
          <t xml:space="preserve">    No. of Estimates</t>
        </is>
      </c>
      <c r="B361" s="319" t="inlineStr">
        <is>
          <t>-</t>
        </is>
      </c>
      <c r="C361" s="319" t="inlineStr">
        <is>
          <t>-</t>
        </is>
      </c>
      <c r="D361" s="319" t="inlineStr">
        <is>
          <t>-</t>
        </is>
      </c>
      <c r="E361" s="319" t="inlineStr">
        <is>
          <t>-</t>
        </is>
      </c>
      <c r="F361" s="319" t="inlineStr">
        <is>
          <t>-</t>
        </is>
      </c>
      <c r="G361" s="319" t="inlineStr">
        <is>
          <t>9/9</t>
        </is>
      </c>
      <c r="H361" s="319" t="inlineStr">
        <is>
          <t>10/10</t>
        </is>
      </c>
      <c r="I361" s="319" t="inlineStr">
        <is>
          <t>10/10</t>
        </is>
      </c>
      <c r="J361" s="319" t="inlineStr">
        <is>
          <t>10/10</t>
        </is>
      </c>
      <c r="K361" s="319" t="inlineStr">
        <is>
          <t>10/11</t>
        </is>
      </c>
      <c r="L361" s="319" t="inlineStr">
        <is>
          <t>11/11</t>
        </is>
      </c>
      <c r="M361" s="319" t="inlineStr">
        <is>
          <t>13/13</t>
        </is>
      </c>
      <c r="N361" s="319" t="inlineStr">
        <is>
          <t>14/14</t>
        </is>
      </c>
      <c r="O361" s="319" t="inlineStr">
        <is>
          <t>18/18</t>
        </is>
      </c>
      <c r="P361" s="319" t="inlineStr">
        <is>
          <t>17/18</t>
        </is>
      </c>
      <c r="Q361" s="319" t="inlineStr">
        <is>
          <t>20/20</t>
        </is>
      </c>
      <c r="R361" s="319" t="inlineStr">
        <is>
          <t>17/17</t>
        </is>
      </c>
      <c r="S361" s="319" t="inlineStr">
        <is>
          <t>21/21</t>
        </is>
      </c>
      <c r="T361" s="319" t="inlineStr">
        <is>
          <t>17/18</t>
        </is>
      </c>
      <c r="U361" s="319" t="inlineStr">
        <is>
          <t>17/17</t>
        </is>
      </c>
      <c r="V361" s="319" t="inlineStr">
        <is>
          <t>20/20</t>
        </is>
      </c>
      <c r="W361" s="319" t="inlineStr">
        <is>
          <t>21/21</t>
        </is>
      </c>
      <c r="X361" s="319" t="inlineStr">
        <is>
          <t>22/22</t>
        </is>
      </c>
      <c r="Y361" s="319" t="inlineStr">
        <is>
          <t>23/23</t>
        </is>
      </c>
      <c r="Z361" s="319" t="inlineStr">
        <is>
          <t>28/28</t>
        </is>
      </c>
      <c r="AA361" s="319" t="inlineStr">
        <is>
          <t>31/31</t>
        </is>
      </c>
      <c r="AB361" s="319" t="inlineStr">
        <is>
          <t>-</t>
        </is>
      </c>
      <c r="AC361" s="319" t="inlineStr">
        <is>
          <t>-</t>
        </is>
      </c>
      <c r="AD361" s="319" t="inlineStr">
        <is>
          <t>-</t>
        </is>
      </c>
      <c r="AE361" s="319" t="inlineStr">
        <is>
          <t>-</t>
        </is>
      </c>
      <c r="AF361" s="319" t="inlineStr">
        <is>
          <t>-</t>
        </is>
      </c>
      <c r="AG361" s="319" t="inlineStr">
        <is>
          <t>-</t>
        </is>
      </c>
      <c r="AH361" s="319" t="inlineStr">
        <is>
          <t>-</t>
        </is>
      </c>
      <c r="AI361" s="319" t="inlineStr">
        <is>
          <t>-</t>
        </is>
      </c>
      <c r="AJ361" s="319" t="inlineStr">
        <is>
          <t>-</t>
        </is>
      </c>
      <c r="AK361" s="319" t="inlineStr">
        <is>
          <t>-</t>
        </is>
      </c>
      <c r="AL361" s="319" t="inlineStr">
        <is>
          <t>-</t>
        </is>
      </c>
      <c r="AM361" s="319" t="inlineStr">
        <is>
          <t>-</t>
        </is>
      </c>
      <c r="AN361" s="319" t="inlineStr">
        <is>
          <t>-</t>
        </is>
      </c>
      <c r="AO361" s="319" t="inlineStr">
        <is>
          <t>-</t>
        </is>
      </c>
      <c r="AP361" s="319" t="inlineStr">
        <is>
          <t>-</t>
        </is>
      </c>
      <c r="AQ361" s="319" t="inlineStr">
        <is>
          <t>-</t>
        </is>
      </c>
      <c r="AR361" s="319" t="inlineStr">
        <is>
          <t>-</t>
        </is>
      </c>
      <c r="AS361" s="319" t="inlineStr">
        <is>
          <t>-</t>
        </is>
      </c>
      <c r="AT361" s="319" t="inlineStr">
        <is>
          <t>-</t>
        </is>
      </c>
      <c r="AU361" s="319" t="inlineStr">
        <is>
          <t>-</t>
        </is>
      </c>
      <c r="AV361" s="319" t="inlineStr">
        <is>
          <t>-</t>
        </is>
      </c>
      <c r="AW361" s="319" t="inlineStr">
        <is>
          <t>-</t>
        </is>
      </c>
      <c r="AX361" s="319" t="inlineStr">
        <is>
          <t>-</t>
        </is>
      </c>
      <c r="AY361" s="319" t="inlineStr">
        <is>
          <t>-</t>
        </is>
      </c>
      <c r="AZ361" s="319" t="inlineStr">
        <is>
          <t>-</t>
        </is>
      </c>
      <c r="BA361" s="319" t="inlineStr">
        <is>
          <t>-</t>
        </is>
      </c>
      <c r="BB361" s="319" t="inlineStr">
        <is>
          <t>-</t>
        </is>
      </c>
      <c r="BC361" s="319" t="inlineStr">
        <is>
          <t>-</t>
        </is>
      </c>
      <c r="BD361" s="319" t="inlineStr">
        <is>
          <t>-</t>
        </is>
      </c>
      <c r="BE361" s="319" t="inlineStr">
        <is>
          <t>1/1</t>
        </is>
      </c>
      <c r="BF361" s="319" t="inlineStr">
        <is>
          <t>-</t>
        </is>
      </c>
      <c r="BG361" s="319" t="inlineStr">
        <is>
          <t>-</t>
        </is>
      </c>
      <c r="BH361" s="319" t="inlineStr">
        <is>
          <t>-</t>
        </is>
      </c>
      <c r="BI361" s="319" t="inlineStr">
        <is>
          <t>-</t>
        </is>
      </c>
      <c r="BJ361" s="319" t="inlineStr">
        <is>
          <t>-</t>
        </is>
      </c>
      <c r="BK361" s="319" t="inlineStr">
        <is>
          <t>-</t>
        </is>
      </c>
      <c r="BL361" s="319" t="inlineStr">
        <is>
          <t>-</t>
        </is>
      </c>
      <c r="BM361" s="319" t="inlineStr">
        <is>
          <t>-</t>
        </is>
      </c>
      <c r="BN361" s="319" t="inlineStr">
        <is>
          <t>-</t>
        </is>
      </c>
      <c r="BO361" s="319" t="inlineStr">
        <is>
          <t>-</t>
        </is>
      </c>
      <c r="BP361" s="319" t="inlineStr">
        <is>
          <t>-</t>
        </is>
      </c>
      <c r="BQ361" s="319" t="inlineStr">
        <is>
          <t>-</t>
        </is>
      </c>
      <c r="BR361" s="319" t="inlineStr">
        <is>
          <t>-</t>
        </is>
      </c>
      <c r="BS361" s="319" t="inlineStr">
        <is>
          <t>-</t>
        </is>
      </c>
      <c r="BT361" s="319" t="inlineStr">
        <is>
          <t>-</t>
        </is>
      </c>
      <c r="BU361" s="319" t="inlineStr">
        <is>
          <t>-</t>
        </is>
      </c>
      <c r="BV361" s="319" t="inlineStr">
        <is>
          <t>-</t>
        </is>
      </c>
      <c r="BW361" s="319" t="inlineStr">
        <is>
          <t>-</t>
        </is>
      </c>
      <c r="BX361" s="319" t="inlineStr">
        <is>
          <t>-</t>
        </is>
      </c>
      <c r="BY361" s="319" t="inlineStr">
        <is>
          <t>-</t>
        </is>
      </c>
      <c r="BZ361" s="319" t="inlineStr">
        <is>
          <t>-</t>
        </is>
      </c>
      <c r="CA361" s="319" t="inlineStr">
        <is>
          <t>-</t>
        </is>
      </c>
      <c r="CB361" s="319" t="inlineStr">
        <is>
          <t>-</t>
        </is>
      </c>
      <c r="CC361" s="302" t="n"/>
      <c r="CD361" s="302" t="n"/>
      <c r="CE361" s="302" t="n"/>
      <c r="CF361" s="302" t="n"/>
      <c r="CG361" s="302" t="n"/>
      <c r="CH361" s="302" t="n"/>
      <c r="CI361" s="302" t="n"/>
      <c r="CJ361" s="302" t="n"/>
      <c r="CK361" s="302" t="n"/>
      <c r="CL361" s="302" t="n"/>
      <c r="CM361" s="302" t="n"/>
      <c r="CN361" s="302" t="n"/>
      <c r="CO361" s="302" t="n"/>
      <c r="CP361" s="302" t="n"/>
      <c r="CQ361" s="302" t="n"/>
      <c r="CR361" s="302" t="n"/>
      <c r="CS361" s="302" t="n"/>
      <c r="CT361" s="302" t="n"/>
      <c r="CU361" s="302" t="n"/>
      <c r="CV361" s="302" t="n"/>
    </row>
    <row r="362" ht="10.5" customHeight="1" s="412">
      <c r="A362" s="302" t="inlineStr">
        <is>
          <t xml:space="preserve">    Guidance Low</t>
        </is>
      </c>
      <c r="B362" s="319" t="inlineStr">
        <is>
          <t>-</t>
        </is>
      </c>
      <c r="C362" s="319" t="inlineStr">
        <is>
          <t>-</t>
        </is>
      </c>
      <c r="D362" s="319" t="inlineStr">
        <is>
          <t>-</t>
        </is>
      </c>
      <c r="E362" s="319" t="inlineStr">
        <is>
          <t>-</t>
        </is>
      </c>
      <c r="F362" s="319" t="inlineStr">
        <is>
          <t>-</t>
        </is>
      </c>
      <c r="G362" s="319" t="inlineStr">
        <is>
          <t>-</t>
        </is>
      </c>
      <c r="H362" s="319" t="inlineStr">
        <is>
          <t>-</t>
        </is>
      </c>
      <c r="I362" s="319" t="inlineStr">
        <is>
          <t>-</t>
        </is>
      </c>
      <c r="J362" s="319" t="inlineStr">
        <is>
          <t>-</t>
        </is>
      </c>
      <c r="K362" s="319" t="inlineStr">
        <is>
          <t>-</t>
        </is>
      </c>
      <c r="L362" s="319" t="inlineStr">
        <is>
          <t>-</t>
        </is>
      </c>
      <c r="M362" s="463" t="n">
        <v>0.09</v>
      </c>
      <c r="N362" s="463" t="n">
        <v>0.105</v>
      </c>
      <c r="O362" s="463" t="n">
        <v>0.11</v>
      </c>
      <c r="P362" s="463" t="n">
        <v>0.275</v>
      </c>
      <c r="Q362" s="319" t="inlineStr">
        <is>
          <t>-</t>
        </is>
      </c>
      <c r="R362" s="319" t="inlineStr">
        <is>
          <t>-</t>
        </is>
      </c>
      <c r="S362" s="319" t="inlineStr">
        <is>
          <t>-</t>
        </is>
      </c>
      <c r="T362" s="319" t="inlineStr">
        <is>
          <t>-</t>
        </is>
      </c>
      <c r="U362" s="319" t="inlineStr">
        <is>
          <t>-</t>
        </is>
      </c>
      <c r="V362" s="463" t="n">
        <v>0.28</v>
      </c>
      <c r="W362" s="319" t="inlineStr">
        <is>
          <t>-</t>
        </is>
      </c>
      <c r="X362" s="319" t="inlineStr">
        <is>
          <t>-</t>
        </is>
      </c>
      <c r="Y362" s="319" t="inlineStr">
        <is>
          <t>-</t>
        </is>
      </c>
      <c r="Z362" s="463" t="n">
        <v>0.33</v>
      </c>
      <c r="AA362" s="463" t="n">
        <v>0.39</v>
      </c>
      <c r="AB362" s="319" t="inlineStr">
        <is>
          <t>-</t>
        </is>
      </c>
      <c r="AC362" s="319" t="inlineStr">
        <is>
          <t>-</t>
        </is>
      </c>
      <c r="AD362" s="319" t="inlineStr">
        <is>
          <t>-</t>
        </is>
      </c>
      <c r="AE362" s="319" t="inlineStr">
        <is>
          <t>-</t>
        </is>
      </c>
      <c r="AF362" s="319" t="inlineStr">
        <is>
          <t>-</t>
        </is>
      </c>
      <c r="AG362" s="319" t="inlineStr">
        <is>
          <t>-</t>
        </is>
      </c>
      <c r="AH362" s="319" t="inlineStr">
        <is>
          <t>-</t>
        </is>
      </c>
      <c r="AI362" s="319" t="inlineStr">
        <is>
          <t>-</t>
        </is>
      </c>
      <c r="AJ362" s="319" t="inlineStr">
        <is>
          <t>-</t>
        </is>
      </c>
      <c r="AK362" s="319" t="inlineStr">
        <is>
          <t>-</t>
        </is>
      </c>
      <c r="AL362" s="319" t="inlineStr">
        <is>
          <t>-</t>
        </is>
      </c>
      <c r="AM362" s="319" t="inlineStr">
        <is>
          <t>-</t>
        </is>
      </c>
      <c r="AN362" s="319" t="inlineStr">
        <is>
          <t>-</t>
        </is>
      </c>
      <c r="AO362" s="319" t="inlineStr">
        <is>
          <t>-</t>
        </is>
      </c>
      <c r="AP362" s="319" t="inlineStr">
        <is>
          <t>-</t>
        </is>
      </c>
      <c r="AQ362" s="319" t="inlineStr">
        <is>
          <t>-</t>
        </is>
      </c>
      <c r="AR362" s="319" t="inlineStr">
        <is>
          <t>-</t>
        </is>
      </c>
      <c r="AS362" s="319" t="inlineStr">
        <is>
          <t>-</t>
        </is>
      </c>
      <c r="AT362" s="319" t="inlineStr">
        <is>
          <t>-</t>
        </is>
      </c>
      <c r="AU362" s="319" t="inlineStr">
        <is>
          <t>-</t>
        </is>
      </c>
      <c r="AV362" s="319" t="inlineStr">
        <is>
          <t>-</t>
        </is>
      </c>
      <c r="AW362" s="319" t="inlineStr">
        <is>
          <t>-</t>
        </is>
      </c>
      <c r="AX362" s="319" t="inlineStr">
        <is>
          <t>-</t>
        </is>
      </c>
      <c r="AY362" s="319" t="inlineStr">
        <is>
          <t>-</t>
        </is>
      </c>
      <c r="AZ362" s="319" t="inlineStr">
        <is>
          <t>-</t>
        </is>
      </c>
      <c r="BA362" s="319" t="inlineStr">
        <is>
          <t>-</t>
        </is>
      </c>
      <c r="BB362" s="319" t="inlineStr">
        <is>
          <t>-</t>
        </is>
      </c>
      <c r="BC362" s="319" t="inlineStr">
        <is>
          <t>-</t>
        </is>
      </c>
      <c r="BD362" s="319" t="inlineStr">
        <is>
          <t>-</t>
        </is>
      </c>
      <c r="BE362" s="319" t="inlineStr">
        <is>
          <t>-</t>
        </is>
      </c>
      <c r="BF362" s="319" t="inlineStr">
        <is>
          <t>-</t>
        </is>
      </c>
      <c r="BG362" s="319" t="inlineStr">
        <is>
          <t>-</t>
        </is>
      </c>
      <c r="BH362" s="319" t="inlineStr">
        <is>
          <t>-</t>
        </is>
      </c>
      <c r="BI362" s="319" t="inlineStr">
        <is>
          <t>-</t>
        </is>
      </c>
      <c r="BJ362" s="319" t="inlineStr">
        <is>
          <t>-</t>
        </is>
      </c>
      <c r="BK362" s="319" t="inlineStr">
        <is>
          <t>-</t>
        </is>
      </c>
      <c r="BL362" s="319" t="inlineStr">
        <is>
          <t>-</t>
        </is>
      </c>
      <c r="BM362" s="319" t="inlineStr">
        <is>
          <t>-</t>
        </is>
      </c>
      <c r="BN362" s="319" t="inlineStr">
        <is>
          <t>-</t>
        </is>
      </c>
      <c r="BO362" s="319" t="inlineStr">
        <is>
          <t>-</t>
        </is>
      </c>
      <c r="BP362" s="319" t="inlineStr">
        <is>
          <t>-</t>
        </is>
      </c>
      <c r="BQ362" s="319" t="inlineStr">
        <is>
          <t>-</t>
        </is>
      </c>
      <c r="BR362" s="319" t="inlineStr">
        <is>
          <t>-</t>
        </is>
      </c>
      <c r="BS362" s="319" t="inlineStr">
        <is>
          <t>-</t>
        </is>
      </c>
      <c r="BT362" s="319" t="inlineStr">
        <is>
          <t>-</t>
        </is>
      </c>
      <c r="BU362" s="319" t="inlineStr">
        <is>
          <t>-</t>
        </is>
      </c>
      <c r="BV362" s="319" t="inlineStr">
        <is>
          <t>-</t>
        </is>
      </c>
      <c r="BW362" s="319" t="inlineStr">
        <is>
          <t>-</t>
        </is>
      </c>
      <c r="BX362" s="319" t="inlineStr">
        <is>
          <t>-</t>
        </is>
      </c>
      <c r="BY362" s="319" t="inlineStr">
        <is>
          <t>-</t>
        </is>
      </c>
      <c r="BZ362" s="319" t="inlineStr">
        <is>
          <t>-</t>
        </is>
      </c>
      <c r="CA362" s="319" t="inlineStr">
        <is>
          <t>-</t>
        </is>
      </c>
      <c r="CB362" s="319" t="inlineStr">
        <is>
          <t>-</t>
        </is>
      </c>
      <c r="CC362" s="302" t="n"/>
      <c r="CD362" s="302" t="n"/>
      <c r="CE362" s="302" t="n"/>
      <c r="CF362" s="302" t="n"/>
      <c r="CG362" s="302" t="n"/>
      <c r="CH362" s="302" t="n"/>
      <c r="CI362" s="302" t="n"/>
      <c r="CJ362" s="302" t="n"/>
      <c r="CK362" s="302" t="n"/>
      <c r="CL362" s="302" t="n"/>
      <c r="CM362" s="302" t="n"/>
      <c r="CN362" s="302" t="n"/>
      <c r="CO362" s="302" t="n"/>
      <c r="CP362" s="302" t="n"/>
      <c r="CQ362" s="302" t="n"/>
      <c r="CR362" s="302" t="n"/>
      <c r="CS362" s="302" t="n"/>
      <c r="CT362" s="302" t="n"/>
      <c r="CU362" s="302" t="n"/>
      <c r="CV362" s="302" t="n"/>
    </row>
    <row r="363" ht="10.5" customHeight="1" s="412">
      <c r="A363" s="302" t="inlineStr">
        <is>
          <t xml:space="preserve">    Guidance High</t>
        </is>
      </c>
      <c r="B363" s="319" t="inlineStr">
        <is>
          <t>-</t>
        </is>
      </c>
      <c r="C363" s="319" t="inlineStr">
        <is>
          <t>-</t>
        </is>
      </c>
      <c r="D363" s="319" t="inlineStr">
        <is>
          <t>-</t>
        </is>
      </c>
      <c r="E363" s="319" t="inlineStr">
        <is>
          <t>-</t>
        </is>
      </c>
      <c r="F363" s="319" t="inlineStr">
        <is>
          <t>-</t>
        </is>
      </c>
      <c r="G363" s="319" t="inlineStr">
        <is>
          <t>-</t>
        </is>
      </c>
      <c r="H363" s="319" t="inlineStr">
        <is>
          <t>-</t>
        </is>
      </c>
      <c r="I363" s="319" t="inlineStr">
        <is>
          <t>-</t>
        </is>
      </c>
      <c r="J363" s="319" t="inlineStr">
        <is>
          <t>-</t>
        </is>
      </c>
      <c r="K363" s="319" t="inlineStr">
        <is>
          <t>-</t>
        </is>
      </c>
      <c r="L363" s="319" t="inlineStr">
        <is>
          <t>-</t>
        </is>
      </c>
      <c r="M363" s="464" t="n">
        <v>0.1</v>
      </c>
      <c r="N363" s="464" t="n">
        <v>0.115</v>
      </c>
      <c r="O363" s="464" t="n">
        <v>0.12</v>
      </c>
      <c r="P363" s="464" t="n">
        <v>0.285</v>
      </c>
      <c r="Q363" s="319" t="inlineStr">
        <is>
          <t>-</t>
        </is>
      </c>
      <c r="R363" s="319" t="inlineStr">
        <is>
          <t>-</t>
        </is>
      </c>
      <c r="S363" s="319" t="inlineStr">
        <is>
          <t>-</t>
        </is>
      </c>
      <c r="T363" s="319" t="inlineStr">
        <is>
          <t>-</t>
        </is>
      </c>
      <c r="U363" s="319" t="inlineStr">
        <is>
          <t>-</t>
        </is>
      </c>
      <c r="V363" s="464" t="n">
        <v>0.3</v>
      </c>
      <c r="W363" s="319" t="inlineStr">
        <is>
          <t>-</t>
        </is>
      </c>
      <c r="X363" s="319" t="inlineStr">
        <is>
          <t>-</t>
        </is>
      </c>
      <c r="Y363" s="319" t="inlineStr">
        <is>
          <t>-</t>
        </is>
      </c>
      <c r="Z363" s="464" t="n">
        <v>0.35</v>
      </c>
      <c r="AA363" s="464" t="n">
        <v>0.41</v>
      </c>
      <c r="AB363" s="319" t="inlineStr">
        <is>
          <t>-</t>
        </is>
      </c>
      <c r="AC363" s="319" t="inlineStr">
        <is>
          <t>-</t>
        </is>
      </c>
      <c r="AD363" s="319" t="inlineStr">
        <is>
          <t>-</t>
        </is>
      </c>
      <c r="AE363" s="319" t="inlineStr">
        <is>
          <t>-</t>
        </is>
      </c>
      <c r="AF363" s="319" t="inlineStr">
        <is>
          <t>-</t>
        </is>
      </c>
      <c r="AG363" s="319" t="inlineStr">
        <is>
          <t>-</t>
        </is>
      </c>
      <c r="AH363" s="319" t="inlineStr">
        <is>
          <t>-</t>
        </is>
      </c>
      <c r="AI363" s="319" t="inlineStr">
        <is>
          <t>-</t>
        </is>
      </c>
      <c r="AJ363" s="319" t="inlineStr">
        <is>
          <t>-</t>
        </is>
      </c>
      <c r="AK363" s="319" t="inlineStr">
        <is>
          <t>-</t>
        </is>
      </c>
      <c r="AL363" s="319" t="inlineStr">
        <is>
          <t>-</t>
        </is>
      </c>
      <c r="AM363" s="319" t="inlineStr">
        <is>
          <t>-</t>
        </is>
      </c>
      <c r="AN363" s="319" t="inlineStr">
        <is>
          <t>-</t>
        </is>
      </c>
      <c r="AO363" s="319" t="inlineStr">
        <is>
          <t>-</t>
        </is>
      </c>
      <c r="AP363" s="319" t="inlineStr">
        <is>
          <t>-</t>
        </is>
      </c>
      <c r="AQ363" s="319" t="inlineStr">
        <is>
          <t>-</t>
        </is>
      </c>
      <c r="AR363" s="319" t="inlineStr">
        <is>
          <t>-</t>
        </is>
      </c>
      <c r="AS363" s="319" t="inlineStr">
        <is>
          <t>-</t>
        </is>
      </c>
      <c r="AT363" s="319" t="inlineStr">
        <is>
          <t>-</t>
        </is>
      </c>
      <c r="AU363" s="319" t="inlineStr">
        <is>
          <t>-</t>
        </is>
      </c>
      <c r="AV363" s="319" t="inlineStr">
        <is>
          <t>-</t>
        </is>
      </c>
      <c r="AW363" s="319" t="inlineStr">
        <is>
          <t>-</t>
        </is>
      </c>
      <c r="AX363" s="319" t="inlineStr">
        <is>
          <t>-</t>
        </is>
      </c>
      <c r="AY363" s="319" t="inlineStr">
        <is>
          <t>-</t>
        </is>
      </c>
      <c r="AZ363" s="319" t="inlineStr">
        <is>
          <t>-</t>
        </is>
      </c>
      <c r="BA363" s="319" t="inlineStr">
        <is>
          <t>-</t>
        </is>
      </c>
      <c r="BB363" s="319" t="inlineStr">
        <is>
          <t>-</t>
        </is>
      </c>
      <c r="BC363" s="319" t="inlineStr">
        <is>
          <t>-</t>
        </is>
      </c>
      <c r="BD363" s="319" t="inlineStr">
        <is>
          <t>-</t>
        </is>
      </c>
      <c r="BE363" s="319" t="inlineStr">
        <is>
          <t>-</t>
        </is>
      </c>
      <c r="BF363" s="319" t="inlineStr">
        <is>
          <t>-</t>
        </is>
      </c>
      <c r="BG363" s="319" t="inlineStr">
        <is>
          <t>-</t>
        </is>
      </c>
      <c r="BH363" s="319" t="inlineStr">
        <is>
          <t>-</t>
        </is>
      </c>
      <c r="BI363" s="319" t="inlineStr">
        <is>
          <t>-</t>
        </is>
      </c>
      <c r="BJ363" s="319" t="inlineStr">
        <is>
          <t>-</t>
        </is>
      </c>
      <c r="BK363" s="319" t="inlineStr">
        <is>
          <t>-</t>
        </is>
      </c>
      <c r="BL363" s="319" t="inlineStr">
        <is>
          <t>-</t>
        </is>
      </c>
      <c r="BM363" s="319" t="inlineStr">
        <is>
          <t>-</t>
        </is>
      </c>
      <c r="BN363" s="319" t="inlineStr">
        <is>
          <t>-</t>
        </is>
      </c>
      <c r="BO363" s="319" t="inlineStr">
        <is>
          <t>-</t>
        </is>
      </c>
      <c r="BP363" s="319" t="inlineStr">
        <is>
          <t>-</t>
        </is>
      </c>
      <c r="BQ363" s="319" t="inlineStr">
        <is>
          <t>-</t>
        </is>
      </c>
      <c r="BR363" s="319" t="inlineStr">
        <is>
          <t>-</t>
        </is>
      </c>
      <c r="BS363" s="319" t="inlineStr">
        <is>
          <t>-</t>
        </is>
      </c>
      <c r="BT363" s="319" t="inlineStr">
        <is>
          <t>-</t>
        </is>
      </c>
      <c r="BU363" s="319" t="inlineStr">
        <is>
          <t>-</t>
        </is>
      </c>
      <c r="BV363" s="319" t="inlineStr">
        <is>
          <t>-</t>
        </is>
      </c>
      <c r="BW363" s="319" t="inlineStr">
        <is>
          <t>-</t>
        </is>
      </c>
      <c r="BX363" s="319" t="inlineStr">
        <is>
          <t>-</t>
        </is>
      </c>
      <c r="BY363" s="319" t="inlineStr">
        <is>
          <t>-</t>
        </is>
      </c>
      <c r="BZ363" s="319" t="inlineStr">
        <is>
          <t>-</t>
        </is>
      </c>
      <c r="CA363" s="319" t="inlineStr">
        <is>
          <t>-</t>
        </is>
      </c>
      <c r="CB363" s="319" t="inlineStr">
        <is>
          <t>-</t>
        </is>
      </c>
      <c r="CC363" s="302" t="n"/>
      <c r="CD363" s="302" t="n"/>
      <c r="CE363" s="302" t="n"/>
      <c r="CF363" s="302" t="n"/>
      <c r="CG363" s="302" t="n"/>
      <c r="CH363" s="302" t="n"/>
      <c r="CI363" s="302" t="n"/>
      <c r="CJ363" s="302" t="n"/>
      <c r="CK363" s="302" t="n"/>
      <c r="CL363" s="302" t="n"/>
      <c r="CM363" s="302" t="n"/>
      <c r="CN363" s="302" t="n"/>
      <c r="CO363" s="302" t="n"/>
      <c r="CP363" s="302" t="n"/>
      <c r="CQ363" s="302" t="n"/>
      <c r="CR363" s="302" t="n"/>
      <c r="CS363" s="302" t="n"/>
      <c r="CT363" s="302" t="n"/>
      <c r="CU363" s="302" t="n"/>
      <c r="CV363" s="302" t="n"/>
    </row>
    <row r="364" ht="10.5" customHeight="1" s="412">
      <c r="A364" s="302" t="inlineStr">
        <is>
          <t xml:space="preserve">    Acctg. Standard</t>
        </is>
      </c>
      <c r="B364" s="319" t="inlineStr">
        <is>
          <t>-</t>
        </is>
      </c>
      <c r="C364" s="319" t="inlineStr">
        <is>
          <t>-</t>
        </is>
      </c>
      <c r="D364" s="319" t="inlineStr">
        <is>
          <t>-</t>
        </is>
      </c>
      <c r="E364" s="319" t="inlineStr">
        <is>
          <t>-</t>
        </is>
      </c>
      <c r="F364" s="319" t="inlineStr">
        <is>
          <t>-</t>
        </is>
      </c>
      <c r="G364" s="319" t="inlineStr">
        <is>
          <t>US GAAP</t>
        </is>
      </c>
      <c r="H364" s="319" t="inlineStr">
        <is>
          <t>US GAAP</t>
        </is>
      </c>
      <c r="I364" s="319" t="inlineStr">
        <is>
          <t>US GAAP</t>
        </is>
      </c>
      <c r="J364" s="319" t="inlineStr">
        <is>
          <t>US GAAP</t>
        </is>
      </c>
      <c r="K364" s="319" t="inlineStr">
        <is>
          <t>US GAAP</t>
        </is>
      </c>
      <c r="L364" s="319" t="inlineStr">
        <is>
          <t>US GAAP</t>
        </is>
      </c>
      <c r="M364" s="319" t="inlineStr">
        <is>
          <t>US GAAP</t>
        </is>
      </c>
      <c r="N364" s="319" t="inlineStr">
        <is>
          <t>US GAAP</t>
        </is>
      </c>
      <c r="O364" s="319" t="inlineStr">
        <is>
          <t>US GAAP</t>
        </is>
      </c>
      <c r="P364" s="319" t="inlineStr">
        <is>
          <t>US GAAP</t>
        </is>
      </c>
      <c r="Q364" s="319" t="inlineStr">
        <is>
          <t>US GAAP</t>
        </is>
      </c>
      <c r="R364" s="319" t="inlineStr">
        <is>
          <t>US GAAP</t>
        </is>
      </c>
      <c r="S364" s="319" t="inlineStr">
        <is>
          <t>US GAAP</t>
        </is>
      </c>
      <c r="T364" s="319" t="inlineStr">
        <is>
          <t>US GAAP</t>
        </is>
      </c>
      <c r="U364" s="319" t="inlineStr">
        <is>
          <t>US GAAP</t>
        </is>
      </c>
      <c r="V364" s="319" t="inlineStr">
        <is>
          <t>US GAAP</t>
        </is>
      </c>
      <c r="W364" s="319" t="inlineStr">
        <is>
          <t>US GAAP</t>
        </is>
      </c>
      <c r="X364" s="319" t="inlineStr">
        <is>
          <t>US GAAP</t>
        </is>
      </c>
      <c r="Y364" s="319" t="inlineStr">
        <is>
          <t>US GAAP</t>
        </is>
      </c>
      <c r="Z364" s="319" t="inlineStr">
        <is>
          <t>US GAAP</t>
        </is>
      </c>
      <c r="AA364" s="319" t="inlineStr">
        <is>
          <t>US GAAP</t>
        </is>
      </c>
      <c r="AB364" s="319" t="inlineStr">
        <is>
          <t>-</t>
        </is>
      </c>
      <c r="AC364" s="319" t="inlineStr">
        <is>
          <t>-</t>
        </is>
      </c>
      <c r="AD364" s="319" t="inlineStr">
        <is>
          <t>-</t>
        </is>
      </c>
      <c r="AE364" s="319" t="inlineStr">
        <is>
          <t>-</t>
        </is>
      </c>
      <c r="AF364" s="319" t="inlineStr">
        <is>
          <t>-</t>
        </is>
      </c>
      <c r="AG364" s="319" t="inlineStr">
        <is>
          <t>-</t>
        </is>
      </c>
      <c r="AH364" s="319" t="inlineStr">
        <is>
          <t>-</t>
        </is>
      </c>
      <c r="AI364" s="319" t="inlineStr">
        <is>
          <t>-</t>
        </is>
      </c>
      <c r="AJ364" s="319" t="inlineStr">
        <is>
          <t>-</t>
        </is>
      </c>
      <c r="AK364" s="319" t="inlineStr">
        <is>
          <t>-</t>
        </is>
      </c>
      <c r="AL364" s="319" t="inlineStr">
        <is>
          <t>-</t>
        </is>
      </c>
      <c r="AM364" s="319" t="inlineStr">
        <is>
          <t>-</t>
        </is>
      </c>
      <c r="AN364" s="319" t="inlineStr">
        <is>
          <t>-</t>
        </is>
      </c>
      <c r="AO364" s="319" t="inlineStr">
        <is>
          <t>-</t>
        </is>
      </c>
      <c r="AP364" s="319" t="inlineStr">
        <is>
          <t>-</t>
        </is>
      </c>
      <c r="AQ364" s="319" t="inlineStr">
        <is>
          <t>-</t>
        </is>
      </c>
      <c r="AR364" s="319" t="inlineStr">
        <is>
          <t>-</t>
        </is>
      </c>
      <c r="AS364" s="319" t="inlineStr">
        <is>
          <t>-</t>
        </is>
      </c>
      <c r="AT364" s="319" t="inlineStr">
        <is>
          <t>-</t>
        </is>
      </c>
      <c r="AU364" s="319" t="inlineStr">
        <is>
          <t>-</t>
        </is>
      </c>
      <c r="AV364" s="319" t="inlineStr">
        <is>
          <t>-</t>
        </is>
      </c>
      <c r="AW364" s="319" t="inlineStr">
        <is>
          <t>-</t>
        </is>
      </c>
      <c r="AX364" s="319" t="inlineStr">
        <is>
          <t>-</t>
        </is>
      </c>
      <c r="AY364" s="319" t="inlineStr">
        <is>
          <t>-</t>
        </is>
      </c>
      <c r="AZ364" s="319" t="inlineStr">
        <is>
          <t>-</t>
        </is>
      </c>
      <c r="BA364" s="319" t="inlineStr">
        <is>
          <t>-</t>
        </is>
      </c>
      <c r="BB364" s="319" t="inlineStr">
        <is>
          <t>-</t>
        </is>
      </c>
      <c r="BC364" s="319" t="inlineStr">
        <is>
          <t>-</t>
        </is>
      </c>
      <c r="BD364" s="319" t="inlineStr">
        <is>
          <t>-</t>
        </is>
      </c>
      <c r="BE364" s="319" t="inlineStr">
        <is>
          <t>US GAAP</t>
        </is>
      </c>
      <c r="BF364" s="319" t="inlineStr">
        <is>
          <t>-</t>
        </is>
      </c>
      <c r="BG364" s="319" t="inlineStr">
        <is>
          <t>-</t>
        </is>
      </c>
      <c r="BH364" s="319" t="inlineStr">
        <is>
          <t>-</t>
        </is>
      </c>
      <c r="BI364" s="319" t="inlineStr">
        <is>
          <t>-</t>
        </is>
      </c>
      <c r="BJ364" s="319" t="inlineStr">
        <is>
          <t>-</t>
        </is>
      </c>
      <c r="BK364" s="319" t="inlineStr">
        <is>
          <t>-</t>
        </is>
      </c>
      <c r="BL364" s="319" t="inlineStr">
        <is>
          <t>-</t>
        </is>
      </c>
      <c r="BM364" s="319" t="inlineStr">
        <is>
          <t>-</t>
        </is>
      </c>
      <c r="BN364" s="319" t="inlineStr">
        <is>
          <t>-</t>
        </is>
      </c>
      <c r="BO364" s="319" t="inlineStr">
        <is>
          <t>-</t>
        </is>
      </c>
      <c r="BP364" s="319" t="inlineStr">
        <is>
          <t>-</t>
        </is>
      </c>
      <c r="BQ364" s="319" t="inlineStr">
        <is>
          <t>-</t>
        </is>
      </c>
      <c r="BR364" s="319" t="inlineStr">
        <is>
          <t>-</t>
        </is>
      </c>
      <c r="BS364" s="319" t="inlineStr">
        <is>
          <t>-</t>
        </is>
      </c>
      <c r="BT364" s="319" t="inlineStr">
        <is>
          <t>-</t>
        </is>
      </c>
      <c r="BU364" s="319" t="inlineStr">
        <is>
          <t>-</t>
        </is>
      </c>
      <c r="BV364" s="319" t="inlineStr">
        <is>
          <t>-</t>
        </is>
      </c>
      <c r="BW364" s="319" t="inlineStr">
        <is>
          <t>-</t>
        </is>
      </c>
      <c r="BX364" s="319" t="inlineStr">
        <is>
          <t>-</t>
        </is>
      </c>
      <c r="BY364" s="319" t="inlineStr">
        <is>
          <t>-</t>
        </is>
      </c>
      <c r="BZ364" s="319" t="inlineStr">
        <is>
          <t>-</t>
        </is>
      </c>
      <c r="CA364" s="319" t="inlineStr">
        <is>
          <t>-</t>
        </is>
      </c>
      <c r="CB364" s="319" t="inlineStr">
        <is>
          <t>-</t>
        </is>
      </c>
      <c r="CC364" s="302" t="n"/>
      <c r="CD364" s="302" t="n"/>
      <c r="CE364" s="302" t="n"/>
      <c r="CF364" s="302" t="n"/>
      <c r="CG364" s="302" t="n"/>
      <c r="CH364" s="302" t="n"/>
      <c r="CI364" s="302" t="n"/>
      <c r="CJ364" s="302" t="n"/>
      <c r="CK364" s="302" t="n"/>
      <c r="CL364" s="302" t="n"/>
      <c r="CM364" s="302" t="n"/>
      <c r="CN364" s="302" t="n"/>
      <c r="CO364" s="302" t="n"/>
      <c r="CP364" s="302" t="n"/>
      <c r="CQ364" s="302" t="n"/>
      <c r="CR364" s="302" t="n"/>
      <c r="CS364" s="302" t="n"/>
      <c r="CT364" s="302" t="n"/>
      <c r="CU364" s="302" t="n"/>
      <c r="CV364" s="302" t="n"/>
    </row>
    <row r="365" ht="10.5" customHeight="1" s="412">
      <c r="A365" s="318" t="inlineStr">
        <is>
          <t>EPS (GAAP)</t>
        </is>
      </c>
      <c r="B365" s="319" t="inlineStr">
        <is>
          <t>-</t>
        </is>
      </c>
      <c r="C365" s="319" t="inlineStr">
        <is>
          <t>-</t>
        </is>
      </c>
      <c r="D365" s="319" t="inlineStr">
        <is>
          <t>-</t>
        </is>
      </c>
      <c r="E365" s="319" t="inlineStr">
        <is>
          <t>-</t>
        </is>
      </c>
      <c r="F365" s="319" t="inlineStr">
        <is>
          <t>-</t>
        </is>
      </c>
      <c r="G365" s="461" t="n">
        <v>0.065</v>
      </c>
      <c r="H365" s="461" t="n">
        <v>0.08</v>
      </c>
      <c r="I365" s="461" t="n">
        <v>0.045</v>
      </c>
      <c r="J365" s="461" t="n">
        <v>0.065</v>
      </c>
      <c r="K365" s="461" t="n">
        <v>0.1</v>
      </c>
      <c r="L365" s="461" t="n">
        <v>0.2</v>
      </c>
      <c r="M365" s="461" t="n">
        <v>0.135</v>
      </c>
      <c r="N365" s="461" t="n">
        <v>0.15</v>
      </c>
      <c r="O365" s="461" t="n">
        <v>0.18</v>
      </c>
      <c r="P365" s="461" t="n">
        <v>0.38</v>
      </c>
      <c r="Q365" s="461" t="n">
        <v>0.23</v>
      </c>
      <c r="R365" s="461" t="n">
        <v>0.26</v>
      </c>
      <c r="S365" s="461" t="n">
        <v>0.27</v>
      </c>
      <c r="T365" s="461" t="n">
        <v>0.51</v>
      </c>
      <c r="U365" s="461" t="n">
        <v>0.32</v>
      </c>
      <c r="V365" s="461" t="n">
        <v>0.39</v>
      </c>
      <c r="W365" s="461" t="n">
        <v>0.39</v>
      </c>
      <c r="X365" s="461" t="n">
        <v>0.75</v>
      </c>
      <c r="Y365" s="461" t="n">
        <v>0.32</v>
      </c>
      <c r="Z365" s="461" t="n">
        <v>0.39</v>
      </c>
      <c r="AA365" s="461" t="n">
        <v>0.45</v>
      </c>
      <c r="AB365" s="319" t="inlineStr">
        <is>
          <t>-</t>
        </is>
      </c>
      <c r="AC365" s="319" t="inlineStr">
        <is>
          <t>-</t>
        </is>
      </c>
      <c r="AD365" s="319" t="inlineStr">
        <is>
          <t>-</t>
        </is>
      </c>
      <c r="AE365" s="319" t="inlineStr">
        <is>
          <t>-</t>
        </is>
      </c>
      <c r="AF365" s="319" t="inlineStr">
        <is>
          <t>-</t>
        </is>
      </c>
      <c r="AG365" s="319" t="inlineStr">
        <is>
          <t>-</t>
        </is>
      </c>
      <c r="AH365" s="319" t="inlineStr">
        <is>
          <t>-</t>
        </is>
      </c>
      <c r="AI365" s="319" t="inlineStr">
        <is>
          <t>-</t>
        </is>
      </c>
      <c r="AJ365" s="319" t="inlineStr">
        <is>
          <t>-</t>
        </is>
      </c>
      <c r="AK365" s="319" t="inlineStr">
        <is>
          <t>-</t>
        </is>
      </c>
      <c r="AL365" s="319" t="inlineStr">
        <is>
          <t>-</t>
        </is>
      </c>
      <c r="AM365" s="319" t="inlineStr">
        <is>
          <t>-</t>
        </is>
      </c>
      <c r="AN365" s="319" t="inlineStr">
        <is>
          <t>-</t>
        </is>
      </c>
      <c r="AO365" s="319" t="inlineStr">
        <is>
          <t>-</t>
        </is>
      </c>
      <c r="AP365" s="319" t="inlineStr">
        <is>
          <t>-</t>
        </is>
      </c>
      <c r="AQ365" s="319" t="inlineStr">
        <is>
          <t>-</t>
        </is>
      </c>
      <c r="AR365" s="319" t="inlineStr">
        <is>
          <t>-</t>
        </is>
      </c>
      <c r="AS365" s="319" t="inlineStr">
        <is>
          <t>-</t>
        </is>
      </c>
      <c r="AT365" s="319" t="inlineStr">
        <is>
          <t>-</t>
        </is>
      </c>
      <c r="AU365" s="319" t="inlineStr">
        <is>
          <t>-</t>
        </is>
      </c>
      <c r="AV365" s="319" t="inlineStr">
        <is>
          <t>-</t>
        </is>
      </c>
      <c r="AW365" s="319" t="inlineStr">
        <is>
          <t>-</t>
        </is>
      </c>
      <c r="AX365" s="319" t="inlineStr">
        <is>
          <t>-</t>
        </is>
      </c>
      <c r="AY365" s="319" t="inlineStr">
        <is>
          <t>-</t>
        </is>
      </c>
      <c r="AZ365" s="319" t="inlineStr">
        <is>
          <t>-</t>
        </is>
      </c>
      <c r="BA365" s="319" t="inlineStr">
        <is>
          <t>-</t>
        </is>
      </c>
      <c r="BB365" s="319" t="inlineStr">
        <is>
          <t>-</t>
        </is>
      </c>
      <c r="BC365" s="319" t="inlineStr">
        <is>
          <t>-</t>
        </is>
      </c>
      <c r="BD365" s="319" t="inlineStr">
        <is>
          <t>-</t>
        </is>
      </c>
      <c r="BE365" s="319" t="inlineStr">
        <is>
          <t>-</t>
        </is>
      </c>
      <c r="BF365" s="319" t="inlineStr">
        <is>
          <t>-</t>
        </is>
      </c>
      <c r="BG365" s="319" t="inlineStr">
        <is>
          <t>-</t>
        </is>
      </c>
      <c r="BH365" s="319" t="inlineStr">
        <is>
          <t>-</t>
        </is>
      </c>
      <c r="BI365" s="319" t="inlineStr">
        <is>
          <t>-</t>
        </is>
      </c>
      <c r="BJ365" s="319" t="inlineStr">
        <is>
          <t>-</t>
        </is>
      </c>
      <c r="BK365" s="319" t="inlineStr">
        <is>
          <t>-</t>
        </is>
      </c>
      <c r="BL365" s="319" t="inlineStr">
        <is>
          <t>-</t>
        </is>
      </c>
      <c r="BM365" s="319" t="inlineStr">
        <is>
          <t>-</t>
        </is>
      </c>
      <c r="BN365" s="319" t="inlineStr">
        <is>
          <t>-</t>
        </is>
      </c>
      <c r="BO365" s="319" t="inlineStr">
        <is>
          <t>-</t>
        </is>
      </c>
      <c r="BP365" s="319" t="inlineStr">
        <is>
          <t>-</t>
        </is>
      </c>
      <c r="BQ365" s="319" t="inlineStr">
        <is>
          <t>-</t>
        </is>
      </c>
      <c r="BR365" s="319" t="inlineStr">
        <is>
          <t>-</t>
        </is>
      </c>
      <c r="BS365" s="319" t="inlineStr">
        <is>
          <t>-</t>
        </is>
      </c>
      <c r="BT365" s="319" t="inlineStr">
        <is>
          <t>-</t>
        </is>
      </c>
      <c r="BU365" s="319" t="inlineStr">
        <is>
          <t>-</t>
        </is>
      </c>
      <c r="BV365" s="319" t="inlineStr">
        <is>
          <t>-</t>
        </is>
      </c>
      <c r="BW365" s="319" t="inlineStr">
        <is>
          <t>-</t>
        </is>
      </c>
      <c r="BX365" s="319" t="inlineStr">
        <is>
          <t>-</t>
        </is>
      </c>
      <c r="BY365" s="319" t="inlineStr">
        <is>
          <t>-</t>
        </is>
      </c>
      <c r="BZ365" s="319" t="inlineStr">
        <is>
          <t>-</t>
        </is>
      </c>
      <c r="CA365" s="319" t="inlineStr">
        <is>
          <t>-</t>
        </is>
      </c>
      <c r="CB365" s="319" t="inlineStr">
        <is>
          <t>-</t>
        </is>
      </c>
      <c r="CC365" s="302" t="n"/>
      <c r="CD365" s="302" t="n"/>
      <c r="CE365" s="302" t="n"/>
      <c r="CF365" s="302" t="n"/>
      <c r="CG365" s="302" t="n"/>
      <c r="CH365" s="302" t="n"/>
      <c r="CI365" s="302" t="n"/>
      <c r="CJ365" s="302" t="n"/>
      <c r="CK365" s="302" t="n"/>
      <c r="CL365" s="302" t="n"/>
      <c r="CM365" s="302" t="n"/>
      <c r="CN365" s="302" t="n"/>
      <c r="CO365" s="302" t="n"/>
      <c r="CP365" s="302" t="n"/>
      <c r="CQ365" s="302" t="n"/>
      <c r="CR365" s="302" t="n"/>
      <c r="CS365" s="302" t="n"/>
      <c r="CT365" s="302" t="n"/>
      <c r="CU365" s="302" t="n"/>
      <c r="CV365" s="302" t="n"/>
    </row>
    <row r="366" ht="10.5" customHeight="1" s="412">
      <c r="A366" s="302" t="inlineStr">
        <is>
          <t xml:space="preserve">    Final Est.</t>
        </is>
      </c>
      <c r="B366" s="319" t="inlineStr">
        <is>
          <t>-</t>
        </is>
      </c>
      <c r="C366" s="319" t="inlineStr">
        <is>
          <t>-</t>
        </is>
      </c>
      <c r="D366" s="319" t="inlineStr">
        <is>
          <t>-</t>
        </is>
      </c>
      <c r="E366" s="319" t="inlineStr">
        <is>
          <t>-</t>
        </is>
      </c>
      <c r="F366" s="319" t="inlineStr">
        <is>
          <t>-</t>
        </is>
      </c>
      <c r="G366" s="462" t="n">
        <v>0.062</v>
      </c>
      <c r="H366" s="462" t="n">
        <v>0.0785</v>
      </c>
      <c r="I366" s="462" t="n">
        <v>0.04</v>
      </c>
      <c r="J366" s="462" t="n">
        <v>0.0485</v>
      </c>
      <c r="K366" s="462" t="n">
        <v>0.09417</v>
      </c>
      <c r="L366" s="462" t="n">
        <v>0.14</v>
      </c>
      <c r="M366" s="462" t="n">
        <v>0.10333</v>
      </c>
      <c r="N366" s="462" t="n">
        <v>0.11938</v>
      </c>
      <c r="O366" s="462" t="n">
        <v>0.11119</v>
      </c>
      <c r="P366" s="462" t="n">
        <v>0.28312</v>
      </c>
      <c r="Q366" s="462" t="n">
        <v>0.17033</v>
      </c>
      <c r="R366" s="462" t="n">
        <v>0.22167</v>
      </c>
      <c r="S366" s="462" t="n">
        <v>0.24727</v>
      </c>
      <c r="T366" s="462" t="n">
        <v>0.48917</v>
      </c>
      <c r="U366" s="462" t="n">
        <v>0.30286</v>
      </c>
      <c r="V366" s="462" t="n">
        <v>0.31341</v>
      </c>
      <c r="W366" s="462" t="n">
        <v>0.36814</v>
      </c>
      <c r="X366" s="462" t="n">
        <v>0.7411</v>
      </c>
      <c r="Y366" s="462" t="n">
        <v>0.31144</v>
      </c>
      <c r="Z366" s="462" t="n">
        <v>0.34892</v>
      </c>
      <c r="AA366" s="462" t="n">
        <v>0.41</v>
      </c>
      <c r="AB366" s="319" t="inlineStr">
        <is>
          <t>-</t>
        </is>
      </c>
      <c r="AC366" s="319" t="inlineStr">
        <is>
          <t>-</t>
        </is>
      </c>
      <c r="AD366" s="319" t="inlineStr">
        <is>
          <t>-</t>
        </is>
      </c>
      <c r="AE366" s="319" t="inlineStr">
        <is>
          <t>-</t>
        </is>
      </c>
      <c r="AF366" s="319" t="inlineStr">
        <is>
          <t>-</t>
        </is>
      </c>
      <c r="AG366" s="319" t="inlineStr">
        <is>
          <t>-</t>
        </is>
      </c>
      <c r="AH366" s="319" t="inlineStr">
        <is>
          <t>-</t>
        </is>
      </c>
      <c r="AI366" s="319" t="inlineStr">
        <is>
          <t>-</t>
        </is>
      </c>
      <c r="AJ366" s="319" t="inlineStr">
        <is>
          <t>-</t>
        </is>
      </c>
      <c r="AK366" s="319" t="inlineStr">
        <is>
          <t>-</t>
        </is>
      </c>
      <c r="AL366" s="319" t="inlineStr">
        <is>
          <t>-</t>
        </is>
      </c>
      <c r="AM366" s="319" t="inlineStr">
        <is>
          <t>-</t>
        </is>
      </c>
      <c r="AN366" s="319" t="inlineStr">
        <is>
          <t>-</t>
        </is>
      </c>
      <c r="AO366" s="319" t="inlineStr">
        <is>
          <t>-</t>
        </is>
      </c>
      <c r="AP366" s="319" t="inlineStr">
        <is>
          <t>-</t>
        </is>
      </c>
      <c r="AQ366" s="319" t="inlineStr">
        <is>
          <t>-</t>
        </is>
      </c>
      <c r="AR366" s="319" t="inlineStr">
        <is>
          <t>-</t>
        </is>
      </c>
      <c r="AS366" s="319" t="inlineStr">
        <is>
          <t>-</t>
        </is>
      </c>
      <c r="AT366" s="319" t="inlineStr">
        <is>
          <t>-</t>
        </is>
      </c>
      <c r="AU366" s="319" t="inlineStr">
        <is>
          <t>-</t>
        </is>
      </c>
      <c r="AV366" s="319" t="inlineStr">
        <is>
          <t>-</t>
        </is>
      </c>
      <c r="AW366" s="319" t="inlineStr">
        <is>
          <t>-</t>
        </is>
      </c>
      <c r="AX366" s="319" t="inlineStr">
        <is>
          <t>-</t>
        </is>
      </c>
      <c r="AY366" s="319" t="inlineStr">
        <is>
          <t>-</t>
        </is>
      </c>
      <c r="AZ366" s="319" t="inlineStr">
        <is>
          <t>-</t>
        </is>
      </c>
      <c r="BA366" s="319" t="inlineStr">
        <is>
          <t>-</t>
        </is>
      </c>
      <c r="BB366" s="319" t="inlineStr">
        <is>
          <t>-</t>
        </is>
      </c>
      <c r="BC366" s="319" t="inlineStr">
        <is>
          <t>-</t>
        </is>
      </c>
      <c r="BD366" s="319" t="inlineStr">
        <is>
          <t>-</t>
        </is>
      </c>
      <c r="BE366" s="319" t="inlineStr">
        <is>
          <t>-</t>
        </is>
      </c>
      <c r="BF366" s="319" t="inlineStr">
        <is>
          <t>-</t>
        </is>
      </c>
      <c r="BG366" s="319" t="inlineStr">
        <is>
          <t>-</t>
        </is>
      </c>
      <c r="BH366" s="319" t="inlineStr">
        <is>
          <t>-</t>
        </is>
      </c>
      <c r="BI366" s="319" t="inlineStr">
        <is>
          <t>-</t>
        </is>
      </c>
      <c r="BJ366" s="319" t="inlineStr">
        <is>
          <t>-</t>
        </is>
      </c>
      <c r="BK366" s="319" t="inlineStr">
        <is>
          <t>-</t>
        </is>
      </c>
      <c r="BL366" s="319" t="inlineStr">
        <is>
          <t>-</t>
        </is>
      </c>
      <c r="BM366" s="319" t="inlineStr">
        <is>
          <t>-</t>
        </is>
      </c>
      <c r="BN366" s="319" t="inlineStr">
        <is>
          <t>-</t>
        </is>
      </c>
      <c r="BO366" s="319" t="inlineStr">
        <is>
          <t>-</t>
        </is>
      </c>
      <c r="BP366" s="319" t="inlineStr">
        <is>
          <t>-</t>
        </is>
      </c>
      <c r="BQ366" s="319" t="inlineStr">
        <is>
          <t>-</t>
        </is>
      </c>
      <c r="BR366" s="319" t="inlineStr">
        <is>
          <t>-</t>
        </is>
      </c>
      <c r="BS366" s="319" t="inlineStr">
        <is>
          <t>-</t>
        </is>
      </c>
      <c r="BT366" s="319" t="inlineStr">
        <is>
          <t>-</t>
        </is>
      </c>
      <c r="BU366" s="319" t="inlineStr">
        <is>
          <t>-</t>
        </is>
      </c>
      <c r="BV366" s="319" t="inlineStr">
        <is>
          <t>-</t>
        </is>
      </c>
      <c r="BW366" s="319" t="inlineStr">
        <is>
          <t>-</t>
        </is>
      </c>
      <c r="BX366" s="319" t="inlineStr">
        <is>
          <t>-</t>
        </is>
      </c>
      <c r="BY366" s="319" t="inlineStr">
        <is>
          <t>-</t>
        </is>
      </c>
      <c r="BZ366" s="319" t="inlineStr">
        <is>
          <t>-</t>
        </is>
      </c>
      <c r="CA366" s="319" t="inlineStr">
        <is>
          <t>-</t>
        </is>
      </c>
      <c r="CB366" s="319" t="inlineStr">
        <is>
          <t>-</t>
        </is>
      </c>
      <c r="CC366" s="302" t="n"/>
      <c r="CD366" s="302" t="n"/>
      <c r="CE366" s="302" t="n"/>
      <c r="CF366" s="302" t="n"/>
      <c r="CG366" s="302" t="n"/>
      <c r="CH366" s="302" t="n"/>
      <c r="CI366" s="302" t="n"/>
      <c r="CJ366" s="302" t="n"/>
      <c r="CK366" s="302" t="n"/>
      <c r="CL366" s="302" t="n"/>
      <c r="CM366" s="302" t="n"/>
      <c r="CN366" s="302" t="n"/>
      <c r="CO366" s="302" t="n"/>
      <c r="CP366" s="302" t="n"/>
      <c r="CQ366" s="302" t="n"/>
      <c r="CR366" s="302" t="n"/>
      <c r="CS366" s="302" t="n"/>
      <c r="CT366" s="302" t="n"/>
      <c r="CU366" s="302" t="n"/>
      <c r="CV366" s="302" t="n"/>
    </row>
    <row r="367" ht="10.5" customHeight="1" s="412">
      <c r="A367" s="302" t="inlineStr">
        <is>
          <t xml:space="preserve">    Median</t>
        </is>
      </c>
      <c r="B367" s="319" t="inlineStr">
        <is>
          <t>-</t>
        </is>
      </c>
      <c r="C367" s="319" t="inlineStr">
        <is>
          <t>-</t>
        </is>
      </c>
      <c r="D367" s="319" t="inlineStr">
        <is>
          <t>-</t>
        </is>
      </c>
      <c r="E367" s="319" t="inlineStr">
        <is>
          <t>-</t>
        </is>
      </c>
      <c r="F367" s="319" t="inlineStr">
        <is>
          <t>-</t>
        </is>
      </c>
      <c r="G367" s="462" t="n">
        <v>0.06</v>
      </c>
      <c r="H367" s="462" t="n">
        <v>0.0775</v>
      </c>
      <c r="I367" s="462" t="n">
        <v>0.04</v>
      </c>
      <c r="J367" s="462" t="n">
        <v>0.045</v>
      </c>
      <c r="K367" s="462" t="n">
        <v>0.095</v>
      </c>
      <c r="L367" s="462" t="n">
        <v>0.14</v>
      </c>
      <c r="M367" s="462" t="n">
        <v>0.1025</v>
      </c>
      <c r="N367" s="462" t="n">
        <v>0.1175</v>
      </c>
      <c r="O367" s="462" t="n">
        <v>0.12</v>
      </c>
      <c r="P367" s="462" t="n">
        <v>0.2825</v>
      </c>
      <c r="Q367" s="462" t="n">
        <v>0.19</v>
      </c>
      <c r="R367" s="462" t="n">
        <v>0.22</v>
      </c>
      <c r="S367" s="462" t="n">
        <v>0.25</v>
      </c>
      <c r="T367" s="462" t="n">
        <v>0.49</v>
      </c>
      <c r="U367" s="462" t="n">
        <v>0.3</v>
      </c>
      <c r="V367" s="462" t="n">
        <v>0.31</v>
      </c>
      <c r="W367" s="462" t="n">
        <v>0.37</v>
      </c>
      <c r="X367" s="462" t="n">
        <v>0.74</v>
      </c>
      <c r="Y367" s="462" t="n">
        <v>0.3</v>
      </c>
      <c r="Z367" s="462" t="n">
        <v>0.35</v>
      </c>
      <c r="AA367" s="462" t="n">
        <v>0.41</v>
      </c>
      <c r="AB367" s="319" t="inlineStr">
        <is>
          <t>-</t>
        </is>
      </c>
      <c r="AC367" s="319" t="inlineStr">
        <is>
          <t>-</t>
        </is>
      </c>
      <c r="AD367" s="319" t="inlineStr">
        <is>
          <t>-</t>
        </is>
      </c>
      <c r="AE367" s="319" t="inlineStr">
        <is>
          <t>-</t>
        </is>
      </c>
      <c r="AF367" s="319" t="inlineStr">
        <is>
          <t>-</t>
        </is>
      </c>
      <c r="AG367" s="319" t="inlineStr">
        <is>
          <t>-</t>
        </is>
      </c>
      <c r="AH367" s="319" t="inlineStr">
        <is>
          <t>-</t>
        </is>
      </c>
      <c r="AI367" s="319" t="inlineStr">
        <is>
          <t>-</t>
        </is>
      </c>
      <c r="AJ367" s="319" t="inlineStr">
        <is>
          <t>-</t>
        </is>
      </c>
      <c r="AK367" s="319" t="inlineStr">
        <is>
          <t>-</t>
        </is>
      </c>
      <c r="AL367" s="319" t="inlineStr">
        <is>
          <t>-</t>
        </is>
      </c>
      <c r="AM367" s="319" t="inlineStr">
        <is>
          <t>-</t>
        </is>
      </c>
      <c r="AN367" s="319" t="inlineStr">
        <is>
          <t>-</t>
        </is>
      </c>
      <c r="AO367" s="319" t="inlineStr">
        <is>
          <t>-</t>
        </is>
      </c>
      <c r="AP367" s="319" t="inlineStr">
        <is>
          <t>-</t>
        </is>
      </c>
      <c r="AQ367" s="319" t="inlineStr">
        <is>
          <t>-</t>
        </is>
      </c>
      <c r="AR367" s="319" t="inlineStr">
        <is>
          <t>-</t>
        </is>
      </c>
      <c r="AS367" s="319" t="inlineStr">
        <is>
          <t>-</t>
        </is>
      </c>
      <c r="AT367" s="319" t="inlineStr">
        <is>
          <t>-</t>
        </is>
      </c>
      <c r="AU367" s="319" t="inlineStr">
        <is>
          <t>-</t>
        </is>
      </c>
      <c r="AV367" s="319" t="inlineStr">
        <is>
          <t>-</t>
        </is>
      </c>
      <c r="AW367" s="319" t="inlineStr">
        <is>
          <t>-</t>
        </is>
      </c>
      <c r="AX367" s="319" t="inlineStr">
        <is>
          <t>-</t>
        </is>
      </c>
      <c r="AY367" s="319" t="inlineStr">
        <is>
          <t>-</t>
        </is>
      </c>
      <c r="AZ367" s="319" t="inlineStr">
        <is>
          <t>-</t>
        </is>
      </c>
      <c r="BA367" s="319" t="inlineStr">
        <is>
          <t>-</t>
        </is>
      </c>
      <c r="BB367" s="319" t="inlineStr">
        <is>
          <t>-</t>
        </is>
      </c>
      <c r="BC367" s="319" t="inlineStr">
        <is>
          <t>-</t>
        </is>
      </c>
      <c r="BD367" s="319" t="inlineStr">
        <is>
          <t>-</t>
        </is>
      </c>
      <c r="BE367" s="319" t="inlineStr">
        <is>
          <t>-</t>
        </is>
      </c>
      <c r="BF367" s="319" t="inlineStr">
        <is>
          <t>-</t>
        </is>
      </c>
      <c r="BG367" s="319" t="inlineStr">
        <is>
          <t>-</t>
        </is>
      </c>
      <c r="BH367" s="319" t="inlineStr">
        <is>
          <t>-</t>
        </is>
      </c>
      <c r="BI367" s="319" t="inlineStr">
        <is>
          <t>-</t>
        </is>
      </c>
      <c r="BJ367" s="319" t="inlineStr">
        <is>
          <t>-</t>
        </is>
      </c>
      <c r="BK367" s="319" t="inlineStr">
        <is>
          <t>-</t>
        </is>
      </c>
      <c r="BL367" s="319" t="inlineStr">
        <is>
          <t>-</t>
        </is>
      </c>
      <c r="BM367" s="319" t="inlineStr">
        <is>
          <t>-</t>
        </is>
      </c>
      <c r="BN367" s="319" t="inlineStr">
        <is>
          <t>-</t>
        </is>
      </c>
      <c r="BO367" s="319" t="inlineStr">
        <is>
          <t>-</t>
        </is>
      </c>
      <c r="BP367" s="319" t="inlineStr">
        <is>
          <t>-</t>
        </is>
      </c>
      <c r="BQ367" s="319" t="inlineStr">
        <is>
          <t>-</t>
        </is>
      </c>
      <c r="BR367" s="319" t="inlineStr">
        <is>
          <t>-</t>
        </is>
      </c>
      <c r="BS367" s="319" t="inlineStr">
        <is>
          <t>-</t>
        </is>
      </c>
      <c r="BT367" s="319" t="inlineStr">
        <is>
          <t>-</t>
        </is>
      </c>
      <c r="BU367" s="319" t="inlineStr">
        <is>
          <t>-</t>
        </is>
      </c>
      <c r="BV367" s="319" t="inlineStr">
        <is>
          <t>-</t>
        </is>
      </c>
      <c r="BW367" s="319" t="inlineStr">
        <is>
          <t>-</t>
        </is>
      </c>
      <c r="BX367" s="319" t="inlineStr">
        <is>
          <t>-</t>
        </is>
      </c>
      <c r="BY367" s="319" t="inlineStr">
        <is>
          <t>-</t>
        </is>
      </c>
      <c r="BZ367" s="319" t="inlineStr">
        <is>
          <t>-</t>
        </is>
      </c>
      <c r="CA367" s="319" t="inlineStr">
        <is>
          <t>-</t>
        </is>
      </c>
      <c r="CB367" s="319" t="inlineStr">
        <is>
          <t>-</t>
        </is>
      </c>
      <c r="CC367" s="302" t="n"/>
      <c r="CD367" s="302" t="n"/>
      <c r="CE367" s="302" t="n"/>
      <c r="CF367" s="302" t="n"/>
      <c r="CG367" s="302" t="n"/>
      <c r="CH367" s="302" t="n"/>
      <c r="CI367" s="302" t="n"/>
      <c r="CJ367" s="302" t="n"/>
      <c r="CK367" s="302" t="n"/>
      <c r="CL367" s="302" t="n"/>
      <c r="CM367" s="302" t="n"/>
      <c r="CN367" s="302" t="n"/>
      <c r="CO367" s="302" t="n"/>
      <c r="CP367" s="302" t="n"/>
      <c r="CQ367" s="302" t="n"/>
      <c r="CR367" s="302" t="n"/>
      <c r="CS367" s="302" t="n"/>
      <c r="CT367" s="302" t="n"/>
      <c r="CU367" s="302" t="n"/>
      <c r="CV367" s="302" t="n"/>
    </row>
    <row r="368" ht="10.5" customHeight="1" s="412">
      <c r="A368" s="302" t="inlineStr">
        <is>
          <t xml:space="preserve">    High</t>
        </is>
      </c>
      <c r="B368" s="319" t="inlineStr">
        <is>
          <t>-</t>
        </is>
      </c>
      <c r="C368" s="319" t="inlineStr">
        <is>
          <t>-</t>
        </is>
      </c>
      <c r="D368" s="319" t="inlineStr">
        <is>
          <t>-</t>
        </is>
      </c>
      <c r="E368" s="319" t="inlineStr">
        <is>
          <t>-</t>
        </is>
      </c>
      <c r="F368" s="319" t="inlineStr">
        <is>
          <t>-</t>
        </is>
      </c>
      <c r="G368" s="462" t="n">
        <v>0.07000000000000001</v>
      </c>
      <c r="H368" s="462" t="n">
        <v>0.08500000000000001</v>
      </c>
      <c r="I368" s="462" t="n">
        <v>0.05</v>
      </c>
      <c r="J368" s="462" t="n">
        <v>0.06</v>
      </c>
      <c r="K368" s="462" t="n">
        <v>0.095</v>
      </c>
      <c r="L368" s="462" t="n">
        <v>0.155</v>
      </c>
      <c r="M368" s="462" t="n">
        <v>0.11</v>
      </c>
      <c r="N368" s="462" t="n">
        <v>0.13</v>
      </c>
      <c r="O368" s="462" t="n">
        <v>0.135</v>
      </c>
      <c r="P368" s="462" t="n">
        <v>0.29</v>
      </c>
      <c r="Q368" s="462" t="n">
        <v>0.205</v>
      </c>
      <c r="R368" s="462" t="n">
        <v>0.23</v>
      </c>
      <c r="S368" s="462" t="n">
        <v>0.26</v>
      </c>
      <c r="T368" s="462" t="n">
        <v>0.5</v>
      </c>
      <c r="U368" s="462" t="n">
        <v>0.33</v>
      </c>
      <c r="V368" s="462" t="n">
        <v>0.35</v>
      </c>
      <c r="W368" s="462" t="n">
        <v>0.39</v>
      </c>
      <c r="X368" s="462" t="n">
        <v>0.75</v>
      </c>
      <c r="Y368" s="462" t="n">
        <v>0.46</v>
      </c>
      <c r="Z368" s="462" t="n">
        <v>0.36202</v>
      </c>
      <c r="AA368" s="462" t="n">
        <v>0.43</v>
      </c>
      <c r="AB368" s="319" t="inlineStr">
        <is>
          <t>-</t>
        </is>
      </c>
      <c r="AC368" s="319" t="inlineStr">
        <is>
          <t>-</t>
        </is>
      </c>
      <c r="AD368" s="319" t="inlineStr">
        <is>
          <t>-</t>
        </is>
      </c>
      <c r="AE368" s="319" t="inlineStr">
        <is>
          <t>-</t>
        </is>
      </c>
      <c r="AF368" s="319" t="inlineStr">
        <is>
          <t>-</t>
        </is>
      </c>
      <c r="AG368" s="319" t="inlineStr">
        <is>
          <t>-</t>
        </is>
      </c>
      <c r="AH368" s="319" t="inlineStr">
        <is>
          <t>-</t>
        </is>
      </c>
      <c r="AI368" s="319" t="inlineStr">
        <is>
          <t>-</t>
        </is>
      </c>
      <c r="AJ368" s="319" t="inlineStr">
        <is>
          <t>-</t>
        </is>
      </c>
      <c r="AK368" s="319" t="inlineStr">
        <is>
          <t>-</t>
        </is>
      </c>
      <c r="AL368" s="319" t="inlineStr">
        <is>
          <t>-</t>
        </is>
      </c>
      <c r="AM368" s="319" t="inlineStr">
        <is>
          <t>-</t>
        </is>
      </c>
      <c r="AN368" s="319" t="inlineStr">
        <is>
          <t>-</t>
        </is>
      </c>
      <c r="AO368" s="319" t="inlineStr">
        <is>
          <t>-</t>
        </is>
      </c>
      <c r="AP368" s="319" t="inlineStr">
        <is>
          <t>-</t>
        </is>
      </c>
      <c r="AQ368" s="319" t="inlineStr">
        <is>
          <t>-</t>
        </is>
      </c>
      <c r="AR368" s="319" t="inlineStr">
        <is>
          <t>-</t>
        </is>
      </c>
      <c r="AS368" s="319" t="inlineStr">
        <is>
          <t>-</t>
        </is>
      </c>
      <c r="AT368" s="319" t="inlineStr">
        <is>
          <t>-</t>
        </is>
      </c>
      <c r="AU368" s="319" t="inlineStr">
        <is>
          <t>-</t>
        </is>
      </c>
      <c r="AV368" s="319" t="inlineStr">
        <is>
          <t>-</t>
        </is>
      </c>
      <c r="AW368" s="319" t="inlineStr">
        <is>
          <t>-</t>
        </is>
      </c>
      <c r="AX368" s="319" t="inlineStr">
        <is>
          <t>-</t>
        </is>
      </c>
      <c r="AY368" s="319" t="inlineStr">
        <is>
          <t>-</t>
        </is>
      </c>
      <c r="AZ368" s="319" t="inlineStr">
        <is>
          <t>-</t>
        </is>
      </c>
      <c r="BA368" s="319" t="inlineStr">
        <is>
          <t>-</t>
        </is>
      </c>
      <c r="BB368" s="319" t="inlineStr">
        <is>
          <t>-</t>
        </is>
      </c>
      <c r="BC368" s="319" t="inlineStr">
        <is>
          <t>-</t>
        </is>
      </c>
      <c r="BD368" s="319" t="inlineStr">
        <is>
          <t>-</t>
        </is>
      </c>
      <c r="BE368" s="319" t="inlineStr">
        <is>
          <t>-</t>
        </is>
      </c>
      <c r="BF368" s="319" t="inlineStr">
        <is>
          <t>-</t>
        </is>
      </c>
      <c r="BG368" s="319" t="inlineStr">
        <is>
          <t>-</t>
        </is>
      </c>
      <c r="BH368" s="319" t="inlineStr">
        <is>
          <t>-</t>
        </is>
      </c>
      <c r="BI368" s="319" t="inlineStr">
        <is>
          <t>-</t>
        </is>
      </c>
      <c r="BJ368" s="319" t="inlineStr">
        <is>
          <t>-</t>
        </is>
      </c>
      <c r="BK368" s="319" t="inlineStr">
        <is>
          <t>-</t>
        </is>
      </c>
      <c r="BL368" s="319" t="inlineStr">
        <is>
          <t>-</t>
        </is>
      </c>
      <c r="BM368" s="319" t="inlineStr">
        <is>
          <t>-</t>
        </is>
      </c>
      <c r="BN368" s="319" t="inlineStr">
        <is>
          <t>-</t>
        </is>
      </c>
      <c r="BO368" s="319" t="inlineStr">
        <is>
          <t>-</t>
        </is>
      </c>
      <c r="BP368" s="319" t="inlineStr">
        <is>
          <t>-</t>
        </is>
      </c>
      <c r="BQ368" s="319" t="inlineStr">
        <is>
          <t>-</t>
        </is>
      </c>
      <c r="BR368" s="319" t="inlineStr">
        <is>
          <t>-</t>
        </is>
      </c>
      <c r="BS368" s="319" t="inlineStr">
        <is>
          <t>-</t>
        </is>
      </c>
      <c r="BT368" s="319" t="inlineStr">
        <is>
          <t>-</t>
        </is>
      </c>
      <c r="BU368" s="319" t="inlineStr">
        <is>
          <t>-</t>
        </is>
      </c>
      <c r="BV368" s="319" t="inlineStr">
        <is>
          <t>-</t>
        </is>
      </c>
      <c r="BW368" s="319" t="inlineStr">
        <is>
          <t>-</t>
        </is>
      </c>
      <c r="BX368" s="319" t="inlineStr">
        <is>
          <t>-</t>
        </is>
      </c>
      <c r="BY368" s="319" t="inlineStr">
        <is>
          <t>-</t>
        </is>
      </c>
      <c r="BZ368" s="319" t="inlineStr">
        <is>
          <t>-</t>
        </is>
      </c>
      <c r="CA368" s="319" t="inlineStr">
        <is>
          <t>-</t>
        </is>
      </c>
      <c r="CB368" s="319" t="inlineStr">
        <is>
          <t>-</t>
        </is>
      </c>
      <c r="CC368" s="302" t="n"/>
      <c r="CD368" s="302" t="n"/>
      <c r="CE368" s="302" t="n"/>
      <c r="CF368" s="302" t="n"/>
      <c r="CG368" s="302" t="n"/>
      <c r="CH368" s="302" t="n"/>
      <c r="CI368" s="302" t="n"/>
      <c r="CJ368" s="302" t="n"/>
      <c r="CK368" s="302" t="n"/>
      <c r="CL368" s="302" t="n"/>
      <c r="CM368" s="302" t="n"/>
      <c r="CN368" s="302" t="n"/>
      <c r="CO368" s="302" t="n"/>
      <c r="CP368" s="302" t="n"/>
      <c r="CQ368" s="302" t="n"/>
      <c r="CR368" s="302" t="n"/>
      <c r="CS368" s="302" t="n"/>
      <c r="CT368" s="302" t="n"/>
      <c r="CU368" s="302" t="n"/>
      <c r="CV368" s="302" t="n"/>
    </row>
    <row r="369" ht="10.5" customHeight="1" s="412">
      <c r="A369" s="302" t="inlineStr">
        <is>
          <t xml:space="preserve">    Low</t>
        </is>
      </c>
      <c r="B369" s="319" t="inlineStr">
        <is>
          <t>-</t>
        </is>
      </c>
      <c r="C369" s="319" t="inlineStr">
        <is>
          <t>-</t>
        </is>
      </c>
      <c r="D369" s="319" t="inlineStr">
        <is>
          <t>-</t>
        </is>
      </c>
      <c r="E369" s="319" t="inlineStr">
        <is>
          <t>-</t>
        </is>
      </c>
      <c r="F369" s="319" t="inlineStr">
        <is>
          <t>-</t>
        </is>
      </c>
      <c r="G369" s="462" t="n">
        <v>0.06</v>
      </c>
      <c r="H369" s="462" t="n">
        <v>0.075</v>
      </c>
      <c r="I369" s="462" t="n">
        <v>0.035</v>
      </c>
      <c r="J369" s="462" t="n">
        <v>0.045</v>
      </c>
      <c r="K369" s="462" t="n">
        <v>0.09</v>
      </c>
      <c r="L369" s="462" t="n">
        <v>0.115</v>
      </c>
      <c r="M369" s="462" t="n">
        <v>0.1</v>
      </c>
      <c r="N369" s="462" t="n">
        <v>0.115</v>
      </c>
      <c r="O369" s="462" t="n">
        <v>0.00188</v>
      </c>
      <c r="P369" s="462" t="n">
        <v>0.28</v>
      </c>
      <c r="Q369" s="462" t="n">
        <v>0.00297</v>
      </c>
      <c r="R369" s="462" t="n">
        <v>0.215</v>
      </c>
      <c r="S369" s="462" t="n">
        <v>0.23</v>
      </c>
      <c r="T369" s="462" t="n">
        <v>0.48</v>
      </c>
      <c r="U369" s="462" t="n">
        <v>0.28</v>
      </c>
      <c r="V369" s="462" t="n">
        <v>0.3</v>
      </c>
      <c r="W369" s="462" t="n">
        <v>0.35</v>
      </c>
      <c r="X369" s="462" t="n">
        <v>0.73643</v>
      </c>
      <c r="Y369" s="462" t="n">
        <v>0.28</v>
      </c>
      <c r="Z369" s="462" t="n">
        <v>0.33</v>
      </c>
      <c r="AA369" s="462" t="n">
        <v>0.4</v>
      </c>
      <c r="AB369" s="319" t="inlineStr">
        <is>
          <t>-</t>
        </is>
      </c>
      <c r="AC369" s="319" t="inlineStr">
        <is>
          <t>-</t>
        </is>
      </c>
      <c r="AD369" s="319" t="inlineStr">
        <is>
          <t>-</t>
        </is>
      </c>
      <c r="AE369" s="319" t="inlineStr">
        <is>
          <t>-</t>
        </is>
      </c>
      <c r="AF369" s="319" t="inlineStr">
        <is>
          <t>-</t>
        </is>
      </c>
      <c r="AG369" s="319" t="inlineStr">
        <is>
          <t>-</t>
        </is>
      </c>
      <c r="AH369" s="319" t="inlineStr">
        <is>
          <t>-</t>
        </is>
      </c>
      <c r="AI369" s="319" t="inlineStr">
        <is>
          <t>-</t>
        </is>
      </c>
      <c r="AJ369" s="319" t="inlineStr">
        <is>
          <t>-</t>
        </is>
      </c>
      <c r="AK369" s="319" t="inlineStr">
        <is>
          <t>-</t>
        </is>
      </c>
      <c r="AL369" s="319" t="inlineStr">
        <is>
          <t>-</t>
        </is>
      </c>
      <c r="AM369" s="319" t="inlineStr">
        <is>
          <t>-</t>
        </is>
      </c>
      <c r="AN369" s="319" t="inlineStr">
        <is>
          <t>-</t>
        </is>
      </c>
      <c r="AO369" s="319" t="inlineStr">
        <is>
          <t>-</t>
        </is>
      </c>
      <c r="AP369" s="319" t="inlineStr">
        <is>
          <t>-</t>
        </is>
      </c>
      <c r="AQ369" s="319" t="inlineStr">
        <is>
          <t>-</t>
        </is>
      </c>
      <c r="AR369" s="319" t="inlineStr">
        <is>
          <t>-</t>
        </is>
      </c>
      <c r="AS369" s="319" t="inlineStr">
        <is>
          <t>-</t>
        </is>
      </c>
      <c r="AT369" s="319" t="inlineStr">
        <is>
          <t>-</t>
        </is>
      </c>
      <c r="AU369" s="319" t="inlineStr">
        <is>
          <t>-</t>
        </is>
      </c>
      <c r="AV369" s="319" t="inlineStr">
        <is>
          <t>-</t>
        </is>
      </c>
      <c r="AW369" s="319" t="inlineStr">
        <is>
          <t>-</t>
        </is>
      </c>
      <c r="AX369" s="319" t="inlineStr">
        <is>
          <t>-</t>
        </is>
      </c>
      <c r="AY369" s="319" t="inlineStr">
        <is>
          <t>-</t>
        </is>
      </c>
      <c r="AZ369" s="319" t="inlineStr">
        <is>
          <t>-</t>
        </is>
      </c>
      <c r="BA369" s="319" t="inlineStr">
        <is>
          <t>-</t>
        </is>
      </c>
      <c r="BB369" s="319" t="inlineStr">
        <is>
          <t>-</t>
        </is>
      </c>
      <c r="BC369" s="319" t="inlineStr">
        <is>
          <t>-</t>
        </is>
      </c>
      <c r="BD369" s="319" t="inlineStr">
        <is>
          <t>-</t>
        </is>
      </c>
      <c r="BE369" s="319" t="inlineStr">
        <is>
          <t>-</t>
        </is>
      </c>
      <c r="BF369" s="319" t="inlineStr">
        <is>
          <t>-</t>
        </is>
      </c>
      <c r="BG369" s="319" t="inlineStr">
        <is>
          <t>-</t>
        </is>
      </c>
      <c r="BH369" s="319" t="inlineStr">
        <is>
          <t>-</t>
        </is>
      </c>
      <c r="BI369" s="319" t="inlineStr">
        <is>
          <t>-</t>
        </is>
      </c>
      <c r="BJ369" s="319" t="inlineStr">
        <is>
          <t>-</t>
        </is>
      </c>
      <c r="BK369" s="319" t="inlineStr">
        <is>
          <t>-</t>
        </is>
      </c>
      <c r="BL369" s="319" t="inlineStr">
        <is>
          <t>-</t>
        </is>
      </c>
      <c r="BM369" s="319" t="inlineStr">
        <is>
          <t>-</t>
        </is>
      </c>
      <c r="BN369" s="319" t="inlineStr">
        <is>
          <t>-</t>
        </is>
      </c>
      <c r="BO369" s="319" t="inlineStr">
        <is>
          <t>-</t>
        </is>
      </c>
      <c r="BP369" s="319" t="inlineStr">
        <is>
          <t>-</t>
        </is>
      </c>
      <c r="BQ369" s="319" t="inlineStr">
        <is>
          <t>-</t>
        </is>
      </c>
      <c r="BR369" s="319" t="inlineStr">
        <is>
          <t>-</t>
        </is>
      </c>
      <c r="BS369" s="319" t="inlineStr">
        <is>
          <t>-</t>
        </is>
      </c>
      <c r="BT369" s="319" t="inlineStr">
        <is>
          <t>-</t>
        </is>
      </c>
      <c r="BU369" s="319" t="inlineStr">
        <is>
          <t>-</t>
        </is>
      </c>
      <c r="BV369" s="319" t="inlineStr">
        <is>
          <t>-</t>
        </is>
      </c>
      <c r="BW369" s="319" t="inlineStr">
        <is>
          <t>-</t>
        </is>
      </c>
      <c r="BX369" s="319" t="inlineStr">
        <is>
          <t>-</t>
        </is>
      </c>
      <c r="BY369" s="319" t="inlineStr">
        <is>
          <t>-</t>
        </is>
      </c>
      <c r="BZ369" s="319" t="inlineStr">
        <is>
          <t>-</t>
        </is>
      </c>
      <c r="CA369" s="319" t="inlineStr">
        <is>
          <t>-</t>
        </is>
      </c>
      <c r="CB369" s="319" t="inlineStr">
        <is>
          <t>-</t>
        </is>
      </c>
      <c r="CC369" s="302" t="n"/>
      <c r="CD369" s="302" t="n"/>
      <c r="CE369" s="302" t="n"/>
      <c r="CF369" s="302" t="n"/>
      <c r="CG369" s="302" t="n"/>
      <c r="CH369" s="302" t="n"/>
      <c r="CI369" s="302" t="n"/>
      <c r="CJ369" s="302" t="n"/>
      <c r="CK369" s="302" t="n"/>
      <c r="CL369" s="302" t="n"/>
      <c r="CM369" s="302" t="n"/>
      <c r="CN369" s="302" t="n"/>
      <c r="CO369" s="302" t="n"/>
      <c r="CP369" s="302" t="n"/>
      <c r="CQ369" s="302" t="n"/>
      <c r="CR369" s="302" t="n"/>
      <c r="CS369" s="302" t="n"/>
      <c r="CT369" s="302" t="n"/>
      <c r="CU369" s="302" t="n"/>
      <c r="CV369" s="302" t="n"/>
    </row>
    <row r="370" ht="10.5" customHeight="1" s="412">
      <c r="A370" s="302" t="inlineStr">
        <is>
          <t xml:space="preserve">    Std. Dev.</t>
        </is>
      </c>
      <c r="B370" s="319" t="inlineStr">
        <is>
          <t>-</t>
        </is>
      </c>
      <c r="C370" s="319" t="inlineStr">
        <is>
          <t>-</t>
        </is>
      </c>
      <c r="D370" s="319" t="inlineStr">
        <is>
          <t>-</t>
        </is>
      </c>
      <c r="E370" s="319" t="inlineStr">
        <is>
          <t>-</t>
        </is>
      </c>
      <c r="F370" s="319" t="inlineStr">
        <is>
          <t>-</t>
        </is>
      </c>
      <c r="G370" s="460" t="n">
        <v>0.004</v>
      </c>
      <c r="H370" s="460" t="n">
        <v>0.004</v>
      </c>
      <c r="I370" s="460" t="n">
        <v>0.005</v>
      </c>
      <c r="J370" s="460" t="n">
        <v>0.0055</v>
      </c>
      <c r="K370" s="460" t="n">
        <v>0.00186</v>
      </c>
      <c r="L370" s="460" t="n">
        <v>0.01258</v>
      </c>
      <c r="M370" s="460" t="n">
        <v>0.00373</v>
      </c>
      <c r="N370" s="460" t="n">
        <v>0.00527</v>
      </c>
      <c r="O370" s="460" t="n">
        <v>0.03685</v>
      </c>
      <c r="P370" s="460" t="n">
        <v>0.00348</v>
      </c>
      <c r="Q370" s="460" t="n">
        <v>0.05953</v>
      </c>
      <c r="R370" s="460" t="n">
        <v>0.00471</v>
      </c>
      <c r="S370" s="460" t="n">
        <v>0.008619999999999999</v>
      </c>
      <c r="T370" s="460" t="n">
        <v>0.00493</v>
      </c>
      <c r="U370" s="460" t="n">
        <v>0.01436</v>
      </c>
      <c r="V370" s="460" t="n">
        <v>0.01416</v>
      </c>
      <c r="W370" s="460" t="n">
        <v>0.0097</v>
      </c>
      <c r="X370" s="460" t="n">
        <v>0.0036</v>
      </c>
      <c r="Y370" s="460" t="n">
        <v>0.04274</v>
      </c>
      <c r="Z370" s="460" t="n">
        <v>0.008619999999999999</v>
      </c>
      <c r="AA370" s="460" t="n">
        <v>0.00707</v>
      </c>
      <c r="AB370" s="319" t="inlineStr">
        <is>
          <t>-</t>
        </is>
      </c>
      <c r="AC370" s="319" t="inlineStr">
        <is>
          <t>-</t>
        </is>
      </c>
      <c r="AD370" s="319" t="inlineStr">
        <is>
          <t>-</t>
        </is>
      </c>
      <c r="AE370" s="319" t="inlineStr">
        <is>
          <t>-</t>
        </is>
      </c>
      <c r="AF370" s="319" t="inlineStr">
        <is>
          <t>-</t>
        </is>
      </c>
      <c r="AG370" s="319" t="inlineStr">
        <is>
          <t>-</t>
        </is>
      </c>
      <c r="AH370" s="319" t="inlineStr">
        <is>
          <t>-</t>
        </is>
      </c>
      <c r="AI370" s="319" t="inlineStr">
        <is>
          <t>-</t>
        </is>
      </c>
      <c r="AJ370" s="319" t="inlineStr">
        <is>
          <t>-</t>
        </is>
      </c>
      <c r="AK370" s="319" t="inlineStr">
        <is>
          <t>-</t>
        </is>
      </c>
      <c r="AL370" s="319" t="inlineStr">
        <is>
          <t>-</t>
        </is>
      </c>
      <c r="AM370" s="319" t="inlineStr">
        <is>
          <t>-</t>
        </is>
      </c>
      <c r="AN370" s="319" t="inlineStr">
        <is>
          <t>-</t>
        </is>
      </c>
      <c r="AO370" s="319" t="inlineStr">
        <is>
          <t>-</t>
        </is>
      </c>
      <c r="AP370" s="319" t="inlineStr">
        <is>
          <t>-</t>
        </is>
      </c>
      <c r="AQ370" s="319" t="inlineStr">
        <is>
          <t>-</t>
        </is>
      </c>
      <c r="AR370" s="319" t="inlineStr">
        <is>
          <t>-</t>
        </is>
      </c>
      <c r="AS370" s="319" t="inlineStr">
        <is>
          <t>-</t>
        </is>
      </c>
      <c r="AT370" s="319" t="inlineStr">
        <is>
          <t>-</t>
        </is>
      </c>
      <c r="AU370" s="319" t="inlineStr">
        <is>
          <t>-</t>
        </is>
      </c>
      <c r="AV370" s="319" t="inlineStr">
        <is>
          <t>-</t>
        </is>
      </c>
      <c r="AW370" s="319" t="inlineStr">
        <is>
          <t>-</t>
        </is>
      </c>
      <c r="AX370" s="319" t="inlineStr">
        <is>
          <t>-</t>
        </is>
      </c>
      <c r="AY370" s="319" t="inlineStr">
        <is>
          <t>-</t>
        </is>
      </c>
      <c r="AZ370" s="319" t="inlineStr">
        <is>
          <t>-</t>
        </is>
      </c>
      <c r="BA370" s="319" t="inlineStr">
        <is>
          <t>-</t>
        </is>
      </c>
      <c r="BB370" s="319" t="inlineStr">
        <is>
          <t>-</t>
        </is>
      </c>
      <c r="BC370" s="319" t="inlineStr">
        <is>
          <t>-</t>
        </is>
      </c>
      <c r="BD370" s="319" t="inlineStr">
        <is>
          <t>-</t>
        </is>
      </c>
      <c r="BE370" s="319" t="inlineStr">
        <is>
          <t>-</t>
        </is>
      </c>
      <c r="BF370" s="319" t="inlineStr">
        <is>
          <t>-</t>
        </is>
      </c>
      <c r="BG370" s="319" t="inlineStr">
        <is>
          <t>-</t>
        </is>
      </c>
      <c r="BH370" s="319" t="inlineStr">
        <is>
          <t>-</t>
        </is>
      </c>
      <c r="BI370" s="319" t="inlineStr">
        <is>
          <t>-</t>
        </is>
      </c>
      <c r="BJ370" s="319" t="inlineStr">
        <is>
          <t>-</t>
        </is>
      </c>
      <c r="BK370" s="319" t="inlineStr">
        <is>
          <t>-</t>
        </is>
      </c>
      <c r="BL370" s="319" t="inlineStr">
        <is>
          <t>-</t>
        </is>
      </c>
      <c r="BM370" s="319" t="inlineStr">
        <is>
          <t>-</t>
        </is>
      </c>
      <c r="BN370" s="319" t="inlineStr">
        <is>
          <t>-</t>
        </is>
      </c>
      <c r="BO370" s="319" t="inlineStr">
        <is>
          <t>-</t>
        </is>
      </c>
      <c r="BP370" s="319" t="inlineStr">
        <is>
          <t>-</t>
        </is>
      </c>
      <c r="BQ370" s="319" t="inlineStr">
        <is>
          <t>-</t>
        </is>
      </c>
      <c r="BR370" s="319" t="inlineStr">
        <is>
          <t>-</t>
        </is>
      </c>
      <c r="BS370" s="319" t="inlineStr">
        <is>
          <t>-</t>
        </is>
      </c>
      <c r="BT370" s="319" t="inlineStr">
        <is>
          <t>-</t>
        </is>
      </c>
      <c r="BU370" s="319" t="inlineStr">
        <is>
          <t>-</t>
        </is>
      </c>
      <c r="BV370" s="319" t="inlineStr">
        <is>
          <t>-</t>
        </is>
      </c>
      <c r="BW370" s="319" t="inlineStr">
        <is>
          <t>-</t>
        </is>
      </c>
      <c r="BX370" s="319" t="inlineStr">
        <is>
          <t>-</t>
        </is>
      </c>
      <c r="BY370" s="319" t="inlineStr">
        <is>
          <t>-</t>
        </is>
      </c>
      <c r="BZ370" s="319" t="inlineStr">
        <is>
          <t>-</t>
        </is>
      </c>
      <c r="CA370" s="319" t="inlineStr">
        <is>
          <t>-</t>
        </is>
      </c>
      <c r="CB370" s="319" t="inlineStr">
        <is>
          <t>-</t>
        </is>
      </c>
      <c r="CC370" s="302" t="n"/>
      <c r="CD370" s="302" t="n"/>
      <c r="CE370" s="302" t="n"/>
      <c r="CF370" s="302" t="n"/>
      <c r="CG370" s="302" t="n"/>
      <c r="CH370" s="302" t="n"/>
      <c r="CI370" s="302" t="n"/>
      <c r="CJ370" s="302" t="n"/>
      <c r="CK370" s="302" t="n"/>
      <c r="CL370" s="302" t="n"/>
      <c r="CM370" s="302" t="n"/>
      <c r="CN370" s="302" t="n"/>
      <c r="CO370" s="302" t="n"/>
      <c r="CP370" s="302" t="n"/>
      <c r="CQ370" s="302" t="n"/>
      <c r="CR370" s="302" t="n"/>
      <c r="CS370" s="302" t="n"/>
      <c r="CT370" s="302" t="n"/>
      <c r="CU370" s="302" t="n"/>
      <c r="CV370" s="302" t="n"/>
    </row>
    <row r="371" ht="10.5" customHeight="1" s="412">
      <c r="A371" s="302" t="inlineStr">
        <is>
          <t xml:space="preserve">    No. of Estimates</t>
        </is>
      </c>
      <c r="B371" s="319" t="inlineStr">
        <is>
          <t>-</t>
        </is>
      </c>
      <c r="C371" s="319" t="inlineStr">
        <is>
          <t>-</t>
        </is>
      </c>
      <c r="D371" s="319" t="inlineStr">
        <is>
          <t>-</t>
        </is>
      </c>
      <c r="E371" s="319" t="inlineStr">
        <is>
          <t>-</t>
        </is>
      </c>
      <c r="F371" s="319" t="inlineStr">
        <is>
          <t>-</t>
        </is>
      </c>
      <c r="G371" s="319" t="inlineStr">
        <is>
          <t>5/5</t>
        </is>
      </c>
      <c r="H371" s="319" t="inlineStr">
        <is>
          <t>6/5</t>
        </is>
      </c>
      <c r="I371" s="319" t="inlineStr">
        <is>
          <t>6/6</t>
        </is>
      </c>
      <c r="J371" s="319" t="inlineStr">
        <is>
          <t>6/6</t>
        </is>
      </c>
      <c r="K371" s="319" t="inlineStr">
        <is>
          <t>6/6</t>
        </is>
      </c>
      <c r="L371" s="319" t="inlineStr">
        <is>
          <t>6/6</t>
        </is>
      </c>
      <c r="M371" s="319" t="inlineStr">
        <is>
          <t>6/6</t>
        </is>
      </c>
      <c r="N371" s="319" t="inlineStr">
        <is>
          <t>8/8</t>
        </is>
      </c>
      <c r="O371" s="319" t="inlineStr">
        <is>
          <t>10/10</t>
        </is>
      </c>
      <c r="P371" s="319" t="inlineStr">
        <is>
          <t>8/8</t>
        </is>
      </c>
      <c r="Q371" s="319" t="inlineStr">
        <is>
          <t>9/9</t>
        </is>
      </c>
      <c r="R371" s="319" t="inlineStr">
        <is>
          <t>9/9</t>
        </is>
      </c>
      <c r="S371" s="319" t="inlineStr">
        <is>
          <t>11/11</t>
        </is>
      </c>
      <c r="T371" s="319" t="inlineStr">
        <is>
          <t>12/12</t>
        </is>
      </c>
      <c r="U371" s="319" t="inlineStr">
        <is>
          <t>14/13</t>
        </is>
      </c>
      <c r="V371" s="319" t="inlineStr">
        <is>
          <t>17/17</t>
        </is>
      </c>
      <c r="W371" s="319" t="inlineStr">
        <is>
          <t>15/15</t>
        </is>
      </c>
      <c r="X371" s="319" t="inlineStr">
        <is>
          <t>15/15</t>
        </is>
      </c>
      <c r="Y371" s="319" t="inlineStr">
        <is>
          <t>14/14</t>
        </is>
      </c>
      <c r="Z371" s="319" t="inlineStr">
        <is>
          <t>13/13</t>
        </is>
      </c>
      <c r="AA371" s="319" t="inlineStr">
        <is>
          <t>16/16</t>
        </is>
      </c>
      <c r="AB371" s="319" t="inlineStr">
        <is>
          <t>-</t>
        </is>
      </c>
      <c r="AC371" s="319" t="inlineStr">
        <is>
          <t>-</t>
        </is>
      </c>
      <c r="AD371" s="319" t="inlineStr">
        <is>
          <t>-</t>
        </is>
      </c>
      <c r="AE371" s="319" t="inlineStr">
        <is>
          <t>-</t>
        </is>
      </c>
      <c r="AF371" s="319" t="inlineStr">
        <is>
          <t>-</t>
        </is>
      </c>
      <c r="AG371" s="319" t="inlineStr">
        <is>
          <t>-</t>
        </is>
      </c>
      <c r="AH371" s="319" t="inlineStr">
        <is>
          <t>-</t>
        </is>
      </c>
      <c r="AI371" s="319" t="inlineStr">
        <is>
          <t>-</t>
        </is>
      </c>
      <c r="AJ371" s="319" t="inlineStr">
        <is>
          <t>-</t>
        </is>
      </c>
      <c r="AK371" s="319" t="inlineStr">
        <is>
          <t>-</t>
        </is>
      </c>
      <c r="AL371" s="319" t="inlineStr">
        <is>
          <t>-</t>
        </is>
      </c>
      <c r="AM371" s="319" t="inlineStr">
        <is>
          <t>-</t>
        </is>
      </c>
      <c r="AN371" s="319" t="inlineStr">
        <is>
          <t>-</t>
        </is>
      </c>
      <c r="AO371" s="319" t="inlineStr">
        <is>
          <t>-</t>
        </is>
      </c>
      <c r="AP371" s="319" t="inlineStr">
        <is>
          <t>-</t>
        </is>
      </c>
      <c r="AQ371" s="319" t="inlineStr">
        <is>
          <t>-</t>
        </is>
      </c>
      <c r="AR371" s="319" t="inlineStr">
        <is>
          <t>-</t>
        </is>
      </c>
      <c r="AS371" s="319" t="inlineStr">
        <is>
          <t>-</t>
        </is>
      </c>
      <c r="AT371" s="319" t="inlineStr">
        <is>
          <t>-</t>
        </is>
      </c>
      <c r="AU371" s="319" t="inlineStr">
        <is>
          <t>-</t>
        </is>
      </c>
      <c r="AV371" s="319" t="inlineStr">
        <is>
          <t>-</t>
        </is>
      </c>
      <c r="AW371" s="319" t="inlineStr">
        <is>
          <t>-</t>
        </is>
      </c>
      <c r="AX371" s="319" t="inlineStr">
        <is>
          <t>-</t>
        </is>
      </c>
      <c r="AY371" s="319" t="inlineStr">
        <is>
          <t>-</t>
        </is>
      </c>
      <c r="AZ371" s="319" t="inlineStr">
        <is>
          <t>-</t>
        </is>
      </c>
      <c r="BA371" s="319" t="inlineStr">
        <is>
          <t>-</t>
        </is>
      </c>
      <c r="BB371" s="319" t="inlineStr">
        <is>
          <t>-</t>
        </is>
      </c>
      <c r="BC371" s="319" t="inlineStr">
        <is>
          <t>-</t>
        </is>
      </c>
      <c r="BD371" s="319" t="inlineStr">
        <is>
          <t>-</t>
        </is>
      </c>
      <c r="BE371" s="319" t="inlineStr">
        <is>
          <t>-</t>
        </is>
      </c>
      <c r="BF371" s="319" t="inlineStr">
        <is>
          <t>-</t>
        </is>
      </c>
      <c r="BG371" s="319" t="inlineStr">
        <is>
          <t>-</t>
        </is>
      </c>
      <c r="BH371" s="319" t="inlineStr">
        <is>
          <t>-</t>
        </is>
      </c>
      <c r="BI371" s="319" t="inlineStr">
        <is>
          <t>-</t>
        </is>
      </c>
      <c r="BJ371" s="319" t="inlineStr">
        <is>
          <t>-</t>
        </is>
      </c>
      <c r="BK371" s="319" t="inlineStr">
        <is>
          <t>-</t>
        </is>
      </c>
      <c r="BL371" s="319" t="inlineStr">
        <is>
          <t>-</t>
        </is>
      </c>
      <c r="BM371" s="319" t="inlineStr">
        <is>
          <t>-</t>
        </is>
      </c>
      <c r="BN371" s="319" t="inlineStr">
        <is>
          <t>-</t>
        </is>
      </c>
      <c r="BO371" s="319" t="inlineStr">
        <is>
          <t>-</t>
        </is>
      </c>
      <c r="BP371" s="319" t="inlineStr">
        <is>
          <t>-</t>
        </is>
      </c>
      <c r="BQ371" s="319" t="inlineStr">
        <is>
          <t>-</t>
        </is>
      </c>
      <c r="BR371" s="319" t="inlineStr">
        <is>
          <t>-</t>
        </is>
      </c>
      <c r="BS371" s="319" t="inlineStr">
        <is>
          <t>-</t>
        </is>
      </c>
      <c r="BT371" s="319" t="inlineStr">
        <is>
          <t>-</t>
        </is>
      </c>
      <c r="BU371" s="319" t="inlineStr">
        <is>
          <t>-</t>
        </is>
      </c>
      <c r="BV371" s="319" t="inlineStr">
        <is>
          <t>-</t>
        </is>
      </c>
      <c r="BW371" s="319" t="inlineStr">
        <is>
          <t>-</t>
        </is>
      </c>
      <c r="BX371" s="319" t="inlineStr">
        <is>
          <t>-</t>
        </is>
      </c>
      <c r="BY371" s="319" t="inlineStr">
        <is>
          <t>-</t>
        </is>
      </c>
      <c r="BZ371" s="319" t="inlineStr">
        <is>
          <t>-</t>
        </is>
      </c>
      <c r="CA371" s="319" t="inlineStr">
        <is>
          <t>-</t>
        </is>
      </c>
      <c r="CB371" s="319" t="inlineStr">
        <is>
          <t>-</t>
        </is>
      </c>
      <c r="CC371" s="302" t="n"/>
      <c r="CD371" s="302" t="n"/>
      <c r="CE371" s="302" t="n"/>
      <c r="CF371" s="302" t="n"/>
      <c r="CG371" s="302" t="n"/>
      <c r="CH371" s="302" t="n"/>
      <c r="CI371" s="302" t="n"/>
      <c r="CJ371" s="302" t="n"/>
      <c r="CK371" s="302" t="n"/>
      <c r="CL371" s="302" t="n"/>
      <c r="CM371" s="302" t="n"/>
      <c r="CN371" s="302" t="n"/>
      <c r="CO371" s="302" t="n"/>
      <c r="CP371" s="302" t="n"/>
      <c r="CQ371" s="302" t="n"/>
      <c r="CR371" s="302" t="n"/>
      <c r="CS371" s="302" t="n"/>
      <c r="CT371" s="302" t="n"/>
      <c r="CU371" s="302" t="n"/>
      <c r="CV371" s="302" t="n"/>
    </row>
    <row r="372" ht="10.5" customHeight="1" s="412">
      <c r="A372" s="302" t="inlineStr">
        <is>
          <t xml:space="preserve">    Guidance Low</t>
        </is>
      </c>
      <c r="B372" s="319" t="inlineStr">
        <is>
          <t>-</t>
        </is>
      </c>
      <c r="C372" s="463" t="n">
        <v>0.025</v>
      </c>
      <c r="D372" s="319" t="inlineStr">
        <is>
          <t>-</t>
        </is>
      </c>
      <c r="E372" s="319" t="inlineStr">
        <is>
          <t>-</t>
        </is>
      </c>
      <c r="F372" s="319" t="inlineStr">
        <is>
          <t>-</t>
        </is>
      </c>
      <c r="G372" s="319" t="inlineStr">
        <is>
          <t>-</t>
        </is>
      </c>
      <c r="H372" s="319" t="inlineStr">
        <is>
          <t>-</t>
        </is>
      </c>
      <c r="I372" s="463" t="n">
        <v>0.035</v>
      </c>
      <c r="J372" s="319" t="inlineStr">
        <is>
          <t>-</t>
        </is>
      </c>
      <c r="K372" s="319" t="inlineStr">
        <is>
          <t>-</t>
        </is>
      </c>
      <c r="L372" s="319" t="inlineStr">
        <is>
          <t>-</t>
        </is>
      </c>
      <c r="M372" s="463" t="n">
        <v>0.09</v>
      </c>
      <c r="N372" s="463" t="n">
        <v>0.105</v>
      </c>
      <c r="O372" s="463" t="n">
        <v>0.11</v>
      </c>
      <c r="P372" s="463" t="n">
        <v>0.275</v>
      </c>
      <c r="Q372" s="463" t="n">
        <v>0.18</v>
      </c>
      <c r="R372" s="463" t="n">
        <v>0.21</v>
      </c>
      <c r="S372" s="463" t="n">
        <v>0.22</v>
      </c>
      <c r="T372" s="463" t="n">
        <v>0.47</v>
      </c>
      <c r="U372" s="463" t="n">
        <v>0.28</v>
      </c>
      <c r="V372" s="463" t="n">
        <v>0.28</v>
      </c>
      <c r="W372" s="463" t="n">
        <v>0.34</v>
      </c>
      <c r="X372" s="319" t="inlineStr">
        <is>
          <t>-</t>
        </is>
      </c>
      <c r="Y372" s="463" t="n">
        <v>0.28</v>
      </c>
      <c r="Z372" s="463" t="n">
        <v>0.33</v>
      </c>
      <c r="AA372" s="463" t="n">
        <v>0.39</v>
      </c>
      <c r="AB372" s="463" t="n">
        <v>0.78</v>
      </c>
      <c r="AC372" s="319" t="inlineStr">
        <is>
          <t>-</t>
        </is>
      </c>
      <c r="AD372" s="319" t="inlineStr">
        <is>
          <t>-</t>
        </is>
      </c>
      <c r="AE372" s="319" t="inlineStr">
        <is>
          <t>-</t>
        </is>
      </c>
      <c r="AF372" s="319" t="inlineStr">
        <is>
          <t>-</t>
        </is>
      </c>
      <c r="AG372" s="319" t="inlineStr">
        <is>
          <t>-</t>
        </is>
      </c>
      <c r="AH372" s="319" t="inlineStr">
        <is>
          <t>-</t>
        </is>
      </c>
      <c r="AI372" s="319" t="inlineStr">
        <is>
          <t>-</t>
        </is>
      </c>
      <c r="AJ372" s="319" t="inlineStr">
        <is>
          <t>-</t>
        </is>
      </c>
      <c r="AK372" s="319" t="inlineStr">
        <is>
          <t>-</t>
        </is>
      </c>
      <c r="AL372" s="319" t="inlineStr">
        <is>
          <t>-</t>
        </is>
      </c>
      <c r="AM372" s="319" t="inlineStr">
        <is>
          <t>-</t>
        </is>
      </c>
      <c r="AN372" s="319" t="inlineStr">
        <is>
          <t>-</t>
        </is>
      </c>
      <c r="AO372" s="319" t="inlineStr">
        <is>
          <t>-</t>
        </is>
      </c>
      <c r="AP372" s="319" t="inlineStr">
        <is>
          <t>-</t>
        </is>
      </c>
      <c r="AQ372" s="319" t="inlineStr">
        <is>
          <t>-</t>
        </is>
      </c>
      <c r="AR372" s="319" t="inlineStr">
        <is>
          <t>-</t>
        </is>
      </c>
      <c r="AS372" s="319" t="inlineStr">
        <is>
          <t>-</t>
        </is>
      </c>
      <c r="AT372" s="319" t="inlineStr">
        <is>
          <t>-</t>
        </is>
      </c>
      <c r="AU372" s="319" t="inlineStr">
        <is>
          <t>-</t>
        </is>
      </c>
      <c r="AV372" s="319" t="inlineStr">
        <is>
          <t>-</t>
        </is>
      </c>
      <c r="AW372" s="319" t="inlineStr">
        <is>
          <t>-</t>
        </is>
      </c>
      <c r="AX372" s="319" t="inlineStr">
        <is>
          <t>-</t>
        </is>
      </c>
      <c r="AY372" s="319" t="inlineStr">
        <is>
          <t>-</t>
        </is>
      </c>
      <c r="AZ372" s="319" t="inlineStr">
        <is>
          <t>-</t>
        </is>
      </c>
      <c r="BA372" s="319" t="inlineStr">
        <is>
          <t>-</t>
        </is>
      </c>
      <c r="BB372" s="319" t="inlineStr">
        <is>
          <t>-</t>
        </is>
      </c>
      <c r="BC372" s="319" t="inlineStr">
        <is>
          <t>-</t>
        </is>
      </c>
      <c r="BD372" s="319" t="inlineStr">
        <is>
          <t>-</t>
        </is>
      </c>
      <c r="BE372" s="319" t="inlineStr">
        <is>
          <t>-</t>
        </is>
      </c>
      <c r="BF372" s="319" t="inlineStr">
        <is>
          <t>-</t>
        </is>
      </c>
      <c r="BG372" s="319" t="inlineStr">
        <is>
          <t>-</t>
        </is>
      </c>
      <c r="BH372" s="319" t="inlineStr">
        <is>
          <t>-</t>
        </is>
      </c>
      <c r="BI372" s="319" t="inlineStr">
        <is>
          <t>-</t>
        </is>
      </c>
      <c r="BJ372" s="319" t="inlineStr">
        <is>
          <t>-</t>
        </is>
      </c>
      <c r="BK372" s="319" t="inlineStr">
        <is>
          <t>-</t>
        </is>
      </c>
      <c r="BL372" s="319" t="inlineStr">
        <is>
          <t>-</t>
        </is>
      </c>
      <c r="BM372" s="319" t="inlineStr">
        <is>
          <t>-</t>
        </is>
      </c>
      <c r="BN372" s="319" t="inlineStr">
        <is>
          <t>-</t>
        </is>
      </c>
      <c r="BO372" s="319" t="inlineStr">
        <is>
          <t>-</t>
        </is>
      </c>
      <c r="BP372" s="319" t="inlineStr">
        <is>
          <t>-</t>
        </is>
      </c>
      <c r="BQ372" s="319" t="inlineStr">
        <is>
          <t>-</t>
        </is>
      </c>
      <c r="BR372" s="319" t="inlineStr">
        <is>
          <t>-</t>
        </is>
      </c>
      <c r="BS372" s="319" t="inlineStr">
        <is>
          <t>-</t>
        </is>
      </c>
      <c r="BT372" s="319" t="inlineStr">
        <is>
          <t>-</t>
        </is>
      </c>
      <c r="BU372" s="319" t="inlineStr">
        <is>
          <t>-</t>
        </is>
      </c>
      <c r="BV372" s="319" t="inlineStr">
        <is>
          <t>-</t>
        </is>
      </c>
      <c r="BW372" s="319" t="inlineStr">
        <is>
          <t>-</t>
        </is>
      </c>
      <c r="BX372" s="319" t="inlineStr">
        <is>
          <t>-</t>
        </is>
      </c>
      <c r="BY372" s="319" t="inlineStr">
        <is>
          <t>-</t>
        </is>
      </c>
      <c r="BZ372" s="319" t="inlineStr">
        <is>
          <t>-</t>
        </is>
      </c>
      <c r="CA372" s="319" t="inlineStr">
        <is>
          <t>-</t>
        </is>
      </c>
      <c r="CB372" s="319" t="inlineStr">
        <is>
          <t>-</t>
        </is>
      </c>
      <c r="CC372" s="302" t="n"/>
      <c r="CD372" s="302" t="n"/>
      <c r="CE372" s="302" t="n"/>
      <c r="CF372" s="302" t="n"/>
      <c r="CG372" s="302" t="n"/>
      <c r="CH372" s="302" t="n"/>
      <c r="CI372" s="302" t="n"/>
      <c r="CJ372" s="302" t="n"/>
      <c r="CK372" s="302" t="n"/>
      <c r="CL372" s="302" t="n"/>
      <c r="CM372" s="302" t="n"/>
      <c r="CN372" s="302" t="n"/>
      <c r="CO372" s="302" t="n"/>
      <c r="CP372" s="302" t="n"/>
      <c r="CQ372" s="302" t="n"/>
      <c r="CR372" s="302" t="n"/>
      <c r="CS372" s="302" t="n"/>
      <c r="CT372" s="302" t="n"/>
      <c r="CU372" s="302" t="n"/>
      <c r="CV372" s="302" t="n"/>
    </row>
    <row r="373" ht="10.5" customHeight="1" s="412">
      <c r="A373" s="302" t="inlineStr">
        <is>
          <t xml:space="preserve">    Guidance</t>
        </is>
      </c>
      <c r="B373" s="319" t="inlineStr">
        <is>
          <t>-</t>
        </is>
      </c>
      <c r="C373" s="319" t="inlineStr">
        <is>
          <t>-</t>
        </is>
      </c>
      <c r="D373" s="319" t="inlineStr">
        <is>
          <t>-</t>
        </is>
      </c>
      <c r="E373" s="319" t="inlineStr">
        <is>
          <t>-</t>
        </is>
      </c>
      <c r="F373" s="319" t="inlineStr">
        <is>
          <t>-</t>
        </is>
      </c>
      <c r="G373" s="319" t="inlineStr">
        <is>
          <t>-</t>
        </is>
      </c>
      <c r="H373" s="319" t="inlineStr">
        <is>
          <t>-</t>
        </is>
      </c>
      <c r="I373" s="319" t="inlineStr">
        <is>
          <t>-</t>
        </is>
      </c>
      <c r="J373" s="319" t="inlineStr">
        <is>
          <t>-</t>
        </is>
      </c>
      <c r="K373" s="319" t="inlineStr">
        <is>
          <t>-</t>
        </is>
      </c>
      <c r="L373" s="319" t="inlineStr">
        <is>
          <t>-</t>
        </is>
      </c>
      <c r="M373" s="319" t="inlineStr">
        <is>
          <t>-</t>
        </is>
      </c>
      <c r="N373" s="319" t="inlineStr">
        <is>
          <t>-</t>
        </is>
      </c>
      <c r="O373" s="319" t="inlineStr">
        <is>
          <t>-</t>
        </is>
      </c>
      <c r="P373" s="319" t="inlineStr">
        <is>
          <t>-</t>
        </is>
      </c>
      <c r="Q373" s="319" t="inlineStr">
        <is>
          <t>-</t>
        </is>
      </c>
      <c r="R373" s="319" t="inlineStr">
        <is>
          <t>-</t>
        </is>
      </c>
      <c r="S373" s="319" t="inlineStr">
        <is>
          <t>-</t>
        </is>
      </c>
      <c r="T373" s="319" t="inlineStr">
        <is>
          <t>-</t>
        </is>
      </c>
      <c r="U373" s="319" t="inlineStr">
        <is>
          <t>-</t>
        </is>
      </c>
      <c r="V373" s="319" t="inlineStr">
        <is>
          <t>-</t>
        </is>
      </c>
      <c r="W373" s="319" t="inlineStr">
        <is>
          <t>-</t>
        </is>
      </c>
      <c r="X373" s="465" t="n">
        <v>0.74</v>
      </c>
      <c r="Y373" s="319" t="inlineStr">
        <is>
          <t>-</t>
        </is>
      </c>
      <c r="Z373" s="319" t="inlineStr">
        <is>
          <t>-</t>
        </is>
      </c>
      <c r="AA373" s="319" t="inlineStr">
        <is>
          <t>-</t>
        </is>
      </c>
      <c r="AB373" s="319" t="inlineStr">
        <is>
          <t>-</t>
        </is>
      </c>
      <c r="AC373" s="319" t="inlineStr">
        <is>
          <t>-</t>
        </is>
      </c>
      <c r="AD373" s="319" t="inlineStr">
        <is>
          <t>-</t>
        </is>
      </c>
      <c r="AE373" s="319" t="inlineStr">
        <is>
          <t>-</t>
        </is>
      </c>
      <c r="AF373" s="319" t="inlineStr">
        <is>
          <t>-</t>
        </is>
      </c>
      <c r="AG373" s="319" t="inlineStr">
        <is>
          <t>-</t>
        </is>
      </c>
      <c r="AH373" s="319" t="inlineStr">
        <is>
          <t>-</t>
        </is>
      </c>
      <c r="AI373" s="319" t="inlineStr">
        <is>
          <t>-</t>
        </is>
      </c>
      <c r="AJ373" s="319" t="inlineStr">
        <is>
          <t>-</t>
        </is>
      </c>
      <c r="AK373" s="319" t="inlineStr">
        <is>
          <t>-</t>
        </is>
      </c>
      <c r="AL373" s="319" t="inlineStr">
        <is>
          <t>-</t>
        </is>
      </c>
      <c r="AM373" s="319" t="inlineStr">
        <is>
          <t>-</t>
        </is>
      </c>
      <c r="AN373" s="319" t="inlineStr">
        <is>
          <t>-</t>
        </is>
      </c>
      <c r="AO373" s="319" t="inlineStr">
        <is>
          <t>-</t>
        </is>
      </c>
      <c r="AP373" s="319" t="inlineStr">
        <is>
          <t>-</t>
        </is>
      </c>
      <c r="AQ373" s="319" t="inlineStr">
        <is>
          <t>-</t>
        </is>
      </c>
      <c r="AR373" s="319" t="inlineStr">
        <is>
          <t>-</t>
        </is>
      </c>
      <c r="AS373" s="319" t="inlineStr">
        <is>
          <t>-</t>
        </is>
      </c>
      <c r="AT373" s="319" t="inlineStr">
        <is>
          <t>-</t>
        </is>
      </c>
      <c r="AU373" s="319" t="inlineStr">
        <is>
          <t>-</t>
        </is>
      </c>
      <c r="AV373" s="319" t="inlineStr">
        <is>
          <t>-</t>
        </is>
      </c>
      <c r="AW373" s="319" t="inlineStr">
        <is>
          <t>-</t>
        </is>
      </c>
      <c r="AX373" s="319" t="inlineStr">
        <is>
          <t>-</t>
        </is>
      </c>
      <c r="AY373" s="319" t="inlineStr">
        <is>
          <t>-</t>
        </is>
      </c>
      <c r="AZ373" s="319" t="inlineStr">
        <is>
          <t>-</t>
        </is>
      </c>
      <c r="BA373" s="319" t="inlineStr">
        <is>
          <t>-</t>
        </is>
      </c>
      <c r="BB373" s="319" t="inlineStr">
        <is>
          <t>-</t>
        </is>
      </c>
      <c r="BC373" s="319" t="inlineStr">
        <is>
          <t>-</t>
        </is>
      </c>
      <c r="BD373" s="319" t="inlineStr">
        <is>
          <t>-</t>
        </is>
      </c>
      <c r="BE373" s="319" t="inlineStr">
        <is>
          <t>-</t>
        </is>
      </c>
      <c r="BF373" s="319" t="inlineStr">
        <is>
          <t>-</t>
        </is>
      </c>
      <c r="BG373" s="319" t="inlineStr">
        <is>
          <t>-</t>
        </is>
      </c>
      <c r="BH373" s="319" t="inlineStr">
        <is>
          <t>-</t>
        </is>
      </c>
      <c r="BI373" s="319" t="inlineStr">
        <is>
          <t>-</t>
        </is>
      </c>
      <c r="BJ373" s="319" t="inlineStr">
        <is>
          <t>-</t>
        </is>
      </c>
      <c r="BK373" s="319" t="inlineStr">
        <is>
          <t>-</t>
        </is>
      </c>
      <c r="BL373" s="319" t="inlineStr">
        <is>
          <t>-</t>
        </is>
      </c>
      <c r="BM373" s="319" t="inlineStr">
        <is>
          <t>-</t>
        </is>
      </c>
      <c r="BN373" s="319" t="inlineStr">
        <is>
          <t>-</t>
        </is>
      </c>
      <c r="BO373" s="319" t="inlineStr">
        <is>
          <t>-</t>
        </is>
      </c>
      <c r="BP373" s="319" t="inlineStr">
        <is>
          <t>-</t>
        </is>
      </c>
      <c r="BQ373" s="319" t="inlineStr">
        <is>
          <t>-</t>
        </is>
      </c>
      <c r="BR373" s="319" t="inlineStr">
        <is>
          <t>-</t>
        </is>
      </c>
      <c r="BS373" s="319" t="inlineStr">
        <is>
          <t>-</t>
        </is>
      </c>
      <c r="BT373" s="319" t="inlineStr">
        <is>
          <t>-</t>
        </is>
      </c>
      <c r="BU373" s="319" t="inlineStr">
        <is>
          <t>-</t>
        </is>
      </c>
      <c r="BV373" s="319" t="inlineStr">
        <is>
          <t>-</t>
        </is>
      </c>
      <c r="BW373" s="319" t="inlineStr">
        <is>
          <t>-</t>
        </is>
      </c>
      <c r="BX373" s="319" t="inlineStr">
        <is>
          <t>-</t>
        </is>
      </c>
      <c r="BY373" s="319" t="inlineStr">
        <is>
          <t>-</t>
        </is>
      </c>
      <c r="BZ373" s="319" t="inlineStr">
        <is>
          <t>-</t>
        </is>
      </c>
      <c r="CA373" s="319" t="inlineStr">
        <is>
          <t>-</t>
        </is>
      </c>
      <c r="CB373" s="319" t="inlineStr">
        <is>
          <t>-</t>
        </is>
      </c>
      <c r="CC373" s="302" t="n"/>
      <c r="CD373" s="302" t="n"/>
      <c r="CE373" s="302" t="n"/>
      <c r="CF373" s="302" t="n"/>
      <c r="CG373" s="302" t="n"/>
      <c r="CH373" s="302" t="n"/>
      <c r="CI373" s="302" t="n"/>
      <c r="CJ373" s="302" t="n"/>
      <c r="CK373" s="302" t="n"/>
      <c r="CL373" s="302" t="n"/>
      <c r="CM373" s="302" t="n"/>
      <c r="CN373" s="302" t="n"/>
      <c r="CO373" s="302" t="n"/>
      <c r="CP373" s="302" t="n"/>
      <c r="CQ373" s="302" t="n"/>
      <c r="CR373" s="302" t="n"/>
      <c r="CS373" s="302" t="n"/>
      <c r="CT373" s="302" t="n"/>
      <c r="CU373" s="302" t="n"/>
      <c r="CV373" s="302" t="n"/>
    </row>
    <row r="374" ht="10.5" customHeight="1" s="412">
      <c r="A374" s="302" t="inlineStr">
        <is>
          <t xml:space="preserve">    Guidance High</t>
        </is>
      </c>
      <c r="B374" s="319" t="inlineStr">
        <is>
          <t>-</t>
        </is>
      </c>
      <c r="C374" s="464" t="n">
        <v>0.03</v>
      </c>
      <c r="D374" s="319" t="inlineStr">
        <is>
          <t>-</t>
        </is>
      </c>
      <c r="E374" s="319" t="inlineStr">
        <is>
          <t>-</t>
        </is>
      </c>
      <c r="F374" s="319" t="inlineStr">
        <is>
          <t>-</t>
        </is>
      </c>
      <c r="G374" s="319" t="inlineStr">
        <is>
          <t>-</t>
        </is>
      </c>
      <c r="H374" s="319" t="inlineStr">
        <is>
          <t>-</t>
        </is>
      </c>
      <c r="I374" s="464" t="n">
        <v>0.04</v>
      </c>
      <c r="J374" s="319" t="inlineStr">
        <is>
          <t>-</t>
        </is>
      </c>
      <c r="K374" s="319" t="inlineStr">
        <is>
          <t>-</t>
        </is>
      </c>
      <c r="L374" s="319" t="inlineStr">
        <is>
          <t>-</t>
        </is>
      </c>
      <c r="M374" s="464" t="n">
        <v>0.1</v>
      </c>
      <c r="N374" s="464" t="n">
        <v>0.115</v>
      </c>
      <c r="O374" s="464" t="n">
        <v>0.12</v>
      </c>
      <c r="P374" s="464" t="n">
        <v>0.285</v>
      </c>
      <c r="Q374" s="464" t="n">
        <v>0.19</v>
      </c>
      <c r="R374" s="464" t="n">
        <v>0.22</v>
      </c>
      <c r="S374" s="464" t="n">
        <v>0.24</v>
      </c>
      <c r="T374" s="464" t="n">
        <v>0.49</v>
      </c>
      <c r="U374" s="464" t="n">
        <v>0.29</v>
      </c>
      <c r="V374" s="464" t="n">
        <v>0.3</v>
      </c>
      <c r="W374" s="464" t="n">
        <v>0.36</v>
      </c>
      <c r="X374" s="319" t="inlineStr">
        <is>
          <t>-</t>
        </is>
      </c>
      <c r="Y374" s="464" t="n">
        <v>0.3</v>
      </c>
      <c r="Z374" s="464" t="n">
        <v>0.35</v>
      </c>
      <c r="AA374" s="464" t="n">
        <v>0.41</v>
      </c>
      <c r="AB374" s="464" t="n">
        <v>0.8</v>
      </c>
      <c r="AC374" s="319" t="inlineStr">
        <is>
          <t>-</t>
        </is>
      </c>
      <c r="AD374" s="319" t="inlineStr">
        <is>
          <t>-</t>
        </is>
      </c>
      <c r="AE374" s="319" t="inlineStr">
        <is>
          <t>-</t>
        </is>
      </c>
      <c r="AF374" s="319" t="inlineStr">
        <is>
          <t>-</t>
        </is>
      </c>
      <c r="AG374" s="319" t="inlineStr">
        <is>
          <t>-</t>
        </is>
      </c>
      <c r="AH374" s="319" t="inlineStr">
        <is>
          <t>-</t>
        </is>
      </c>
      <c r="AI374" s="319" t="inlineStr">
        <is>
          <t>-</t>
        </is>
      </c>
      <c r="AJ374" s="319" t="inlineStr">
        <is>
          <t>-</t>
        </is>
      </c>
      <c r="AK374" s="319" t="inlineStr">
        <is>
          <t>-</t>
        </is>
      </c>
      <c r="AL374" s="319" t="inlineStr">
        <is>
          <t>-</t>
        </is>
      </c>
      <c r="AM374" s="319" t="inlineStr">
        <is>
          <t>-</t>
        </is>
      </c>
      <c r="AN374" s="319" t="inlineStr">
        <is>
          <t>-</t>
        </is>
      </c>
      <c r="AO374" s="319" t="inlineStr">
        <is>
          <t>-</t>
        </is>
      </c>
      <c r="AP374" s="319" t="inlineStr">
        <is>
          <t>-</t>
        </is>
      </c>
      <c r="AQ374" s="319" t="inlineStr">
        <is>
          <t>-</t>
        </is>
      </c>
      <c r="AR374" s="319" t="inlineStr">
        <is>
          <t>-</t>
        </is>
      </c>
      <c r="AS374" s="319" t="inlineStr">
        <is>
          <t>-</t>
        </is>
      </c>
      <c r="AT374" s="319" t="inlineStr">
        <is>
          <t>-</t>
        </is>
      </c>
      <c r="AU374" s="319" t="inlineStr">
        <is>
          <t>-</t>
        </is>
      </c>
      <c r="AV374" s="319" t="inlineStr">
        <is>
          <t>-</t>
        </is>
      </c>
      <c r="AW374" s="319" t="inlineStr">
        <is>
          <t>-</t>
        </is>
      </c>
      <c r="AX374" s="319" t="inlineStr">
        <is>
          <t>-</t>
        </is>
      </c>
      <c r="AY374" s="319" t="inlineStr">
        <is>
          <t>-</t>
        </is>
      </c>
      <c r="AZ374" s="319" t="inlineStr">
        <is>
          <t>-</t>
        </is>
      </c>
      <c r="BA374" s="319" t="inlineStr">
        <is>
          <t>-</t>
        </is>
      </c>
      <c r="BB374" s="319" t="inlineStr">
        <is>
          <t>-</t>
        </is>
      </c>
      <c r="BC374" s="319" t="inlineStr">
        <is>
          <t>-</t>
        </is>
      </c>
      <c r="BD374" s="319" t="inlineStr">
        <is>
          <t>-</t>
        </is>
      </c>
      <c r="BE374" s="319" t="inlineStr">
        <is>
          <t>-</t>
        </is>
      </c>
      <c r="BF374" s="319" t="inlineStr">
        <is>
          <t>-</t>
        </is>
      </c>
      <c r="BG374" s="319" t="inlineStr">
        <is>
          <t>-</t>
        </is>
      </c>
      <c r="BH374" s="319" t="inlineStr">
        <is>
          <t>-</t>
        </is>
      </c>
      <c r="BI374" s="319" t="inlineStr">
        <is>
          <t>-</t>
        </is>
      </c>
      <c r="BJ374" s="319" t="inlineStr">
        <is>
          <t>-</t>
        </is>
      </c>
      <c r="BK374" s="319" t="inlineStr">
        <is>
          <t>-</t>
        </is>
      </c>
      <c r="BL374" s="319" t="inlineStr">
        <is>
          <t>-</t>
        </is>
      </c>
      <c r="BM374" s="319" t="inlineStr">
        <is>
          <t>-</t>
        </is>
      </c>
      <c r="BN374" s="319" t="inlineStr">
        <is>
          <t>-</t>
        </is>
      </c>
      <c r="BO374" s="319" t="inlineStr">
        <is>
          <t>-</t>
        </is>
      </c>
      <c r="BP374" s="319" t="inlineStr">
        <is>
          <t>-</t>
        </is>
      </c>
      <c r="BQ374" s="319" t="inlineStr">
        <is>
          <t>-</t>
        </is>
      </c>
      <c r="BR374" s="319" t="inlineStr">
        <is>
          <t>-</t>
        </is>
      </c>
      <c r="BS374" s="319" t="inlineStr">
        <is>
          <t>-</t>
        </is>
      </c>
      <c r="BT374" s="319" t="inlineStr">
        <is>
          <t>-</t>
        </is>
      </c>
      <c r="BU374" s="319" t="inlineStr">
        <is>
          <t>-</t>
        </is>
      </c>
      <c r="BV374" s="319" t="inlineStr">
        <is>
          <t>-</t>
        </is>
      </c>
      <c r="BW374" s="319" t="inlineStr">
        <is>
          <t>-</t>
        </is>
      </c>
      <c r="BX374" s="319" t="inlineStr">
        <is>
          <t>-</t>
        </is>
      </c>
      <c r="BY374" s="319" t="inlineStr">
        <is>
          <t>-</t>
        </is>
      </c>
      <c r="BZ374" s="319" t="inlineStr">
        <is>
          <t>-</t>
        </is>
      </c>
      <c r="CA374" s="319" t="inlineStr">
        <is>
          <t>-</t>
        </is>
      </c>
      <c r="CB374" s="319" t="inlineStr">
        <is>
          <t>-</t>
        </is>
      </c>
      <c r="CC374" s="302" t="n"/>
      <c r="CD374" s="302" t="n"/>
      <c r="CE374" s="302" t="n"/>
      <c r="CF374" s="302" t="n"/>
      <c r="CG374" s="302" t="n"/>
      <c r="CH374" s="302" t="n"/>
      <c r="CI374" s="302" t="n"/>
      <c r="CJ374" s="302" t="n"/>
      <c r="CK374" s="302" t="n"/>
      <c r="CL374" s="302" t="n"/>
      <c r="CM374" s="302" t="n"/>
      <c r="CN374" s="302" t="n"/>
      <c r="CO374" s="302" t="n"/>
      <c r="CP374" s="302" t="n"/>
      <c r="CQ374" s="302" t="n"/>
      <c r="CR374" s="302" t="n"/>
      <c r="CS374" s="302" t="n"/>
      <c r="CT374" s="302" t="n"/>
      <c r="CU374" s="302" t="n"/>
      <c r="CV374" s="302" t="n"/>
    </row>
    <row r="375" ht="10.5" customHeight="1" s="412">
      <c r="A375" s="302" t="inlineStr">
        <is>
          <t xml:space="preserve">    Acctg. Standard</t>
        </is>
      </c>
      <c r="B375" s="319" t="inlineStr">
        <is>
          <t>-</t>
        </is>
      </c>
      <c r="C375" s="319" t="inlineStr">
        <is>
          <t>US GAAP</t>
        </is>
      </c>
      <c r="D375" s="319" t="inlineStr">
        <is>
          <t>-</t>
        </is>
      </c>
      <c r="E375" s="319" t="inlineStr">
        <is>
          <t>-</t>
        </is>
      </c>
      <c r="F375" s="319" t="inlineStr">
        <is>
          <t>-</t>
        </is>
      </c>
      <c r="G375" s="319" t="inlineStr">
        <is>
          <t>US GAAP</t>
        </is>
      </c>
      <c r="H375" s="319" t="inlineStr">
        <is>
          <t>US GAAP</t>
        </is>
      </c>
      <c r="I375" s="319" t="inlineStr">
        <is>
          <t>US GAAP</t>
        </is>
      </c>
      <c r="J375" s="319" t="inlineStr">
        <is>
          <t>US GAAP</t>
        </is>
      </c>
      <c r="K375" s="319" t="inlineStr">
        <is>
          <t>US GAAP</t>
        </is>
      </c>
      <c r="L375" s="319" t="inlineStr">
        <is>
          <t>US GAAP</t>
        </is>
      </c>
      <c r="M375" s="319" t="inlineStr">
        <is>
          <t>US GAAP</t>
        </is>
      </c>
      <c r="N375" s="319" t="inlineStr">
        <is>
          <t>US GAAP</t>
        </is>
      </c>
      <c r="O375" s="319" t="inlineStr">
        <is>
          <t>US GAAP</t>
        </is>
      </c>
      <c r="P375" s="319" t="inlineStr">
        <is>
          <t>US GAAP</t>
        </is>
      </c>
      <c r="Q375" s="319" t="inlineStr">
        <is>
          <t>US GAAP</t>
        </is>
      </c>
      <c r="R375" s="319" t="inlineStr">
        <is>
          <t>US GAAP</t>
        </is>
      </c>
      <c r="S375" s="319" t="inlineStr">
        <is>
          <t>US GAAP</t>
        </is>
      </c>
      <c r="T375" s="319" t="inlineStr">
        <is>
          <t>US GAAP</t>
        </is>
      </c>
      <c r="U375" s="319" t="inlineStr">
        <is>
          <t>US GAAP</t>
        </is>
      </c>
      <c r="V375" s="319" t="inlineStr">
        <is>
          <t>US GAAP</t>
        </is>
      </c>
      <c r="W375" s="319" t="inlineStr">
        <is>
          <t>US GAAP</t>
        </is>
      </c>
      <c r="X375" s="319" t="inlineStr">
        <is>
          <t>US GAAP</t>
        </is>
      </c>
      <c r="Y375" s="319" t="inlineStr">
        <is>
          <t>US GAAP</t>
        </is>
      </c>
      <c r="Z375" s="319" t="inlineStr">
        <is>
          <t>US GAAP</t>
        </is>
      </c>
      <c r="AA375" s="319" t="inlineStr">
        <is>
          <t>US GAAP</t>
        </is>
      </c>
      <c r="AB375" s="319" t="inlineStr">
        <is>
          <t>US GAAP</t>
        </is>
      </c>
      <c r="AC375" s="319" t="inlineStr">
        <is>
          <t>-</t>
        </is>
      </c>
      <c r="AD375" s="319" t="inlineStr">
        <is>
          <t>-</t>
        </is>
      </c>
      <c r="AE375" s="319" t="inlineStr">
        <is>
          <t>-</t>
        </is>
      </c>
      <c r="AF375" s="319" t="inlineStr">
        <is>
          <t>-</t>
        </is>
      </c>
      <c r="AG375" s="319" t="inlineStr">
        <is>
          <t>-</t>
        </is>
      </c>
      <c r="AH375" s="319" t="inlineStr">
        <is>
          <t>-</t>
        </is>
      </c>
      <c r="AI375" s="319" t="inlineStr">
        <is>
          <t>-</t>
        </is>
      </c>
      <c r="AJ375" s="319" t="inlineStr">
        <is>
          <t>-</t>
        </is>
      </c>
      <c r="AK375" s="319" t="inlineStr">
        <is>
          <t>-</t>
        </is>
      </c>
      <c r="AL375" s="319" t="inlineStr">
        <is>
          <t>-</t>
        </is>
      </c>
      <c r="AM375" s="319" t="inlineStr">
        <is>
          <t>-</t>
        </is>
      </c>
      <c r="AN375" s="319" t="inlineStr">
        <is>
          <t>-</t>
        </is>
      </c>
      <c r="AO375" s="319" t="inlineStr">
        <is>
          <t>-</t>
        </is>
      </c>
      <c r="AP375" s="319" t="inlineStr">
        <is>
          <t>-</t>
        </is>
      </c>
      <c r="AQ375" s="319" t="inlineStr">
        <is>
          <t>-</t>
        </is>
      </c>
      <c r="AR375" s="319" t="inlineStr">
        <is>
          <t>-</t>
        </is>
      </c>
      <c r="AS375" s="319" t="inlineStr">
        <is>
          <t>-</t>
        </is>
      </c>
      <c r="AT375" s="319" t="inlineStr">
        <is>
          <t>-</t>
        </is>
      </c>
      <c r="AU375" s="319" t="inlineStr">
        <is>
          <t>-</t>
        </is>
      </c>
      <c r="AV375" s="319" t="inlineStr">
        <is>
          <t>-</t>
        </is>
      </c>
      <c r="AW375" s="319" t="inlineStr">
        <is>
          <t>-</t>
        </is>
      </c>
      <c r="AX375" s="319" t="inlineStr">
        <is>
          <t>-</t>
        </is>
      </c>
      <c r="AY375" s="319" t="inlineStr">
        <is>
          <t>-</t>
        </is>
      </c>
      <c r="AZ375" s="319" t="inlineStr">
        <is>
          <t>-</t>
        </is>
      </c>
      <c r="BA375" s="319" t="inlineStr">
        <is>
          <t>-</t>
        </is>
      </c>
      <c r="BB375" s="319" t="inlineStr">
        <is>
          <t>-</t>
        </is>
      </c>
      <c r="BC375" s="319" t="inlineStr">
        <is>
          <t>-</t>
        </is>
      </c>
      <c r="BD375" s="319" t="inlineStr">
        <is>
          <t>-</t>
        </is>
      </c>
      <c r="BE375" s="319" t="inlineStr">
        <is>
          <t>-</t>
        </is>
      </c>
      <c r="BF375" s="319" t="inlineStr">
        <is>
          <t>-</t>
        </is>
      </c>
      <c r="BG375" s="319" t="inlineStr">
        <is>
          <t>-</t>
        </is>
      </c>
      <c r="BH375" s="319" t="inlineStr">
        <is>
          <t>-</t>
        </is>
      </c>
      <c r="BI375" s="319" t="inlineStr">
        <is>
          <t>-</t>
        </is>
      </c>
      <c r="BJ375" s="319" t="inlineStr">
        <is>
          <t>-</t>
        </is>
      </c>
      <c r="BK375" s="319" t="inlineStr">
        <is>
          <t>-</t>
        </is>
      </c>
      <c r="BL375" s="319" t="inlineStr">
        <is>
          <t>-</t>
        </is>
      </c>
      <c r="BM375" s="319" t="inlineStr">
        <is>
          <t>-</t>
        </is>
      </c>
      <c r="BN375" s="319" t="inlineStr">
        <is>
          <t>-</t>
        </is>
      </c>
      <c r="BO375" s="319" t="inlineStr">
        <is>
          <t>-</t>
        </is>
      </c>
      <c r="BP375" s="319" t="inlineStr">
        <is>
          <t>-</t>
        </is>
      </c>
      <c r="BQ375" s="319" t="inlineStr">
        <is>
          <t>-</t>
        </is>
      </c>
      <c r="BR375" s="319" t="inlineStr">
        <is>
          <t>-</t>
        </is>
      </c>
      <c r="BS375" s="319" t="inlineStr">
        <is>
          <t>-</t>
        </is>
      </c>
      <c r="BT375" s="319" t="inlineStr">
        <is>
          <t>-</t>
        </is>
      </c>
      <c r="BU375" s="319" t="inlineStr">
        <is>
          <t>-</t>
        </is>
      </c>
      <c r="BV375" s="319" t="inlineStr">
        <is>
          <t>-</t>
        </is>
      </c>
      <c r="BW375" s="319" t="inlineStr">
        <is>
          <t>-</t>
        </is>
      </c>
      <c r="BX375" s="319" t="inlineStr">
        <is>
          <t>-</t>
        </is>
      </c>
      <c r="BY375" s="319" t="inlineStr">
        <is>
          <t>-</t>
        </is>
      </c>
      <c r="BZ375" s="319" t="inlineStr">
        <is>
          <t>-</t>
        </is>
      </c>
      <c r="CA375" s="319" t="inlineStr">
        <is>
          <t>-</t>
        </is>
      </c>
      <c r="CB375" s="319" t="inlineStr">
        <is>
          <t>-</t>
        </is>
      </c>
      <c r="CC375" s="302" t="n"/>
      <c r="CD375" s="302" t="n"/>
      <c r="CE375" s="302" t="n"/>
      <c r="CF375" s="302" t="n"/>
      <c r="CG375" s="302" t="n"/>
      <c r="CH375" s="302" t="n"/>
      <c r="CI375" s="302" t="n"/>
      <c r="CJ375" s="302" t="n"/>
      <c r="CK375" s="302" t="n"/>
      <c r="CL375" s="302" t="n"/>
      <c r="CM375" s="302" t="n"/>
      <c r="CN375" s="302" t="n"/>
      <c r="CO375" s="302" t="n"/>
      <c r="CP375" s="302" t="n"/>
      <c r="CQ375" s="302" t="n"/>
      <c r="CR375" s="302" t="n"/>
      <c r="CS375" s="302" t="n"/>
      <c r="CT375" s="302" t="n"/>
      <c r="CU375" s="302" t="n"/>
      <c r="CV375" s="302" t="n"/>
    </row>
    <row r="376" ht="10.5" customHeight="1" s="412">
      <c r="A376" s="318" t="inlineStr">
        <is>
          <t>Cash Earnings / Share</t>
        </is>
      </c>
      <c r="B376" s="319" t="inlineStr">
        <is>
          <t>-</t>
        </is>
      </c>
      <c r="C376" s="319" t="inlineStr">
        <is>
          <t>-</t>
        </is>
      </c>
      <c r="D376" s="319" t="inlineStr">
        <is>
          <t>-</t>
        </is>
      </c>
      <c r="E376" s="319" t="inlineStr">
        <is>
          <t>-</t>
        </is>
      </c>
      <c r="F376" s="319" t="inlineStr">
        <is>
          <t>-</t>
        </is>
      </c>
      <c r="G376" s="319" t="inlineStr">
        <is>
          <t>-</t>
        </is>
      </c>
      <c r="H376" s="319" t="inlineStr">
        <is>
          <t>-</t>
        </is>
      </c>
      <c r="I376" s="319" t="inlineStr">
        <is>
          <t>-</t>
        </is>
      </c>
      <c r="J376" s="319" t="inlineStr">
        <is>
          <t>-</t>
        </is>
      </c>
      <c r="K376" s="319" t="inlineStr">
        <is>
          <t>-</t>
        </is>
      </c>
      <c r="L376" s="319" t="inlineStr">
        <is>
          <t>-</t>
        </is>
      </c>
      <c r="M376" s="319" t="inlineStr">
        <is>
          <t>-</t>
        </is>
      </c>
      <c r="N376" s="319" t="inlineStr">
        <is>
          <t>-</t>
        </is>
      </c>
      <c r="O376" s="319" t="inlineStr">
        <is>
          <t>-</t>
        </is>
      </c>
      <c r="P376" s="319" t="inlineStr">
        <is>
          <t>-</t>
        </is>
      </c>
      <c r="Q376" s="319" t="inlineStr">
        <is>
          <t>-</t>
        </is>
      </c>
      <c r="R376" s="319" t="inlineStr">
        <is>
          <t>-</t>
        </is>
      </c>
      <c r="S376" s="319" t="inlineStr">
        <is>
          <t>-</t>
        </is>
      </c>
      <c r="T376" s="319" t="inlineStr">
        <is>
          <t>-</t>
        </is>
      </c>
      <c r="U376" s="461" t="n">
        <v>0.3651</v>
      </c>
      <c r="V376" s="461" t="n">
        <v>0.4098</v>
      </c>
      <c r="W376" s="461" t="n">
        <v>0.472</v>
      </c>
      <c r="X376" s="461" t="n">
        <v>0.8325</v>
      </c>
      <c r="Y376" s="461" t="n">
        <v>0.4046</v>
      </c>
      <c r="Z376" s="461" t="n">
        <v>0.4697</v>
      </c>
      <c r="AA376" s="461" t="n">
        <v>0.54</v>
      </c>
      <c r="AB376" s="319" t="inlineStr">
        <is>
          <t>-</t>
        </is>
      </c>
      <c r="AC376" s="319" t="inlineStr">
        <is>
          <t>-</t>
        </is>
      </c>
      <c r="AD376" s="319" t="inlineStr">
        <is>
          <t>-</t>
        </is>
      </c>
      <c r="AE376" s="319" t="inlineStr">
        <is>
          <t>-</t>
        </is>
      </c>
      <c r="AF376" s="319" t="inlineStr">
        <is>
          <t>-</t>
        </is>
      </c>
      <c r="AG376" s="319" t="inlineStr">
        <is>
          <t>-</t>
        </is>
      </c>
      <c r="AH376" s="319" t="inlineStr">
        <is>
          <t>-</t>
        </is>
      </c>
      <c r="AI376" s="319" t="inlineStr">
        <is>
          <t>-</t>
        </is>
      </c>
      <c r="AJ376" s="319" t="inlineStr">
        <is>
          <t>-</t>
        </is>
      </c>
      <c r="AK376" s="319" t="inlineStr">
        <is>
          <t>-</t>
        </is>
      </c>
      <c r="AL376" s="319" t="inlineStr">
        <is>
          <t>-</t>
        </is>
      </c>
      <c r="AM376" s="319" t="inlineStr">
        <is>
          <t>-</t>
        </is>
      </c>
      <c r="AN376" s="319" t="inlineStr">
        <is>
          <t>-</t>
        </is>
      </c>
      <c r="AO376" s="319" t="inlineStr">
        <is>
          <t>-</t>
        </is>
      </c>
      <c r="AP376" s="319" t="inlineStr">
        <is>
          <t>-</t>
        </is>
      </c>
      <c r="AQ376" s="319" t="inlineStr">
        <is>
          <t>-</t>
        </is>
      </c>
      <c r="AR376" s="319" t="inlineStr">
        <is>
          <t>-</t>
        </is>
      </c>
      <c r="AS376" s="319" t="inlineStr">
        <is>
          <t>-</t>
        </is>
      </c>
      <c r="AT376" s="319" t="inlineStr">
        <is>
          <t>-</t>
        </is>
      </c>
      <c r="AU376" s="319" t="inlineStr">
        <is>
          <t>-</t>
        </is>
      </c>
      <c r="AV376" s="319" t="inlineStr">
        <is>
          <t>-</t>
        </is>
      </c>
      <c r="AW376" s="319" t="inlineStr">
        <is>
          <t>-</t>
        </is>
      </c>
      <c r="AX376" s="319" t="inlineStr">
        <is>
          <t>-</t>
        </is>
      </c>
      <c r="AY376" s="319" t="inlineStr">
        <is>
          <t>-</t>
        </is>
      </c>
      <c r="AZ376" s="319" t="inlineStr">
        <is>
          <t>-</t>
        </is>
      </c>
      <c r="BA376" s="319" t="inlineStr">
        <is>
          <t>-</t>
        </is>
      </c>
      <c r="BB376" s="319" t="inlineStr">
        <is>
          <t>-</t>
        </is>
      </c>
      <c r="BC376" s="319" t="inlineStr">
        <is>
          <t>-</t>
        </is>
      </c>
      <c r="BD376" s="319" t="inlineStr">
        <is>
          <t>-</t>
        </is>
      </c>
      <c r="BE376" s="319" t="inlineStr">
        <is>
          <t>-</t>
        </is>
      </c>
      <c r="BF376" s="319" t="inlineStr">
        <is>
          <t>-</t>
        </is>
      </c>
      <c r="BG376" s="319" t="inlineStr">
        <is>
          <t>-</t>
        </is>
      </c>
      <c r="BH376" s="319" t="inlineStr">
        <is>
          <t>-</t>
        </is>
      </c>
      <c r="BI376" s="319" t="inlineStr">
        <is>
          <t>-</t>
        </is>
      </c>
      <c r="BJ376" s="319" t="inlineStr">
        <is>
          <t>-</t>
        </is>
      </c>
      <c r="BK376" s="319" t="inlineStr">
        <is>
          <t>-</t>
        </is>
      </c>
      <c r="BL376" s="319" t="inlineStr">
        <is>
          <t>-</t>
        </is>
      </c>
      <c r="BM376" s="319" t="inlineStr">
        <is>
          <t>-</t>
        </is>
      </c>
      <c r="BN376" s="319" t="inlineStr">
        <is>
          <t>-</t>
        </is>
      </c>
      <c r="BO376" s="319" t="inlineStr">
        <is>
          <t>-</t>
        </is>
      </c>
      <c r="BP376" s="319" t="inlineStr">
        <is>
          <t>-</t>
        </is>
      </c>
      <c r="BQ376" s="319" t="inlineStr">
        <is>
          <t>-</t>
        </is>
      </c>
      <c r="BR376" s="319" t="inlineStr">
        <is>
          <t>-</t>
        </is>
      </c>
      <c r="BS376" s="319" t="inlineStr">
        <is>
          <t>-</t>
        </is>
      </c>
      <c r="BT376" s="319" t="inlineStr">
        <is>
          <t>-</t>
        </is>
      </c>
      <c r="BU376" s="319" t="inlineStr">
        <is>
          <t>-</t>
        </is>
      </c>
      <c r="BV376" s="319" t="inlineStr">
        <is>
          <t>-</t>
        </is>
      </c>
      <c r="BW376" s="319" t="inlineStr">
        <is>
          <t>-</t>
        </is>
      </c>
      <c r="BX376" s="319" t="inlineStr">
        <is>
          <t>-</t>
        </is>
      </c>
      <c r="BY376" s="319" t="inlineStr">
        <is>
          <t>-</t>
        </is>
      </c>
      <c r="BZ376" s="319" t="inlineStr">
        <is>
          <t>-</t>
        </is>
      </c>
      <c r="CA376" s="319" t="inlineStr">
        <is>
          <t>-</t>
        </is>
      </c>
      <c r="CB376" s="319" t="inlineStr">
        <is>
          <t>-</t>
        </is>
      </c>
      <c r="CC376" s="302" t="n"/>
      <c r="CD376" s="302" t="n"/>
      <c r="CE376" s="302" t="n"/>
      <c r="CF376" s="302" t="n"/>
      <c r="CG376" s="302" t="n"/>
      <c r="CH376" s="302" t="n"/>
      <c r="CI376" s="302" t="n"/>
      <c r="CJ376" s="302" t="n"/>
      <c r="CK376" s="302" t="n"/>
      <c r="CL376" s="302" t="n"/>
      <c r="CM376" s="302" t="n"/>
      <c r="CN376" s="302" t="n"/>
      <c r="CO376" s="302" t="n"/>
      <c r="CP376" s="302" t="n"/>
      <c r="CQ376" s="302" t="n"/>
      <c r="CR376" s="302" t="n"/>
      <c r="CS376" s="302" t="n"/>
      <c r="CT376" s="302" t="n"/>
      <c r="CU376" s="302" t="n"/>
      <c r="CV376" s="302" t="n"/>
    </row>
    <row r="377" ht="10.5" customHeight="1" s="412">
      <c r="A377" s="302" t="inlineStr">
        <is>
          <t xml:space="preserve">    Final Est.</t>
        </is>
      </c>
      <c r="B377" s="319" t="inlineStr">
        <is>
          <t>-</t>
        </is>
      </c>
      <c r="C377" s="319" t="inlineStr">
        <is>
          <t>-</t>
        </is>
      </c>
      <c r="D377" s="319" t="inlineStr">
        <is>
          <t>-</t>
        </is>
      </c>
      <c r="E377" s="319" t="inlineStr">
        <is>
          <t>-</t>
        </is>
      </c>
      <c r="F377" s="319" t="inlineStr">
        <is>
          <t>-</t>
        </is>
      </c>
      <c r="G377" s="319" t="inlineStr">
        <is>
          <t>-</t>
        </is>
      </c>
      <c r="H377" s="319" t="inlineStr">
        <is>
          <t>-</t>
        </is>
      </c>
      <c r="I377" s="319" t="inlineStr">
        <is>
          <t>-</t>
        </is>
      </c>
      <c r="J377" s="319" t="inlineStr">
        <is>
          <t>-</t>
        </is>
      </c>
      <c r="K377" s="319" t="inlineStr">
        <is>
          <t>-</t>
        </is>
      </c>
      <c r="L377" s="319" t="inlineStr">
        <is>
          <t>-</t>
        </is>
      </c>
      <c r="M377" s="319" t="inlineStr">
        <is>
          <t>-</t>
        </is>
      </c>
      <c r="N377" s="319" t="inlineStr">
        <is>
          <t>-</t>
        </is>
      </c>
      <c r="O377" s="319" t="inlineStr">
        <is>
          <t>-</t>
        </is>
      </c>
      <c r="P377" s="319" t="inlineStr">
        <is>
          <t>-</t>
        </is>
      </c>
      <c r="Q377" s="319" t="inlineStr">
        <is>
          <t>-</t>
        </is>
      </c>
      <c r="R377" s="319" t="inlineStr">
        <is>
          <t>-</t>
        </is>
      </c>
      <c r="S377" s="319" t="inlineStr">
        <is>
          <t>-</t>
        </is>
      </c>
      <c r="T377" s="319" t="inlineStr">
        <is>
          <t>-</t>
        </is>
      </c>
      <c r="U377" s="462" t="n">
        <v>0.36222</v>
      </c>
      <c r="V377" s="462" t="n">
        <v>0.37818</v>
      </c>
      <c r="W377" s="462" t="n">
        <v>0.43379</v>
      </c>
      <c r="X377" s="462" t="n">
        <v>0.82165</v>
      </c>
      <c r="Y377" s="462" t="n">
        <v>0.39881</v>
      </c>
      <c r="Z377" s="462" t="n">
        <v>0.42311</v>
      </c>
      <c r="AA377" s="462" t="n">
        <v>0.49279</v>
      </c>
      <c r="AB377" s="319" t="inlineStr">
        <is>
          <t>-</t>
        </is>
      </c>
      <c r="AC377" s="319" t="inlineStr">
        <is>
          <t>-</t>
        </is>
      </c>
      <c r="AD377" s="319" t="inlineStr">
        <is>
          <t>-</t>
        </is>
      </c>
      <c r="AE377" s="319" t="inlineStr">
        <is>
          <t>-</t>
        </is>
      </c>
      <c r="AF377" s="319" t="inlineStr">
        <is>
          <t>-</t>
        </is>
      </c>
      <c r="AG377" s="319" t="inlineStr">
        <is>
          <t>-</t>
        </is>
      </c>
      <c r="AH377" s="319" t="inlineStr">
        <is>
          <t>-</t>
        </is>
      </c>
      <c r="AI377" s="319" t="inlineStr">
        <is>
          <t>-</t>
        </is>
      </c>
      <c r="AJ377" s="319" t="inlineStr">
        <is>
          <t>-</t>
        </is>
      </c>
      <c r="AK377" s="319" t="inlineStr">
        <is>
          <t>-</t>
        </is>
      </c>
      <c r="AL377" s="319" t="inlineStr">
        <is>
          <t>-</t>
        </is>
      </c>
      <c r="AM377" s="319" t="inlineStr">
        <is>
          <t>-</t>
        </is>
      </c>
      <c r="AN377" s="319" t="inlineStr">
        <is>
          <t>-</t>
        </is>
      </c>
      <c r="AO377" s="319" t="inlineStr">
        <is>
          <t>-</t>
        </is>
      </c>
      <c r="AP377" s="319" t="inlineStr">
        <is>
          <t>-</t>
        </is>
      </c>
      <c r="AQ377" s="319" t="inlineStr">
        <is>
          <t>-</t>
        </is>
      </c>
      <c r="AR377" s="319" t="inlineStr">
        <is>
          <t>-</t>
        </is>
      </c>
      <c r="AS377" s="319" t="inlineStr">
        <is>
          <t>-</t>
        </is>
      </c>
      <c r="AT377" s="319" t="inlineStr">
        <is>
          <t>-</t>
        </is>
      </c>
      <c r="AU377" s="319" t="inlineStr">
        <is>
          <t>-</t>
        </is>
      </c>
      <c r="AV377" s="319" t="inlineStr">
        <is>
          <t>-</t>
        </is>
      </c>
      <c r="AW377" s="319" t="inlineStr">
        <is>
          <t>-</t>
        </is>
      </c>
      <c r="AX377" s="319" t="inlineStr">
        <is>
          <t>-</t>
        </is>
      </c>
      <c r="AY377" s="319" t="inlineStr">
        <is>
          <t>-</t>
        </is>
      </c>
      <c r="AZ377" s="319" t="inlineStr">
        <is>
          <t>-</t>
        </is>
      </c>
      <c r="BA377" s="319" t="inlineStr">
        <is>
          <t>-</t>
        </is>
      </c>
      <c r="BB377" s="319" t="inlineStr">
        <is>
          <t>-</t>
        </is>
      </c>
      <c r="BC377" s="319" t="inlineStr">
        <is>
          <t>-</t>
        </is>
      </c>
      <c r="BD377" s="319" t="inlineStr">
        <is>
          <t>-</t>
        </is>
      </c>
      <c r="BE377" s="319" t="inlineStr">
        <is>
          <t>-</t>
        </is>
      </c>
      <c r="BF377" s="319" t="inlineStr">
        <is>
          <t>-</t>
        </is>
      </c>
      <c r="BG377" s="319" t="inlineStr">
        <is>
          <t>-</t>
        </is>
      </c>
      <c r="BH377" s="319" t="inlineStr">
        <is>
          <t>-</t>
        </is>
      </c>
      <c r="BI377" s="319" t="inlineStr">
        <is>
          <t>-</t>
        </is>
      </c>
      <c r="BJ377" s="319" t="inlineStr">
        <is>
          <t>-</t>
        </is>
      </c>
      <c r="BK377" s="319" t="inlineStr">
        <is>
          <t>-</t>
        </is>
      </c>
      <c r="BL377" s="319" t="inlineStr">
        <is>
          <t>-</t>
        </is>
      </c>
      <c r="BM377" s="319" t="inlineStr">
        <is>
          <t>-</t>
        </is>
      </c>
      <c r="BN377" s="319" t="inlineStr">
        <is>
          <t>-</t>
        </is>
      </c>
      <c r="BO377" s="319" t="inlineStr">
        <is>
          <t>-</t>
        </is>
      </c>
      <c r="BP377" s="319" t="inlineStr">
        <is>
          <t>-</t>
        </is>
      </c>
      <c r="BQ377" s="319" t="inlineStr">
        <is>
          <t>-</t>
        </is>
      </c>
      <c r="BR377" s="319" t="inlineStr">
        <is>
          <t>-</t>
        </is>
      </c>
      <c r="BS377" s="319" t="inlineStr">
        <is>
          <t>-</t>
        </is>
      </c>
      <c r="BT377" s="319" t="inlineStr">
        <is>
          <t>-</t>
        </is>
      </c>
      <c r="BU377" s="319" t="inlineStr">
        <is>
          <t>-</t>
        </is>
      </c>
      <c r="BV377" s="319" t="inlineStr">
        <is>
          <t>-</t>
        </is>
      </c>
      <c r="BW377" s="319" t="inlineStr">
        <is>
          <t>-</t>
        </is>
      </c>
      <c r="BX377" s="319" t="inlineStr">
        <is>
          <t>-</t>
        </is>
      </c>
      <c r="BY377" s="319" t="inlineStr">
        <is>
          <t>-</t>
        </is>
      </c>
      <c r="BZ377" s="319" t="inlineStr">
        <is>
          <t>-</t>
        </is>
      </c>
      <c r="CA377" s="319" t="inlineStr">
        <is>
          <t>-</t>
        </is>
      </c>
      <c r="CB377" s="319" t="inlineStr">
        <is>
          <t>-</t>
        </is>
      </c>
      <c r="CC377" s="302" t="n"/>
      <c r="CD377" s="302" t="n"/>
      <c r="CE377" s="302" t="n"/>
      <c r="CF377" s="302" t="n"/>
      <c r="CG377" s="302" t="n"/>
      <c r="CH377" s="302" t="n"/>
      <c r="CI377" s="302" t="n"/>
      <c r="CJ377" s="302" t="n"/>
      <c r="CK377" s="302" t="n"/>
      <c r="CL377" s="302" t="n"/>
      <c r="CM377" s="302" t="n"/>
      <c r="CN377" s="302" t="n"/>
      <c r="CO377" s="302" t="n"/>
      <c r="CP377" s="302" t="n"/>
      <c r="CQ377" s="302" t="n"/>
      <c r="CR377" s="302" t="n"/>
      <c r="CS377" s="302" t="n"/>
      <c r="CT377" s="302" t="n"/>
      <c r="CU377" s="302" t="n"/>
      <c r="CV377" s="302" t="n"/>
    </row>
    <row r="378" ht="10.5" customHeight="1" s="412">
      <c r="A378" s="302" t="inlineStr">
        <is>
          <t xml:space="preserve">    Median</t>
        </is>
      </c>
      <c r="B378" s="319" t="inlineStr">
        <is>
          <t>-</t>
        </is>
      </c>
      <c r="C378" s="319" t="inlineStr">
        <is>
          <t>-</t>
        </is>
      </c>
      <c r="D378" s="319" t="inlineStr">
        <is>
          <t>-</t>
        </is>
      </c>
      <c r="E378" s="319" t="inlineStr">
        <is>
          <t>-</t>
        </is>
      </c>
      <c r="F378" s="319" t="inlineStr">
        <is>
          <t>-</t>
        </is>
      </c>
      <c r="G378" s="319" t="inlineStr">
        <is>
          <t>-</t>
        </is>
      </c>
      <c r="H378" s="319" t="inlineStr">
        <is>
          <t>-</t>
        </is>
      </c>
      <c r="I378" s="319" t="inlineStr">
        <is>
          <t>-</t>
        </is>
      </c>
      <c r="J378" s="319" t="inlineStr">
        <is>
          <t>-</t>
        </is>
      </c>
      <c r="K378" s="319" t="inlineStr">
        <is>
          <t>-</t>
        </is>
      </c>
      <c r="L378" s="319" t="inlineStr">
        <is>
          <t>-</t>
        </is>
      </c>
      <c r="M378" s="319" t="inlineStr">
        <is>
          <t>-</t>
        </is>
      </c>
      <c r="N378" s="319" t="inlineStr">
        <is>
          <t>-</t>
        </is>
      </c>
      <c r="O378" s="319" t="inlineStr">
        <is>
          <t>-</t>
        </is>
      </c>
      <c r="P378" s="319" t="inlineStr">
        <is>
          <t>-</t>
        </is>
      </c>
      <c r="Q378" s="319" t="inlineStr">
        <is>
          <t>-</t>
        </is>
      </c>
      <c r="R378" s="319" t="inlineStr">
        <is>
          <t>-</t>
        </is>
      </c>
      <c r="S378" s="319" t="inlineStr">
        <is>
          <t>-</t>
        </is>
      </c>
      <c r="T378" s="319" t="inlineStr">
        <is>
          <t>-</t>
        </is>
      </c>
      <c r="U378" s="462" t="n">
        <v>0.36222</v>
      </c>
      <c r="V378" s="462" t="n">
        <v>0.37818</v>
      </c>
      <c r="W378" s="462" t="n">
        <v>0.43379</v>
      </c>
      <c r="X378" s="462" t="n">
        <v>0.82165</v>
      </c>
      <c r="Y378" s="462" t="n">
        <v>0.39881</v>
      </c>
      <c r="Z378" s="462" t="n">
        <v>0.42311</v>
      </c>
      <c r="AA378" s="462" t="n">
        <v>0.49279</v>
      </c>
      <c r="AB378" s="319" t="inlineStr">
        <is>
          <t>-</t>
        </is>
      </c>
      <c r="AC378" s="319" t="inlineStr">
        <is>
          <t>-</t>
        </is>
      </c>
      <c r="AD378" s="319" t="inlineStr">
        <is>
          <t>-</t>
        </is>
      </c>
      <c r="AE378" s="319" t="inlineStr">
        <is>
          <t>-</t>
        </is>
      </c>
      <c r="AF378" s="319" t="inlineStr">
        <is>
          <t>-</t>
        </is>
      </c>
      <c r="AG378" s="319" t="inlineStr">
        <is>
          <t>-</t>
        </is>
      </c>
      <c r="AH378" s="319" t="inlineStr">
        <is>
          <t>-</t>
        </is>
      </c>
      <c r="AI378" s="319" t="inlineStr">
        <is>
          <t>-</t>
        </is>
      </c>
      <c r="AJ378" s="319" t="inlineStr">
        <is>
          <t>-</t>
        </is>
      </c>
      <c r="AK378" s="319" t="inlineStr">
        <is>
          <t>-</t>
        </is>
      </c>
      <c r="AL378" s="319" t="inlineStr">
        <is>
          <t>-</t>
        </is>
      </c>
      <c r="AM378" s="319" t="inlineStr">
        <is>
          <t>-</t>
        </is>
      </c>
      <c r="AN378" s="319" t="inlineStr">
        <is>
          <t>-</t>
        </is>
      </c>
      <c r="AO378" s="319" t="inlineStr">
        <is>
          <t>-</t>
        </is>
      </c>
      <c r="AP378" s="319" t="inlineStr">
        <is>
          <t>-</t>
        </is>
      </c>
      <c r="AQ378" s="319" t="inlineStr">
        <is>
          <t>-</t>
        </is>
      </c>
      <c r="AR378" s="319" t="inlineStr">
        <is>
          <t>-</t>
        </is>
      </c>
      <c r="AS378" s="319" t="inlineStr">
        <is>
          <t>-</t>
        </is>
      </c>
      <c r="AT378" s="319" t="inlineStr">
        <is>
          <t>-</t>
        </is>
      </c>
      <c r="AU378" s="319" t="inlineStr">
        <is>
          <t>-</t>
        </is>
      </c>
      <c r="AV378" s="319" t="inlineStr">
        <is>
          <t>-</t>
        </is>
      </c>
      <c r="AW378" s="319" t="inlineStr">
        <is>
          <t>-</t>
        </is>
      </c>
      <c r="AX378" s="319" t="inlineStr">
        <is>
          <t>-</t>
        </is>
      </c>
      <c r="AY378" s="319" t="inlineStr">
        <is>
          <t>-</t>
        </is>
      </c>
      <c r="AZ378" s="319" t="inlineStr">
        <is>
          <t>-</t>
        </is>
      </c>
      <c r="BA378" s="319" t="inlineStr">
        <is>
          <t>-</t>
        </is>
      </c>
      <c r="BB378" s="319" t="inlineStr">
        <is>
          <t>-</t>
        </is>
      </c>
      <c r="BC378" s="319" t="inlineStr">
        <is>
          <t>-</t>
        </is>
      </c>
      <c r="BD378" s="319" t="inlineStr">
        <is>
          <t>-</t>
        </is>
      </c>
      <c r="BE378" s="319" t="inlineStr">
        <is>
          <t>-</t>
        </is>
      </c>
      <c r="BF378" s="319" t="inlineStr">
        <is>
          <t>-</t>
        </is>
      </c>
      <c r="BG378" s="319" t="inlineStr">
        <is>
          <t>-</t>
        </is>
      </c>
      <c r="BH378" s="319" t="inlineStr">
        <is>
          <t>-</t>
        </is>
      </c>
      <c r="BI378" s="319" t="inlineStr">
        <is>
          <t>-</t>
        </is>
      </c>
      <c r="BJ378" s="319" t="inlineStr">
        <is>
          <t>-</t>
        </is>
      </c>
      <c r="BK378" s="319" t="inlineStr">
        <is>
          <t>-</t>
        </is>
      </c>
      <c r="BL378" s="319" t="inlineStr">
        <is>
          <t>-</t>
        </is>
      </c>
      <c r="BM378" s="319" t="inlineStr">
        <is>
          <t>-</t>
        </is>
      </c>
      <c r="BN378" s="319" t="inlineStr">
        <is>
          <t>-</t>
        </is>
      </c>
      <c r="BO378" s="319" t="inlineStr">
        <is>
          <t>-</t>
        </is>
      </c>
      <c r="BP378" s="319" t="inlineStr">
        <is>
          <t>-</t>
        </is>
      </c>
      <c r="BQ378" s="319" t="inlineStr">
        <is>
          <t>-</t>
        </is>
      </c>
      <c r="BR378" s="319" t="inlineStr">
        <is>
          <t>-</t>
        </is>
      </c>
      <c r="BS378" s="319" t="inlineStr">
        <is>
          <t>-</t>
        </is>
      </c>
      <c r="BT378" s="319" t="inlineStr">
        <is>
          <t>-</t>
        </is>
      </c>
      <c r="BU378" s="319" t="inlineStr">
        <is>
          <t>-</t>
        </is>
      </c>
      <c r="BV378" s="319" t="inlineStr">
        <is>
          <t>-</t>
        </is>
      </c>
      <c r="BW378" s="319" t="inlineStr">
        <is>
          <t>-</t>
        </is>
      </c>
      <c r="BX378" s="319" t="inlineStr">
        <is>
          <t>-</t>
        </is>
      </c>
      <c r="BY378" s="319" t="inlineStr">
        <is>
          <t>-</t>
        </is>
      </c>
      <c r="BZ378" s="319" t="inlineStr">
        <is>
          <t>-</t>
        </is>
      </c>
      <c r="CA378" s="319" t="inlineStr">
        <is>
          <t>-</t>
        </is>
      </c>
      <c r="CB378" s="319" t="inlineStr">
        <is>
          <t>-</t>
        </is>
      </c>
      <c r="CC378" s="302" t="n"/>
      <c r="CD378" s="302" t="n"/>
      <c r="CE378" s="302" t="n"/>
      <c r="CF378" s="302" t="n"/>
      <c r="CG378" s="302" t="n"/>
      <c r="CH378" s="302" t="n"/>
      <c r="CI378" s="302" t="n"/>
      <c r="CJ378" s="302" t="n"/>
      <c r="CK378" s="302" t="n"/>
      <c r="CL378" s="302" t="n"/>
      <c r="CM378" s="302" t="n"/>
      <c r="CN378" s="302" t="n"/>
      <c r="CO378" s="302" t="n"/>
      <c r="CP378" s="302" t="n"/>
      <c r="CQ378" s="302" t="n"/>
      <c r="CR378" s="302" t="n"/>
      <c r="CS378" s="302" t="n"/>
      <c r="CT378" s="302" t="n"/>
      <c r="CU378" s="302" t="n"/>
      <c r="CV378" s="302" t="n"/>
    </row>
    <row r="379" ht="10.5" customHeight="1" s="412">
      <c r="A379" s="302" t="inlineStr">
        <is>
          <t xml:space="preserve">    High</t>
        </is>
      </c>
      <c r="B379" s="319" t="inlineStr">
        <is>
          <t>-</t>
        </is>
      </c>
      <c r="C379" s="319" t="inlineStr">
        <is>
          <t>-</t>
        </is>
      </c>
      <c r="D379" s="319" t="inlineStr">
        <is>
          <t>-</t>
        </is>
      </c>
      <c r="E379" s="319" t="inlineStr">
        <is>
          <t>-</t>
        </is>
      </c>
      <c r="F379" s="319" t="inlineStr">
        <is>
          <t>-</t>
        </is>
      </c>
      <c r="G379" s="319" t="inlineStr">
        <is>
          <t>-</t>
        </is>
      </c>
      <c r="H379" s="319" t="inlineStr">
        <is>
          <t>-</t>
        </is>
      </c>
      <c r="I379" s="319" t="inlineStr">
        <is>
          <t>-</t>
        </is>
      </c>
      <c r="J379" s="319" t="inlineStr">
        <is>
          <t>-</t>
        </is>
      </c>
      <c r="K379" s="319" t="inlineStr">
        <is>
          <t>-</t>
        </is>
      </c>
      <c r="L379" s="319" t="inlineStr">
        <is>
          <t>-</t>
        </is>
      </c>
      <c r="M379" s="319" t="inlineStr">
        <is>
          <t>-</t>
        </is>
      </c>
      <c r="N379" s="319" t="inlineStr">
        <is>
          <t>-</t>
        </is>
      </c>
      <c r="O379" s="319" t="inlineStr">
        <is>
          <t>-</t>
        </is>
      </c>
      <c r="P379" s="319" t="inlineStr">
        <is>
          <t>-</t>
        </is>
      </c>
      <c r="Q379" s="319" t="inlineStr">
        <is>
          <t>-</t>
        </is>
      </c>
      <c r="R379" s="319" t="inlineStr">
        <is>
          <t>-</t>
        </is>
      </c>
      <c r="S379" s="319" t="inlineStr">
        <is>
          <t>-</t>
        </is>
      </c>
      <c r="T379" s="319" t="inlineStr">
        <is>
          <t>-</t>
        </is>
      </c>
      <c r="U379" s="462" t="n">
        <v>0.36222</v>
      </c>
      <c r="V379" s="462" t="n">
        <v>0.37818</v>
      </c>
      <c r="W379" s="462" t="n">
        <v>0.43379</v>
      </c>
      <c r="X379" s="462" t="n">
        <v>0.82165</v>
      </c>
      <c r="Y379" s="462" t="n">
        <v>0.39881</v>
      </c>
      <c r="Z379" s="462" t="n">
        <v>0.42311</v>
      </c>
      <c r="AA379" s="462" t="n">
        <v>0.49279</v>
      </c>
      <c r="AB379" s="319" t="inlineStr">
        <is>
          <t>-</t>
        </is>
      </c>
      <c r="AC379" s="319" t="inlineStr">
        <is>
          <t>-</t>
        </is>
      </c>
      <c r="AD379" s="319" t="inlineStr">
        <is>
          <t>-</t>
        </is>
      </c>
      <c r="AE379" s="319" t="inlineStr">
        <is>
          <t>-</t>
        </is>
      </c>
      <c r="AF379" s="319" t="inlineStr">
        <is>
          <t>-</t>
        </is>
      </c>
      <c r="AG379" s="319" t="inlineStr">
        <is>
          <t>-</t>
        </is>
      </c>
      <c r="AH379" s="319" t="inlineStr">
        <is>
          <t>-</t>
        </is>
      </c>
      <c r="AI379" s="319" t="inlineStr">
        <is>
          <t>-</t>
        </is>
      </c>
      <c r="AJ379" s="319" t="inlineStr">
        <is>
          <t>-</t>
        </is>
      </c>
      <c r="AK379" s="319" t="inlineStr">
        <is>
          <t>-</t>
        </is>
      </c>
      <c r="AL379" s="319" t="inlineStr">
        <is>
          <t>-</t>
        </is>
      </c>
      <c r="AM379" s="319" t="inlineStr">
        <is>
          <t>-</t>
        </is>
      </c>
      <c r="AN379" s="319" t="inlineStr">
        <is>
          <t>-</t>
        </is>
      </c>
      <c r="AO379" s="319" t="inlineStr">
        <is>
          <t>-</t>
        </is>
      </c>
      <c r="AP379" s="319" t="inlineStr">
        <is>
          <t>-</t>
        </is>
      </c>
      <c r="AQ379" s="319" t="inlineStr">
        <is>
          <t>-</t>
        </is>
      </c>
      <c r="AR379" s="319" t="inlineStr">
        <is>
          <t>-</t>
        </is>
      </c>
      <c r="AS379" s="319" t="inlineStr">
        <is>
          <t>-</t>
        </is>
      </c>
      <c r="AT379" s="319" t="inlineStr">
        <is>
          <t>-</t>
        </is>
      </c>
      <c r="AU379" s="319" t="inlineStr">
        <is>
          <t>-</t>
        </is>
      </c>
      <c r="AV379" s="319" t="inlineStr">
        <is>
          <t>-</t>
        </is>
      </c>
      <c r="AW379" s="319" t="inlineStr">
        <is>
          <t>-</t>
        </is>
      </c>
      <c r="AX379" s="319" t="inlineStr">
        <is>
          <t>-</t>
        </is>
      </c>
      <c r="AY379" s="319" t="inlineStr">
        <is>
          <t>-</t>
        </is>
      </c>
      <c r="AZ379" s="319" t="inlineStr">
        <is>
          <t>-</t>
        </is>
      </c>
      <c r="BA379" s="319" t="inlineStr">
        <is>
          <t>-</t>
        </is>
      </c>
      <c r="BB379" s="319" t="inlineStr">
        <is>
          <t>-</t>
        </is>
      </c>
      <c r="BC379" s="319" t="inlineStr">
        <is>
          <t>-</t>
        </is>
      </c>
      <c r="BD379" s="319" t="inlineStr">
        <is>
          <t>-</t>
        </is>
      </c>
      <c r="BE379" s="319" t="inlineStr">
        <is>
          <t>-</t>
        </is>
      </c>
      <c r="BF379" s="319" t="inlineStr">
        <is>
          <t>-</t>
        </is>
      </c>
      <c r="BG379" s="319" t="inlineStr">
        <is>
          <t>-</t>
        </is>
      </c>
      <c r="BH379" s="319" t="inlineStr">
        <is>
          <t>-</t>
        </is>
      </c>
      <c r="BI379" s="319" t="inlineStr">
        <is>
          <t>-</t>
        </is>
      </c>
      <c r="BJ379" s="319" t="inlineStr">
        <is>
          <t>-</t>
        </is>
      </c>
      <c r="BK379" s="319" t="inlineStr">
        <is>
          <t>-</t>
        </is>
      </c>
      <c r="BL379" s="319" t="inlineStr">
        <is>
          <t>-</t>
        </is>
      </c>
      <c r="BM379" s="319" t="inlineStr">
        <is>
          <t>-</t>
        </is>
      </c>
      <c r="BN379" s="319" t="inlineStr">
        <is>
          <t>-</t>
        </is>
      </c>
      <c r="BO379" s="319" t="inlineStr">
        <is>
          <t>-</t>
        </is>
      </c>
      <c r="BP379" s="319" t="inlineStr">
        <is>
          <t>-</t>
        </is>
      </c>
      <c r="BQ379" s="319" t="inlineStr">
        <is>
          <t>-</t>
        </is>
      </c>
      <c r="BR379" s="319" t="inlineStr">
        <is>
          <t>-</t>
        </is>
      </c>
      <c r="BS379" s="319" t="inlineStr">
        <is>
          <t>-</t>
        </is>
      </c>
      <c r="BT379" s="319" t="inlineStr">
        <is>
          <t>-</t>
        </is>
      </c>
      <c r="BU379" s="319" t="inlineStr">
        <is>
          <t>-</t>
        </is>
      </c>
      <c r="BV379" s="319" t="inlineStr">
        <is>
          <t>-</t>
        </is>
      </c>
      <c r="BW379" s="319" t="inlineStr">
        <is>
          <t>-</t>
        </is>
      </c>
      <c r="BX379" s="319" t="inlineStr">
        <is>
          <t>-</t>
        </is>
      </c>
      <c r="BY379" s="319" t="inlineStr">
        <is>
          <t>-</t>
        </is>
      </c>
      <c r="BZ379" s="319" t="inlineStr">
        <is>
          <t>-</t>
        </is>
      </c>
      <c r="CA379" s="319" t="inlineStr">
        <is>
          <t>-</t>
        </is>
      </c>
      <c r="CB379" s="319" t="inlineStr">
        <is>
          <t>-</t>
        </is>
      </c>
      <c r="CC379" s="302" t="n"/>
      <c r="CD379" s="302" t="n"/>
      <c r="CE379" s="302" t="n"/>
      <c r="CF379" s="302" t="n"/>
      <c r="CG379" s="302" t="n"/>
      <c r="CH379" s="302" t="n"/>
      <c r="CI379" s="302" t="n"/>
      <c r="CJ379" s="302" t="n"/>
      <c r="CK379" s="302" t="n"/>
      <c r="CL379" s="302" t="n"/>
      <c r="CM379" s="302" t="n"/>
      <c r="CN379" s="302" t="n"/>
      <c r="CO379" s="302" t="n"/>
      <c r="CP379" s="302" t="n"/>
      <c r="CQ379" s="302" t="n"/>
      <c r="CR379" s="302" t="n"/>
      <c r="CS379" s="302" t="n"/>
      <c r="CT379" s="302" t="n"/>
      <c r="CU379" s="302" t="n"/>
      <c r="CV379" s="302" t="n"/>
    </row>
    <row r="380" ht="10.5" customHeight="1" s="412">
      <c r="A380" s="302" t="inlineStr">
        <is>
          <t xml:space="preserve">    Low</t>
        </is>
      </c>
      <c r="B380" s="319" t="inlineStr">
        <is>
          <t>-</t>
        </is>
      </c>
      <c r="C380" s="319" t="inlineStr">
        <is>
          <t>-</t>
        </is>
      </c>
      <c r="D380" s="319" t="inlineStr">
        <is>
          <t>-</t>
        </is>
      </c>
      <c r="E380" s="319" t="inlineStr">
        <is>
          <t>-</t>
        </is>
      </c>
      <c r="F380" s="319" t="inlineStr">
        <is>
          <t>-</t>
        </is>
      </c>
      <c r="G380" s="319" t="inlineStr">
        <is>
          <t>-</t>
        </is>
      </c>
      <c r="H380" s="319" t="inlineStr">
        <is>
          <t>-</t>
        </is>
      </c>
      <c r="I380" s="319" t="inlineStr">
        <is>
          <t>-</t>
        </is>
      </c>
      <c r="J380" s="319" t="inlineStr">
        <is>
          <t>-</t>
        </is>
      </c>
      <c r="K380" s="319" t="inlineStr">
        <is>
          <t>-</t>
        </is>
      </c>
      <c r="L380" s="319" t="inlineStr">
        <is>
          <t>-</t>
        </is>
      </c>
      <c r="M380" s="319" t="inlineStr">
        <is>
          <t>-</t>
        </is>
      </c>
      <c r="N380" s="319" t="inlineStr">
        <is>
          <t>-</t>
        </is>
      </c>
      <c r="O380" s="319" t="inlineStr">
        <is>
          <t>-</t>
        </is>
      </c>
      <c r="P380" s="319" t="inlineStr">
        <is>
          <t>-</t>
        </is>
      </c>
      <c r="Q380" s="319" t="inlineStr">
        <is>
          <t>-</t>
        </is>
      </c>
      <c r="R380" s="319" t="inlineStr">
        <is>
          <t>-</t>
        </is>
      </c>
      <c r="S380" s="319" t="inlineStr">
        <is>
          <t>-</t>
        </is>
      </c>
      <c r="T380" s="319" t="inlineStr">
        <is>
          <t>-</t>
        </is>
      </c>
      <c r="U380" s="462" t="n">
        <v>0.36222</v>
      </c>
      <c r="V380" s="462" t="n">
        <v>0.37818</v>
      </c>
      <c r="W380" s="462" t="n">
        <v>0.43379</v>
      </c>
      <c r="X380" s="462" t="n">
        <v>0.82165</v>
      </c>
      <c r="Y380" s="462" t="n">
        <v>0.39881</v>
      </c>
      <c r="Z380" s="462" t="n">
        <v>0.42311</v>
      </c>
      <c r="AA380" s="462" t="n">
        <v>0.49279</v>
      </c>
      <c r="AB380" s="319" t="inlineStr">
        <is>
          <t>-</t>
        </is>
      </c>
      <c r="AC380" s="319" t="inlineStr">
        <is>
          <t>-</t>
        </is>
      </c>
      <c r="AD380" s="319" t="inlineStr">
        <is>
          <t>-</t>
        </is>
      </c>
      <c r="AE380" s="319" t="inlineStr">
        <is>
          <t>-</t>
        </is>
      </c>
      <c r="AF380" s="319" t="inlineStr">
        <is>
          <t>-</t>
        </is>
      </c>
      <c r="AG380" s="319" t="inlineStr">
        <is>
          <t>-</t>
        </is>
      </c>
      <c r="AH380" s="319" t="inlineStr">
        <is>
          <t>-</t>
        </is>
      </c>
      <c r="AI380" s="319" t="inlineStr">
        <is>
          <t>-</t>
        </is>
      </c>
      <c r="AJ380" s="319" t="inlineStr">
        <is>
          <t>-</t>
        </is>
      </c>
      <c r="AK380" s="319" t="inlineStr">
        <is>
          <t>-</t>
        </is>
      </c>
      <c r="AL380" s="319" t="inlineStr">
        <is>
          <t>-</t>
        </is>
      </c>
      <c r="AM380" s="319" t="inlineStr">
        <is>
          <t>-</t>
        </is>
      </c>
      <c r="AN380" s="319" t="inlineStr">
        <is>
          <t>-</t>
        </is>
      </c>
      <c r="AO380" s="319" t="inlineStr">
        <is>
          <t>-</t>
        </is>
      </c>
      <c r="AP380" s="319" t="inlineStr">
        <is>
          <t>-</t>
        </is>
      </c>
      <c r="AQ380" s="319" t="inlineStr">
        <is>
          <t>-</t>
        </is>
      </c>
      <c r="AR380" s="319" t="inlineStr">
        <is>
          <t>-</t>
        </is>
      </c>
      <c r="AS380" s="319" t="inlineStr">
        <is>
          <t>-</t>
        </is>
      </c>
      <c r="AT380" s="319" t="inlineStr">
        <is>
          <t>-</t>
        </is>
      </c>
      <c r="AU380" s="319" t="inlineStr">
        <is>
          <t>-</t>
        </is>
      </c>
      <c r="AV380" s="319" t="inlineStr">
        <is>
          <t>-</t>
        </is>
      </c>
      <c r="AW380" s="319" t="inlineStr">
        <is>
          <t>-</t>
        </is>
      </c>
      <c r="AX380" s="319" t="inlineStr">
        <is>
          <t>-</t>
        </is>
      </c>
      <c r="AY380" s="319" t="inlineStr">
        <is>
          <t>-</t>
        </is>
      </c>
      <c r="AZ380" s="319" t="inlineStr">
        <is>
          <t>-</t>
        </is>
      </c>
      <c r="BA380" s="319" t="inlineStr">
        <is>
          <t>-</t>
        </is>
      </c>
      <c r="BB380" s="319" t="inlineStr">
        <is>
          <t>-</t>
        </is>
      </c>
      <c r="BC380" s="319" t="inlineStr">
        <is>
          <t>-</t>
        </is>
      </c>
      <c r="BD380" s="319" t="inlineStr">
        <is>
          <t>-</t>
        </is>
      </c>
      <c r="BE380" s="319" t="inlineStr">
        <is>
          <t>-</t>
        </is>
      </c>
      <c r="BF380" s="319" t="inlineStr">
        <is>
          <t>-</t>
        </is>
      </c>
      <c r="BG380" s="319" t="inlineStr">
        <is>
          <t>-</t>
        </is>
      </c>
      <c r="BH380" s="319" t="inlineStr">
        <is>
          <t>-</t>
        </is>
      </c>
      <c r="BI380" s="319" t="inlineStr">
        <is>
          <t>-</t>
        </is>
      </c>
      <c r="BJ380" s="319" t="inlineStr">
        <is>
          <t>-</t>
        </is>
      </c>
      <c r="BK380" s="319" t="inlineStr">
        <is>
          <t>-</t>
        </is>
      </c>
      <c r="BL380" s="319" t="inlineStr">
        <is>
          <t>-</t>
        </is>
      </c>
      <c r="BM380" s="319" t="inlineStr">
        <is>
          <t>-</t>
        </is>
      </c>
      <c r="BN380" s="319" t="inlineStr">
        <is>
          <t>-</t>
        </is>
      </c>
      <c r="BO380" s="319" t="inlineStr">
        <is>
          <t>-</t>
        </is>
      </c>
      <c r="BP380" s="319" t="inlineStr">
        <is>
          <t>-</t>
        </is>
      </c>
      <c r="BQ380" s="319" t="inlineStr">
        <is>
          <t>-</t>
        </is>
      </c>
      <c r="BR380" s="319" t="inlineStr">
        <is>
          <t>-</t>
        </is>
      </c>
      <c r="BS380" s="319" t="inlineStr">
        <is>
          <t>-</t>
        </is>
      </c>
      <c r="BT380" s="319" t="inlineStr">
        <is>
          <t>-</t>
        </is>
      </c>
      <c r="BU380" s="319" t="inlineStr">
        <is>
          <t>-</t>
        </is>
      </c>
      <c r="BV380" s="319" t="inlineStr">
        <is>
          <t>-</t>
        </is>
      </c>
      <c r="BW380" s="319" t="inlineStr">
        <is>
          <t>-</t>
        </is>
      </c>
      <c r="BX380" s="319" t="inlineStr">
        <is>
          <t>-</t>
        </is>
      </c>
      <c r="BY380" s="319" t="inlineStr">
        <is>
          <t>-</t>
        </is>
      </c>
      <c r="BZ380" s="319" t="inlineStr">
        <is>
          <t>-</t>
        </is>
      </c>
      <c r="CA380" s="319" t="inlineStr">
        <is>
          <t>-</t>
        </is>
      </c>
      <c r="CB380" s="319" t="inlineStr">
        <is>
          <t>-</t>
        </is>
      </c>
      <c r="CC380" s="302" t="n"/>
      <c r="CD380" s="302" t="n"/>
      <c r="CE380" s="302" t="n"/>
      <c r="CF380" s="302" t="n"/>
      <c r="CG380" s="302" t="n"/>
      <c r="CH380" s="302" t="n"/>
      <c r="CI380" s="302" t="n"/>
      <c r="CJ380" s="302" t="n"/>
      <c r="CK380" s="302" t="n"/>
      <c r="CL380" s="302" t="n"/>
      <c r="CM380" s="302" t="n"/>
      <c r="CN380" s="302" t="n"/>
      <c r="CO380" s="302" t="n"/>
      <c r="CP380" s="302" t="n"/>
      <c r="CQ380" s="302" t="n"/>
      <c r="CR380" s="302" t="n"/>
      <c r="CS380" s="302" t="n"/>
      <c r="CT380" s="302" t="n"/>
      <c r="CU380" s="302" t="n"/>
      <c r="CV380" s="302" t="n"/>
    </row>
    <row r="381" ht="10.5" customHeight="1" s="412">
      <c r="A381" s="302" t="inlineStr">
        <is>
          <t xml:space="preserve">    Std. Dev.</t>
        </is>
      </c>
      <c r="B381" s="319" t="inlineStr">
        <is>
          <t>-</t>
        </is>
      </c>
      <c r="C381" s="319" t="inlineStr">
        <is>
          <t>-</t>
        </is>
      </c>
      <c r="D381" s="319" t="inlineStr">
        <is>
          <t>-</t>
        </is>
      </c>
      <c r="E381" s="319" t="inlineStr">
        <is>
          <t>-</t>
        </is>
      </c>
      <c r="F381" s="319" t="inlineStr">
        <is>
          <t>-</t>
        </is>
      </c>
      <c r="G381" s="319" t="inlineStr">
        <is>
          <t>-</t>
        </is>
      </c>
      <c r="H381" s="319" t="inlineStr">
        <is>
          <t>-</t>
        </is>
      </c>
      <c r="I381" s="319" t="inlineStr">
        <is>
          <t>-</t>
        </is>
      </c>
      <c r="J381" s="319" t="inlineStr">
        <is>
          <t>-</t>
        </is>
      </c>
      <c r="K381" s="319" t="inlineStr">
        <is>
          <t>-</t>
        </is>
      </c>
      <c r="L381" s="319" t="inlineStr">
        <is>
          <t>-</t>
        </is>
      </c>
      <c r="M381" s="319" t="inlineStr">
        <is>
          <t>-</t>
        </is>
      </c>
      <c r="N381" s="319" t="inlineStr">
        <is>
          <t>-</t>
        </is>
      </c>
      <c r="O381" s="319" t="inlineStr">
        <is>
          <t>-</t>
        </is>
      </c>
      <c r="P381" s="319" t="inlineStr">
        <is>
          <t>-</t>
        </is>
      </c>
      <c r="Q381" s="319" t="inlineStr">
        <is>
          <t>-</t>
        </is>
      </c>
      <c r="R381" s="319" t="inlineStr">
        <is>
          <t>-</t>
        </is>
      </c>
      <c r="S381" s="319" t="inlineStr">
        <is>
          <t>-</t>
        </is>
      </c>
      <c r="T381" s="319" t="inlineStr">
        <is>
          <t>-</t>
        </is>
      </c>
      <c r="U381" s="460" t="n">
        <v>0</v>
      </c>
      <c r="V381" s="460" t="n">
        <v>0</v>
      </c>
      <c r="W381" s="460" t="n">
        <v>0</v>
      </c>
      <c r="X381" s="460" t="n">
        <v>0</v>
      </c>
      <c r="Y381" s="460" t="n">
        <v>0</v>
      </c>
      <c r="Z381" s="460" t="n">
        <v>0</v>
      </c>
      <c r="AA381" s="460" t="n">
        <v>0</v>
      </c>
      <c r="AB381" s="319" t="inlineStr">
        <is>
          <t>-</t>
        </is>
      </c>
      <c r="AC381" s="319" t="inlineStr">
        <is>
          <t>-</t>
        </is>
      </c>
      <c r="AD381" s="319" t="inlineStr">
        <is>
          <t>-</t>
        </is>
      </c>
      <c r="AE381" s="319" t="inlineStr">
        <is>
          <t>-</t>
        </is>
      </c>
      <c r="AF381" s="319" t="inlineStr">
        <is>
          <t>-</t>
        </is>
      </c>
      <c r="AG381" s="319" t="inlineStr">
        <is>
          <t>-</t>
        </is>
      </c>
      <c r="AH381" s="319" t="inlineStr">
        <is>
          <t>-</t>
        </is>
      </c>
      <c r="AI381" s="319" t="inlineStr">
        <is>
          <t>-</t>
        </is>
      </c>
      <c r="AJ381" s="319" t="inlineStr">
        <is>
          <t>-</t>
        </is>
      </c>
      <c r="AK381" s="319" t="inlineStr">
        <is>
          <t>-</t>
        </is>
      </c>
      <c r="AL381" s="319" t="inlineStr">
        <is>
          <t>-</t>
        </is>
      </c>
      <c r="AM381" s="319" t="inlineStr">
        <is>
          <t>-</t>
        </is>
      </c>
      <c r="AN381" s="319" t="inlineStr">
        <is>
          <t>-</t>
        </is>
      </c>
      <c r="AO381" s="319" t="inlineStr">
        <is>
          <t>-</t>
        </is>
      </c>
      <c r="AP381" s="319" t="inlineStr">
        <is>
          <t>-</t>
        </is>
      </c>
      <c r="AQ381" s="319" t="inlineStr">
        <is>
          <t>-</t>
        </is>
      </c>
      <c r="AR381" s="319" t="inlineStr">
        <is>
          <t>-</t>
        </is>
      </c>
      <c r="AS381" s="319" t="inlineStr">
        <is>
          <t>-</t>
        </is>
      </c>
      <c r="AT381" s="319" t="inlineStr">
        <is>
          <t>-</t>
        </is>
      </c>
      <c r="AU381" s="319" t="inlineStr">
        <is>
          <t>-</t>
        </is>
      </c>
      <c r="AV381" s="319" t="inlineStr">
        <is>
          <t>-</t>
        </is>
      </c>
      <c r="AW381" s="319" t="inlineStr">
        <is>
          <t>-</t>
        </is>
      </c>
      <c r="AX381" s="319" t="inlineStr">
        <is>
          <t>-</t>
        </is>
      </c>
      <c r="AY381" s="319" t="inlineStr">
        <is>
          <t>-</t>
        </is>
      </c>
      <c r="AZ381" s="319" t="inlineStr">
        <is>
          <t>-</t>
        </is>
      </c>
      <c r="BA381" s="319" t="inlineStr">
        <is>
          <t>-</t>
        </is>
      </c>
      <c r="BB381" s="319" t="inlineStr">
        <is>
          <t>-</t>
        </is>
      </c>
      <c r="BC381" s="319" t="inlineStr">
        <is>
          <t>-</t>
        </is>
      </c>
      <c r="BD381" s="319" t="inlineStr">
        <is>
          <t>-</t>
        </is>
      </c>
      <c r="BE381" s="319" t="inlineStr">
        <is>
          <t>-</t>
        </is>
      </c>
      <c r="BF381" s="319" t="inlineStr">
        <is>
          <t>-</t>
        </is>
      </c>
      <c r="BG381" s="319" t="inlineStr">
        <is>
          <t>-</t>
        </is>
      </c>
      <c r="BH381" s="319" t="inlineStr">
        <is>
          <t>-</t>
        </is>
      </c>
      <c r="BI381" s="319" t="inlineStr">
        <is>
          <t>-</t>
        </is>
      </c>
      <c r="BJ381" s="319" t="inlineStr">
        <is>
          <t>-</t>
        </is>
      </c>
      <c r="BK381" s="319" t="inlineStr">
        <is>
          <t>-</t>
        </is>
      </c>
      <c r="BL381" s="319" t="inlineStr">
        <is>
          <t>-</t>
        </is>
      </c>
      <c r="BM381" s="319" t="inlineStr">
        <is>
          <t>-</t>
        </is>
      </c>
      <c r="BN381" s="319" t="inlineStr">
        <is>
          <t>-</t>
        </is>
      </c>
      <c r="BO381" s="319" t="inlineStr">
        <is>
          <t>-</t>
        </is>
      </c>
      <c r="BP381" s="319" t="inlineStr">
        <is>
          <t>-</t>
        </is>
      </c>
      <c r="BQ381" s="319" t="inlineStr">
        <is>
          <t>-</t>
        </is>
      </c>
      <c r="BR381" s="319" t="inlineStr">
        <is>
          <t>-</t>
        </is>
      </c>
      <c r="BS381" s="319" t="inlineStr">
        <is>
          <t>-</t>
        </is>
      </c>
      <c r="BT381" s="319" t="inlineStr">
        <is>
          <t>-</t>
        </is>
      </c>
      <c r="BU381" s="319" t="inlineStr">
        <is>
          <t>-</t>
        </is>
      </c>
      <c r="BV381" s="319" t="inlineStr">
        <is>
          <t>-</t>
        </is>
      </c>
      <c r="BW381" s="319" t="inlineStr">
        <is>
          <t>-</t>
        </is>
      </c>
      <c r="BX381" s="319" t="inlineStr">
        <is>
          <t>-</t>
        </is>
      </c>
      <c r="BY381" s="319" t="inlineStr">
        <is>
          <t>-</t>
        </is>
      </c>
      <c r="BZ381" s="319" t="inlineStr">
        <is>
          <t>-</t>
        </is>
      </c>
      <c r="CA381" s="319" t="inlineStr">
        <is>
          <t>-</t>
        </is>
      </c>
      <c r="CB381" s="319" t="inlineStr">
        <is>
          <t>-</t>
        </is>
      </c>
      <c r="CC381" s="302" t="n"/>
      <c r="CD381" s="302" t="n"/>
      <c r="CE381" s="302" t="n"/>
      <c r="CF381" s="302" t="n"/>
      <c r="CG381" s="302" t="n"/>
      <c r="CH381" s="302" t="n"/>
      <c r="CI381" s="302" t="n"/>
      <c r="CJ381" s="302" t="n"/>
      <c r="CK381" s="302" t="n"/>
      <c r="CL381" s="302" t="n"/>
      <c r="CM381" s="302" t="n"/>
      <c r="CN381" s="302" t="n"/>
      <c r="CO381" s="302" t="n"/>
      <c r="CP381" s="302" t="n"/>
      <c r="CQ381" s="302" t="n"/>
      <c r="CR381" s="302" t="n"/>
      <c r="CS381" s="302" t="n"/>
      <c r="CT381" s="302" t="n"/>
      <c r="CU381" s="302" t="n"/>
      <c r="CV381" s="302" t="n"/>
    </row>
    <row r="382" ht="10.5" customHeight="1" s="412">
      <c r="A382" s="302" t="inlineStr">
        <is>
          <t xml:space="preserve">    No. of Estimates</t>
        </is>
      </c>
      <c r="B382" s="319" t="inlineStr">
        <is>
          <t>-</t>
        </is>
      </c>
      <c r="C382" s="319" t="inlineStr">
        <is>
          <t>-</t>
        </is>
      </c>
      <c r="D382" s="319" t="inlineStr">
        <is>
          <t>-</t>
        </is>
      </c>
      <c r="E382" s="319" t="inlineStr">
        <is>
          <t>-</t>
        </is>
      </c>
      <c r="F382" s="319" t="inlineStr">
        <is>
          <t>-</t>
        </is>
      </c>
      <c r="G382" s="319" t="inlineStr">
        <is>
          <t>-</t>
        </is>
      </c>
      <c r="H382" s="319" t="inlineStr">
        <is>
          <t>-</t>
        </is>
      </c>
      <c r="I382" s="319" t="inlineStr">
        <is>
          <t>-</t>
        </is>
      </c>
      <c r="J382" s="319" t="inlineStr">
        <is>
          <t>-</t>
        </is>
      </c>
      <c r="K382" s="319" t="inlineStr">
        <is>
          <t>-</t>
        </is>
      </c>
      <c r="L382" s="319" t="inlineStr">
        <is>
          <t>-</t>
        </is>
      </c>
      <c r="M382" s="319" t="inlineStr">
        <is>
          <t>-</t>
        </is>
      </c>
      <c r="N382" s="319" t="inlineStr">
        <is>
          <t>-</t>
        </is>
      </c>
      <c r="O382" s="319" t="inlineStr">
        <is>
          <t>-</t>
        </is>
      </c>
      <c r="P382" s="319" t="inlineStr">
        <is>
          <t>-</t>
        </is>
      </c>
      <c r="Q382" s="319" t="inlineStr">
        <is>
          <t>-</t>
        </is>
      </c>
      <c r="R382" s="319" t="inlineStr">
        <is>
          <t>-</t>
        </is>
      </c>
      <c r="S382" s="319" t="inlineStr">
        <is>
          <t>-</t>
        </is>
      </c>
      <c r="T382" s="319" t="inlineStr">
        <is>
          <t>-</t>
        </is>
      </c>
      <c r="U382" s="319" t="inlineStr">
        <is>
          <t>1/1</t>
        </is>
      </c>
      <c r="V382" s="319" t="inlineStr">
        <is>
          <t>1/1</t>
        </is>
      </c>
      <c r="W382" s="319" t="inlineStr">
        <is>
          <t>1/1</t>
        </is>
      </c>
      <c r="X382" s="319" t="inlineStr">
        <is>
          <t>1/1</t>
        </is>
      </c>
      <c r="Y382" s="319" t="inlineStr">
        <is>
          <t>1/1</t>
        </is>
      </c>
      <c r="Z382" s="319" t="inlineStr">
        <is>
          <t>1/1</t>
        </is>
      </c>
      <c r="AA382" s="319" t="inlineStr">
        <is>
          <t>1/1</t>
        </is>
      </c>
      <c r="AB382" s="319" t="inlineStr">
        <is>
          <t>-</t>
        </is>
      </c>
      <c r="AC382" s="319" t="inlineStr">
        <is>
          <t>-</t>
        </is>
      </c>
      <c r="AD382" s="319" t="inlineStr">
        <is>
          <t>-</t>
        </is>
      </c>
      <c r="AE382" s="319" t="inlineStr">
        <is>
          <t>-</t>
        </is>
      </c>
      <c r="AF382" s="319" t="inlineStr">
        <is>
          <t>-</t>
        </is>
      </c>
      <c r="AG382" s="319" t="inlineStr">
        <is>
          <t>-</t>
        </is>
      </c>
      <c r="AH382" s="319" t="inlineStr">
        <is>
          <t>-</t>
        </is>
      </c>
      <c r="AI382" s="319" t="inlineStr">
        <is>
          <t>-</t>
        </is>
      </c>
      <c r="AJ382" s="319" t="inlineStr">
        <is>
          <t>-</t>
        </is>
      </c>
      <c r="AK382" s="319" t="inlineStr">
        <is>
          <t>-</t>
        </is>
      </c>
      <c r="AL382" s="319" t="inlineStr">
        <is>
          <t>-</t>
        </is>
      </c>
      <c r="AM382" s="319" t="inlineStr">
        <is>
          <t>-</t>
        </is>
      </c>
      <c r="AN382" s="319" t="inlineStr">
        <is>
          <t>-</t>
        </is>
      </c>
      <c r="AO382" s="319" t="inlineStr">
        <is>
          <t>-</t>
        </is>
      </c>
      <c r="AP382" s="319" t="inlineStr">
        <is>
          <t>-</t>
        </is>
      </c>
      <c r="AQ382" s="319" t="inlineStr">
        <is>
          <t>-</t>
        </is>
      </c>
      <c r="AR382" s="319" t="inlineStr">
        <is>
          <t>-</t>
        </is>
      </c>
      <c r="AS382" s="319" t="inlineStr">
        <is>
          <t>-</t>
        </is>
      </c>
      <c r="AT382" s="319" t="inlineStr">
        <is>
          <t>-</t>
        </is>
      </c>
      <c r="AU382" s="319" t="inlineStr">
        <is>
          <t>-</t>
        </is>
      </c>
      <c r="AV382" s="319" t="inlineStr">
        <is>
          <t>-</t>
        </is>
      </c>
      <c r="AW382" s="319" t="inlineStr">
        <is>
          <t>-</t>
        </is>
      </c>
      <c r="AX382" s="319" t="inlineStr">
        <is>
          <t>-</t>
        </is>
      </c>
      <c r="AY382" s="319" t="inlineStr">
        <is>
          <t>-</t>
        </is>
      </c>
      <c r="AZ382" s="319" t="inlineStr">
        <is>
          <t>-</t>
        </is>
      </c>
      <c r="BA382" s="319" t="inlineStr">
        <is>
          <t>-</t>
        </is>
      </c>
      <c r="BB382" s="319" t="inlineStr">
        <is>
          <t>-</t>
        </is>
      </c>
      <c r="BC382" s="319" t="inlineStr">
        <is>
          <t>-</t>
        </is>
      </c>
      <c r="BD382" s="319" t="inlineStr">
        <is>
          <t>-</t>
        </is>
      </c>
      <c r="BE382" s="319" t="inlineStr">
        <is>
          <t>-</t>
        </is>
      </c>
      <c r="BF382" s="319" t="inlineStr">
        <is>
          <t>-</t>
        </is>
      </c>
      <c r="BG382" s="319" t="inlineStr">
        <is>
          <t>-</t>
        </is>
      </c>
      <c r="BH382" s="319" t="inlineStr">
        <is>
          <t>-</t>
        </is>
      </c>
      <c r="BI382" s="319" t="inlineStr">
        <is>
          <t>-</t>
        </is>
      </c>
      <c r="BJ382" s="319" t="inlineStr">
        <is>
          <t>-</t>
        </is>
      </c>
      <c r="BK382" s="319" t="inlineStr">
        <is>
          <t>-</t>
        </is>
      </c>
      <c r="BL382" s="319" t="inlineStr">
        <is>
          <t>-</t>
        </is>
      </c>
      <c r="BM382" s="319" t="inlineStr">
        <is>
          <t>-</t>
        </is>
      </c>
      <c r="BN382" s="319" t="inlineStr">
        <is>
          <t>-</t>
        </is>
      </c>
      <c r="BO382" s="319" t="inlineStr">
        <is>
          <t>-</t>
        </is>
      </c>
      <c r="BP382" s="319" t="inlineStr">
        <is>
          <t>-</t>
        </is>
      </c>
      <c r="BQ382" s="319" t="inlineStr">
        <is>
          <t>-</t>
        </is>
      </c>
      <c r="BR382" s="319" t="inlineStr">
        <is>
          <t>-</t>
        </is>
      </c>
      <c r="BS382" s="319" t="inlineStr">
        <is>
          <t>-</t>
        </is>
      </c>
      <c r="BT382" s="319" t="inlineStr">
        <is>
          <t>-</t>
        </is>
      </c>
      <c r="BU382" s="319" t="inlineStr">
        <is>
          <t>-</t>
        </is>
      </c>
      <c r="BV382" s="319" t="inlineStr">
        <is>
          <t>-</t>
        </is>
      </c>
      <c r="BW382" s="319" t="inlineStr">
        <is>
          <t>-</t>
        </is>
      </c>
      <c r="BX382" s="319" t="inlineStr">
        <is>
          <t>-</t>
        </is>
      </c>
      <c r="BY382" s="319" t="inlineStr">
        <is>
          <t>-</t>
        </is>
      </c>
      <c r="BZ382" s="319" t="inlineStr">
        <is>
          <t>-</t>
        </is>
      </c>
      <c r="CA382" s="319" t="inlineStr">
        <is>
          <t>-</t>
        </is>
      </c>
      <c r="CB382" s="319" t="inlineStr">
        <is>
          <t>-</t>
        </is>
      </c>
      <c r="CC382" s="302" t="n"/>
      <c r="CD382" s="302" t="n"/>
      <c r="CE382" s="302" t="n"/>
      <c r="CF382" s="302" t="n"/>
      <c r="CG382" s="302" t="n"/>
      <c r="CH382" s="302" t="n"/>
      <c r="CI382" s="302" t="n"/>
      <c r="CJ382" s="302" t="n"/>
      <c r="CK382" s="302" t="n"/>
      <c r="CL382" s="302" t="n"/>
      <c r="CM382" s="302" t="n"/>
      <c r="CN382" s="302" t="n"/>
      <c r="CO382" s="302" t="n"/>
      <c r="CP382" s="302" t="n"/>
      <c r="CQ382" s="302" t="n"/>
      <c r="CR382" s="302" t="n"/>
      <c r="CS382" s="302" t="n"/>
      <c r="CT382" s="302" t="n"/>
      <c r="CU382" s="302" t="n"/>
      <c r="CV382" s="302" t="n"/>
    </row>
    <row r="383" ht="10.5" customHeight="1" s="412">
      <c r="A383" s="302" t="inlineStr">
        <is>
          <t xml:space="preserve">    Acctg. Standard</t>
        </is>
      </c>
      <c r="B383" s="319" t="inlineStr">
        <is>
          <t>-</t>
        </is>
      </c>
      <c r="C383" s="319" t="inlineStr">
        <is>
          <t>-</t>
        </is>
      </c>
      <c r="D383" s="319" t="inlineStr">
        <is>
          <t>-</t>
        </is>
      </c>
      <c r="E383" s="319" t="inlineStr">
        <is>
          <t>-</t>
        </is>
      </c>
      <c r="F383" s="319" t="inlineStr">
        <is>
          <t>-</t>
        </is>
      </c>
      <c r="G383" s="319" t="inlineStr">
        <is>
          <t>-</t>
        </is>
      </c>
      <c r="H383" s="319" t="inlineStr">
        <is>
          <t>-</t>
        </is>
      </c>
      <c r="I383" s="319" t="inlineStr">
        <is>
          <t>-</t>
        </is>
      </c>
      <c r="J383" s="319" t="inlineStr">
        <is>
          <t>-</t>
        </is>
      </c>
      <c r="K383" s="319" t="inlineStr">
        <is>
          <t>-</t>
        </is>
      </c>
      <c r="L383" s="319" t="inlineStr">
        <is>
          <t>-</t>
        </is>
      </c>
      <c r="M383" s="319" t="inlineStr">
        <is>
          <t>-</t>
        </is>
      </c>
      <c r="N383" s="319" t="inlineStr">
        <is>
          <t>-</t>
        </is>
      </c>
      <c r="O383" s="319" t="inlineStr">
        <is>
          <t>-</t>
        </is>
      </c>
      <c r="P383" s="319" t="inlineStr">
        <is>
          <t>-</t>
        </is>
      </c>
      <c r="Q383" s="319" t="inlineStr">
        <is>
          <t>-</t>
        </is>
      </c>
      <c r="R383" s="319" t="inlineStr">
        <is>
          <t>-</t>
        </is>
      </c>
      <c r="S383" s="319" t="inlineStr">
        <is>
          <t>-</t>
        </is>
      </c>
      <c r="T383" s="319" t="inlineStr">
        <is>
          <t>-</t>
        </is>
      </c>
      <c r="U383" s="319" t="inlineStr">
        <is>
          <t>US GAAP</t>
        </is>
      </c>
      <c r="V383" s="319" t="inlineStr">
        <is>
          <t>US GAAP</t>
        </is>
      </c>
      <c r="W383" s="319" t="inlineStr">
        <is>
          <t>US GAAP</t>
        </is>
      </c>
      <c r="X383" s="319" t="inlineStr">
        <is>
          <t>US GAAP</t>
        </is>
      </c>
      <c r="Y383" s="319" t="inlineStr">
        <is>
          <t>US GAAP</t>
        </is>
      </c>
      <c r="Z383" s="319" t="inlineStr">
        <is>
          <t>US GAAP</t>
        </is>
      </c>
      <c r="AA383" s="319" t="inlineStr">
        <is>
          <t>US GAAP</t>
        </is>
      </c>
      <c r="AB383" s="319" t="inlineStr">
        <is>
          <t>-</t>
        </is>
      </c>
      <c r="AC383" s="319" t="inlineStr">
        <is>
          <t>-</t>
        </is>
      </c>
      <c r="AD383" s="319" t="inlineStr">
        <is>
          <t>-</t>
        </is>
      </c>
      <c r="AE383" s="319" t="inlineStr">
        <is>
          <t>-</t>
        </is>
      </c>
      <c r="AF383" s="319" t="inlineStr">
        <is>
          <t>-</t>
        </is>
      </c>
      <c r="AG383" s="319" t="inlineStr">
        <is>
          <t>-</t>
        </is>
      </c>
      <c r="AH383" s="319" t="inlineStr">
        <is>
          <t>-</t>
        </is>
      </c>
      <c r="AI383" s="319" t="inlineStr">
        <is>
          <t>-</t>
        </is>
      </c>
      <c r="AJ383" s="319" t="inlineStr">
        <is>
          <t>-</t>
        </is>
      </c>
      <c r="AK383" s="319" t="inlineStr">
        <is>
          <t>-</t>
        </is>
      </c>
      <c r="AL383" s="319" t="inlineStr">
        <is>
          <t>-</t>
        </is>
      </c>
      <c r="AM383" s="319" t="inlineStr">
        <is>
          <t>-</t>
        </is>
      </c>
      <c r="AN383" s="319" t="inlineStr">
        <is>
          <t>-</t>
        </is>
      </c>
      <c r="AO383" s="319" t="inlineStr">
        <is>
          <t>-</t>
        </is>
      </c>
      <c r="AP383" s="319" t="inlineStr">
        <is>
          <t>-</t>
        </is>
      </c>
      <c r="AQ383" s="319" t="inlineStr">
        <is>
          <t>-</t>
        </is>
      </c>
      <c r="AR383" s="319" t="inlineStr">
        <is>
          <t>-</t>
        </is>
      </c>
      <c r="AS383" s="319" t="inlineStr">
        <is>
          <t>-</t>
        </is>
      </c>
      <c r="AT383" s="319" t="inlineStr">
        <is>
          <t>-</t>
        </is>
      </c>
      <c r="AU383" s="319" t="inlineStr">
        <is>
          <t>-</t>
        </is>
      </c>
      <c r="AV383" s="319" t="inlineStr">
        <is>
          <t>-</t>
        </is>
      </c>
      <c r="AW383" s="319" t="inlineStr">
        <is>
          <t>-</t>
        </is>
      </c>
      <c r="AX383" s="319" t="inlineStr">
        <is>
          <t>-</t>
        </is>
      </c>
      <c r="AY383" s="319" t="inlineStr">
        <is>
          <t>-</t>
        </is>
      </c>
      <c r="AZ383" s="319" t="inlineStr">
        <is>
          <t>-</t>
        </is>
      </c>
      <c r="BA383" s="319" t="inlineStr">
        <is>
          <t>-</t>
        </is>
      </c>
      <c r="BB383" s="319" t="inlineStr">
        <is>
          <t>-</t>
        </is>
      </c>
      <c r="BC383" s="319" t="inlineStr">
        <is>
          <t>-</t>
        </is>
      </c>
      <c r="BD383" s="319" t="inlineStr">
        <is>
          <t>-</t>
        </is>
      </c>
      <c r="BE383" s="319" t="inlineStr">
        <is>
          <t>-</t>
        </is>
      </c>
      <c r="BF383" s="319" t="inlineStr">
        <is>
          <t>-</t>
        </is>
      </c>
      <c r="BG383" s="319" t="inlineStr">
        <is>
          <t>-</t>
        </is>
      </c>
      <c r="BH383" s="319" t="inlineStr">
        <is>
          <t>-</t>
        </is>
      </c>
      <c r="BI383" s="319" t="inlineStr">
        <is>
          <t>-</t>
        </is>
      </c>
      <c r="BJ383" s="319" t="inlineStr">
        <is>
          <t>-</t>
        </is>
      </c>
      <c r="BK383" s="319" t="inlineStr">
        <is>
          <t>-</t>
        </is>
      </c>
      <c r="BL383" s="319" t="inlineStr">
        <is>
          <t>-</t>
        </is>
      </c>
      <c r="BM383" s="319" t="inlineStr">
        <is>
          <t>-</t>
        </is>
      </c>
      <c r="BN383" s="319" t="inlineStr">
        <is>
          <t>-</t>
        </is>
      </c>
      <c r="BO383" s="319" t="inlineStr">
        <is>
          <t>-</t>
        </is>
      </c>
      <c r="BP383" s="319" t="inlineStr">
        <is>
          <t>-</t>
        </is>
      </c>
      <c r="BQ383" s="319" t="inlineStr">
        <is>
          <t>-</t>
        </is>
      </c>
      <c r="BR383" s="319" t="inlineStr">
        <is>
          <t>-</t>
        </is>
      </c>
      <c r="BS383" s="319" t="inlineStr">
        <is>
          <t>-</t>
        </is>
      </c>
      <c r="BT383" s="319" t="inlineStr">
        <is>
          <t>-</t>
        </is>
      </c>
      <c r="BU383" s="319" t="inlineStr">
        <is>
          <t>-</t>
        </is>
      </c>
      <c r="BV383" s="319" t="inlineStr">
        <is>
          <t>-</t>
        </is>
      </c>
      <c r="BW383" s="319" t="inlineStr">
        <is>
          <t>-</t>
        </is>
      </c>
      <c r="BX383" s="319" t="inlineStr">
        <is>
          <t>-</t>
        </is>
      </c>
      <c r="BY383" s="319" t="inlineStr">
        <is>
          <t>-</t>
        </is>
      </c>
      <c r="BZ383" s="319" t="inlineStr">
        <is>
          <t>-</t>
        </is>
      </c>
      <c r="CA383" s="319" t="inlineStr">
        <is>
          <t>-</t>
        </is>
      </c>
      <c r="CB383" s="319" t="inlineStr">
        <is>
          <t>-</t>
        </is>
      </c>
      <c r="CC383" s="302" t="n"/>
      <c r="CD383" s="302" t="n"/>
      <c r="CE383" s="302" t="n"/>
      <c r="CF383" s="302" t="n"/>
      <c r="CG383" s="302" t="n"/>
      <c r="CH383" s="302" t="n"/>
      <c r="CI383" s="302" t="n"/>
      <c r="CJ383" s="302" t="n"/>
      <c r="CK383" s="302" t="n"/>
      <c r="CL383" s="302" t="n"/>
      <c r="CM383" s="302" t="n"/>
      <c r="CN383" s="302" t="n"/>
      <c r="CO383" s="302" t="n"/>
      <c r="CP383" s="302" t="n"/>
      <c r="CQ383" s="302" t="n"/>
      <c r="CR383" s="302" t="n"/>
      <c r="CS383" s="302" t="n"/>
      <c r="CT383" s="302" t="n"/>
      <c r="CU383" s="302" t="n"/>
      <c r="CV383" s="302" t="n"/>
    </row>
    <row r="384" ht="10.5" customHeight="1" s="412">
      <c r="A384" s="318" t="inlineStr">
        <is>
          <t>DPS</t>
        </is>
      </c>
      <c r="B384" s="319" t="inlineStr">
        <is>
          <t>-</t>
        </is>
      </c>
      <c r="C384" s="319" t="inlineStr">
        <is>
          <t>-</t>
        </is>
      </c>
      <c r="D384" s="319" t="inlineStr">
        <is>
          <t>-</t>
        </is>
      </c>
      <c r="E384" s="319" t="inlineStr">
        <is>
          <t>-</t>
        </is>
      </c>
      <c r="F384" s="319" t="inlineStr">
        <is>
          <t>-</t>
        </is>
      </c>
      <c r="G384" s="319" t="inlineStr">
        <is>
          <t>-</t>
        </is>
      </c>
      <c r="H384" s="319" t="inlineStr">
        <is>
          <t>-</t>
        </is>
      </c>
      <c r="I384" s="319" t="inlineStr">
        <is>
          <t>-</t>
        </is>
      </c>
      <c r="J384" s="319" t="inlineStr">
        <is>
          <t>-</t>
        </is>
      </c>
      <c r="K384" s="319" t="inlineStr">
        <is>
          <t>-</t>
        </is>
      </c>
      <c r="L384" s="319" t="inlineStr">
        <is>
          <t>-</t>
        </is>
      </c>
      <c r="M384" s="319" t="inlineStr">
        <is>
          <t>-</t>
        </is>
      </c>
      <c r="N384" s="319" t="inlineStr">
        <is>
          <t>-</t>
        </is>
      </c>
      <c r="O384" s="319" t="inlineStr">
        <is>
          <t>-</t>
        </is>
      </c>
      <c r="P384" s="319" t="inlineStr">
        <is>
          <t>-</t>
        </is>
      </c>
      <c r="Q384" s="319" t="inlineStr">
        <is>
          <t>-</t>
        </is>
      </c>
      <c r="R384" s="319" t="inlineStr">
        <is>
          <t>-</t>
        </is>
      </c>
      <c r="S384" s="461" t="n">
        <v>0</v>
      </c>
      <c r="T384" s="461" t="n">
        <v>0</v>
      </c>
      <c r="U384" s="461" t="n">
        <v>0</v>
      </c>
      <c r="V384" s="461" t="n">
        <v>0</v>
      </c>
      <c r="W384" s="461" t="n">
        <v>0</v>
      </c>
      <c r="X384" s="461" t="n">
        <v>0</v>
      </c>
      <c r="Y384" s="461" t="n">
        <v>0</v>
      </c>
      <c r="Z384" s="461" t="n">
        <v>0</v>
      </c>
      <c r="AA384" s="461" t="n">
        <v>0</v>
      </c>
      <c r="AB384" s="319" t="inlineStr">
        <is>
          <t>-</t>
        </is>
      </c>
      <c r="AC384" s="319" t="inlineStr">
        <is>
          <t>-</t>
        </is>
      </c>
      <c r="AD384" s="319" t="inlineStr">
        <is>
          <t>-</t>
        </is>
      </c>
      <c r="AE384" s="319" t="inlineStr">
        <is>
          <t>-</t>
        </is>
      </c>
      <c r="AF384" s="319" t="inlineStr">
        <is>
          <t>-</t>
        </is>
      </c>
      <c r="AG384" s="319" t="inlineStr">
        <is>
          <t>-</t>
        </is>
      </c>
      <c r="AH384" s="319" t="inlineStr">
        <is>
          <t>-</t>
        </is>
      </c>
      <c r="AI384" s="319" t="inlineStr">
        <is>
          <t>-</t>
        </is>
      </c>
      <c r="AJ384" s="319" t="inlineStr">
        <is>
          <t>-</t>
        </is>
      </c>
      <c r="AK384" s="319" t="inlineStr">
        <is>
          <t>-</t>
        </is>
      </c>
      <c r="AL384" s="319" t="inlineStr">
        <is>
          <t>-</t>
        </is>
      </c>
      <c r="AM384" s="319" t="inlineStr">
        <is>
          <t>-</t>
        </is>
      </c>
      <c r="AN384" s="319" t="inlineStr">
        <is>
          <t>-</t>
        </is>
      </c>
      <c r="AO384" s="319" t="inlineStr">
        <is>
          <t>-</t>
        </is>
      </c>
      <c r="AP384" s="319" t="inlineStr">
        <is>
          <t>-</t>
        </is>
      </c>
      <c r="AQ384" s="319" t="inlineStr">
        <is>
          <t>-</t>
        </is>
      </c>
      <c r="AR384" s="319" t="inlineStr">
        <is>
          <t>-</t>
        </is>
      </c>
      <c r="AS384" s="319" t="inlineStr">
        <is>
          <t>-</t>
        </is>
      </c>
      <c r="AT384" s="319" t="inlineStr">
        <is>
          <t>-</t>
        </is>
      </c>
      <c r="AU384" s="319" t="inlineStr">
        <is>
          <t>-</t>
        </is>
      </c>
      <c r="AV384" s="319" t="inlineStr">
        <is>
          <t>-</t>
        </is>
      </c>
      <c r="AW384" s="319" t="inlineStr">
        <is>
          <t>-</t>
        </is>
      </c>
      <c r="AX384" s="319" t="inlineStr">
        <is>
          <t>-</t>
        </is>
      </c>
      <c r="AY384" s="319" t="inlineStr">
        <is>
          <t>-</t>
        </is>
      </c>
      <c r="AZ384" s="319" t="inlineStr">
        <is>
          <t>-</t>
        </is>
      </c>
      <c r="BA384" s="319" t="inlineStr">
        <is>
          <t>-</t>
        </is>
      </c>
      <c r="BB384" s="319" t="inlineStr">
        <is>
          <t>-</t>
        </is>
      </c>
      <c r="BC384" s="319" t="inlineStr">
        <is>
          <t>-</t>
        </is>
      </c>
      <c r="BD384" s="319" t="inlineStr">
        <is>
          <t>-</t>
        </is>
      </c>
      <c r="BE384" s="319" t="inlineStr">
        <is>
          <t>-</t>
        </is>
      </c>
      <c r="BF384" s="319" t="inlineStr">
        <is>
          <t>-</t>
        </is>
      </c>
      <c r="BG384" s="319" t="inlineStr">
        <is>
          <t>-</t>
        </is>
      </c>
      <c r="BH384" s="319" t="inlineStr">
        <is>
          <t>-</t>
        </is>
      </c>
      <c r="BI384" s="319" t="inlineStr">
        <is>
          <t>-</t>
        </is>
      </c>
      <c r="BJ384" s="319" t="inlineStr">
        <is>
          <t>-</t>
        </is>
      </c>
      <c r="BK384" s="319" t="inlineStr">
        <is>
          <t>-</t>
        </is>
      </c>
      <c r="BL384" s="319" t="inlineStr">
        <is>
          <t>-</t>
        </is>
      </c>
      <c r="BM384" s="319" t="inlineStr">
        <is>
          <t>-</t>
        </is>
      </c>
      <c r="BN384" s="319" t="inlineStr">
        <is>
          <t>-</t>
        </is>
      </c>
      <c r="BO384" s="319" t="inlineStr">
        <is>
          <t>-</t>
        </is>
      </c>
      <c r="BP384" s="319" t="inlineStr">
        <is>
          <t>-</t>
        </is>
      </c>
      <c r="BQ384" s="319" t="inlineStr">
        <is>
          <t>-</t>
        </is>
      </c>
      <c r="BR384" s="319" t="inlineStr">
        <is>
          <t>-</t>
        </is>
      </c>
      <c r="BS384" s="319" t="inlineStr">
        <is>
          <t>-</t>
        </is>
      </c>
      <c r="BT384" s="319" t="inlineStr">
        <is>
          <t>-</t>
        </is>
      </c>
      <c r="BU384" s="319" t="inlineStr">
        <is>
          <t>-</t>
        </is>
      </c>
      <c r="BV384" s="319" t="inlineStr">
        <is>
          <t>-</t>
        </is>
      </c>
      <c r="BW384" s="319" t="inlineStr">
        <is>
          <t>-</t>
        </is>
      </c>
      <c r="BX384" s="319" t="inlineStr">
        <is>
          <t>-</t>
        </is>
      </c>
      <c r="BY384" s="319" t="inlineStr">
        <is>
          <t>-</t>
        </is>
      </c>
      <c r="BZ384" s="319" t="inlineStr">
        <is>
          <t>-</t>
        </is>
      </c>
      <c r="CA384" s="319" t="inlineStr">
        <is>
          <t>-</t>
        </is>
      </c>
      <c r="CB384" s="319" t="inlineStr">
        <is>
          <t>-</t>
        </is>
      </c>
      <c r="CC384" s="302" t="n"/>
      <c r="CD384" s="302" t="n"/>
      <c r="CE384" s="302" t="n"/>
      <c r="CF384" s="302" t="n"/>
      <c r="CG384" s="302" t="n"/>
      <c r="CH384" s="302" t="n"/>
      <c r="CI384" s="302" t="n"/>
      <c r="CJ384" s="302" t="n"/>
      <c r="CK384" s="302" t="n"/>
      <c r="CL384" s="302" t="n"/>
      <c r="CM384" s="302" t="n"/>
      <c r="CN384" s="302" t="n"/>
      <c r="CO384" s="302" t="n"/>
      <c r="CP384" s="302" t="n"/>
      <c r="CQ384" s="302" t="n"/>
      <c r="CR384" s="302" t="n"/>
      <c r="CS384" s="302" t="n"/>
      <c r="CT384" s="302" t="n"/>
      <c r="CU384" s="302" t="n"/>
      <c r="CV384" s="302" t="n"/>
    </row>
    <row r="385" ht="10.5" customHeight="1" s="412">
      <c r="A385" s="302" t="inlineStr">
        <is>
          <t xml:space="preserve">    Final Est.</t>
        </is>
      </c>
      <c r="B385" s="319" t="inlineStr">
        <is>
          <t>-</t>
        </is>
      </c>
      <c r="C385" s="319" t="inlineStr">
        <is>
          <t>-</t>
        </is>
      </c>
      <c r="D385" s="319" t="inlineStr">
        <is>
          <t>-</t>
        </is>
      </c>
      <c r="E385" s="319" t="inlineStr">
        <is>
          <t>-</t>
        </is>
      </c>
      <c r="F385" s="319" t="inlineStr">
        <is>
          <t>-</t>
        </is>
      </c>
      <c r="G385" s="319" t="inlineStr">
        <is>
          <t>-</t>
        </is>
      </c>
      <c r="H385" s="319" t="inlineStr">
        <is>
          <t>-</t>
        </is>
      </c>
      <c r="I385" s="319" t="inlineStr">
        <is>
          <t>-</t>
        </is>
      </c>
      <c r="J385" s="319" t="inlineStr">
        <is>
          <t>-</t>
        </is>
      </c>
      <c r="K385" s="319" t="inlineStr">
        <is>
          <t>-</t>
        </is>
      </c>
      <c r="L385" s="319" t="inlineStr">
        <is>
          <t>-</t>
        </is>
      </c>
      <c r="M385" s="319" t="inlineStr">
        <is>
          <t>-</t>
        </is>
      </c>
      <c r="N385" s="319" t="inlineStr">
        <is>
          <t>-</t>
        </is>
      </c>
      <c r="O385" s="319" t="inlineStr">
        <is>
          <t>-</t>
        </is>
      </c>
      <c r="P385" s="319" t="inlineStr">
        <is>
          <t>-</t>
        </is>
      </c>
      <c r="Q385" s="319" t="inlineStr">
        <is>
          <t>-</t>
        </is>
      </c>
      <c r="R385" s="319" t="inlineStr">
        <is>
          <t>-</t>
        </is>
      </c>
      <c r="S385" s="462" t="n">
        <v>0</v>
      </c>
      <c r="T385" s="462" t="n">
        <v>0</v>
      </c>
      <c r="U385" s="462" t="n">
        <v>0</v>
      </c>
      <c r="V385" s="462" t="n">
        <v>0</v>
      </c>
      <c r="W385" s="462" t="n">
        <v>0</v>
      </c>
      <c r="X385" s="462" t="n">
        <v>0</v>
      </c>
      <c r="Y385" s="462" t="n">
        <v>0</v>
      </c>
      <c r="Z385" s="462" t="n">
        <v>0</v>
      </c>
      <c r="AA385" s="462" t="n">
        <v>0</v>
      </c>
      <c r="AB385" s="319" t="inlineStr">
        <is>
          <t>-</t>
        </is>
      </c>
      <c r="AC385" s="319" t="inlineStr">
        <is>
          <t>-</t>
        </is>
      </c>
      <c r="AD385" s="319" t="inlineStr">
        <is>
          <t>-</t>
        </is>
      </c>
      <c r="AE385" s="319" t="inlineStr">
        <is>
          <t>-</t>
        </is>
      </c>
      <c r="AF385" s="319" t="inlineStr">
        <is>
          <t>-</t>
        </is>
      </c>
      <c r="AG385" s="319" t="inlineStr">
        <is>
          <t>-</t>
        </is>
      </c>
      <c r="AH385" s="319" t="inlineStr">
        <is>
          <t>-</t>
        </is>
      </c>
      <c r="AI385" s="319" t="inlineStr">
        <is>
          <t>-</t>
        </is>
      </c>
      <c r="AJ385" s="319" t="inlineStr">
        <is>
          <t>-</t>
        </is>
      </c>
      <c r="AK385" s="319" t="inlineStr">
        <is>
          <t>-</t>
        </is>
      </c>
      <c r="AL385" s="319" t="inlineStr">
        <is>
          <t>-</t>
        </is>
      </c>
      <c r="AM385" s="319" t="inlineStr">
        <is>
          <t>-</t>
        </is>
      </c>
      <c r="AN385" s="319" t="inlineStr">
        <is>
          <t>-</t>
        </is>
      </c>
      <c r="AO385" s="319" t="inlineStr">
        <is>
          <t>-</t>
        </is>
      </c>
      <c r="AP385" s="319" t="inlineStr">
        <is>
          <t>-</t>
        </is>
      </c>
      <c r="AQ385" s="319" t="inlineStr">
        <is>
          <t>-</t>
        </is>
      </c>
      <c r="AR385" s="319" t="inlineStr">
        <is>
          <t>-</t>
        </is>
      </c>
      <c r="AS385" s="319" t="inlineStr">
        <is>
          <t>-</t>
        </is>
      </c>
      <c r="AT385" s="319" t="inlineStr">
        <is>
          <t>-</t>
        </is>
      </c>
      <c r="AU385" s="319" t="inlineStr">
        <is>
          <t>-</t>
        </is>
      </c>
      <c r="AV385" s="319" t="inlineStr">
        <is>
          <t>-</t>
        </is>
      </c>
      <c r="AW385" s="319" t="inlineStr">
        <is>
          <t>-</t>
        </is>
      </c>
      <c r="AX385" s="319" t="inlineStr">
        <is>
          <t>-</t>
        </is>
      </c>
      <c r="AY385" s="319" t="inlineStr">
        <is>
          <t>-</t>
        </is>
      </c>
      <c r="AZ385" s="319" t="inlineStr">
        <is>
          <t>-</t>
        </is>
      </c>
      <c r="BA385" s="319" t="inlineStr">
        <is>
          <t>-</t>
        </is>
      </c>
      <c r="BB385" s="319" t="inlineStr">
        <is>
          <t>-</t>
        </is>
      </c>
      <c r="BC385" s="319" t="inlineStr">
        <is>
          <t>-</t>
        </is>
      </c>
      <c r="BD385" s="319" t="inlineStr">
        <is>
          <t>-</t>
        </is>
      </c>
      <c r="BE385" s="319" t="inlineStr">
        <is>
          <t>-</t>
        </is>
      </c>
      <c r="BF385" s="319" t="inlineStr">
        <is>
          <t>-</t>
        </is>
      </c>
      <c r="BG385" s="319" t="inlineStr">
        <is>
          <t>-</t>
        </is>
      </c>
      <c r="BH385" s="319" t="inlineStr">
        <is>
          <t>-</t>
        </is>
      </c>
      <c r="BI385" s="319" t="inlineStr">
        <is>
          <t>-</t>
        </is>
      </c>
      <c r="BJ385" s="319" t="inlineStr">
        <is>
          <t>-</t>
        </is>
      </c>
      <c r="BK385" s="319" t="inlineStr">
        <is>
          <t>-</t>
        </is>
      </c>
      <c r="BL385" s="319" t="inlineStr">
        <is>
          <t>-</t>
        </is>
      </c>
      <c r="BM385" s="319" t="inlineStr">
        <is>
          <t>-</t>
        </is>
      </c>
      <c r="BN385" s="319" t="inlineStr">
        <is>
          <t>-</t>
        </is>
      </c>
      <c r="BO385" s="319" t="inlineStr">
        <is>
          <t>-</t>
        </is>
      </c>
      <c r="BP385" s="319" t="inlineStr">
        <is>
          <t>-</t>
        </is>
      </c>
      <c r="BQ385" s="319" t="inlineStr">
        <is>
          <t>-</t>
        </is>
      </c>
      <c r="BR385" s="319" t="inlineStr">
        <is>
          <t>-</t>
        </is>
      </c>
      <c r="BS385" s="319" t="inlineStr">
        <is>
          <t>-</t>
        </is>
      </c>
      <c r="BT385" s="319" t="inlineStr">
        <is>
          <t>-</t>
        </is>
      </c>
      <c r="BU385" s="319" t="inlineStr">
        <is>
          <t>-</t>
        </is>
      </c>
      <c r="BV385" s="319" t="inlineStr">
        <is>
          <t>-</t>
        </is>
      </c>
      <c r="BW385" s="319" t="inlineStr">
        <is>
          <t>-</t>
        </is>
      </c>
      <c r="BX385" s="319" t="inlineStr">
        <is>
          <t>-</t>
        </is>
      </c>
      <c r="BY385" s="319" t="inlineStr">
        <is>
          <t>-</t>
        </is>
      </c>
      <c r="BZ385" s="319" t="inlineStr">
        <is>
          <t>-</t>
        </is>
      </c>
      <c r="CA385" s="319" t="inlineStr">
        <is>
          <t>-</t>
        </is>
      </c>
      <c r="CB385" s="319" t="inlineStr">
        <is>
          <t>-</t>
        </is>
      </c>
      <c r="CC385" s="302" t="n"/>
      <c r="CD385" s="302" t="n"/>
      <c r="CE385" s="302" t="n"/>
      <c r="CF385" s="302" t="n"/>
      <c r="CG385" s="302" t="n"/>
      <c r="CH385" s="302" t="n"/>
      <c r="CI385" s="302" t="n"/>
      <c r="CJ385" s="302" t="n"/>
      <c r="CK385" s="302" t="n"/>
      <c r="CL385" s="302" t="n"/>
      <c r="CM385" s="302" t="n"/>
      <c r="CN385" s="302" t="n"/>
      <c r="CO385" s="302" t="n"/>
      <c r="CP385" s="302" t="n"/>
      <c r="CQ385" s="302" t="n"/>
      <c r="CR385" s="302" t="n"/>
      <c r="CS385" s="302" t="n"/>
      <c r="CT385" s="302" t="n"/>
      <c r="CU385" s="302" t="n"/>
      <c r="CV385" s="302" t="n"/>
    </row>
    <row r="386" ht="10.5" customHeight="1" s="412">
      <c r="A386" s="302" t="inlineStr">
        <is>
          <t xml:space="preserve">    Median</t>
        </is>
      </c>
      <c r="B386" s="319" t="inlineStr">
        <is>
          <t>-</t>
        </is>
      </c>
      <c r="C386" s="319" t="inlineStr">
        <is>
          <t>-</t>
        </is>
      </c>
      <c r="D386" s="319" t="inlineStr">
        <is>
          <t>-</t>
        </is>
      </c>
      <c r="E386" s="319" t="inlineStr">
        <is>
          <t>-</t>
        </is>
      </c>
      <c r="F386" s="319" t="inlineStr">
        <is>
          <t>-</t>
        </is>
      </c>
      <c r="G386" s="319" t="inlineStr">
        <is>
          <t>-</t>
        </is>
      </c>
      <c r="H386" s="319" t="inlineStr">
        <is>
          <t>-</t>
        </is>
      </c>
      <c r="I386" s="319" t="inlineStr">
        <is>
          <t>-</t>
        </is>
      </c>
      <c r="J386" s="319" t="inlineStr">
        <is>
          <t>-</t>
        </is>
      </c>
      <c r="K386" s="319" t="inlineStr">
        <is>
          <t>-</t>
        </is>
      </c>
      <c r="L386" s="319" t="inlineStr">
        <is>
          <t>-</t>
        </is>
      </c>
      <c r="M386" s="319" t="inlineStr">
        <is>
          <t>-</t>
        </is>
      </c>
      <c r="N386" s="319" t="inlineStr">
        <is>
          <t>-</t>
        </is>
      </c>
      <c r="O386" s="319" t="inlineStr">
        <is>
          <t>-</t>
        </is>
      </c>
      <c r="P386" s="319" t="inlineStr">
        <is>
          <t>-</t>
        </is>
      </c>
      <c r="Q386" s="319" t="inlineStr">
        <is>
          <t>-</t>
        </is>
      </c>
      <c r="R386" s="319" t="inlineStr">
        <is>
          <t>-</t>
        </is>
      </c>
      <c r="S386" s="462" t="n">
        <v>0</v>
      </c>
      <c r="T386" s="462" t="n">
        <v>0</v>
      </c>
      <c r="U386" s="462" t="n">
        <v>0</v>
      </c>
      <c r="V386" s="462" t="n">
        <v>0</v>
      </c>
      <c r="W386" s="462" t="n">
        <v>0</v>
      </c>
      <c r="X386" s="462" t="n">
        <v>0</v>
      </c>
      <c r="Y386" s="462" t="n">
        <v>0</v>
      </c>
      <c r="Z386" s="462" t="n">
        <v>0</v>
      </c>
      <c r="AA386" s="462" t="n">
        <v>0</v>
      </c>
      <c r="AB386" s="319" t="inlineStr">
        <is>
          <t>-</t>
        </is>
      </c>
      <c r="AC386" s="319" t="inlineStr">
        <is>
          <t>-</t>
        </is>
      </c>
      <c r="AD386" s="319" t="inlineStr">
        <is>
          <t>-</t>
        </is>
      </c>
      <c r="AE386" s="319" t="inlineStr">
        <is>
          <t>-</t>
        </is>
      </c>
      <c r="AF386" s="319" t="inlineStr">
        <is>
          <t>-</t>
        </is>
      </c>
      <c r="AG386" s="319" t="inlineStr">
        <is>
          <t>-</t>
        </is>
      </c>
      <c r="AH386" s="319" t="inlineStr">
        <is>
          <t>-</t>
        </is>
      </c>
      <c r="AI386" s="319" t="inlineStr">
        <is>
          <t>-</t>
        </is>
      </c>
      <c r="AJ386" s="319" t="inlineStr">
        <is>
          <t>-</t>
        </is>
      </c>
      <c r="AK386" s="319" t="inlineStr">
        <is>
          <t>-</t>
        </is>
      </c>
      <c r="AL386" s="319" t="inlineStr">
        <is>
          <t>-</t>
        </is>
      </c>
      <c r="AM386" s="319" t="inlineStr">
        <is>
          <t>-</t>
        </is>
      </c>
      <c r="AN386" s="319" t="inlineStr">
        <is>
          <t>-</t>
        </is>
      </c>
      <c r="AO386" s="319" t="inlineStr">
        <is>
          <t>-</t>
        </is>
      </c>
      <c r="AP386" s="319" t="inlineStr">
        <is>
          <t>-</t>
        </is>
      </c>
      <c r="AQ386" s="319" t="inlineStr">
        <is>
          <t>-</t>
        </is>
      </c>
      <c r="AR386" s="319" t="inlineStr">
        <is>
          <t>-</t>
        </is>
      </c>
      <c r="AS386" s="319" t="inlineStr">
        <is>
          <t>-</t>
        </is>
      </c>
      <c r="AT386" s="319" t="inlineStr">
        <is>
          <t>-</t>
        </is>
      </c>
      <c r="AU386" s="319" t="inlineStr">
        <is>
          <t>-</t>
        </is>
      </c>
      <c r="AV386" s="319" t="inlineStr">
        <is>
          <t>-</t>
        </is>
      </c>
      <c r="AW386" s="319" t="inlineStr">
        <is>
          <t>-</t>
        </is>
      </c>
      <c r="AX386" s="319" t="inlineStr">
        <is>
          <t>-</t>
        </is>
      </c>
      <c r="AY386" s="319" t="inlineStr">
        <is>
          <t>-</t>
        </is>
      </c>
      <c r="AZ386" s="319" t="inlineStr">
        <is>
          <t>-</t>
        </is>
      </c>
      <c r="BA386" s="319" t="inlineStr">
        <is>
          <t>-</t>
        </is>
      </c>
      <c r="BB386" s="319" t="inlineStr">
        <is>
          <t>-</t>
        </is>
      </c>
      <c r="BC386" s="319" t="inlineStr">
        <is>
          <t>-</t>
        </is>
      </c>
      <c r="BD386" s="319" t="inlineStr">
        <is>
          <t>-</t>
        </is>
      </c>
      <c r="BE386" s="319" t="inlineStr">
        <is>
          <t>-</t>
        </is>
      </c>
      <c r="BF386" s="319" t="inlineStr">
        <is>
          <t>-</t>
        </is>
      </c>
      <c r="BG386" s="319" t="inlineStr">
        <is>
          <t>-</t>
        </is>
      </c>
      <c r="BH386" s="319" t="inlineStr">
        <is>
          <t>-</t>
        </is>
      </c>
      <c r="BI386" s="319" t="inlineStr">
        <is>
          <t>-</t>
        </is>
      </c>
      <c r="BJ386" s="319" t="inlineStr">
        <is>
          <t>-</t>
        </is>
      </c>
      <c r="BK386" s="319" t="inlineStr">
        <is>
          <t>-</t>
        </is>
      </c>
      <c r="BL386" s="319" t="inlineStr">
        <is>
          <t>-</t>
        </is>
      </c>
      <c r="BM386" s="319" t="inlineStr">
        <is>
          <t>-</t>
        </is>
      </c>
      <c r="BN386" s="319" t="inlineStr">
        <is>
          <t>-</t>
        </is>
      </c>
      <c r="BO386" s="319" t="inlineStr">
        <is>
          <t>-</t>
        </is>
      </c>
      <c r="BP386" s="319" t="inlineStr">
        <is>
          <t>-</t>
        </is>
      </c>
      <c r="BQ386" s="319" t="inlineStr">
        <is>
          <t>-</t>
        </is>
      </c>
      <c r="BR386" s="319" t="inlineStr">
        <is>
          <t>-</t>
        </is>
      </c>
      <c r="BS386" s="319" t="inlineStr">
        <is>
          <t>-</t>
        </is>
      </c>
      <c r="BT386" s="319" t="inlineStr">
        <is>
          <t>-</t>
        </is>
      </c>
      <c r="BU386" s="319" t="inlineStr">
        <is>
          <t>-</t>
        </is>
      </c>
      <c r="BV386" s="319" t="inlineStr">
        <is>
          <t>-</t>
        </is>
      </c>
      <c r="BW386" s="319" t="inlineStr">
        <is>
          <t>-</t>
        </is>
      </c>
      <c r="BX386" s="319" t="inlineStr">
        <is>
          <t>-</t>
        </is>
      </c>
      <c r="BY386" s="319" t="inlineStr">
        <is>
          <t>-</t>
        </is>
      </c>
      <c r="BZ386" s="319" t="inlineStr">
        <is>
          <t>-</t>
        </is>
      </c>
      <c r="CA386" s="319" t="inlineStr">
        <is>
          <t>-</t>
        </is>
      </c>
      <c r="CB386" s="319" t="inlineStr">
        <is>
          <t>-</t>
        </is>
      </c>
      <c r="CC386" s="302" t="n"/>
      <c r="CD386" s="302" t="n"/>
      <c r="CE386" s="302" t="n"/>
      <c r="CF386" s="302" t="n"/>
      <c r="CG386" s="302" t="n"/>
      <c r="CH386" s="302" t="n"/>
      <c r="CI386" s="302" t="n"/>
      <c r="CJ386" s="302" t="n"/>
      <c r="CK386" s="302" t="n"/>
      <c r="CL386" s="302" t="n"/>
      <c r="CM386" s="302" t="n"/>
      <c r="CN386" s="302" t="n"/>
      <c r="CO386" s="302" t="n"/>
      <c r="CP386" s="302" t="n"/>
      <c r="CQ386" s="302" t="n"/>
      <c r="CR386" s="302" t="n"/>
      <c r="CS386" s="302" t="n"/>
      <c r="CT386" s="302" t="n"/>
      <c r="CU386" s="302" t="n"/>
      <c r="CV386" s="302" t="n"/>
    </row>
    <row r="387" ht="10.5" customHeight="1" s="412">
      <c r="A387" s="302" t="inlineStr">
        <is>
          <t xml:space="preserve">    High</t>
        </is>
      </c>
      <c r="B387" s="319" t="inlineStr">
        <is>
          <t>-</t>
        </is>
      </c>
      <c r="C387" s="319" t="inlineStr">
        <is>
          <t>-</t>
        </is>
      </c>
      <c r="D387" s="319" t="inlineStr">
        <is>
          <t>-</t>
        </is>
      </c>
      <c r="E387" s="319" t="inlineStr">
        <is>
          <t>-</t>
        </is>
      </c>
      <c r="F387" s="319" t="inlineStr">
        <is>
          <t>-</t>
        </is>
      </c>
      <c r="G387" s="319" t="inlineStr">
        <is>
          <t>-</t>
        </is>
      </c>
      <c r="H387" s="319" t="inlineStr">
        <is>
          <t>-</t>
        </is>
      </c>
      <c r="I387" s="319" t="inlineStr">
        <is>
          <t>-</t>
        </is>
      </c>
      <c r="J387" s="319" t="inlineStr">
        <is>
          <t>-</t>
        </is>
      </c>
      <c r="K387" s="319" t="inlineStr">
        <is>
          <t>-</t>
        </is>
      </c>
      <c r="L387" s="319" t="inlineStr">
        <is>
          <t>-</t>
        </is>
      </c>
      <c r="M387" s="319" t="inlineStr">
        <is>
          <t>-</t>
        </is>
      </c>
      <c r="N387" s="319" t="inlineStr">
        <is>
          <t>-</t>
        </is>
      </c>
      <c r="O387" s="319" t="inlineStr">
        <is>
          <t>-</t>
        </is>
      </c>
      <c r="P387" s="319" t="inlineStr">
        <is>
          <t>-</t>
        </is>
      </c>
      <c r="Q387" s="319" t="inlineStr">
        <is>
          <t>-</t>
        </is>
      </c>
      <c r="R387" s="319" t="inlineStr">
        <is>
          <t>-</t>
        </is>
      </c>
      <c r="S387" s="462" t="n">
        <v>0</v>
      </c>
      <c r="T387" s="462" t="n">
        <v>0</v>
      </c>
      <c r="U387" s="462" t="n">
        <v>0</v>
      </c>
      <c r="V387" s="462" t="n">
        <v>0</v>
      </c>
      <c r="W387" s="462" t="n">
        <v>0</v>
      </c>
      <c r="X387" s="462" t="n">
        <v>0</v>
      </c>
      <c r="Y387" s="462" t="n">
        <v>0</v>
      </c>
      <c r="Z387" s="462" t="n">
        <v>0</v>
      </c>
      <c r="AA387" s="462" t="n">
        <v>0</v>
      </c>
      <c r="AB387" s="319" t="inlineStr">
        <is>
          <t>-</t>
        </is>
      </c>
      <c r="AC387" s="319" t="inlineStr">
        <is>
          <t>-</t>
        </is>
      </c>
      <c r="AD387" s="319" t="inlineStr">
        <is>
          <t>-</t>
        </is>
      </c>
      <c r="AE387" s="319" t="inlineStr">
        <is>
          <t>-</t>
        </is>
      </c>
      <c r="AF387" s="319" t="inlineStr">
        <is>
          <t>-</t>
        </is>
      </c>
      <c r="AG387" s="319" t="inlineStr">
        <is>
          <t>-</t>
        </is>
      </c>
      <c r="AH387" s="319" t="inlineStr">
        <is>
          <t>-</t>
        </is>
      </c>
      <c r="AI387" s="319" t="inlineStr">
        <is>
          <t>-</t>
        </is>
      </c>
      <c r="AJ387" s="319" t="inlineStr">
        <is>
          <t>-</t>
        </is>
      </c>
      <c r="AK387" s="319" t="inlineStr">
        <is>
          <t>-</t>
        </is>
      </c>
      <c r="AL387" s="319" t="inlineStr">
        <is>
          <t>-</t>
        </is>
      </c>
      <c r="AM387" s="319" t="inlineStr">
        <is>
          <t>-</t>
        </is>
      </c>
      <c r="AN387" s="319" t="inlineStr">
        <is>
          <t>-</t>
        </is>
      </c>
      <c r="AO387" s="319" t="inlineStr">
        <is>
          <t>-</t>
        </is>
      </c>
      <c r="AP387" s="319" t="inlineStr">
        <is>
          <t>-</t>
        </is>
      </c>
      <c r="AQ387" s="319" t="inlineStr">
        <is>
          <t>-</t>
        </is>
      </c>
      <c r="AR387" s="319" t="inlineStr">
        <is>
          <t>-</t>
        </is>
      </c>
      <c r="AS387" s="319" t="inlineStr">
        <is>
          <t>-</t>
        </is>
      </c>
      <c r="AT387" s="319" t="inlineStr">
        <is>
          <t>-</t>
        </is>
      </c>
      <c r="AU387" s="319" t="inlineStr">
        <is>
          <t>-</t>
        </is>
      </c>
      <c r="AV387" s="319" t="inlineStr">
        <is>
          <t>-</t>
        </is>
      </c>
      <c r="AW387" s="319" t="inlineStr">
        <is>
          <t>-</t>
        </is>
      </c>
      <c r="AX387" s="319" t="inlineStr">
        <is>
          <t>-</t>
        </is>
      </c>
      <c r="AY387" s="319" t="inlineStr">
        <is>
          <t>-</t>
        </is>
      </c>
      <c r="AZ387" s="319" t="inlineStr">
        <is>
          <t>-</t>
        </is>
      </c>
      <c r="BA387" s="319" t="inlineStr">
        <is>
          <t>-</t>
        </is>
      </c>
      <c r="BB387" s="319" t="inlineStr">
        <is>
          <t>-</t>
        </is>
      </c>
      <c r="BC387" s="319" t="inlineStr">
        <is>
          <t>-</t>
        </is>
      </c>
      <c r="BD387" s="319" t="inlineStr">
        <is>
          <t>-</t>
        </is>
      </c>
      <c r="BE387" s="319" t="inlineStr">
        <is>
          <t>-</t>
        </is>
      </c>
      <c r="BF387" s="319" t="inlineStr">
        <is>
          <t>-</t>
        </is>
      </c>
      <c r="BG387" s="319" t="inlineStr">
        <is>
          <t>-</t>
        </is>
      </c>
      <c r="BH387" s="319" t="inlineStr">
        <is>
          <t>-</t>
        </is>
      </c>
      <c r="BI387" s="319" t="inlineStr">
        <is>
          <t>-</t>
        </is>
      </c>
      <c r="BJ387" s="319" t="inlineStr">
        <is>
          <t>-</t>
        </is>
      </c>
      <c r="BK387" s="319" t="inlineStr">
        <is>
          <t>-</t>
        </is>
      </c>
      <c r="BL387" s="319" t="inlineStr">
        <is>
          <t>-</t>
        </is>
      </c>
      <c r="BM387" s="319" t="inlineStr">
        <is>
          <t>-</t>
        </is>
      </c>
      <c r="BN387" s="319" t="inlineStr">
        <is>
          <t>-</t>
        </is>
      </c>
      <c r="BO387" s="319" t="inlineStr">
        <is>
          <t>-</t>
        </is>
      </c>
      <c r="BP387" s="319" t="inlineStr">
        <is>
          <t>-</t>
        </is>
      </c>
      <c r="BQ387" s="319" t="inlineStr">
        <is>
          <t>-</t>
        </is>
      </c>
      <c r="BR387" s="319" t="inlineStr">
        <is>
          <t>-</t>
        </is>
      </c>
      <c r="BS387" s="319" t="inlineStr">
        <is>
          <t>-</t>
        </is>
      </c>
      <c r="BT387" s="319" t="inlineStr">
        <is>
          <t>-</t>
        </is>
      </c>
      <c r="BU387" s="319" t="inlineStr">
        <is>
          <t>-</t>
        </is>
      </c>
      <c r="BV387" s="319" t="inlineStr">
        <is>
          <t>-</t>
        </is>
      </c>
      <c r="BW387" s="319" t="inlineStr">
        <is>
          <t>-</t>
        </is>
      </c>
      <c r="BX387" s="319" t="inlineStr">
        <is>
          <t>-</t>
        </is>
      </c>
      <c r="BY387" s="319" t="inlineStr">
        <is>
          <t>-</t>
        </is>
      </c>
      <c r="BZ387" s="319" t="inlineStr">
        <is>
          <t>-</t>
        </is>
      </c>
      <c r="CA387" s="319" t="inlineStr">
        <is>
          <t>-</t>
        </is>
      </c>
      <c r="CB387" s="319" t="inlineStr">
        <is>
          <t>-</t>
        </is>
      </c>
      <c r="CC387" s="302" t="n"/>
      <c r="CD387" s="302" t="n"/>
      <c r="CE387" s="302" t="n"/>
      <c r="CF387" s="302" t="n"/>
      <c r="CG387" s="302" t="n"/>
      <c r="CH387" s="302" t="n"/>
      <c r="CI387" s="302" t="n"/>
      <c r="CJ387" s="302" t="n"/>
      <c r="CK387" s="302" t="n"/>
      <c r="CL387" s="302" t="n"/>
      <c r="CM387" s="302" t="n"/>
      <c r="CN387" s="302" t="n"/>
      <c r="CO387" s="302" t="n"/>
      <c r="CP387" s="302" t="n"/>
      <c r="CQ387" s="302" t="n"/>
      <c r="CR387" s="302" t="n"/>
      <c r="CS387" s="302" t="n"/>
      <c r="CT387" s="302" t="n"/>
      <c r="CU387" s="302" t="n"/>
      <c r="CV387" s="302" t="n"/>
    </row>
    <row r="388" ht="10.5" customHeight="1" s="412">
      <c r="A388" s="302" t="inlineStr">
        <is>
          <t xml:space="preserve">    Low</t>
        </is>
      </c>
      <c r="B388" s="319" t="inlineStr">
        <is>
          <t>-</t>
        </is>
      </c>
      <c r="C388" s="319" t="inlineStr">
        <is>
          <t>-</t>
        </is>
      </c>
      <c r="D388" s="319" t="inlineStr">
        <is>
          <t>-</t>
        </is>
      </c>
      <c r="E388" s="319" t="inlineStr">
        <is>
          <t>-</t>
        </is>
      </c>
      <c r="F388" s="319" t="inlineStr">
        <is>
          <t>-</t>
        </is>
      </c>
      <c r="G388" s="319" t="inlineStr">
        <is>
          <t>-</t>
        </is>
      </c>
      <c r="H388" s="319" t="inlineStr">
        <is>
          <t>-</t>
        </is>
      </c>
      <c r="I388" s="319" t="inlineStr">
        <is>
          <t>-</t>
        </is>
      </c>
      <c r="J388" s="319" t="inlineStr">
        <is>
          <t>-</t>
        </is>
      </c>
      <c r="K388" s="319" t="inlineStr">
        <is>
          <t>-</t>
        </is>
      </c>
      <c r="L388" s="319" t="inlineStr">
        <is>
          <t>-</t>
        </is>
      </c>
      <c r="M388" s="319" t="inlineStr">
        <is>
          <t>-</t>
        </is>
      </c>
      <c r="N388" s="319" t="inlineStr">
        <is>
          <t>-</t>
        </is>
      </c>
      <c r="O388" s="319" t="inlineStr">
        <is>
          <t>-</t>
        </is>
      </c>
      <c r="P388" s="319" t="inlineStr">
        <is>
          <t>-</t>
        </is>
      </c>
      <c r="Q388" s="319" t="inlineStr">
        <is>
          <t>-</t>
        </is>
      </c>
      <c r="R388" s="319" t="inlineStr">
        <is>
          <t>-</t>
        </is>
      </c>
      <c r="S388" s="462" t="n">
        <v>0</v>
      </c>
      <c r="T388" s="462" t="n">
        <v>0</v>
      </c>
      <c r="U388" s="462" t="n">
        <v>0</v>
      </c>
      <c r="V388" s="462" t="n">
        <v>0</v>
      </c>
      <c r="W388" s="462" t="n">
        <v>0</v>
      </c>
      <c r="X388" s="462" t="n">
        <v>0</v>
      </c>
      <c r="Y388" s="462" t="n">
        <v>0</v>
      </c>
      <c r="Z388" s="462" t="n">
        <v>0</v>
      </c>
      <c r="AA388" s="462" t="n">
        <v>0</v>
      </c>
      <c r="AB388" s="319" t="inlineStr">
        <is>
          <t>-</t>
        </is>
      </c>
      <c r="AC388" s="319" t="inlineStr">
        <is>
          <t>-</t>
        </is>
      </c>
      <c r="AD388" s="319" t="inlineStr">
        <is>
          <t>-</t>
        </is>
      </c>
      <c r="AE388" s="319" t="inlineStr">
        <is>
          <t>-</t>
        </is>
      </c>
      <c r="AF388" s="319" t="inlineStr">
        <is>
          <t>-</t>
        </is>
      </c>
      <c r="AG388" s="319" t="inlineStr">
        <is>
          <t>-</t>
        </is>
      </c>
      <c r="AH388" s="319" t="inlineStr">
        <is>
          <t>-</t>
        </is>
      </c>
      <c r="AI388" s="319" t="inlineStr">
        <is>
          <t>-</t>
        </is>
      </c>
      <c r="AJ388" s="319" t="inlineStr">
        <is>
          <t>-</t>
        </is>
      </c>
      <c r="AK388" s="319" t="inlineStr">
        <is>
          <t>-</t>
        </is>
      </c>
      <c r="AL388" s="319" t="inlineStr">
        <is>
          <t>-</t>
        </is>
      </c>
      <c r="AM388" s="319" t="inlineStr">
        <is>
          <t>-</t>
        </is>
      </c>
      <c r="AN388" s="319" t="inlineStr">
        <is>
          <t>-</t>
        </is>
      </c>
      <c r="AO388" s="319" t="inlineStr">
        <is>
          <t>-</t>
        </is>
      </c>
      <c r="AP388" s="319" t="inlineStr">
        <is>
          <t>-</t>
        </is>
      </c>
      <c r="AQ388" s="319" t="inlineStr">
        <is>
          <t>-</t>
        </is>
      </c>
      <c r="AR388" s="319" t="inlineStr">
        <is>
          <t>-</t>
        </is>
      </c>
      <c r="AS388" s="319" t="inlineStr">
        <is>
          <t>-</t>
        </is>
      </c>
      <c r="AT388" s="319" t="inlineStr">
        <is>
          <t>-</t>
        </is>
      </c>
      <c r="AU388" s="319" t="inlineStr">
        <is>
          <t>-</t>
        </is>
      </c>
      <c r="AV388" s="319" t="inlineStr">
        <is>
          <t>-</t>
        </is>
      </c>
      <c r="AW388" s="319" t="inlineStr">
        <is>
          <t>-</t>
        </is>
      </c>
      <c r="AX388" s="319" t="inlineStr">
        <is>
          <t>-</t>
        </is>
      </c>
      <c r="AY388" s="319" t="inlineStr">
        <is>
          <t>-</t>
        </is>
      </c>
      <c r="AZ388" s="319" t="inlineStr">
        <is>
          <t>-</t>
        </is>
      </c>
      <c r="BA388" s="319" t="inlineStr">
        <is>
          <t>-</t>
        </is>
      </c>
      <c r="BB388" s="319" t="inlineStr">
        <is>
          <t>-</t>
        </is>
      </c>
      <c r="BC388" s="319" t="inlineStr">
        <is>
          <t>-</t>
        </is>
      </c>
      <c r="BD388" s="319" t="inlineStr">
        <is>
          <t>-</t>
        </is>
      </c>
      <c r="BE388" s="319" t="inlineStr">
        <is>
          <t>-</t>
        </is>
      </c>
      <c r="BF388" s="319" t="inlineStr">
        <is>
          <t>-</t>
        </is>
      </c>
      <c r="BG388" s="319" t="inlineStr">
        <is>
          <t>-</t>
        </is>
      </c>
      <c r="BH388" s="319" t="inlineStr">
        <is>
          <t>-</t>
        </is>
      </c>
      <c r="BI388" s="319" t="inlineStr">
        <is>
          <t>-</t>
        </is>
      </c>
      <c r="BJ388" s="319" t="inlineStr">
        <is>
          <t>-</t>
        </is>
      </c>
      <c r="BK388" s="319" t="inlineStr">
        <is>
          <t>-</t>
        </is>
      </c>
      <c r="BL388" s="319" t="inlineStr">
        <is>
          <t>-</t>
        </is>
      </c>
      <c r="BM388" s="319" t="inlineStr">
        <is>
          <t>-</t>
        </is>
      </c>
      <c r="BN388" s="319" t="inlineStr">
        <is>
          <t>-</t>
        </is>
      </c>
      <c r="BO388" s="319" t="inlineStr">
        <is>
          <t>-</t>
        </is>
      </c>
      <c r="BP388" s="319" t="inlineStr">
        <is>
          <t>-</t>
        </is>
      </c>
      <c r="BQ388" s="319" t="inlineStr">
        <is>
          <t>-</t>
        </is>
      </c>
      <c r="BR388" s="319" t="inlineStr">
        <is>
          <t>-</t>
        </is>
      </c>
      <c r="BS388" s="319" t="inlineStr">
        <is>
          <t>-</t>
        </is>
      </c>
      <c r="BT388" s="319" t="inlineStr">
        <is>
          <t>-</t>
        </is>
      </c>
      <c r="BU388" s="319" t="inlineStr">
        <is>
          <t>-</t>
        </is>
      </c>
      <c r="BV388" s="319" t="inlineStr">
        <is>
          <t>-</t>
        </is>
      </c>
      <c r="BW388" s="319" t="inlineStr">
        <is>
          <t>-</t>
        </is>
      </c>
      <c r="BX388" s="319" t="inlineStr">
        <is>
          <t>-</t>
        </is>
      </c>
      <c r="BY388" s="319" t="inlineStr">
        <is>
          <t>-</t>
        </is>
      </c>
      <c r="BZ388" s="319" t="inlineStr">
        <is>
          <t>-</t>
        </is>
      </c>
      <c r="CA388" s="319" t="inlineStr">
        <is>
          <t>-</t>
        </is>
      </c>
      <c r="CB388" s="319" t="inlineStr">
        <is>
          <t>-</t>
        </is>
      </c>
      <c r="CC388" s="302" t="n"/>
      <c r="CD388" s="302" t="n"/>
      <c r="CE388" s="302" t="n"/>
      <c r="CF388" s="302" t="n"/>
      <c r="CG388" s="302" t="n"/>
      <c r="CH388" s="302" t="n"/>
      <c r="CI388" s="302" t="n"/>
      <c r="CJ388" s="302" t="n"/>
      <c r="CK388" s="302" t="n"/>
      <c r="CL388" s="302" t="n"/>
      <c r="CM388" s="302" t="n"/>
      <c r="CN388" s="302" t="n"/>
      <c r="CO388" s="302" t="n"/>
      <c r="CP388" s="302" t="n"/>
      <c r="CQ388" s="302" t="n"/>
      <c r="CR388" s="302" t="n"/>
      <c r="CS388" s="302" t="n"/>
      <c r="CT388" s="302" t="n"/>
      <c r="CU388" s="302" t="n"/>
      <c r="CV388" s="302" t="n"/>
    </row>
    <row r="389" ht="10.5" customHeight="1" s="412">
      <c r="A389" s="302" t="inlineStr">
        <is>
          <t xml:space="preserve">    Std. Dev.</t>
        </is>
      </c>
      <c r="B389" s="319" t="inlineStr">
        <is>
          <t>-</t>
        </is>
      </c>
      <c r="C389" s="319" t="inlineStr">
        <is>
          <t>-</t>
        </is>
      </c>
      <c r="D389" s="319" t="inlineStr">
        <is>
          <t>-</t>
        </is>
      </c>
      <c r="E389" s="319" t="inlineStr">
        <is>
          <t>-</t>
        </is>
      </c>
      <c r="F389" s="319" t="inlineStr">
        <is>
          <t>-</t>
        </is>
      </c>
      <c r="G389" s="319" t="inlineStr">
        <is>
          <t>-</t>
        </is>
      </c>
      <c r="H389" s="319" t="inlineStr">
        <is>
          <t>-</t>
        </is>
      </c>
      <c r="I389" s="319" t="inlineStr">
        <is>
          <t>-</t>
        </is>
      </c>
      <c r="J389" s="319" t="inlineStr">
        <is>
          <t>-</t>
        </is>
      </c>
      <c r="K389" s="319" t="inlineStr">
        <is>
          <t>-</t>
        </is>
      </c>
      <c r="L389" s="319" t="inlineStr">
        <is>
          <t>-</t>
        </is>
      </c>
      <c r="M389" s="319" t="inlineStr">
        <is>
          <t>-</t>
        </is>
      </c>
      <c r="N389" s="319" t="inlineStr">
        <is>
          <t>-</t>
        </is>
      </c>
      <c r="O389" s="319" t="inlineStr">
        <is>
          <t>-</t>
        </is>
      </c>
      <c r="P389" s="319" t="inlineStr">
        <is>
          <t>-</t>
        </is>
      </c>
      <c r="Q389" s="319" t="inlineStr">
        <is>
          <t>-</t>
        </is>
      </c>
      <c r="R389" s="319" t="inlineStr">
        <is>
          <t>-</t>
        </is>
      </c>
      <c r="S389" s="460" t="n">
        <v>0</v>
      </c>
      <c r="T389" s="460" t="n">
        <v>0</v>
      </c>
      <c r="U389" s="460" t="n">
        <v>0</v>
      </c>
      <c r="V389" s="460" t="n">
        <v>0</v>
      </c>
      <c r="W389" s="460" t="n">
        <v>0</v>
      </c>
      <c r="X389" s="460" t="n">
        <v>0</v>
      </c>
      <c r="Y389" s="460" t="n">
        <v>0</v>
      </c>
      <c r="Z389" s="460" t="n">
        <v>0</v>
      </c>
      <c r="AA389" s="460" t="n">
        <v>0</v>
      </c>
      <c r="AB389" s="319" t="inlineStr">
        <is>
          <t>-</t>
        </is>
      </c>
      <c r="AC389" s="319" t="inlineStr">
        <is>
          <t>-</t>
        </is>
      </c>
      <c r="AD389" s="319" t="inlineStr">
        <is>
          <t>-</t>
        </is>
      </c>
      <c r="AE389" s="319" t="inlineStr">
        <is>
          <t>-</t>
        </is>
      </c>
      <c r="AF389" s="319" t="inlineStr">
        <is>
          <t>-</t>
        </is>
      </c>
      <c r="AG389" s="319" t="inlineStr">
        <is>
          <t>-</t>
        </is>
      </c>
      <c r="AH389" s="319" t="inlineStr">
        <is>
          <t>-</t>
        </is>
      </c>
      <c r="AI389" s="319" t="inlineStr">
        <is>
          <t>-</t>
        </is>
      </c>
      <c r="AJ389" s="319" t="inlineStr">
        <is>
          <t>-</t>
        </is>
      </c>
      <c r="AK389" s="319" t="inlineStr">
        <is>
          <t>-</t>
        </is>
      </c>
      <c r="AL389" s="319" t="inlineStr">
        <is>
          <t>-</t>
        </is>
      </c>
      <c r="AM389" s="319" t="inlineStr">
        <is>
          <t>-</t>
        </is>
      </c>
      <c r="AN389" s="319" t="inlineStr">
        <is>
          <t>-</t>
        </is>
      </c>
      <c r="AO389" s="319" t="inlineStr">
        <is>
          <t>-</t>
        </is>
      </c>
      <c r="AP389" s="319" t="inlineStr">
        <is>
          <t>-</t>
        </is>
      </c>
      <c r="AQ389" s="319" t="inlineStr">
        <is>
          <t>-</t>
        </is>
      </c>
      <c r="AR389" s="319" t="inlineStr">
        <is>
          <t>-</t>
        </is>
      </c>
      <c r="AS389" s="319" t="inlineStr">
        <is>
          <t>-</t>
        </is>
      </c>
      <c r="AT389" s="319" t="inlineStr">
        <is>
          <t>-</t>
        </is>
      </c>
      <c r="AU389" s="319" t="inlineStr">
        <is>
          <t>-</t>
        </is>
      </c>
      <c r="AV389" s="319" t="inlineStr">
        <is>
          <t>-</t>
        </is>
      </c>
      <c r="AW389" s="319" t="inlineStr">
        <is>
          <t>-</t>
        </is>
      </c>
      <c r="AX389" s="319" t="inlineStr">
        <is>
          <t>-</t>
        </is>
      </c>
      <c r="AY389" s="319" t="inlineStr">
        <is>
          <t>-</t>
        </is>
      </c>
      <c r="AZ389" s="319" t="inlineStr">
        <is>
          <t>-</t>
        </is>
      </c>
      <c r="BA389" s="319" t="inlineStr">
        <is>
          <t>-</t>
        </is>
      </c>
      <c r="BB389" s="319" t="inlineStr">
        <is>
          <t>-</t>
        </is>
      </c>
      <c r="BC389" s="319" t="inlineStr">
        <is>
          <t>-</t>
        </is>
      </c>
      <c r="BD389" s="319" t="inlineStr">
        <is>
          <t>-</t>
        </is>
      </c>
      <c r="BE389" s="319" t="inlineStr">
        <is>
          <t>-</t>
        </is>
      </c>
      <c r="BF389" s="319" t="inlineStr">
        <is>
          <t>-</t>
        </is>
      </c>
      <c r="BG389" s="319" t="inlineStr">
        <is>
          <t>-</t>
        </is>
      </c>
      <c r="BH389" s="319" t="inlineStr">
        <is>
          <t>-</t>
        </is>
      </c>
      <c r="BI389" s="319" t="inlineStr">
        <is>
          <t>-</t>
        </is>
      </c>
      <c r="BJ389" s="319" t="inlineStr">
        <is>
          <t>-</t>
        </is>
      </c>
      <c r="BK389" s="319" t="inlineStr">
        <is>
          <t>-</t>
        </is>
      </c>
      <c r="BL389" s="319" t="inlineStr">
        <is>
          <t>-</t>
        </is>
      </c>
      <c r="BM389" s="319" t="inlineStr">
        <is>
          <t>-</t>
        </is>
      </c>
      <c r="BN389" s="319" t="inlineStr">
        <is>
          <t>-</t>
        </is>
      </c>
      <c r="BO389" s="319" t="inlineStr">
        <is>
          <t>-</t>
        </is>
      </c>
      <c r="BP389" s="319" t="inlineStr">
        <is>
          <t>-</t>
        </is>
      </c>
      <c r="BQ389" s="319" t="inlineStr">
        <is>
          <t>-</t>
        </is>
      </c>
      <c r="BR389" s="319" t="inlineStr">
        <is>
          <t>-</t>
        </is>
      </c>
      <c r="BS389" s="319" t="inlineStr">
        <is>
          <t>-</t>
        </is>
      </c>
      <c r="BT389" s="319" t="inlineStr">
        <is>
          <t>-</t>
        </is>
      </c>
      <c r="BU389" s="319" t="inlineStr">
        <is>
          <t>-</t>
        </is>
      </c>
      <c r="BV389" s="319" t="inlineStr">
        <is>
          <t>-</t>
        </is>
      </c>
      <c r="BW389" s="319" t="inlineStr">
        <is>
          <t>-</t>
        </is>
      </c>
      <c r="BX389" s="319" t="inlineStr">
        <is>
          <t>-</t>
        </is>
      </c>
      <c r="BY389" s="319" t="inlineStr">
        <is>
          <t>-</t>
        </is>
      </c>
      <c r="BZ389" s="319" t="inlineStr">
        <is>
          <t>-</t>
        </is>
      </c>
      <c r="CA389" s="319" t="inlineStr">
        <is>
          <t>-</t>
        </is>
      </c>
      <c r="CB389" s="319" t="inlineStr">
        <is>
          <t>-</t>
        </is>
      </c>
      <c r="CC389" s="302" t="n"/>
      <c r="CD389" s="302" t="n"/>
      <c r="CE389" s="302" t="n"/>
      <c r="CF389" s="302" t="n"/>
      <c r="CG389" s="302" t="n"/>
      <c r="CH389" s="302" t="n"/>
      <c r="CI389" s="302" t="n"/>
      <c r="CJ389" s="302" t="n"/>
      <c r="CK389" s="302" t="n"/>
      <c r="CL389" s="302" t="n"/>
      <c r="CM389" s="302" t="n"/>
      <c r="CN389" s="302" t="n"/>
      <c r="CO389" s="302" t="n"/>
      <c r="CP389" s="302" t="n"/>
      <c r="CQ389" s="302" t="n"/>
      <c r="CR389" s="302" t="n"/>
      <c r="CS389" s="302" t="n"/>
      <c r="CT389" s="302" t="n"/>
      <c r="CU389" s="302" t="n"/>
      <c r="CV389" s="302" t="n"/>
    </row>
    <row r="390" ht="10.5" customHeight="1" s="412">
      <c r="A390" s="302" t="inlineStr">
        <is>
          <t xml:space="preserve">    No. of Estimates</t>
        </is>
      </c>
      <c r="B390" s="319" t="inlineStr">
        <is>
          <t>-</t>
        </is>
      </c>
      <c r="C390" s="319" t="inlineStr">
        <is>
          <t>-</t>
        </is>
      </c>
      <c r="D390" s="319" t="inlineStr">
        <is>
          <t>-</t>
        </is>
      </c>
      <c r="E390" s="319" t="inlineStr">
        <is>
          <t>-</t>
        </is>
      </c>
      <c r="F390" s="319" t="inlineStr">
        <is>
          <t>-</t>
        </is>
      </c>
      <c r="G390" s="319" t="inlineStr">
        <is>
          <t>-</t>
        </is>
      </c>
      <c r="H390" s="319" t="inlineStr">
        <is>
          <t>-</t>
        </is>
      </c>
      <c r="I390" s="319" t="inlineStr">
        <is>
          <t>-</t>
        </is>
      </c>
      <c r="J390" s="319" t="inlineStr">
        <is>
          <t>-</t>
        </is>
      </c>
      <c r="K390" s="319" t="inlineStr">
        <is>
          <t>-</t>
        </is>
      </c>
      <c r="L390" s="319" t="inlineStr">
        <is>
          <t>-</t>
        </is>
      </c>
      <c r="M390" s="319" t="inlineStr">
        <is>
          <t>-</t>
        </is>
      </c>
      <c r="N390" s="319" t="inlineStr">
        <is>
          <t>-</t>
        </is>
      </c>
      <c r="O390" s="319" t="inlineStr">
        <is>
          <t>-</t>
        </is>
      </c>
      <c r="P390" s="319" t="inlineStr">
        <is>
          <t>-</t>
        </is>
      </c>
      <c r="Q390" s="319" t="inlineStr">
        <is>
          <t>-</t>
        </is>
      </c>
      <c r="R390" s="319" t="inlineStr">
        <is>
          <t>-</t>
        </is>
      </c>
      <c r="S390" s="319" t="inlineStr">
        <is>
          <t>1/2</t>
        </is>
      </c>
      <c r="T390" s="319" t="inlineStr">
        <is>
          <t>1/2</t>
        </is>
      </c>
      <c r="U390" s="319" t="inlineStr">
        <is>
          <t>1/3</t>
        </is>
      </c>
      <c r="V390" s="319" t="inlineStr">
        <is>
          <t>3/3</t>
        </is>
      </c>
      <c r="W390" s="319" t="inlineStr">
        <is>
          <t>3/3</t>
        </is>
      </c>
      <c r="X390" s="319" t="inlineStr">
        <is>
          <t>3/3</t>
        </is>
      </c>
      <c r="Y390" s="319" t="inlineStr">
        <is>
          <t>3/3</t>
        </is>
      </c>
      <c r="Z390" s="319" t="inlineStr">
        <is>
          <t>3/3</t>
        </is>
      </c>
      <c r="AA390" s="319" t="inlineStr">
        <is>
          <t>2/2</t>
        </is>
      </c>
      <c r="AB390" s="319" t="inlineStr">
        <is>
          <t>-</t>
        </is>
      </c>
      <c r="AC390" s="319" t="inlineStr">
        <is>
          <t>-</t>
        </is>
      </c>
      <c r="AD390" s="319" t="inlineStr">
        <is>
          <t>-</t>
        </is>
      </c>
      <c r="AE390" s="319" t="inlineStr">
        <is>
          <t>-</t>
        </is>
      </c>
      <c r="AF390" s="319" t="inlineStr">
        <is>
          <t>-</t>
        </is>
      </c>
      <c r="AG390" s="319" t="inlineStr">
        <is>
          <t>-</t>
        </is>
      </c>
      <c r="AH390" s="319" t="inlineStr">
        <is>
          <t>-</t>
        </is>
      </c>
      <c r="AI390" s="319" t="inlineStr">
        <is>
          <t>-</t>
        </is>
      </c>
      <c r="AJ390" s="319" t="inlineStr">
        <is>
          <t>-</t>
        </is>
      </c>
      <c r="AK390" s="319" t="inlineStr">
        <is>
          <t>-</t>
        </is>
      </c>
      <c r="AL390" s="319" t="inlineStr">
        <is>
          <t>-</t>
        </is>
      </c>
      <c r="AM390" s="319" t="inlineStr">
        <is>
          <t>-</t>
        </is>
      </c>
      <c r="AN390" s="319" t="inlineStr">
        <is>
          <t>-</t>
        </is>
      </c>
      <c r="AO390" s="319" t="inlineStr">
        <is>
          <t>-</t>
        </is>
      </c>
      <c r="AP390" s="319" t="inlineStr">
        <is>
          <t>-</t>
        </is>
      </c>
      <c r="AQ390" s="319" t="inlineStr">
        <is>
          <t>-</t>
        </is>
      </c>
      <c r="AR390" s="319" t="inlineStr">
        <is>
          <t>-</t>
        </is>
      </c>
      <c r="AS390" s="319" t="inlineStr">
        <is>
          <t>-</t>
        </is>
      </c>
      <c r="AT390" s="319" t="inlineStr">
        <is>
          <t>-</t>
        </is>
      </c>
      <c r="AU390" s="319" t="inlineStr">
        <is>
          <t>-</t>
        </is>
      </c>
      <c r="AV390" s="319" t="inlineStr">
        <is>
          <t>-</t>
        </is>
      </c>
      <c r="AW390" s="319" t="inlineStr">
        <is>
          <t>-</t>
        </is>
      </c>
      <c r="AX390" s="319" t="inlineStr">
        <is>
          <t>-</t>
        </is>
      </c>
      <c r="AY390" s="319" t="inlineStr">
        <is>
          <t>-</t>
        </is>
      </c>
      <c r="AZ390" s="319" t="inlineStr">
        <is>
          <t>-</t>
        </is>
      </c>
      <c r="BA390" s="319" t="inlineStr">
        <is>
          <t>-</t>
        </is>
      </c>
      <c r="BB390" s="319" t="inlineStr">
        <is>
          <t>-</t>
        </is>
      </c>
      <c r="BC390" s="319" t="inlineStr">
        <is>
          <t>-</t>
        </is>
      </c>
      <c r="BD390" s="319" t="inlineStr">
        <is>
          <t>-</t>
        </is>
      </c>
      <c r="BE390" s="319" t="inlineStr">
        <is>
          <t>-</t>
        </is>
      </c>
      <c r="BF390" s="319" t="inlineStr">
        <is>
          <t>-</t>
        </is>
      </c>
      <c r="BG390" s="319" t="inlineStr">
        <is>
          <t>-</t>
        </is>
      </c>
      <c r="BH390" s="319" t="inlineStr">
        <is>
          <t>-</t>
        </is>
      </c>
      <c r="BI390" s="319" t="inlineStr">
        <is>
          <t>-</t>
        </is>
      </c>
      <c r="BJ390" s="319" t="inlineStr">
        <is>
          <t>-</t>
        </is>
      </c>
      <c r="BK390" s="319" t="inlineStr">
        <is>
          <t>-</t>
        </is>
      </c>
      <c r="BL390" s="319" t="inlineStr">
        <is>
          <t>-</t>
        </is>
      </c>
      <c r="BM390" s="319" t="inlineStr">
        <is>
          <t>-</t>
        </is>
      </c>
      <c r="BN390" s="319" t="inlineStr">
        <is>
          <t>-</t>
        </is>
      </c>
      <c r="BO390" s="319" t="inlineStr">
        <is>
          <t>-</t>
        </is>
      </c>
      <c r="BP390" s="319" t="inlineStr">
        <is>
          <t>-</t>
        </is>
      </c>
      <c r="BQ390" s="319" t="inlineStr">
        <is>
          <t>-</t>
        </is>
      </c>
      <c r="BR390" s="319" t="inlineStr">
        <is>
          <t>-</t>
        </is>
      </c>
      <c r="BS390" s="319" t="inlineStr">
        <is>
          <t>-</t>
        </is>
      </c>
      <c r="BT390" s="319" t="inlineStr">
        <is>
          <t>-</t>
        </is>
      </c>
      <c r="BU390" s="319" t="inlineStr">
        <is>
          <t>-</t>
        </is>
      </c>
      <c r="BV390" s="319" t="inlineStr">
        <is>
          <t>-</t>
        </is>
      </c>
      <c r="BW390" s="319" t="inlineStr">
        <is>
          <t>-</t>
        </is>
      </c>
      <c r="BX390" s="319" t="inlineStr">
        <is>
          <t>-</t>
        </is>
      </c>
      <c r="BY390" s="319" t="inlineStr">
        <is>
          <t>-</t>
        </is>
      </c>
      <c r="BZ390" s="319" t="inlineStr">
        <is>
          <t>-</t>
        </is>
      </c>
      <c r="CA390" s="319" t="inlineStr">
        <is>
          <t>-</t>
        </is>
      </c>
      <c r="CB390" s="319" t="inlineStr">
        <is>
          <t>-</t>
        </is>
      </c>
      <c r="CC390" s="302" t="n"/>
      <c r="CD390" s="302" t="n"/>
      <c r="CE390" s="302" t="n"/>
      <c r="CF390" s="302" t="n"/>
      <c r="CG390" s="302" t="n"/>
      <c r="CH390" s="302" t="n"/>
      <c r="CI390" s="302" t="n"/>
      <c r="CJ390" s="302" t="n"/>
      <c r="CK390" s="302" t="n"/>
      <c r="CL390" s="302" t="n"/>
      <c r="CM390" s="302" t="n"/>
      <c r="CN390" s="302" t="n"/>
      <c r="CO390" s="302" t="n"/>
      <c r="CP390" s="302" t="n"/>
      <c r="CQ390" s="302" t="n"/>
      <c r="CR390" s="302" t="n"/>
      <c r="CS390" s="302" t="n"/>
      <c r="CT390" s="302" t="n"/>
      <c r="CU390" s="302" t="n"/>
      <c r="CV390" s="302" t="n"/>
    </row>
    <row r="391" ht="10.5" customHeight="1" s="412">
      <c r="A391" s="302" t="inlineStr">
        <is>
          <t xml:space="preserve">    Acctg. Standard</t>
        </is>
      </c>
      <c r="B391" s="319" t="inlineStr">
        <is>
          <t>-</t>
        </is>
      </c>
      <c r="C391" s="319" t="inlineStr">
        <is>
          <t>-</t>
        </is>
      </c>
      <c r="D391" s="319" t="inlineStr">
        <is>
          <t>-</t>
        </is>
      </c>
      <c r="E391" s="319" t="inlineStr">
        <is>
          <t>-</t>
        </is>
      </c>
      <c r="F391" s="319" t="inlineStr">
        <is>
          <t>-</t>
        </is>
      </c>
      <c r="G391" s="319" t="inlineStr">
        <is>
          <t>-</t>
        </is>
      </c>
      <c r="H391" s="319" t="inlineStr">
        <is>
          <t>-</t>
        </is>
      </c>
      <c r="I391" s="319" t="inlineStr">
        <is>
          <t>-</t>
        </is>
      </c>
      <c r="J391" s="319" t="inlineStr">
        <is>
          <t>-</t>
        </is>
      </c>
      <c r="K391" s="319" t="inlineStr">
        <is>
          <t>-</t>
        </is>
      </c>
      <c r="L391" s="319" t="inlineStr">
        <is>
          <t>-</t>
        </is>
      </c>
      <c r="M391" s="319" t="inlineStr">
        <is>
          <t>-</t>
        </is>
      </c>
      <c r="N391" s="319" t="inlineStr">
        <is>
          <t>-</t>
        </is>
      </c>
      <c r="O391" s="319" t="inlineStr">
        <is>
          <t>-</t>
        </is>
      </c>
      <c r="P391" s="319" t="inlineStr">
        <is>
          <t>-</t>
        </is>
      </c>
      <c r="Q391" s="319" t="inlineStr">
        <is>
          <t>-</t>
        </is>
      </c>
      <c r="R391" s="319" t="inlineStr">
        <is>
          <t>-</t>
        </is>
      </c>
      <c r="S391" s="319" t="inlineStr">
        <is>
          <t>US GAAP</t>
        </is>
      </c>
      <c r="T391" s="319" t="inlineStr">
        <is>
          <t>US GAAP</t>
        </is>
      </c>
      <c r="U391" s="319" t="inlineStr">
        <is>
          <t>US GAAP</t>
        </is>
      </c>
      <c r="V391" s="319" t="inlineStr">
        <is>
          <t>US GAAP</t>
        </is>
      </c>
      <c r="W391" s="319" t="inlineStr">
        <is>
          <t>US GAAP</t>
        </is>
      </c>
      <c r="X391" s="319" t="inlineStr">
        <is>
          <t>US GAAP</t>
        </is>
      </c>
      <c r="Y391" s="319" t="inlineStr">
        <is>
          <t>US GAAP</t>
        </is>
      </c>
      <c r="Z391" s="319" t="inlineStr">
        <is>
          <t>US GAAP</t>
        </is>
      </c>
      <c r="AA391" s="319" t="inlineStr">
        <is>
          <t>US GAAP</t>
        </is>
      </c>
      <c r="AB391" s="319" t="inlineStr">
        <is>
          <t>-</t>
        </is>
      </c>
      <c r="AC391" s="319" t="inlineStr">
        <is>
          <t>-</t>
        </is>
      </c>
      <c r="AD391" s="319" t="inlineStr">
        <is>
          <t>-</t>
        </is>
      </c>
      <c r="AE391" s="319" t="inlineStr">
        <is>
          <t>-</t>
        </is>
      </c>
      <c r="AF391" s="319" t="inlineStr">
        <is>
          <t>-</t>
        </is>
      </c>
      <c r="AG391" s="319" t="inlineStr">
        <is>
          <t>-</t>
        </is>
      </c>
      <c r="AH391" s="319" t="inlineStr">
        <is>
          <t>-</t>
        </is>
      </c>
      <c r="AI391" s="319" t="inlineStr">
        <is>
          <t>-</t>
        </is>
      </c>
      <c r="AJ391" s="319" t="inlineStr">
        <is>
          <t>-</t>
        </is>
      </c>
      <c r="AK391" s="319" t="inlineStr">
        <is>
          <t>-</t>
        </is>
      </c>
      <c r="AL391" s="319" t="inlineStr">
        <is>
          <t>-</t>
        </is>
      </c>
      <c r="AM391" s="319" t="inlineStr">
        <is>
          <t>-</t>
        </is>
      </c>
      <c r="AN391" s="319" t="inlineStr">
        <is>
          <t>-</t>
        </is>
      </c>
      <c r="AO391" s="319" t="inlineStr">
        <is>
          <t>-</t>
        </is>
      </c>
      <c r="AP391" s="319" t="inlineStr">
        <is>
          <t>-</t>
        </is>
      </c>
      <c r="AQ391" s="319" t="inlineStr">
        <is>
          <t>-</t>
        </is>
      </c>
      <c r="AR391" s="319" t="inlineStr">
        <is>
          <t>-</t>
        </is>
      </c>
      <c r="AS391" s="319" t="inlineStr">
        <is>
          <t>-</t>
        </is>
      </c>
      <c r="AT391" s="319" t="inlineStr">
        <is>
          <t>-</t>
        </is>
      </c>
      <c r="AU391" s="319" t="inlineStr">
        <is>
          <t>-</t>
        </is>
      </c>
      <c r="AV391" s="319" t="inlineStr">
        <is>
          <t>-</t>
        </is>
      </c>
      <c r="AW391" s="319" t="inlineStr">
        <is>
          <t>-</t>
        </is>
      </c>
      <c r="AX391" s="319" t="inlineStr">
        <is>
          <t>-</t>
        </is>
      </c>
      <c r="AY391" s="319" t="inlineStr">
        <is>
          <t>-</t>
        </is>
      </c>
      <c r="AZ391" s="319" t="inlineStr">
        <is>
          <t>-</t>
        </is>
      </c>
      <c r="BA391" s="319" t="inlineStr">
        <is>
          <t>-</t>
        </is>
      </c>
      <c r="BB391" s="319" t="inlineStr">
        <is>
          <t>-</t>
        </is>
      </c>
      <c r="BC391" s="319" t="inlineStr">
        <is>
          <t>-</t>
        </is>
      </c>
      <c r="BD391" s="319" t="inlineStr">
        <is>
          <t>-</t>
        </is>
      </c>
      <c r="BE391" s="319" t="inlineStr">
        <is>
          <t>-</t>
        </is>
      </c>
      <c r="BF391" s="319" t="inlineStr">
        <is>
          <t>-</t>
        </is>
      </c>
      <c r="BG391" s="319" t="inlineStr">
        <is>
          <t>-</t>
        </is>
      </c>
      <c r="BH391" s="319" t="inlineStr">
        <is>
          <t>-</t>
        </is>
      </c>
      <c r="BI391" s="319" t="inlineStr">
        <is>
          <t>-</t>
        </is>
      </c>
      <c r="BJ391" s="319" t="inlineStr">
        <is>
          <t>-</t>
        </is>
      </c>
      <c r="BK391" s="319" t="inlineStr">
        <is>
          <t>-</t>
        </is>
      </c>
      <c r="BL391" s="319" t="inlineStr">
        <is>
          <t>-</t>
        </is>
      </c>
      <c r="BM391" s="319" t="inlineStr">
        <is>
          <t>-</t>
        </is>
      </c>
      <c r="BN391" s="319" t="inlineStr">
        <is>
          <t>-</t>
        </is>
      </c>
      <c r="BO391" s="319" t="inlineStr">
        <is>
          <t>-</t>
        </is>
      </c>
      <c r="BP391" s="319" t="inlineStr">
        <is>
          <t>-</t>
        </is>
      </c>
      <c r="BQ391" s="319" t="inlineStr">
        <is>
          <t>-</t>
        </is>
      </c>
      <c r="BR391" s="319" t="inlineStr">
        <is>
          <t>-</t>
        </is>
      </c>
      <c r="BS391" s="319" t="inlineStr">
        <is>
          <t>-</t>
        </is>
      </c>
      <c r="BT391" s="319" t="inlineStr">
        <is>
          <t>-</t>
        </is>
      </c>
      <c r="BU391" s="319" t="inlineStr">
        <is>
          <t>-</t>
        </is>
      </c>
      <c r="BV391" s="319" t="inlineStr">
        <is>
          <t>-</t>
        </is>
      </c>
      <c r="BW391" s="319" t="inlineStr">
        <is>
          <t>-</t>
        </is>
      </c>
      <c r="BX391" s="319" t="inlineStr">
        <is>
          <t>-</t>
        </is>
      </c>
      <c r="BY391" s="319" t="inlineStr">
        <is>
          <t>-</t>
        </is>
      </c>
      <c r="BZ391" s="319" t="inlineStr">
        <is>
          <t>-</t>
        </is>
      </c>
      <c r="CA391" s="319" t="inlineStr">
        <is>
          <t>-</t>
        </is>
      </c>
      <c r="CB391" s="319" t="inlineStr">
        <is>
          <t>-</t>
        </is>
      </c>
      <c r="CC391" s="302" t="n"/>
      <c r="CD391" s="302" t="n"/>
      <c r="CE391" s="302" t="n"/>
      <c r="CF391" s="302" t="n"/>
      <c r="CG391" s="302" t="n"/>
      <c r="CH391" s="302" t="n"/>
      <c r="CI391" s="302" t="n"/>
      <c r="CJ391" s="302" t="n"/>
      <c r="CK391" s="302" t="n"/>
      <c r="CL391" s="302" t="n"/>
      <c r="CM391" s="302" t="n"/>
      <c r="CN391" s="302" t="n"/>
      <c r="CO391" s="302" t="n"/>
      <c r="CP391" s="302" t="n"/>
      <c r="CQ391" s="302" t="n"/>
      <c r="CR391" s="302" t="n"/>
      <c r="CS391" s="302" t="n"/>
      <c r="CT391" s="302" t="n"/>
      <c r="CU391" s="302" t="n"/>
      <c r="CV391" s="302" t="n"/>
    </row>
    <row r="392" ht="10.5" customHeight="1" s="412">
      <c r="A392" s="318" t="inlineStr">
        <is>
          <t>Book Value / Share</t>
        </is>
      </c>
      <c r="B392" s="319" t="inlineStr">
        <is>
          <t>-</t>
        </is>
      </c>
      <c r="C392" s="319" t="inlineStr">
        <is>
          <t>-</t>
        </is>
      </c>
      <c r="D392" s="319" t="inlineStr">
        <is>
          <t>-</t>
        </is>
      </c>
      <c r="E392" s="319" t="inlineStr">
        <is>
          <t>-</t>
        </is>
      </c>
      <c r="F392" s="319" t="inlineStr">
        <is>
          <t>-</t>
        </is>
      </c>
      <c r="G392" s="319" t="inlineStr">
        <is>
          <t>-</t>
        </is>
      </c>
      <c r="H392" s="461" t="n">
        <v>1.535</v>
      </c>
      <c r="I392" s="461" t="n">
        <v>1.2</v>
      </c>
      <c r="J392" s="319" t="inlineStr">
        <is>
          <t>-</t>
        </is>
      </c>
      <c r="K392" s="461" t="n">
        <v>1.89</v>
      </c>
      <c r="L392" s="461" t="n">
        <v>1.643</v>
      </c>
      <c r="M392" s="461" t="n">
        <v>1.89</v>
      </c>
      <c r="N392" s="461" t="n">
        <v>2.795</v>
      </c>
      <c r="O392" s="461" t="n">
        <v>3.04834</v>
      </c>
      <c r="P392" s="461" t="n">
        <v>2.741</v>
      </c>
      <c r="Q392" s="461" t="n">
        <v>4.23</v>
      </c>
      <c r="R392" s="461" t="n">
        <v>3.45705</v>
      </c>
      <c r="S392" s="461" t="n">
        <v>4.79755</v>
      </c>
      <c r="T392" s="461" t="n">
        <v>5.4604</v>
      </c>
      <c r="U392" s="461" t="n">
        <v>5.9925</v>
      </c>
      <c r="V392" s="461" t="n">
        <v>6.4562</v>
      </c>
      <c r="W392" s="461" t="n">
        <v>6.8692</v>
      </c>
      <c r="X392" s="461" t="n">
        <v>6.1432</v>
      </c>
      <c r="Y392" s="461" t="n">
        <v>6.4342</v>
      </c>
      <c r="Z392" s="461" t="n">
        <v>6.7519</v>
      </c>
      <c r="AA392" s="461" t="n">
        <v>7.1812</v>
      </c>
      <c r="AB392" s="319" t="inlineStr">
        <is>
          <t>-</t>
        </is>
      </c>
      <c r="AC392" s="319" t="inlineStr">
        <is>
          <t>-</t>
        </is>
      </c>
      <c r="AD392" s="319" t="inlineStr">
        <is>
          <t>-</t>
        </is>
      </c>
      <c r="AE392" s="319" t="inlineStr">
        <is>
          <t>-</t>
        </is>
      </c>
      <c r="AF392" s="319" t="inlineStr">
        <is>
          <t>-</t>
        </is>
      </c>
      <c r="AG392" s="319" t="inlineStr">
        <is>
          <t>-</t>
        </is>
      </c>
      <c r="AH392" s="319" t="inlineStr">
        <is>
          <t>-</t>
        </is>
      </c>
      <c r="AI392" s="319" t="inlineStr">
        <is>
          <t>-</t>
        </is>
      </c>
      <c r="AJ392" s="319" t="inlineStr">
        <is>
          <t>-</t>
        </is>
      </c>
      <c r="AK392" s="319" t="inlineStr">
        <is>
          <t>-</t>
        </is>
      </c>
      <c r="AL392" s="319" t="inlineStr">
        <is>
          <t>-</t>
        </is>
      </c>
      <c r="AM392" s="319" t="inlineStr">
        <is>
          <t>-</t>
        </is>
      </c>
      <c r="AN392" s="319" t="inlineStr">
        <is>
          <t>-</t>
        </is>
      </c>
      <c r="AO392" s="319" t="inlineStr">
        <is>
          <t>-</t>
        </is>
      </c>
      <c r="AP392" s="319" t="inlineStr">
        <is>
          <t>-</t>
        </is>
      </c>
      <c r="AQ392" s="319" t="inlineStr">
        <is>
          <t>-</t>
        </is>
      </c>
      <c r="AR392" s="319" t="inlineStr">
        <is>
          <t>-</t>
        </is>
      </c>
      <c r="AS392" s="319" t="inlineStr">
        <is>
          <t>-</t>
        </is>
      </c>
      <c r="AT392" s="319" t="inlineStr">
        <is>
          <t>-</t>
        </is>
      </c>
      <c r="AU392" s="319" t="inlineStr">
        <is>
          <t>-</t>
        </is>
      </c>
      <c r="AV392" s="319" t="inlineStr">
        <is>
          <t>-</t>
        </is>
      </c>
      <c r="AW392" s="319" t="inlineStr">
        <is>
          <t>-</t>
        </is>
      </c>
      <c r="AX392" s="319" t="inlineStr">
        <is>
          <t>-</t>
        </is>
      </c>
      <c r="AY392" s="319" t="inlineStr">
        <is>
          <t>-</t>
        </is>
      </c>
      <c r="AZ392" s="319" t="inlineStr">
        <is>
          <t>-</t>
        </is>
      </c>
      <c r="BA392" s="319" t="inlineStr">
        <is>
          <t>-</t>
        </is>
      </c>
      <c r="BB392" s="319" t="inlineStr">
        <is>
          <t>-</t>
        </is>
      </c>
      <c r="BC392" s="319" t="inlineStr">
        <is>
          <t>-</t>
        </is>
      </c>
      <c r="BD392" s="319" t="inlineStr">
        <is>
          <t>-</t>
        </is>
      </c>
      <c r="BE392" s="319" t="inlineStr">
        <is>
          <t>-</t>
        </is>
      </c>
      <c r="BF392" s="319" t="inlineStr">
        <is>
          <t>-</t>
        </is>
      </c>
      <c r="BG392" s="319" t="inlineStr">
        <is>
          <t>-</t>
        </is>
      </c>
      <c r="BH392" s="319" t="inlineStr">
        <is>
          <t>-</t>
        </is>
      </c>
      <c r="BI392" s="319" t="inlineStr">
        <is>
          <t>-</t>
        </is>
      </c>
      <c r="BJ392" s="319" t="inlineStr">
        <is>
          <t>-</t>
        </is>
      </c>
      <c r="BK392" s="319" t="inlineStr">
        <is>
          <t>-</t>
        </is>
      </c>
      <c r="BL392" s="319" t="inlineStr">
        <is>
          <t>-</t>
        </is>
      </c>
      <c r="BM392" s="319" t="inlineStr">
        <is>
          <t>-</t>
        </is>
      </c>
      <c r="BN392" s="319" t="inlineStr">
        <is>
          <t>-</t>
        </is>
      </c>
      <c r="BO392" s="319" t="inlineStr">
        <is>
          <t>-</t>
        </is>
      </c>
      <c r="BP392" s="319" t="inlineStr">
        <is>
          <t>-</t>
        </is>
      </c>
      <c r="BQ392" s="319" t="inlineStr">
        <is>
          <t>-</t>
        </is>
      </c>
      <c r="BR392" s="319" t="inlineStr">
        <is>
          <t>-</t>
        </is>
      </c>
      <c r="BS392" s="319" t="inlineStr">
        <is>
          <t>-</t>
        </is>
      </c>
      <c r="BT392" s="319" t="inlineStr">
        <is>
          <t>-</t>
        </is>
      </c>
      <c r="BU392" s="319" t="inlineStr">
        <is>
          <t>-</t>
        </is>
      </c>
      <c r="BV392" s="319" t="inlineStr">
        <is>
          <t>-</t>
        </is>
      </c>
      <c r="BW392" s="319" t="inlineStr">
        <is>
          <t>-</t>
        </is>
      </c>
      <c r="BX392" s="319" t="inlineStr">
        <is>
          <t>-</t>
        </is>
      </c>
      <c r="BY392" s="319" t="inlineStr">
        <is>
          <t>-</t>
        </is>
      </c>
      <c r="BZ392" s="319" t="inlineStr">
        <is>
          <t>-</t>
        </is>
      </c>
      <c r="CA392" s="319" t="inlineStr">
        <is>
          <t>-</t>
        </is>
      </c>
      <c r="CB392" s="319" t="inlineStr">
        <is>
          <t>-</t>
        </is>
      </c>
      <c r="CC392" s="302" t="n"/>
      <c r="CD392" s="302" t="n"/>
      <c r="CE392" s="302" t="n"/>
      <c r="CF392" s="302" t="n"/>
      <c r="CG392" s="302" t="n"/>
      <c r="CH392" s="302" t="n"/>
      <c r="CI392" s="302" t="n"/>
      <c r="CJ392" s="302" t="n"/>
      <c r="CK392" s="302" t="n"/>
      <c r="CL392" s="302" t="n"/>
      <c r="CM392" s="302" t="n"/>
      <c r="CN392" s="302" t="n"/>
      <c r="CO392" s="302" t="n"/>
      <c r="CP392" s="302" t="n"/>
      <c r="CQ392" s="302" t="n"/>
      <c r="CR392" s="302" t="n"/>
      <c r="CS392" s="302" t="n"/>
      <c r="CT392" s="302" t="n"/>
      <c r="CU392" s="302" t="n"/>
      <c r="CV392" s="302" t="n"/>
    </row>
    <row r="393" ht="10.5" customHeight="1" s="412">
      <c r="A393" s="302" t="inlineStr">
        <is>
          <t xml:space="preserve">    Final Est.</t>
        </is>
      </c>
      <c r="B393" s="319" t="inlineStr">
        <is>
          <t>-</t>
        </is>
      </c>
      <c r="C393" s="319" t="inlineStr">
        <is>
          <t>-</t>
        </is>
      </c>
      <c r="D393" s="319" t="inlineStr">
        <is>
          <t>-</t>
        </is>
      </c>
      <c r="E393" s="319" t="inlineStr">
        <is>
          <t>-</t>
        </is>
      </c>
      <c r="F393" s="319" t="inlineStr">
        <is>
          <t>-</t>
        </is>
      </c>
      <c r="G393" s="319" t="inlineStr">
        <is>
          <t>-</t>
        </is>
      </c>
      <c r="H393" s="462" t="n">
        <v>1.1225</v>
      </c>
      <c r="I393" s="319" t="inlineStr">
        <is>
          <t>-</t>
        </is>
      </c>
      <c r="J393" s="319" t="inlineStr">
        <is>
          <t>-</t>
        </is>
      </c>
      <c r="K393" s="462" t="n">
        <v>1.38</v>
      </c>
      <c r="L393" s="462" t="n">
        <v>1.525</v>
      </c>
      <c r="M393" s="462" t="n">
        <v>1.59</v>
      </c>
      <c r="N393" s="462" t="n">
        <v>2.06</v>
      </c>
      <c r="O393" s="462" t="n">
        <v>2.2575</v>
      </c>
      <c r="P393" s="462" t="n">
        <v>2.715</v>
      </c>
      <c r="Q393" s="462" t="n">
        <v>2.655</v>
      </c>
      <c r="R393" s="462" t="n">
        <v>3.65</v>
      </c>
      <c r="S393" s="462" t="n">
        <v>3.53844</v>
      </c>
      <c r="T393" s="462" t="n">
        <v>4.05255</v>
      </c>
      <c r="U393" s="462" t="n">
        <v>4.47687</v>
      </c>
      <c r="V393" s="462" t="n">
        <v>4.92047</v>
      </c>
      <c r="W393" s="462" t="n">
        <v>5.4543</v>
      </c>
      <c r="X393" s="462" t="n">
        <v>5.96065</v>
      </c>
      <c r="Y393" s="462" t="n">
        <v>6.44857</v>
      </c>
      <c r="Z393" s="462" t="n">
        <v>6.71303</v>
      </c>
      <c r="AA393" s="462" t="n">
        <v>7.10115</v>
      </c>
      <c r="AB393" s="319" t="inlineStr">
        <is>
          <t>-</t>
        </is>
      </c>
      <c r="AC393" s="319" t="inlineStr">
        <is>
          <t>-</t>
        </is>
      </c>
      <c r="AD393" s="319" t="inlineStr">
        <is>
          <t>-</t>
        </is>
      </c>
      <c r="AE393" s="319" t="inlineStr">
        <is>
          <t>-</t>
        </is>
      </c>
      <c r="AF393" s="319" t="inlineStr">
        <is>
          <t>-</t>
        </is>
      </c>
      <c r="AG393" s="319" t="inlineStr">
        <is>
          <t>-</t>
        </is>
      </c>
      <c r="AH393" s="319" t="inlineStr">
        <is>
          <t>-</t>
        </is>
      </c>
      <c r="AI393" s="319" t="inlineStr">
        <is>
          <t>-</t>
        </is>
      </c>
      <c r="AJ393" s="319" t="inlineStr">
        <is>
          <t>-</t>
        </is>
      </c>
      <c r="AK393" s="319" t="inlineStr">
        <is>
          <t>-</t>
        </is>
      </c>
      <c r="AL393" s="319" t="inlineStr">
        <is>
          <t>-</t>
        </is>
      </c>
      <c r="AM393" s="319" t="inlineStr">
        <is>
          <t>-</t>
        </is>
      </c>
      <c r="AN393" s="319" t="inlineStr">
        <is>
          <t>-</t>
        </is>
      </c>
      <c r="AO393" s="319" t="inlineStr">
        <is>
          <t>-</t>
        </is>
      </c>
      <c r="AP393" s="319" t="inlineStr">
        <is>
          <t>-</t>
        </is>
      </c>
      <c r="AQ393" s="319" t="inlineStr">
        <is>
          <t>-</t>
        </is>
      </c>
      <c r="AR393" s="319" t="inlineStr">
        <is>
          <t>-</t>
        </is>
      </c>
      <c r="AS393" s="319" t="inlineStr">
        <is>
          <t>-</t>
        </is>
      </c>
      <c r="AT393" s="319" t="inlineStr">
        <is>
          <t>-</t>
        </is>
      </c>
      <c r="AU393" s="319" t="inlineStr">
        <is>
          <t>-</t>
        </is>
      </c>
      <c r="AV393" s="319" t="inlineStr">
        <is>
          <t>-</t>
        </is>
      </c>
      <c r="AW393" s="319" t="inlineStr">
        <is>
          <t>-</t>
        </is>
      </c>
      <c r="AX393" s="319" t="inlineStr">
        <is>
          <t>-</t>
        </is>
      </c>
      <c r="AY393" s="319" t="inlineStr">
        <is>
          <t>-</t>
        </is>
      </c>
      <c r="AZ393" s="319" t="inlineStr">
        <is>
          <t>-</t>
        </is>
      </c>
      <c r="BA393" s="319" t="inlineStr">
        <is>
          <t>-</t>
        </is>
      </c>
      <c r="BB393" s="319" t="inlineStr">
        <is>
          <t>-</t>
        </is>
      </c>
      <c r="BC393" s="319" t="inlineStr">
        <is>
          <t>-</t>
        </is>
      </c>
      <c r="BD393" s="319" t="inlineStr">
        <is>
          <t>-</t>
        </is>
      </c>
      <c r="BE393" s="319" t="inlineStr">
        <is>
          <t>-</t>
        </is>
      </c>
      <c r="BF393" s="319" t="inlineStr">
        <is>
          <t>-</t>
        </is>
      </c>
      <c r="BG393" s="319" t="inlineStr">
        <is>
          <t>-</t>
        </is>
      </c>
      <c r="BH393" s="319" t="inlineStr">
        <is>
          <t>-</t>
        </is>
      </c>
      <c r="BI393" s="319" t="inlineStr">
        <is>
          <t>-</t>
        </is>
      </c>
      <c r="BJ393" s="319" t="inlineStr">
        <is>
          <t>-</t>
        </is>
      </c>
      <c r="BK393" s="319" t="inlineStr">
        <is>
          <t>-</t>
        </is>
      </c>
      <c r="BL393" s="319" t="inlineStr">
        <is>
          <t>-</t>
        </is>
      </c>
      <c r="BM393" s="319" t="inlineStr">
        <is>
          <t>-</t>
        </is>
      </c>
      <c r="BN393" s="319" t="inlineStr">
        <is>
          <t>-</t>
        </is>
      </c>
      <c r="BO393" s="319" t="inlineStr">
        <is>
          <t>-</t>
        </is>
      </c>
      <c r="BP393" s="319" t="inlineStr">
        <is>
          <t>-</t>
        </is>
      </c>
      <c r="BQ393" s="319" t="inlineStr">
        <is>
          <t>-</t>
        </is>
      </c>
      <c r="BR393" s="319" t="inlineStr">
        <is>
          <t>-</t>
        </is>
      </c>
      <c r="BS393" s="319" t="inlineStr">
        <is>
          <t>-</t>
        </is>
      </c>
      <c r="BT393" s="319" t="inlineStr">
        <is>
          <t>-</t>
        </is>
      </c>
      <c r="BU393" s="319" t="inlineStr">
        <is>
          <t>-</t>
        </is>
      </c>
      <c r="BV393" s="319" t="inlineStr">
        <is>
          <t>-</t>
        </is>
      </c>
      <c r="BW393" s="319" t="inlineStr">
        <is>
          <t>-</t>
        </is>
      </c>
      <c r="BX393" s="319" t="inlineStr">
        <is>
          <t>-</t>
        </is>
      </c>
      <c r="BY393" s="319" t="inlineStr">
        <is>
          <t>-</t>
        </is>
      </c>
      <c r="BZ393" s="319" t="inlineStr">
        <is>
          <t>-</t>
        </is>
      </c>
      <c r="CA393" s="319" t="inlineStr">
        <is>
          <t>-</t>
        </is>
      </c>
      <c r="CB393" s="319" t="inlineStr">
        <is>
          <t>-</t>
        </is>
      </c>
      <c r="CC393" s="302" t="n"/>
      <c r="CD393" s="302" t="n"/>
      <c r="CE393" s="302" t="n"/>
      <c r="CF393" s="302" t="n"/>
      <c r="CG393" s="302" t="n"/>
      <c r="CH393" s="302" t="n"/>
      <c r="CI393" s="302" t="n"/>
      <c r="CJ393" s="302" t="n"/>
      <c r="CK393" s="302" t="n"/>
      <c r="CL393" s="302" t="n"/>
      <c r="CM393" s="302" t="n"/>
      <c r="CN393" s="302" t="n"/>
      <c r="CO393" s="302" t="n"/>
      <c r="CP393" s="302" t="n"/>
      <c r="CQ393" s="302" t="n"/>
      <c r="CR393" s="302" t="n"/>
      <c r="CS393" s="302" t="n"/>
      <c r="CT393" s="302" t="n"/>
      <c r="CU393" s="302" t="n"/>
      <c r="CV393" s="302" t="n"/>
    </row>
    <row r="394" ht="10.5" customHeight="1" s="412">
      <c r="A394" s="302" t="inlineStr">
        <is>
          <t xml:space="preserve">    Median</t>
        </is>
      </c>
      <c r="B394" s="319" t="inlineStr">
        <is>
          <t>-</t>
        </is>
      </c>
      <c r="C394" s="319" t="inlineStr">
        <is>
          <t>-</t>
        </is>
      </c>
      <c r="D394" s="319" t="inlineStr">
        <is>
          <t>-</t>
        </is>
      </c>
      <c r="E394" s="319" t="inlineStr">
        <is>
          <t>-</t>
        </is>
      </c>
      <c r="F394" s="319" t="inlineStr">
        <is>
          <t>-</t>
        </is>
      </c>
      <c r="G394" s="319" t="inlineStr">
        <is>
          <t>-</t>
        </is>
      </c>
      <c r="H394" s="462" t="n">
        <v>1.1225</v>
      </c>
      <c r="I394" s="319" t="inlineStr">
        <is>
          <t>-</t>
        </is>
      </c>
      <c r="J394" s="319" t="inlineStr">
        <is>
          <t>-</t>
        </is>
      </c>
      <c r="K394" s="462" t="n">
        <v>1.38</v>
      </c>
      <c r="L394" s="462" t="n">
        <v>1.525</v>
      </c>
      <c r="M394" s="462" t="n">
        <v>1.59</v>
      </c>
      <c r="N394" s="462" t="n">
        <v>2.06</v>
      </c>
      <c r="O394" s="462" t="n">
        <v>2.2575</v>
      </c>
      <c r="P394" s="462" t="n">
        <v>2.715</v>
      </c>
      <c r="Q394" s="462" t="n">
        <v>2.655</v>
      </c>
      <c r="R394" s="462" t="n">
        <v>3.65</v>
      </c>
      <c r="S394" s="462" t="n">
        <v>3.72</v>
      </c>
      <c r="T394" s="462" t="n">
        <v>4.015</v>
      </c>
      <c r="U394" s="462" t="n">
        <v>4.51</v>
      </c>
      <c r="V394" s="462" t="n">
        <v>4.95</v>
      </c>
      <c r="W394" s="462" t="n">
        <v>5.43</v>
      </c>
      <c r="X394" s="462" t="n">
        <v>5.98</v>
      </c>
      <c r="Y394" s="462" t="n">
        <v>6.43</v>
      </c>
      <c r="Z394" s="462" t="n">
        <v>6.7</v>
      </c>
      <c r="AA394" s="462" t="n">
        <v>7.135</v>
      </c>
      <c r="AB394" s="319" t="inlineStr">
        <is>
          <t>-</t>
        </is>
      </c>
      <c r="AC394" s="319" t="inlineStr">
        <is>
          <t>-</t>
        </is>
      </c>
      <c r="AD394" s="319" t="inlineStr">
        <is>
          <t>-</t>
        </is>
      </c>
      <c r="AE394" s="319" t="inlineStr">
        <is>
          <t>-</t>
        </is>
      </c>
      <c r="AF394" s="319" t="inlineStr">
        <is>
          <t>-</t>
        </is>
      </c>
      <c r="AG394" s="319" t="inlineStr">
        <is>
          <t>-</t>
        </is>
      </c>
      <c r="AH394" s="319" t="inlineStr">
        <is>
          <t>-</t>
        </is>
      </c>
      <c r="AI394" s="319" t="inlineStr">
        <is>
          <t>-</t>
        </is>
      </c>
      <c r="AJ394" s="319" t="inlineStr">
        <is>
          <t>-</t>
        </is>
      </c>
      <c r="AK394" s="319" t="inlineStr">
        <is>
          <t>-</t>
        </is>
      </c>
      <c r="AL394" s="319" t="inlineStr">
        <is>
          <t>-</t>
        </is>
      </c>
      <c r="AM394" s="319" t="inlineStr">
        <is>
          <t>-</t>
        </is>
      </c>
      <c r="AN394" s="319" t="inlineStr">
        <is>
          <t>-</t>
        </is>
      </c>
      <c r="AO394" s="319" t="inlineStr">
        <is>
          <t>-</t>
        </is>
      </c>
      <c r="AP394" s="319" t="inlineStr">
        <is>
          <t>-</t>
        </is>
      </c>
      <c r="AQ394" s="319" t="inlineStr">
        <is>
          <t>-</t>
        </is>
      </c>
      <c r="AR394" s="319" t="inlineStr">
        <is>
          <t>-</t>
        </is>
      </c>
      <c r="AS394" s="319" t="inlineStr">
        <is>
          <t>-</t>
        </is>
      </c>
      <c r="AT394" s="319" t="inlineStr">
        <is>
          <t>-</t>
        </is>
      </c>
      <c r="AU394" s="319" t="inlineStr">
        <is>
          <t>-</t>
        </is>
      </c>
      <c r="AV394" s="319" t="inlineStr">
        <is>
          <t>-</t>
        </is>
      </c>
      <c r="AW394" s="319" t="inlineStr">
        <is>
          <t>-</t>
        </is>
      </c>
      <c r="AX394" s="319" t="inlineStr">
        <is>
          <t>-</t>
        </is>
      </c>
      <c r="AY394" s="319" t="inlineStr">
        <is>
          <t>-</t>
        </is>
      </c>
      <c r="AZ394" s="319" t="inlineStr">
        <is>
          <t>-</t>
        </is>
      </c>
      <c r="BA394" s="319" t="inlineStr">
        <is>
          <t>-</t>
        </is>
      </c>
      <c r="BB394" s="319" t="inlineStr">
        <is>
          <t>-</t>
        </is>
      </c>
      <c r="BC394" s="319" t="inlineStr">
        <is>
          <t>-</t>
        </is>
      </c>
      <c r="BD394" s="319" t="inlineStr">
        <is>
          <t>-</t>
        </is>
      </c>
      <c r="BE394" s="319" t="inlineStr">
        <is>
          <t>-</t>
        </is>
      </c>
      <c r="BF394" s="319" t="inlineStr">
        <is>
          <t>-</t>
        </is>
      </c>
      <c r="BG394" s="319" t="inlineStr">
        <is>
          <t>-</t>
        </is>
      </c>
      <c r="BH394" s="319" t="inlineStr">
        <is>
          <t>-</t>
        </is>
      </c>
      <c r="BI394" s="319" t="inlineStr">
        <is>
          <t>-</t>
        </is>
      </c>
      <c r="BJ394" s="319" t="inlineStr">
        <is>
          <t>-</t>
        </is>
      </c>
      <c r="BK394" s="319" t="inlineStr">
        <is>
          <t>-</t>
        </is>
      </c>
      <c r="BL394" s="319" t="inlineStr">
        <is>
          <t>-</t>
        </is>
      </c>
      <c r="BM394" s="319" t="inlineStr">
        <is>
          <t>-</t>
        </is>
      </c>
      <c r="BN394" s="319" t="inlineStr">
        <is>
          <t>-</t>
        </is>
      </c>
      <c r="BO394" s="319" t="inlineStr">
        <is>
          <t>-</t>
        </is>
      </c>
      <c r="BP394" s="319" t="inlineStr">
        <is>
          <t>-</t>
        </is>
      </c>
      <c r="BQ394" s="319" t="inlineStr">
        <is>
          <t>-</t>
        </is>
      </c>
      <c r="BR394" s="319" t="inlineStr">
        <is>
          <t>-</t>
        </is>
      </c>
      <c r="BS394" s="319" t="inlineStr">
        <is>
          <t>-</t>
        </is>
      </c>
      <c r="BT394" s="319" t="inlineStr">
        <is>
          <t>-</t>
        </is>
      </c>
      <c r="BU394" s="319" t="inlineStr">
        <is>
          <t>-</t>
        </is>
      </c>
      <c r="BV394" s="319" t="inlineStr">
        <is>
          <t>-</t>
        </is>
      </c>
      <c r="BW394" s="319" t="inlineStr">
        <is>
          <t>-</t>
        </is>
      </c>
      <c r="BX394" s="319" t="inlineStr">
        <is>
          <t>-</t>
        </is>
      </c>
      <c r="BY394" s="319" t="inlineStr">
        <is>
          <t>-</t>
        </is>
      </c>
      <c r="BZ394" s="319" t="inlineStr">
        <is>
          <t>-</t>
        </is>
      </c>
      <c r="CA394" s="319" t="inlineStr">
        <is>
          <t>-</t>
        </is>
      </c>
      <c r="CB394" s="319" t="inlineStr">
        <is>
          <t>-</t>
        </is>
      </c>
      <c r="CC394" s="302" t="n"/>
      <c r="CD394" s="302" t="n"/>
      <c r="CE394" s="302" t="n"/>
      <c r="CF394" s="302" t="n"/>
      <c r="CG394" s="302" t="n"/>
      <c r="CH394" s="302" t="n"/>
      <c r="CI394" s="302" t="n"/>
      <c r="CJ394" s="302" t="n"/>
      <c r="CK394" s="302" t="n"/>
      <c r="CL394" s="302" t="n"/>
      <c r="CM394" s="302" t="n"/>
      <c r="CN394" s="302" t="n"/>
      <c r="CO394" s="302" t="n"/>
      <c r="CP394" s="302" t="n"/>
      <c r="CQ394" s="302" t="n"/>
      <c r="CR394" s="302" t="n"/>
      <c r="CS394" s="302" t="n"/>
      <c r="CT394" s="302" t="n"/>
      <c r="CU394" s="302" t="n"/>
      <c r="CV394" s="302" t="n"/>
    </row>
    <row r="395" ht="10.5" customHeight="1" s="412">
      <c r="A395" s="302" t="inlineStr">
        <is>
          <t xml:space="preserve">    High</t>
        </is>
      </c>
      <c r="B395" s="319" t="inlineStr">
        <is>
          <t>-</t>
        </is>
      </c>
      <c r="C395" s="319" t="inlineStr">
        <is>
          <t>-</t>
        </is>
      </c>
      <c r="D395" s="319" t="inlineStr">
        <is>
          <t>-</t>
        </is>
      </c>
      <c r="E395" s="319" t="inlineStr">
        <is>
          <t>-</t>
        </is>
      </c>
      <c r="F395" s="319" t="inlineStr">
        <is>
          <t>-</t>
        </is>
      </c>
      <c r="G395" s="319" t="inlineStr">
        <is>
          <t>-</t>
        </is>
      </c>
      <c r="H395" s="462" t="n">
        <v>1.175</v>
      </c>
      <c r="I395" s="319" t="inlineStr">
        <is>
          <t>-</t>
        </is>
      </c>
      <c r="J395" s="319" t="inlineStr">
        <is>
          <t>-</t>
        </is>
      </c>
      <c r="K395" s="462" t="n">
        <v>1.38</v>
      </c>
      <c r="L395" s="462" t="n">
        <v>1.525</v>
      </c>
      <c r="M395" s="462" t="n">
        <v>1.59</v>
      </c>
      <c r="N395" s="462" t="n">
        <v>2.06</v>
      </c>
      <c r="O395" s="462" t="n">
        <v>2.34</v>
      </c>
      <c r="P395" s="462" t="n">
        <v>2.815</v>
      </c>
      <c r="Q395" s="462" t="n">
        <v>3.12</v>
      </c>
      <c r="R395" s="462" t="n">
        <v>3.96</v>
      </c>
      <c r="S395" s="462" t="n">
        <v>3.79</v>
      </c>
      <c r="T395" s="462" t="n">
        <v>4.21</v>
      </c>
      <c r="U395" s="462" t="n">
        <v>4.6</v>
      </c>
      <c r="V395" s="462" t="n">
        <v>5.09</v>
      </c>
      <c r="W395" s="462" t="n">
        <v>5.5972</v>
      </c>
      <c r="X395" s="462" t="n">
        <v>6.05</v>
      </c>
      <c r="Y395" s="462" t="n">
        <v>6.6</v>
      </c>
      <c r="Z395" s="462" t="n">
        <v>6.8</v>
      </c>
      <c r="AA395" s="462" t="n">
        <v>7.24</v>
      </c>
      <c r="AB395" s="319" t="inlineStr">
        <is>
          <t>-</t>
        </is>
      </c>
      <c r="AC395" s="319" t="inlineStr">
        <is>
          <t>-</t>
        </is>
      </c>
      <c r="AD395" s="319" t="inlineStr">
        <is>
          <t>-</t>
        </is>
      </c>
      <c r="AE395" s="319" t="inlineStr">
        <is>
          <t>-</t>
        </is>
      </c>
      <c r="AF395" s="319" t="inlineStr">
        <is>
          <t>-</t>
        </is>
      </c>
      <c r="AG395" s="319" t="inlineStr">
        <is>
          <t>-</t>
        </is>
      </c>
      <c r="AH395" s="319" t="inlineStr">
        <is>
          <t>-</t>
        </is>
      </c>
      <c r="AI395" s="319" t="inlineStr">
        <is>
          <t>-</t>
        </is>
      </c>
      <c r="AJ395" s="319" t="inlineStr">
        <is>
          <t>-</t>
        </is>
      </c>
      <c r="AK395" s="319" t="inlineStr">
        <is>
          <t>-</t>
        </is>
      </c>
      <c r="AL395" s="319" t="inlineStr">
        <is>
          <t>-</t>
        </is>
      </c>
      <c r="AM395" s="319" t="inlineStr">
        <is>
          <t>-</t>
        </is>
      </c>
      <c r="AN395" s="319" t="inlineStr">
        <is>
          <t>-</t>
        </is>
      </c>
      <c r="AO395" s="319" t="inlineStr">
        <is>
          <t>-</t>
        </is>
      </c>
      <c r="AP395" s="319" t="inlineStr">
        <is>
          <t>-</t>
        </is>
      </c>
      <c r="AQ395" s="319" t="inlineStr">
        <is>
          <t>-</t>
        </is>
      </c>
      <c r="AR395" s="319" t="inlineStr">
        <is>
          <t>-</t>
        </is>
      </c>
      <c r="AS395" s="319" t="inlineStr">
        <is>
          <t>-</t>
        </is>
      </c>
      <c r="AT395" s="319" t="inlineStr">
        <is>
          <t>-</t>
        </is>
      </c>
      <c r="AU395" s="319" t="inlineStr">
        <is>
          <t>-</t>
        </is>
      </c>
      <c r="AV395" s="319" t="inlineStr">
        <is>
          <t>-</t>
        </is>
      </c>
      <c r="AW395" s="319" t="inlineStr">
        <is>
          <t>-</t>
        </is>
      </c>
      <c r="AX395" s="319" t="inlineStr">
        <is>
          <t>-</t>
        </is>
      </c>
      <c r="AY395" s="319" t="inlineStr">
        <is>
          <t>-</t>
        </is>
      </c>
      <c r="AZ395" s="319" t="inlineStr">
        <is>
          <t>-</t>
        </is>
      </c>
      <c r="BA395" s="319" t="inlineStr">
        <is>
          <t>-</t>
        </is>
      </c>
      <c r="BB395" s="319" t="inlineStr">
        <is>
          <t>-</t>
        </is>
      </c>
      <c r="BC395" s="319" t="inlineStr">
        <is>
          <t>-</t>
        </is>
      </c>
      <c r="BD395" s="319" t="inlineStr">
        <is>
          <t>-</t>
        </is>
      </c>
      <c r="BE395" s="319" t="inlineStr">
        <is>
          <t>-</t>
        </is>
      </c>
      <c r="BF395" s="319" t="inlineStr">
        <is>
          <t>-</t>
        </is>
      </c>
      <c r="BG395" s="319" t="inlineStr">
        <is>
          <t>-</t>
        </is>
      </c>
      <c r="BH395" s="319" t="inlineStr">
        <is>
          <t>-</t>
        </is>
      </c>
      <c r="BI395" s="319" t="inlineStr">
        <is>
          <t>-</t>
        </is>
      </c>
      <c r="BJ395" s="319" t="inlineStr">
        <is>
          <t>-</t>
        </is>
      </c>
      <c r="BK395" s="319" t="inlineStr">
        <is>
          <t>-</t>
        </is>
      </c>
      <c r="BL395" s="319" t="inlineStr">
        <is>
          <t>-</t>
        </is>
      </c>
      <c r="BM395" s="319" t="inlineStr">
        <is>
          <t>-</t>
        </is>
      </c>
      <c r="BN395" s="319" t="inlineStr">
        <is>
          <t>-</t>
        </is>
      </c>
      <c r="BO395" s="319" t="inlineStr">
        <is>
          <t>-</t>
        </is>
      </c>
      <c r="BP395" s="319" t="inlineStr">
        <is>
          <t>-</t>
        </is>
      </c>
      <c r="BQ395" s="319" t="inlineStr">
        <is>
          <t>-</t>
        </is>
      </c>
      <c r="BR395" s="319" t="inlineStr">
        <is>
          <t>-</t>
        </is>
      </c>
      <c r="BS395" s="319" t="inlineStr">
        <is>
          <t>-</t>
        </is>
      </c>
      <c r="BT395" s="319" t="inlineStr">
        <is>
          <t>-</t>
        </is>
      </c>
      <c r="BU395" s="319" t="inlineStr">
        <is>
          <t>-</t>
        </is>
      </c>
      <c r="BV395" s="319" t="inlineStr">
        <is>
          <t>-</t>
        </is>
      </c>
      <c r="BW395" s="319" t="inlineStr">
        <is>
          <t>-</t>
        </is>
      </c>
      <c r="BX395" s="319" t="inlineStr">
        <is>
          <t>-</t>
        </is>
      </c>
      <c r="BY395" s="319" t="inlineStr">
        <is>
          <t>-</t>
        </is>
      </c>
      <c r="BZ395" s="319" t="inlineStr">
        <is>
          <t>-</t>
        </is>
      </c>
      <c r="CA395" s="319" t="inlineStr">
        <is>
          <t>-</t>
        </is>
      </c>
      <c r="CB395" s="319" t="inlineStr">
        <is>
          <t>-</t>
        </is>
      </c>
      <c r="CC395" s="302" t="n"/>
      <c r="CD395" s="302" t="n"/>
      <c r="CE395" s="302" t="n"/>
      <c r="CF395" s="302" t="n"/>
      <c r="CG395" s="302" t="n"/>
      <c r="CH395" s="302" t="n"/>
      <c r="CI395" s="302" t="n"/>
      <c r="CJ395" s="302" t="n"/>
      <c r="CK395" s="302" t="n"/>
      <c r="CL395" s="302" t="n"/>
      <c r="CM395" s="302" t="n"/>
      <c r="CN395" s="302" t="n"/>
      <c r="CO395" s="302" t="n"/>
      <c r="CP395" s="302" t="n"/>
      <c r="CQ395" s="302" t="n"/>
      <c r="CR395" s="302" t="n"/>
      <c r="CS395" s="302" t="n"/>
      <c r="CT395" s="302" t="n"/>
      <c r="CU395" s="302" t="n"/>
      <c r="CV395" s="302" t="n"/>
    </row>
    <row r="396" ht="10.5" customHeight="1" s="412">
      <c r="A396" s="302" t="inlineStr">
        <is>
          <t xml:space="preserve">    Low</t>
        </is>
      </c>
      <c r="B396" s="319" t="inlineStr">
        <is>
          <t>-</t>
        </is>
      </c>
      <c r="C396" s="319" t="inlineStr">
        <is>
          <t>-</t>
        </is>
      </c>
      <c r="D396" s="319" t="inlineStr">
        <is>
          <t>-</t>
        </is>
      </c>
      <c r="E396" s="319" t="inlineStr">
        <is>
          <t>-</t>
        </is>
      </c>
      <c r="F396" s="319" t="inlineStr">
        <is>
          <t>-</t>
        </is>
      </c>
      <c r="G396" s="319" t="inlineStr">
        <is>
          <t>-</t>
        </is>
      </c>
      <c r="H396" s="462" t="n">
        <v>1.07</v>
      </c>
      <c r="I396" s="319" t="inlineStr">
        <is>
          <t>-</t>
        </is>
      </c>
      <c r="J396" s="319" t="inlineStr">
        <is>
          <t>-</t>
        </is>
      </c>
      <c r="K396" s="462" t="n">
        <v>1.38</v>
      </c>
      <c r="L396" s="462" t="n">
        <v>1.525</v>
      </c>
      <c r="M396" s="462" t="n">
        <v>1.59</v>
      </c>
      <c r="N396" s="462" t="n">
        <v>2.06</v>
      </c>
      <c r="O396" s="462" t="n">
        <v>2.175</v>
      </c>
      <c r="P396" s="462" t="n">
        <v>2.615</v>
      </c>
      <c r="Q396" s="462" t="n">
        <v>2.19</v>
      </c>
      <c r="R396" s="462" t="n">
        <v>3.34</v>
      </c>
      <c r="S396" s="462" t="n">
        <v>3.0222</v>
      </c>
      <c r="T396" s="462" t="n">
        <v>3.93527</v>
      </c>
      <c r="U396" s="462" t="n">
        <v>4.28</v>
      </c>
      <c r="V396" s="462" t="n">
        <v>4.7182</v>
      </c>
      <c r="W396" s="462" t="n">
        <v>5.36</v>
      </c>
      <c r="X396" s="462" t="n">
        <v>5.85</v>
      </c>
      <c r="Y396" s="462" t="n">
        <v>6.33283</v>
      </c>
      <c r="Z396" s="462" t="n">
        <v>6.63</v>
      </c>
      <c r="AA396" s="462" t="n">
        <v>6.8</v>
      </c>
      <c r="AB396" s="319" t="inlineStr">
        <is>
          <t>-</t>
        </is>
      </c>
      <c r="AC396" s="319" t="inlineStr">
        <is>
          <t>-</t>
        </is>
      </c>
      <c r="AD396" s="319" t="inlineStr">
        <is>
          <t>-</t>
        </is>
      </c>
      <c r="AE396" s="319" t="inlineStr">
        <is>
          <t>-</t>
        </is>
      </c>
      <c r="AF396" s="319" t="inlineStr">
        <is>
          <t>-</t>
        </is>
      </c>
      <c r="AG396" s="319" t="inlineStr">
        <is>
          <t>-</t>
        </is>
      </c>
      <c r="AH396" s="319" t="inlineStr">
        <is>
          <t>-</t>
        </is>
      </c>
      <c r="AI396" s="319" t="inlineStr">
        <is>
          <t>-</t>
        </is>
      </c>
      <c r="AJ396" s="319" t="inlineStr">
        <is>
          <t>-</t>
        </is>
      </c>
      <c r="AK396" s="319" t="inlineStr">
        <is>
          <t>-</t>
        </is>
      </c>
      <c r="AL396" s="319" t="inlineStr">
        <is>
          <t>-</t>
        </is>
      </c>
      <c r="AM396" s="319" t="inlineStr">
        <is>
          <t>-</t>
        </is>
      </c>
      <c r="AN396" s="319" t="inlineStr">
        <is>
          <t>-</t>
        </is>
      </c>
      <c r="AO396" s="319" t="inlineStr">
        <is>
          <t>-</t>
        </is>
      </c>
      <c r="AP396" s="319" t="inlineStr">
        <is>
          <t>-</t>
        </is>
      </c>
      <c r="AQ396" s="319" t="inlineStr">
        <is>
          <t>-</t>
        </is>
      </c>
      <c r="AR396" s="319" t="inlineStr">
        <is>
          <t>-</t>
        </is>
      </c>
      <c r="AS396" s="319" t="inlineStr">
        <is>
          <t>-</t>
        </is>
      </c>
      <c r="AT396" s="319" t="inlineStr">
        <is>
          <t>-</t>
        </is>
      </c>
      <c r="AU396" s="319" t="inlineStr">
        <is>
          <t>-</t>
        </is>
      </c>
      <c r="AV396" s="319" t="inlineStr">
        <is>
          <t>-</t>
        </is>
      </c>
      <c r="AW396" s="319" t="inlineStr">
        <is>
          <t>-</t>
        </is>
      </c>
      <c r="AX396" s="319" t="inlineStr">
        <is>
          <t>-</t>
        </is>
      </c>
      <c r="AY396" s="319" t="inlineStr">
        <is>
          <t>-</t>
        </is>
      </c>
      <c r="AZ396" s="319" t="inlineStr">
        <is>
          <t>-</t>
        </is>
      </c>
      <c r="BA396" s="319" t="inlineStr">
        <is>
          <t>-</t>
        </is>
      </c>
      <c r="BB396" s="319" t="inlineStr">
        <is>
          <t>-</t>
        </is>
      </c>
      <c r="BC396" s="319" t="inlineStr">
        <is>
          <t>-</t>
        </is>
      </c>
      <c r="BD396" s="319" t="inlineStr">
        <is>
          <t>-</t>
        </is>
      </c>
      <c r="BE396" s="319" t="inlineStr">
        <is>
          <t>-</t>
        </is>
      </c>
      <c r="BF396" s="319" t="inlineStr">
        <is>
          <t>-</t>
        </is>
      </c>
      <c r="BG396" s="319" t="inlineStr">
        <is>
          <t>-</t>
        </is>
      </c>
      <c r="BH396" s="319" t="inlineStr">
        <is>
          <t>-</t>
        </is>
      </c>
      <c r="BI396" s="319" t="inlineStr">
        <is>
          <t>-</t>
        </is>
      </c>
      <c r="BJ396" s="319" t="inlineStr">
        <is>
          <t>-</t>
        </is>
      </c>
      <c r="BK396" s="319" t="inlineStr">
        <is>
          <t>-</t>
        </is>
      </c>
      <c r="BL396" s="319" t="inlineStr">
        <is>
          <t>-</t>
        </is>
      </c>
      <c r="BM396" s="319" t="inlineStr">
        <is>
          <t>-</t>
        </is>
      </c>
      <c r="BN396" s="319" t="inlineStr">
        <is>
          <t>-</t>
        </is>
      </c>
      <c r="BO396" s="319" t="inlineStr">
        <is>
          <t>-</t>
        </is>
      </c>
      <c r="BP396" s="319" t="inlineStr">
        <is>
          <t>-</t>
        </is>
      </c>
      <c r="BQ396" s="319" t="inlineStr">
        <is>
          <t>-</t>
        </is>
      </c>
      <c r="BR396" s="319" t="inlineStr">
        <is>
          <t>-</t>
        </is>
      </c>
      <c r="BS396" s="319" t="inlineStr">
        <is>
          <t>-</t>
        </is>
      </c>
      <c r="BT396" s="319" t="inlineStr">
        <is>
          <t>-</t>
        </is>
      </c>
      <c r="BU396" s="319" t="inlineStr">
        <is>
          <t>-</t>
        </is>
      </c>
      <c r="BV396" s="319" t="inlineStr">
        <is>
          <t>-</t>
        </is>
      </c>
      <c r="BW396" s="319" t="inlineStr">
        <is>
          <t>-</t>
        </is>
      </c>
      <c r="BX396" s="319" t="inlineStr">
        <is>
          <t>-</t>
        </is>
      </c>
      <c r="BY396" s="319" t="inlineStr">
        <is>
          <t>-</t>
        </is>
      </c>
      <c r="BZ396" s="319" t="inlineStr">
        <is>
          <t>-</t>
        </is>
      </c>
      <c r="CA396" s="319" t="inlineStr">
        <is>
          <t>-</t>
        </is>
      </c>
      <c r="CB396" s="319" t="inlineStr">
        <is>
          <t>-</t>
        </is>
      </c>
      <c r="CC396" s="302" t="n"/>
      <c r="CD396" s="302" t="n"/>
      <c r="CE396" s="302" t="n"/>
      <c r="CF396" s="302" t="n"/>
      <c r="CG396" s="302" t="n"/>
      <c r="CH396" s="302" t="n"/>
      <c r="CI396" s="302" t="n"/>
      <c r="CJ396" s="302" t="n"/>
      <c r="CK396" s="302" t="n"/>
      <c r="CL396" s="302" t="n"/>
      <c r="CM396" s="302" t="n"/>
      <c r="CN396" s="302" t="n"/>
      <c r="CO396" s="302" t="n"/>
      <c r="CP396" s="302" t="n"/>
      <c r="CQ396" s="302" t="n"/>
      <c r="CR396" s="302" t="n"/>
      <c r="CS396" s="302" t="n"/>
      <c r="CT396" s="302" t="n"/>
      <c r="CU396" s="302" t="n"/>
      <c r="CV396" s="302" t="n"/>
    </row>
    <row r="397" ht="10.5" customHeight="1" s="412">
      <c r="A397" s="302" t="inlineStr">
        <is>
          <t xml:space="preserve">    Std. Dev.</t>
        </is>
      </c>
      <c r="B397" s="319" t="inlineStr">
        <is>
          <t>-</t>
        </is>
      </c>
      <c r="C397" s="319" t="inlineStr">
        <is>
          <t>-</t>
        </is>
      </c>
      <c r="D397" s="319" t="inlineStr">
        <is>
          <t>-</t>
        </is>
      </c>
      <c r="E397" s="319" t="inlineStr">
        <is>
          <t>-</t>
        </is>
      </c>
      <c r="F397" s="319" t="inlineStr">
        <is>
          <t>-</t>
        </is>
      </c>
      <c r="G397" s="319" t="inlineStr">
        <is>
          <t>-</t>
        </is>
      </c>
      <c r="H397" s="460" t="n">
        <v>0.0525</v>
      </c>
      <c r="I397" s="319" t="inlineStr">
        <is>
          <t>-</t>
        </is>
      </c>
      <c r="J397" s="319" t="inlineStr">
        <is>
          <t>-</t>
        </is>
      </c>
      <c r="K397" s="460" t="n">
        <v>0</v>
      </c>
      <c r="L397" s="460" t="n">
        <v>0</v>
      </c>
      <c r="M397" s="460" t="n">
        <v>0</v>
      </c>
      <c r="N397" s="460" t="n">
        <v>0</v>
      </c>
      <c r="O397" s="460" t="n">
        <v>0.0825</v>
      </c>
      <c r="P397" s="460" t="n">
        <v>0.1</v>
      </c>
      <c r="Q397" s="460" t="n">
        <v>0.465</v>
      </c>
      <c r="R397" s="460" t="n">
        <v>0.31</v>
      </c>
      <c r="S397" s="460" t="n">
        <v>0.28678</v>
      </c>
      <c r="T397" s="460" t="n">
        <v>0.09057999999999999</v>
      </c>
      <c r="U397" s="460" t="n">
        <v>0.09328</v>
      </c>
      <c r="V397" s="460" t="n">
        <v>0.12509</v>
      </c>
      <c r="W397" s="460" t="n">
        <v>0.10037</v>
      </c>
      <c r="X397" s="460" t="n">
        <v>0.06723</v>
      </c>
      <c r="Y397" s="460" t="n">
        <v>0.08674</v>
      </c>
      <c r="Z397" s="460" t="n">
        <v>0.06351</v>
      </c>
      <c r="AA397" s="460" t="n">
        <v>0.14405</v>
      </c>
      <c r="AB397" s="319" t="inlineStr">
        <is>
          <t>-</t>
        </is>
      </c>
      <c r="AC397" s="319" t="inlineStr">
        <is>
          <t>-</t>
        </is>
      </c>
      <c r="AD397" s="319" t="inlineStr">
        <is>
          <t>-</t>
        </is>
      </c>
      <c r="AE397" s="319" t="inlineStr">
        <is>
          <t>-</t>
        </is>
      </c>
      <c r="AF397" s="319" t="inlineStr">
        <is>
          <t>-</t>
        </is>
      </c>
      <c r="AG397" s="319" t="inlineStr">
        <is>
          <t>-</t>
        </is>
      </c>
      <c r="AH397" s="319" t="inlineStr">
        <is>
          <t>-</t>
        </is>
      </c>
      <c r="AI397" s="319" t="inlineStr">
        <is>
          <t>-</t>
        </is>
      </c>
      <c r="AJ397" s="319" t="inlineStr">
        <is>
          <t>-</t>
        </is>
      </c>
      <c r="AK397" s="319" t="inlineStr">
        <is>
          <t>-</t>
        </is>
      </c>
      <c r="AL397" s="319" t="inlineStr">
        <is>
          <t>-</t>
        </is>
      </c>
      <c r="AM397" s="319" t="inlineStr">
        <is>
          <t>-</t>
        </is>
      </c>
      <c r="AN397" s="319" t="inlineStr">
        <is>
          <t>-</t>
        </is>
      </c>
      <c r="AO397" s="319" t="inlineStr">
        <is>
          <t>-</t>
        </is>
      </c>
      <c r="AP397" s="319" t="inlineStr">
        <is>
          <t>-</t>
        </is>
      </c>
      <c r="AQ397" s="319" t="inlineStr">
        <is>
          <t>-</t>
        </is>
      </c>
      <c r="AR397" s="319" t="inlineStr">
        <is>
          <t>-</t>
        </is>
      </c>
      <c r="AS397" s="319" t="inlineStr">
        <is>
          <t>-</t>
        </is>
      </c>
      <c r="AT397" s="319" t="inlineStr">
        <is>
          <t>-</t>
        </is>
      </c>
      <c r="AU397" s="319" t="inlineStr">
        <is>
          <t>-</t>
        </is>
      </c>
      <c r="AV397" s="319" t="inlineStr">
        <is>
          <t>-</t>
        </is>
      </c>
      <c r="AW397" s="319" t="inlineStr">
        <is>
          <t>-</t>
        </is>
      </c>
      <c r="AX397" s="319" t="inlineStr">
        <is>
          <t>-</t>
        </is>
      </c>
      <c r="AY397" s="319" t="inlineStr">
        <is>
          <t>-</t>
        </is>
      </c>
      <c r="AZ397" s="319" t="inlineStr">
        <is>
          <t>-</t>
        </is>
      </c>
      <c r="BA397" s="319" t="inlineStr">
        <is>
          <t>-</t>
        </is>
      </c>
      <c r="BB397" s="319" t="inlineStr">
        <is>
          <t>-</t>
        </is>
      </c>
      <c r="BC397" s="319" t="inlineStr">
        <is>
          <t>-</t>
        </is>
      </c>
      <c r="BD397" s="319" t="inlineStr">
        <is>
          <t>-</t>
        </is>
      </c>
      <c r="BE397" s="319" t="inlineStr">
        <is>
          <t>-</t>
        </is>
      </c>
      <c r="BF397" s="319" t="inlineStr">
        <is>
          <t>-</t>
        </is>
      </c>
      <c r="BG397" s="319" t="inlineStr">
        <is>
          <t>-</t>
        </is>
      </c>
      <c r="BH397" s="319" t="inlineStr">
        <is>
          <t>-</t>
        </is>
      </c>
      <c r="BI397" s="319" t="inlineStr">
        <is>
          <t>-</t>
        </is>
      </c>
      <c r="BJ397" s="319" t="inlineStr">
        <is>
          <t>-</t>
        </is>
      </c>
      <c r="BK397" s="319" t="inlineStr">
        <is>
          <t>-</t>
        </is>
      </c>
      <c r="BL397" s="319" t="inlineStr">
        <is>
          <t>-</t>
        </is>
      </c>
      <c r="BM397" s="319" t="inlineStr">
        <is>
          <t>-</t>
        </is>
      </c>
      <c r="BN397" s="319" t="inlineStr">
        <is>
          <t>-</t>
        </is>
      </c>
      <c r="BO397" s="319" t="inlineStr">
        <is>
          <t>-</t>
        </is>
      </c>
      <c r="BP397" s="319" t="inlineStr">
        <is>
          <t>-</t>
        </is>
      </c>
      <c r="BQ397" s="319" t="inlineStr">
        <is>
          <t>-</t>
        </is>
      </c>
      <c r="BR397" s="319" t="inlineStr">
        <is>
          <t>-</t>
        </is>
      </c>
      <c r="BS397" s="319" t="inlineStr">
        <is>
          <t>-</t>
        </is>
      </c>
      <c r="BT397" s="319" t="inlineStr">
        <is>
          <t>-</t>
        </is>
      </c>
      <c r="BU397" s="319" t="inlineStr">
        <is>
          <t>-</t>
        </is>
      </c>
      <c r="BV397" s="319" t="inlineStr">
        <is>
          <t>-</t>
        </is>
      </c>
      <c r="BW397" s="319" t="inlineStr">
        <is>
          <t>-</t>
        </is>
      </c>
      <c r="BX397" s="319" t="inlineStr">
        <is>
          <t>-</t>
        </is>
      </c>
      <c r="BY397" s="319" t="inlineStr">
        <is>
          <t>-</t>
        </is>
      </c>
      <c r="BZ397" s="319" t="inlineStr">
        <is>
          <t>-</t>
        </is>
      </c>
      <c r="CA397" s="319" t="inlineStr">
        <is>
          <t>-</t>
        </is>
      </c>
      <c r="CB397" s="319" t="inlineStr">
        <is>
          <t>-</t>
        </is>
      </c>
      <c r="CC397" s="302" t="n"/>
      <c r="CD397" s="302" t="n"/>
      <c r="CE397" s="302" t="n"/>
      <c r="CF397" s="302" t="n"/>
      <c r="CG397" s="302" t="n"/>
      <c r="CH397" s="302" t="n"/>
      <c r="CI397" s="302" t="n"/>
      <c r="CJ397" s="302" t="n"/>
      <c r="CK397" s="302" t="n"/>
      <c r="CL397" s="302" t="n"/>
      <c r="CM397" s="302" t="n"/>
      <c r="CN397" s="302" t="n"/>
      <c r="CO397" s="302" t="n"/>
      <c r="CP397" s="302" t="n"/>
      <c r="CQ397" s="302" t="n"/>
      <c r="CR397" s="302" t="n"/>
      <c r="CS397" s="302" t="n"/>
      <c r="CT397" s="302" t="n"/>
      <c r="CU397" s="302" t="n"/>
      <c r="CV397" s="302" t="n"/>
    </row>
    <row r="398" ht="10.5" customHeight="1" s="412">
      <c r="A398" s="302" t="inlineStr">
        <is>
          <t xml:space="preserve">    No. of Estimates</t>
        </is>
      </c>
      <c r="B398" s="319" t="inlineStr">
        <is>
          <t>-</t>
        </is>
      </c>
      <c r="C398" s="319" t="inlineStr">
        <is>
          <t>-</t>
        </is>
      </c>
      <c r="D398" s="319" t="inlineStr">
        <is>
          <t>-</t>
        </is>
      </c>
      <c r="E398" s="319" t="inlineStr">
        <is>
          <t>-</t>
        </is>
      </c>
      <c r="F398" s="319" t="inlineStr">
        <is>
          <t>-</t>
        </is>
      </c>
      <c r="G398" s="319" t="inlineStr">
        <is>
          <t>-</t>
        </is>
      </c>
      <c r="H398" s="319" t="inlineStr">
        <is>
          <t>2/1</t>
        </is>
      </c>
      <c r="I398" s="319" t="inlineStr">
        <is>
          <t>-</t>
        </is>
      </c>
      <c r="J398" s="319" t="inlineStr">
        <is>
          <t>-</t>
        </is>
      </c>
      <c r="K398" s="319" t="inlineStr">
        <is>
          <t>1/1</t>
        </is>
      </c>
      <c r="L398" s="319" t="inlineStr">
        <is>
          <t>1/1</t>
        </is>
      </c>
      <c r="M398" s="319" t="inlineStr">
        <is>
          <t>1/1</t>
        </is>
      </c>
      <c r="N398" s="319" t="inlineStr">
        <is>
          <t>1/1</t>
        </is>
      </c>
      <c r="O398" s="319" t="inlineStr">
        <is>
          <t>2/2</t>
        </is>
      </c>
      <c r="P398" s="319" t="inlineStr">
        <is>
          <t>2/2</t>
        </is>
      </c>
      <c r="Q398" s="319" t="inlineStr">
        <is>
          <t>2/2</t>
        </is>
      </c>
      <c r="R398" s="319" t="inlineStr">
        <is>
          <t>2/2</t>
        </is>
      </c>
      <c r="S398" s="319" t="inlineStr">
        <is>
          <t>5/5</t>
        </is>
      </c>
      <c r="T398" s="319" t="inlineStr">
        <is>
          <t>6/6</t>
        </is>
      </c>
      <c r="U398" s="319" t="inlineStr">
        <is>
          <t>7/7</t>
        </is>
      </c>
      <c r="V398" s="319" t="inlineStr">
        <is>
          <t>5/5</t>
        </is>
      </c>
      <c r="W398" s="319" t="inlineStr">
        <is>
          <t>4/5</t>
        </is>
      </c>
      <c r="X398" s="319" t="inlineStr">
        <is>
          <t>5/5</t>
        </is>
      </c>
      <c r="Y398" s="319" t="inlineStr">
        <is>
          <t>5/5</t>
        </is>
      </c>
      <c r="Z398" s="319" t="inlineStr">
        <is>
          <t>5/5</t>
        </is>
      </c>
      <c r="AA398" s="319" t="inlineStr">
        <is>
          <t>6/6</t>
        </is>
      </c>
      <c r="AB398" s="319" t="inlineStr">
        <is>
          <t>-</t>
        </is>
      </c>
      <c r="AC398" s="319" t="inlineStr">
        <is>
          <t>-</t>
        </is>
      </c>
      <c r="AD398" s="319" t="inlineStr">
        <is>
          <t>-</t>
        </is>
      </c>
      <c r="AE398" s="319" t="inlineStr">
        <is>
          <t>-</t>
        </is>
      </c>
      <c r="AF398" s="319" t="inlineStr">
        <is>
          <t>-</t>
        </is>
      </c>
      <c r="AG398" s="319" t="inlineStr">
        <is>
          <t>-</t>
        </is>
      </c>
      <c r="AH398" s="319" t="inlineStr">
        <is>
          <t>-</t>
        </is>
      </c>
      <c r="AI398" s="319" t="inlineStr">
        <is>
          <t>-</t>
        </is>
      </c>
      <c r="AJ398" s="319" t="inlineStr">
        <is>
          <t>-</t>
        </is>
      </c>
      <c r="AK398" s="319" t="inlineStr">
        <is>
          <t>-</t>
        </is>
      </c>
      <c r="AL398" s="319" t="inlineStr">
        <is>
          <t>-</t>
        </is>
      </c>
      <c r="AM398" s="319" t="inlineStr">
        <is>
          <t>-</t>
        </is>
      </c>
      <c r="AN398" s="319" t="inlineStr">
        <is>
          <t>-</t>
        </is>
      </c>
      <c r="AO398" s="319" t="inlineStr">
        <is>
          <t>-</t>
        </is>
      </c>
      <c r="AP398" s="319" t="inlineStr">
        <is>
          <t>-</t>
        </is>
      </c>
      <c r="AQ398" s="319" t="inlineStr">
        <is>
          <t>-</t>
        </is>
      </c>
      <c r="AR398" s="319" t="inlineStr">
        <is>
          <t>-</t>
        </is>
      </c>
      <c r="AS398" s="319" t="inlineStr">
        <is>
          <t>-</t>
        </is>
      </c>
      <c r="AT398" s="319" t="inlineStr">
        <is>
          <t>-</t>
        </is>
      </c>
      <c r="AU398" s="319" t="inlineStr">
        <is>
          <t>-</t>
        </is>
      </c>
      <c r="AV398" s="319" t="inlineStr">
        <is>
          <t>-</t>
        </is>
      </c>
      <c r="AW398" s="319" t="inlineStr">
        <is>
          <t>-</t>
        </is>
      </c>
      <c r="AX398" s="319" t="inlineStr">
        <is>
          <t>-</t>
        </is>
      </c>
      <c r="AY398" s="319" t="inlineStr">
        <is>
          <t>-</t>
        </is>
      </c>
      <c r="AZ398" s="319" t="inlineStr">
        <is>
          <t>-</t>
        </is>
      </c>
      <c r="BA398" s="319" t="inlineStr">
        <is>
          <t>-</t>
        </is>
      </c>
      <c r="BB398" s="319" t="inlineStr">
        <is>
          <t>-</t>
        </is>
      </c>
      <c r="BC398" s="319" t="inlineStr">
        <is>
          <t>-</t>
        </is>
      </c>
      <c r="BD398" s="319" t="inlineStr">
        <is>
          <t>-</t>
        </is>
      </c>
      <c r="BE398" s="319" t="inlineStr">
        <is>
          <t>-</t>
        </is>
      </c>
      <c r="BF398" s="319" t="inlineStr">
        <is>
          <t>-</t>
        </is>
      </c>
      <c r="BG398" s="319" t="inlineStr">
        <is>
          <t>-</t>
        </is>
      </c>
      <c r="BH398" s="319" t="inlineStr">
        <is>
          <t>-</t>
        </is>
      </c>
      <c r="BI398" s="319" t="inlineStr">
        <is>
          <t>-</t>
        </is>
      </c>
      <c r="BJ398" s="319" t="inlineStr">
        <is>
          <t>-</t>
        </is>
      </c>
      <c r="BK398" s="319" t="inlineStr">
        <is>
          <t>-</t>
        </is>
      </c>
      <c r="BL398" s="319" t="inlineStr">
        <is>
          <t>-</t>
        </is>
      </c>
      <c r="BM398" s="319" t="inlineStr">
        <is>
          <t>-</t>
        </is>
      </c>
      <c r="BN398" s="319" t="inlineStr">
        <is>
          <t>-</t>
        </is>
      </c>
      <c r="BO398" s="319" t="inlineStr">
        <is>
          <t>-</t>
        </is>
      </c>
      <c r="BP398" s="319" t="inlineStr">
        <is>
          <t>-</t>
        </is>
      </c>
      <c r="BQ398" s="319" t="inlineStr">
        <is>
          <t>-</t>
        </is>
      </c>
      <c r="BR398" s="319" t="inlineStr">
        <is>
          <t>-</t>
        </is>
      </c>
      <c r="BS398" s="319" t="inlineStr">
        <is>
          <t>-</t>
        </is>
      </c>
      <c r="BT398" s="319" t="inlineStr">
        <is>
          <t>-</t>
        </is>
      </c>
      <c r="BU398" s="319" t="inlineStr">
        <is>
          <t>-</t>
        </is>
      </c>
      <c r="BV398" s="319" t="inlineStr">
        <is>
          <t>-</t>
        </is>
      </c>
      <c r="BW398" s="319" t="inlineStr">
        <is>
          <t>-</t>
        </is>
      </c>
      <c r="BX398" s="319" t="inlineStr">
        <is>
          <t>-</t>
        </is>
      </c>
      <c r="BY398" s="319" t="inlineStr">
        <is>
          <t>-</t>
        </is>
      </c>
      <c r="BZ398" s="319" t="inlineStr">
        <is>
          <t>-</t>
        </is>
      </c>
      <c r="CA398" s="319" t="inlineStr">
        <is>
          <t>-</t>
        </is>
      </c>
      <c r="CB398" s="319" t="inlineStr">
        <is>
          <t>-</t>
        </is>
      </c>
      <c r="CC398" s="302" t="n"/>
      <c r="CD398" s="302" t="n"/>
      <c r="CE398" s="302" t="n"/>
      <c r="CF398" s="302" t="n"/>
      <c r="CG398" s="302" t="n"/>
      <c r="CH398" s="302" t="n"/>
      <c r="CI398" s="302" t="n"/>
      <c r="CJ398" s="302" t="n"/>
      <c r="CK398" s="302" t="n"/>
      <c r="CL398" s="302" t="n"/>
      <c r="CM398" s="302" t="n"/>
      <c r="CN398" s="302" t="n"/>
      <c r="CO398" s="302" t="n"/>
      <c r="CP398" s="302" t="n"/>
      <c r="CQ398" s="302" t="n"/>
      <c r="CR398" s="302" t="n"/>
      <c r="CS398" s="302" t="n"/>
      <c r="CT398" s="302" t="n"/>
      <c r="CU398" s="302" t="n"/>
      <c r="CV398" s="302" t="n"/>
    </row>
    <row r="399" ht="10.5" customHeight="1" s="412">
      <c r="A399" s="302" t="inlineStr">
        <is>
          <t xml:space="preserve">    Acctg. Standard</t>
        </is>
      </c>
      <c r="B399" s="319" t="inlineStr">
        <is>
          <t>-</t>
        </is>
      </c>
      <c r="C399" s="319" t="inlineStr">
        <is>
          <t>-</t>
        </is>
      </c>
      <c r="D399" s="319" t="inlineStr">
        <is>
          <t>-</t>
        </is>
      </c>
      <c r="E399" s="319" t="inlineStr">
        <is>
          <t>-</t>
        </is>
      </c>
      <c r="F399" s="319" t="inlineStr">
        <is>
          <t>-</t>
        </is>
      </c>
      <c r="G399" s="319" t="inlineStr">
        <is>
          <t>-</t>
        </is>
      </c>
      <c r="H399" s="319" t="inlineStr">
        <is>
          <t>US GAAP</t>
        </is>
      </c>
      <c r="I399" s="319" t="inlineStr">
        <is>
          <t>US GAAP</t>
        </is>
      </c>
      <c r="J399" s="319" t="inlineStr">
        <is>
          <t>-</t>
        </is>
      </c>
      <c r="K399" s="319" t="inlineStr">
        <is>
          <t>US GAAP</t>
        </is>
      </c>
      <c r="L399" s="319" t="inlineStr">
        <is>
          <t>US GAAP</t>
        </is>
      </c>
      <c r="M399" s="319" t="inlineStr">
        <is>
          <t>US GAAP</t>
        </is>
      </c>
      <c r="N399" s="319" t="inlineStr">
        <is>
          <t>US GAAP</t>
        </is>
      </c>
      <c r="O399" s="319" t="inlineStr">
        <is>
          <t>US GAAP</t>
        </is>
      </c>
      <c r="P399" s="319" t="inlineStr">
        <is>
          <t>US GAAP</t>
        </is>
      </c>
      <c r="Q399" s="319" t="inlineStr">
        <is>
          <t>US GAAP</t>
        </is>
      </c>
      <c r="R399" s="319" t="inlineStr">
        <is>
          <t>US GAAP</t>
        </is>
      </c>
      <c r="S399" s="319" t="inlineStr">
        <is>
          <t>US GAAP</t>
        </is>
      </c>
      <c r="T399" s="319" t="inlineStr">
        <is>
          <t>US GAAP</t>
        </is>
      </c>
      <c r="U399" s="319" t="inlineStr">
        <is>
          <t>US GAAP</t>
        </is>
      </c>
      <c r="V399" s="319" t="inlineStr">
        <is>
          <t>US GAAP</t>
        </is>
      </c>
      <c r="W399" s="319" t="inlineStr">
        <is>
          <t>US GAAP</t>
        </is>
      </c>
      <c r="X399" s="319" t="inlineStr">
        <is>
          <t>US GAAP</t>
        </is>
      </c>
      <c r="Y399" s="319" t="inlineStr">
        <is>
          <t>US GAAP</t>
        </is>
      </c>
      <c r="Z399" s="319" t="inlineStr">
        <is>
          <t>US GAAP</t>
        </is>
      </c>
      <c r="AA399" s="319" t="inlineStr">
        <is>
          <t>US GAAP</t>
        </is>
      </c>
      <c r="AB399" s="319" t="inlineStr">
        <is>
          <t>-</t>
        </is>
      </c>
      <c r="AC399" s="319" t="inlineStr">
        <is>
          <t>-</t>
        </is>
      </c>
      <c r="AD399" s="319" t="inlineStr">
        <is>
          <t>-</t>
        </is>
      </c>
      <c r="AE399" s="319" t="inlineStr">
        <is>
          <t>-</t>
        </is>
      </c>
      <c r="AF399" s="319" t="inlineStr">
        <is>
          <t>-</t>
        </is>
      </c>
      <c r="AG399" s="319" t="inlineStr">
        <is>
          <t>-</t>
        </is>
      </c>
      <c r="AH399" s="319" t="inlineStr">
        <is>
          <t>-</t>
        </is>
      </c>
      <c r="AI399" s="319" t="inlineStr">
        <is>
          <t>-</t>
        </is>
      </c>
      <c r="AJ399" s="319" t="inlineStr">
        <is>
          <t>-</t>
        </is>
      </c>
      <c r="AK399" s="319" t="inlineStr">
        <is>
          <t>-</t>
        </is>
      </c>
      <c r="AL399" s="319" t="inlineStr">
        <is>
          <t>-</t>
        </is>
      </c>
      <c r="AM399" s="319" t="inlineStr">
        <is>
          <t>-</t>
        </is>
      </c>
      <c r="AN399" s="319" t="inlineStr">
        <is>
          <t>-</t>
        </is>
      </c>
      <c r="AO399" s="319" t="inlineStr">
        <is>
          <t>-</t>
        </is>
      </c>
      <c r="AP399" s="319" t="inlineStr">
        <is>
          <t>-</t>
        </is>
      </c>
      <c r="AQ399" s="319" t="inlineStr">
        <is>
          <t>-</t>
        </is>
      </c>
      <c r="AR399" s="319" t="inlineStr">
        <is>
          <t>-</t>
        </is>
      </c>
      <c r="AS399" s="319" t="inlineStr">
        <is>
          <t>-</t>
        </is>
      </c>
      <c r="AT399" s="319" t="inlineStr">
        <is>
          <t>-</t>
        </is>
      </c>
      <c r="AU399" s="319" t="inlineStr">
        <is>
          <t>-</t>
        </is>
      </c>
      <c r="AV399" s="319" t="inlineStr">
        <is>
          <t>-</t>
        </is>
      </c>
      <c r="AW399" s="319" t="inlineStr">
        <is>
          <t>-</t>
        </is>
      </c>
      <c r="AX399" s="319" t="inlineStr">
        <is>
          <t>-</t>
        </is>
      </c>
      <c r="AY399" s="319" t="inlineStr">
        <is>
          <t>-</t>
        </is>
      </c>
      <c r="AZ399" s="319" t="inlineStr">
        <is>
          <t>-</t>
        </is>
      </c>
      <c r="BA399" s="319" t="inlineStr">
        <is>
          <t>-</t>
        </is>
      </c>
      <c r="BB399" s="319" t="inlineStr">
        <is>
          <t>-</t>
        </is>
      </c>
      <c r="BC399" s="319" t="inlineStr">
        <is>
          <t>-</t>
        </is>
      </c>
      <c r="BD399" s="319" t="inlineStr">
        <is>
          <t>-</t>
        </is>
      </c>
      <c r="BE399" s="319" t="inlineStr">
        <is>
          <t>-</t>
        </is>
      </c>
      <c r="BF399" s="319" t="inlineStr">
        <is>
          <t>-</t>
        </is>
      </c>
      <c r="BG399" s="319" t="inlineStr">
        <is>
          <t>-</t>
        </is>
      </c>
      <c r="BH399" s="319" t="inlineStr">
        <is>
          <t>-</t>
        </is>
      </c>
      <c r="BI399" s="319" t="inlineStr">
        <is>
          <t>-</t>
        </is>
      </c>
      <c r="BJ399" s="319" t="inlineStr">
        <is>
          <t>-</t>
        </is>
      </c>
      <c r="BK399" s="319" t="inlineStr">
        <is>
          <t>-</t>
        </is>
      </c>
      <c r="BL399" s="319" t="inlineStr">
        <is>
          <t>-</t>
        </is>
      </c>
      <c r="BM399" s="319" t="inlineStr">
        <is>
          <t>-</t>
        </is>
      </c>
      <c r="BN399" s="319" t="inlineStr">
        <is>
          <t>-</t>
        </is>
      </c>
      <c r="BO399" s="319" t="inlineStr">
        <is>
          <t>-</t>
        </is>
      </c>
      <c r="BP399" s="319" t="inlineStr">
        <is>
          <t>-</t>
        </is>
      </c>
      <c r="BQ399" s="319" t="inlineStr">
        <is>
          <t>-</t>
        </is>
      </c>
      <c r="BR399" s="319" t="inlineStr">
        <is>
          <t>-</t>
        </is>
      </c>
      <c r="BS399" s="319" t="inlineStr">
        <is>
          <t>-</t>
        </is>
      </c>
      <c r="BT399" s="319" t="inlineStr">
        <is>
          <t>-</t>
        </is>
      </c>
      <c r="BU399" s="319" t="inlineStr">
        <is>
          <t>-</t>
        </is>
      </c>
      <c r="BV399" s="319" t="inlineStr">
        <is>
          <t>-</t>
        </is>
      </c>
      <c r="BW399" s="319" t="inlineStr">
        <is>
          <t>-</t>
        </is>
      </c>
      <c r="BX399" s="319" t="inlineStr">
        <is>
          <t>-</t>
        </is>
      </c>
      <c r="BY399" s="319" t="inlineStr">
        <is>
          <t>-</t>
        </is>
      </c>
      <c r="BZ399" s="319" t="inlineStr">
        <is>
          <t>-</t>
        </is>
      </c>
      <c r="CA399" s="319" t="inlineStr">
        <is>
          <t>-</t>
        </is>
      </c>
      <c r="CB399" s="319" t="inlineStr">
        <is>
          <t>-</t>
        </is>
      </c>
      <c r="CC399" s="302" t="n"/>
      <c r="CD399" s="302" t="n"/>
      <c r="CE399" s="302" t="n"/>
      <c r="CF399" s="302" t="n"/>
      <c r="CG399" s="302" t="n"/>
      <c r="CH399" s="302" t="n"/>
      <c r="CI399" s="302" t="n"/>
      <c r="CJ399" s="302" t="n"/>
      <c r="CK399" s="302" t="n"/>
      <c r="CL399" s="302" t="n"/>
      <c r="CM399" s="302" t="n"/>
      <c r="CN399" s="302" t="n"/>
      <c r="CO399" s="302" t="n"/>
      <c r="CP399" s="302" t="n"/>
      <c r="CQ399" s="302" t="n"/>
      <c r="CR399" s="302" t="n"/>
      <c r="CS399" s="302" t="n"/>
      <c r="CT399" s="302" t="n"/>
      <c r="CU399" s="302" t="n"/>
      <c r="CV399" s="302" t="n"/>
    </row>
    <row r="400" ht="10.5" customHeight="1" s="412">
      <c r="A400" s="318" t="inlineStr">
        <is>
          <t>Net Asset Value Per Share</t>
        </is>
      </c>
      <c r="B400" s="319" t="inlineStr">
        <is>
          <t>-</t>
        </is>
      </c>
      <c r="C400" s="319" t="inlineStr">
        <is>
          <t>-</t>
        </is>
      </c>
      <c r="D400" s="319" t="inlineStr">
        <is>
          <t>-</t>
        </is>
      </c>
      <c r="E400" s="319" t="inlineStr">
        <is>
          <t>-</t>
        </is>
      </c>
      <c r="F400" s="319" t="inlineStr">
        <is>
          <t>-</t>
        </is>
      </c>
      <c r="G400" s="319" t="inlineStr">
        <is>
          <t>-</t>
        </is>
      </c>
      <c r="H400" s="461" t="n">
        <v>1.455</v>
      </c>
      <c r="I400" s="319" t="inlineStr">
        <is>
          <t>-</t>
        </is>
      </c>
      <c r="J400" s="319" t="inlineStr">
        <is>
          <t>-</t>
        </is>
      </c>
      <c r="K400" s="319" t="inlineStr">
        <is>
          <t>-</t>
        </is>
      </c>
      <c r="L400" s="319" t="inlineStr">
        <is>
          <t>-</t>
        </is>
      </c>
      <c r="M400" s="319" t="inlineStr">
        <is>
          <t>-</t>
        </is>
      </c>
      <c r="N400" s="319" t="inlineStr">
        <is>
          <t>-</t>
        </is>
      </c>
      <c r="O400" s="461" t="n">
        <v>2.79769</v>
      </c>
      <c r="P400" s="461" t="n">
        <v>2.5525</v>
      </c>
      <c r="Q400" s="461" t="n">
        <v>3.965</v>
      </c>
      <c r="R400" s="461" t="n">
        <v>3.2586</v>
      </c>
      <c r="S400" s="461" t="n">
        <v>4.50172</v>
      </c>
      <c r="T400" s="461" t="n">
        <v>5.171</v>
      </c>
      <c r="U400" s="461" t="n">
        <v>5.7098</v>
      </c>
      <c r="V400" s="461" t="n">
        <v>6.1795</v>
      </c>
      <c r="W400" s="461" t="n">
        <v>6.5961</v>
      </c>
      <c r="X400" s="461" t="n">
        <v>5.9341</v>
      </c>
      <c r="Y400" s="461" t="n">
        <v>6.2279</v>
      </c>
      <c r="Z400" s="461" t="n">
        <v>6.5504</v>
      </c>
      <c r="AA400" s="461" t="n">
        <v>6.9816</v>
      </c>
      <c r="AB400" s="319" t="inlineStr">
        <is>
          <t>-</t>
        </is>
      </c>
      <c r="AC400" s="319" t="inlineStr">
        <is>
          <t>-</t>
        </is>
      </c>
      <c r="AD400" s="319" t="inlineStr">
        <is>
          <t>-</t>
        </is>
      </c>
      <c r="AE400" s="319" t="inlineStr">
        <is>
          <t>-</t>
        </is>
      </c>
      <c r="AF400" s="319" t="inlineStr">
        <is>
          <t>-</t>
        </is>
      </c>
      <c r="AG400" s="319" t="inlineStr">
        <is>
          <t>-</t>
        </is>
      </c>
      <c r="AH400" s="319" t="inlineStr">
        <is>
          <t>-</t>
        </is>
      </c>
      <c r="AI400" s="319" t="inlineStr">
        <is>
          <t>-</t>
        </is>
      </c>
      <c r="AJ400" s="319" t="inlineStr">
        <is>
          <t>-</t>
        </is>
      </c>
      <c r="AK400" s="319" t="inlineStr">
        <is>
          <t>-</t>
        </is>
      </c>
      <c r="AL400" s="319" t="inlineStr">
        <is>
          <t>-</t>
        </is>
      </c>
      <c r="AM400" s="319" t="inlineStr">
        <is>
          <t>-</t>
        </is>
      </c>
      <c r="AN400" s="319" t="inlineStr">
        <is>
          <t>-</t>
        </is>
      </c>
      <c r="AO400" s="319" t="inlineStr">
        <is>
          <t>-</t>
        </is>
      </c>
      <c r="AP400" s="319" t="inlineStr">
        <is>
          <t>-</t>
        </is>
      </c>
      <c r="AQ400" s="319" t="inlineStr">
        <is>
          <t>-</t>
        </is>
      </c>
      <c r="AR400" s="319" t="inlineStr">
        <is>
          <t>-</t>
        </is>
      </c>
      <c r="AS400" s="319" t="inlineStr">
        <is>
          <t>-</t>
        </is>
      </c>
      <c r="AT400" s="319" t="inlineStr">
        <is>
          <t>-</t>
        </is>
      </c>
      <c r="AU400" s="319" t="inlineStr">
        <is>
          <t>-</t>
        </is>
      </c>
      <c r="AV400" s="319" t="inlineStr">
        <is>
          <t>-</t>
        </is>
      </c>
      <c r="AW400" s="319" t="inlineStr">
        <is>
          <t>-</t>
        </is>
      </c>
      <c r="AX400" s="319" t="inlineStr">
        <is>
          <t>-</t>
        </is>
      </c>
      <c r="AY400" s="319" t="inlineStr">
        <is>
          <t>-</t>
        </is>
      </c>
      <c r="AZ400" s="319" t="inlineStr">
        <is>
          <t>-</t>
        </is>
      </c>
      <c r="BA400" s="319" t="inlineStr">
        <is>
          <t>-</t>
        </is>
      </c>
      <c r="BB400" s="319" t="inlineStr">
        <is>
          <t>-</t>
        </is>
      </c>
      <c r="BC400" s="319" t="inlineStr">
        <is>
          <t>-</t>
        </is>
      </c>
      <c r="BD400" s="319" t="inlineStr">
        <is>
          <t>-</t>
        </is>
      </c>
      <c r="BE400" s="319" t="inlineStr">
        <is>
          <t>-</t>
        </is>
      </c>
      <c r="BF400" s="319" t="inlineStr">
        <is>
          <t>-</t>
        </is>
      </c>
      <c r="BG400" s="319" t="inlineStr">
        <is>
          <t>-</t>
        </is>
      </c>
      <c r="BH400" s="319" t="inlineStr">
        <is>
          <t>-</t>
        </is>
      </c>
      <c r="BI400" s="319" t="inlineStr">
        <is>
          <t>-</t>
        </is>
      </c>
      <c r="BJ400" s="319" t="inlineStr">
        <is>
          <t>-</t>
        </is>
      </c>
      <c r="BK400" s="319" t="inlineStr">
        <is>
          <t>-</t>
        </is>
      </c>
      <c r="BL400" s="319" t="inlineStr">
        <is>
          <t>-</t>
        </is>
      </c>
      <c r="BM400" s="319" t="inlineStr">
        <is>
          <t>-</t>
        </is>
      </c>
      <c r="BN400" s="319" t="inlineStr">
        <is>
          <t>-</t>
        </is>
      </c>
      <c r="BO400" s="319" t="inlineStr">
        <is>
          <t>-</t>
        </is>
      </c>
      <c r="BP400" s="319" t="inlineStr">
        <is>
          <t>-</t>
        </is>
      </c>
      <c r="BQ400" s="319" t="inlineStr">
        <is>
          <t>-</t>
        </is>
      </c>
      <c r="BR400" s="319" t="inlineStr">
        <is>
          <t>-</t>
        </is>
      </c>
      <c r="BS400" s="319" t="inlineStr">
        <is>
          <t>-</t>
        </is>
      </c>
      <c r="BT400" s="319" t="inlineStr">
        <is>
          <t>-</t>
        </is>
      </c>
      <c r="BU400" s="319" t="inlineStr">
        <is>
          <t>-</t>
        </is>
      </c>
      <c r="BV400" s="319" t="inlineStr">
        <is>
          <t>-</t>
        </is>
      </c>
      <c r="BW400" s="319" t="inlineStr">
        <is>
          <t>-</t>
        </is>
      </c>
      <c r="BX400" s="319" t="inlineStr">
        <is>
          <t>-</t>
        </is>
      </c>
      <c r="BY400" s="319" t="inlineStr">
        <is>
          <t>-</t>
        </is>
      </c>
      <c r="BZ400" s="319" t="inlineStr">
        <is>
          <t>-</t>
        </is>
      </c>
      <c r="CA400" s="319" t="inlineStr">
        <is>
          <t>-</t>
        </is>
      </c>
      <c r="CB400" s="319" t="inlineStr">
        <is>
          <t>-</t>
        </is>
      </c>
      <c r="CC400" s="302" t="n"/>
      <c r="CD400" s="302" t="n"/>
      <c r="CE400" s="302" t="n"/>
      <c r="CF400" s="302" t="n"/>
      <c r="CG400" s="302" t="n"/>
      <c r="CH400" s="302" t="n"/>
      <c r="CI400" s="302" t="n"/>
      <c r="CJ400" s="302" t="n"/>
      <c r="CK400" s="302" t="n"/>
      <c r="CL400" s="302" t="n"/>
      <c r="CM400" s="302" t="n"/>
      <c r="CN400" s="302" t="n"/>
      <c r="CO400" s="302" t="n"/>
      <c r="CP400" s="302" t="n"/>
      <c r="CQ400" s="302" t="n"/>
      <c r="CR400" s="302" t="n"/>
      <c r="CS400" s="302" t="n"/>
      <c r="CT400" s="302" t="n"/>
      <c r="CU400" s="302" t="n"/>
      <c r="CV400" s="302" t="n"/>
    </row>
    <row r="401" ht="10.5" customHeight="1" s="412">
      <c r="A401" s="302" t="inlineStr">
        <is>
          <t xml:space="preserve">    Final Est.</t>
        </is>
      </c>
      <c r="B401" s="319" t="inlineStr">
        <is>
          <t>-</t>
        </is>
      </c>
      <c r="C401" s="319" t="inlineStr">
        <is>
          <t>-</t>
        </is>
      </c>
      <c r="D401" s="319" t="inlineStr">
        <is>
          <t>-</t>
        </is>
      </c>
      <c r="E401" s="319" t="inlineStr">
        <is>
          <t>-</t>
        </is>
      </c>
      <c r="F401" s="319" t="inlineStr">
        <is>
          <t>-</t>
        </is>
      </c>
      <c r="G401" s="319" t="inlineStr">
        <is>
          <t>-</t>
        </is>
      </c>
      <c r="H401" s="319" t="inlineStr">
        <is>
          <t>-</t>
        </is>
      </c>
      <c r="I401" s="319" t="inlineStr">
        <is>
          <t>-</t>
        </is>
      </c>
      <c r="J401" s="319" t="inlineStr">
        <is>
          <t>-</t>
        </is>
      </c>
      <c r="K401" s="319" t="inlineStr">
        <is>
          <t>-</t>
        </is>
      </c>
      <c r="L401" s="319" t="inlineStr">
        <is>
          <t>-</t>
        </is>
      </c>
      <c r="M401" s="319" t="inlineStr">
        <is>
          <t>-</t>
        </is>
      </c>
      <c r="N401" s="319" t="inlineStr">
        <is>
          <t>-</t>
        </is>
      </c>
      <c r="O401" s="462" t="n">
        <v>2.005</v>
      </c>
      <c r="P401" s="462" t="n">
        <v>2.435</v>
      </c>
      <c r="Q401" s="319" t="inlineStr">
        <is>
          <t>-</t>
        </is>
      </c>
      <c r="R401" s="462" t="n">
        <v>3.76</v>
      </c>
      <c r="S401" s="462" t="n">
        <v>3.625</v>
      </c>
      <c r="T401" s="462" t="n">
        <v>3.9</v>
      </c>
      <c r="U401" s="462" t="n">
        <v>4.38333</v>
      </c>
      <c r="V401" s="462" t="n">
        <v>4.81333</v>
      </c>
      <c r="W401" s="462" t="n">
        <v>5.26333</v>
      </c>
      <c r="X401" s="462" t="n">
        <v>5.78435</v>
      </c>
      <c r="Y401" s="462" t="n">
        <v>6.35667</v>
      </c>
      <c r="Z401" s="462" t="n">
        <v>6.56037</v>
      </c>
      <c r="AA401" s="462" t="n">
        <v>7.05291</v>
      </c>
      <c r="AB401" s="319" t="inlineStr">
        <is>
          <t>-</t>
        </is>
      </c>
      <c r="AC401" s="319" t="inlineStr">
        <is>
          <t>-</t>
        </is>
      </c>
      <c r="AD401" s="319" t="inlineStr">
        <is>
          <t>-</t>
        </is>
      </c>
      <c r="AE401" s="319" t="inlineStr">
        <is>
          <t>-</t>
        </is>
      </c>
      <c r="AF401" s="319" t="inlineStr">
        <is>
          <t>-</t>
        </is>
      </c>
      <c r="AG401" s="319" t="inlineStr">
        <is>
          <t>-</t>
        </is>
      </c>
      <c r="AH401" s="319" t="inlineStr">
        <is>
          <t>-</t>
        </is>
      </c>
      <c r="AI401" s="319" t="inlineStr">
        <is>
          <t>-</t>
        </is>
      </c>
      <c r="AJ401" s="319" t="inlineStr">
        <is>
          <t>-</t>
        </is>
      </c>
      <c r="AK401" s="319" t="inlineStr">
        <is>
          <t>-</t>
        </is>
      </c>
      <c r="AL401" s="319" t="inlineStr">
        <is>
          <t>-</t>
        </is>
      </c>
      <c r="AM401" s="319" t="inlineStr">
        <is>
          <t>-</t>
        </is>
      </c>
      <c r="AN401" s="319" t="inlineStr">
        <is>
          <t>-</t>
        </is>
      </c>
      <c r="AO401" s="319" t="inlineStr">
        <is>
          <t>-</t>
        </is>
      </c>
      <c r="AP401" s="319" t="inlineStr">
        <is>
          <t>-</t>
        </is>
      </c>
      <c r="AQ401" s="319" t="inlineStr">
        <is>
          <t>-</t>
        </is>
      </c>
      <c r="AR401" s="319" t="inlineStr">
        <is>
          <t>-</t>
        </is>
      </c>
      <c r="AS401" s="319" t="inlineStr">
        <is>
          <t>-</t>
        </is>
      </c>
      <c r="AT401" s="319" t="inlineStr">
        <is>
          <t>-</t>
        </is>
      </c>
      <c r="AU401" s="319" t="inlineStr">
        <is>
          <t>-</t>
        </is>
      </c>
      <c r="AV401" s="319" t="inlineStr">
        <is>
          <t>-</t>
        </is>
      </c>
      <c r="AW401" s="319" t="inlineStr">
        <is>
          <t>-</t>
        </is>
      </c>
      <c r="AX401" s="319" t="inlineStr">
        <is>
          <t>-</t>
        </is>
      </c>
      <c r="AY401" s="319" t="inlineStr">
        <is>
          <t>-</t>
        </is>
      </c>
      <c r="AZ401" s="319" t="inlineStr">
        <is>
          <t>-</t>
        </is>
      </c>
      <c r="BA401" s="319" t="inlineStr">
        <is>
          <t>-</t>
        </is>
      </c>
      <c r="BB401" s="319" t="inlineStr">
        <is>
          <t>-</t>
        </is>
      </c>
      <c r="BC401" s="319" t="inlineStr">
        <is>
          <t>-</t>
        </is>
      </c>
      <c r="BD401" s="319" t="inlineStr">
        <is>
          <t>-</t>
        </is>
      </c>
      <c r="BE401" s="319" t="inlineStr">
        <is>
          <t>-</t>
        </is>
      </c>
      <c r="BF401" s="319" t="inlineStr">
        <is>
          <t>-</t>
        </is>
      </c>
      <c r="BG401" s="319" t="inlineStr">
        <is>
          <t>-</t>
        </is>
      </c>
      <c r="BH401" s="319" t="inlineStr">
        <is>
          <t>-</t>
        </is>
      </c>
      <c r="BI401" s="319" t="inlineStr">
        <is>
          <t>-</t>
        </is>
      </c>
      <c r="BJ401" s="319" t="inlineStr">
        <is>
          <t>-</t>
        </is>
      </c>
      <c r="BK401" s="319" t="inlineStr">
        <is>
          <t>-</t>
        </is>
      </c>
      <c r="BL401" s="319" t="inlineStr">
        <is>
          <t>-</t>
        </is>
      </c>
      <c r="BM401" s="319" t="inlineStr">
        <is>
          <t>-</t>
        </is>
      </c>
      <c r="BN401" s="319" t="inlineStr">
        <is>
          <t>-</t>
        </is>
      </c>
      <c r="BO401" s="319" t="inlineStr">
        <is>
          <t>-</t>
        </is>
      </c>
      <c r="BP401" s="319" t="inlineStr">
        <is>
          <t>-</t>
        </is>
      </c>
      <c r="BQ401" s="319" t="inlineStr">
        <is>
          <t>-</t>
        </is>
      </c>
      <c r="BR401" s="319" t="inlineStr">
        <is>
          <t>-</t>
        </is>
      </c>
      <c r="BS401" s="319" t="inlineStr">
        <is>
          <t>-</t>
        </is>
      </c>
      <c r="BT401" s="319" t="inlineStr">
        <is>
          <t>-</t>
        </is>
      </c>
      <c r="BU401" s="319" t="inlineStr">
        <is>
          <t>-</t>
        </is>
      </c>
      <c r="BV401" s="319" t="inlineStr">
        <is>
          <t>-</t>
        </is>
      </c>
      <c r="BW401" s="319" t="inlineStr">
        <is>
          <t>-</t>
        </is>
      </c>
      <c r="BX401" s="319" t="inlineStr">
        <is>
          <t>-</t>
        </is>
      </c>
      <c r="BY401" s="319" t="inlineStr">
        <is>
          <t>-</t>
        </is>
      </c>
      <c r="BZ401" s="319" t="inlineStr">
        <is>
          <t>-</t>
        </is>
      </c>
      <c r="CA401" s="319" t="inlineStr">
        <is>
          <t>-</t>
        </is>
      </c>
      <c r="CB401" s="319" t="inlineStr">
        <is>
          <t>-</t>
        </is>
      </c>
      <c r="CC401" s="302" t="n"/>
      <c r="CD401" s="302" t="n"/>
      <c r="CE401" s="302" t="n"/>
      <c r="CF401" s="302" t="n"/>
      <c r="CG401" s="302" t="n"/>
      <c r="CH401" s="302" t="n"/>
      <c r="CI401" s="302" t="n"/>
      <c r="CJ401" s="302" t="n"/>
      <c r="CK401" s="302" t="n"/>
      <c r="CL401" s="302" t="n"/>
      <c r="CM401" s="302" t="n"/>
      <c r="CN401" s="302" t="n"/>
      <c r="CO401" s="302" t="n"/>
      <c r="CP401" s="302" t="n"/>
      <c r="CQ401" s="302" t="n"/>
      <c r="CR401" s="302" t="n"/>
      <c r="CS401" s="302" t="n"/>
      <c r="CT401" s="302" t="n"/>
      <c r="CU401" s="302" t="n"/>
      <c r="CV401" s="302" t="n"/>
    </row>
    <row r="402" ht="10.5" customHeight="1" s="412">
      <c r="A402" s="302" t="inlineStr">
        <is>
          <t xml:space="preserve">    Median</t>
        </is>
      </c>
      <c r="B402" s="319" t="inlineStr">
        <is>
          <t>-</t>
        </is>
      </c>
      <c r="C402" s="319" t="inlineStr">
        <is>
          <t>-</t>
        </is>
      </c>
      <c r="D402" s="319" t="inlineStr">
        <is>
          <t>-</t>
        </is>
      </c>
      <c r="E402" s="319" t="inlineStr">
        <is>
          <t>-</t>
        </is>
      </c>
      <c r="F402" s="319" t="inlineStr">
        <is>
          <t>-</t>
        </is>
      </c>
      <c r="G402" s="319" t="inlineStr">
        <is>
          <t>-</t>
        </is>
      </c>
      <c r="H402" s="319" t="inlineStr">
        <is>
          <t>-</t>
        </is>
      </c>
      <c r="I402" s="319" t="inlineStr">
        <is>
          <t>-</t>
        </is>
      </c>
      <c r="J402" s="319" t="inlineStr">
        <is>
          <t>-</t>
        </is>
      </c>
      <c r="K402" s="319" t="inlineStr">
        <is>
          <t>-</t>
        </is>
      </c>
      <c r="L402" s="319" t="inlineStr">
        <is>
          <t>-</t>
        </is>
      </c>
      <c r="M402" s="319" t="inlineStr">
        <is>
          <t>-</t>
        </is>
      </c>
      <c r="N402" s="319" t="inlineStr">
        <is>
          <t>-</t>
        </is>
      </c>
      <c r="O402" s="462" t="n">
        <v>2.005</v>
      </c>
      <c r="P402" s="462" t="n">
        <v>2.435</v>
      </c>
      <c r="Q402" s="319" t="inlineStr">
        <is>
          <t>-</t>
        </is>
      </c>
      <c r="R402" s="462" t="n">
        <v>3.76</v>
      </c>
      <c r="S402" s="462" t="n">
        <v>3.625</v>
      </c>
      <c r="T402" s="462" t="n">
        <v>3.91</v>
      </c>
      <c r="U402" s="462" t="n">
        <v>4.38</v>
      </c>
      <c r="V402" s="462" t="n">
        <v>4.86</v>
      </c>
      <c r="W402" s="462" t="n">
        <v>5.29</v>
      </c>
      <c r="X402" s="462" t="n">
        <v>5.7837</v>
      </c>
      <c r="Y402" s="462" t="n">
        <v>6.25</v>
      </c>
      <c r="Z402" s="462" t="n">
        <v>6.51074</v>
      </c>
      <c r="AA402" s="462" t="n">
        <v>7</v>
      </c>
      <c r="AB402" s="319" t="inlineStr">
        <is>
          <t>-</t>
        </is>
      </c>
      <c r="AC402" s="319" t="inlineStr">
        <is>
          <t>-</t>
        </is>
      </c>
      <c r="AD402" s="319" t="inlineStr">
        <is>
          <t>-</t>
        </is>
      </c>
      <c r="AE402" s="319" t="inlineStr">
        <is>
          <t>-</t>
        </is>
      </c>
      <c r="AF402" s="319" t="inlineStr">
        <is>
          <t>-</t>
        </is>
      </c>
      <c r="AG402" s="319" t="inlineStr">
        <is>
          <t>-</t>
        </is>
      </c>
      <c r="AH402" s="319" t="inlineStr">
        <is>
          <t>-</t>
        </is>
      </c>
      <c r="AI402" s="319" t="inlineStr">
        <is>
          <t>-</t>
        </is>
      </c>
      <c r="AJ402" s="319" t="inlineStr">
        <is>
          <t>-</t>
        </is>
      </c>
      <c r="AK402" s="319" t="inlineStr">
        <is>
          <t>-</t>
        </is>
      </c>
      <c r="AL402" s="319" t="inlineStr">
        <is>
          <t>-</t>
        </is>
      </c>
      <c r="AM402" s="319" t="inlineStr">
        <is>
          <t>-</t>
        </is>
      </c>
      <c r="AN402" s="319" t="inlineStr">
        <is>
          <t>-</t>
        </is>
      </c>
      <c r="AO402" s="319" t="inlineStr">
        <is>
          <t>-</t>
        </is>
      </c>
      <c r="AP402" s="319" t="inlineStr">
        <is>
          <t>-</t>
        </is>
      </c>
      <c r="AQ402" s="319" t="inlineStr">
        <is>
          <t>-</t>
        </is>
      </c>
      <c r="AR402" s="319" t="inlineStr">
        <is>
          <t>-</t>
        </is>
      </c>
      <c r="AS402" s="319" t="inlineStr">
        <is>
          <t>-</t>
        </is>
      </c>
      <c r="AT402" s="319" t="inlineStr">
        <is>
          <t>-</t>
        </is>
      </c>
      <c r="AU402" s="319" t="inlineStr">
        <is>
          <t>-</t>
        </is>
      </c>
      <c r="AV402" s="319" t="inlineStr">
        <is>
          <t>-</t>
        </is>
      </c>
      <c r="AW402" s="319" t="inlineStr">
        <is>
          <t>-</t>
        </is>
      </c>
      <c r="AX402" s="319" t="inlineStr">
        <is>
          <t>-</t>
        </is>
      </c>
      <c r="AY402" s="319" t="inlineStr">
        <is>
          <t>-</t>
        </is>
      </c>
      <c r="AZ402" s="319" t="inlineStr">
        <is>
          <t>-</t>
        </is>
      </c>
      <c r="BA402" s="319" t="inlineStr">
        <is>
          <t>-</t>
        </is>
      </c>
      <c r="BB402" s="319" t="inlineStr">
        <is>
          <t>-</t>
        </is>
      </c>
      <c r="BC402" s="319" t="inlineStr">
        <is>
          <t>-</t>
        </is>
      </c>
      <c r="BD402" s="319" t="inlineStr">
        <is>
          <t>-</t>
        </is>
      </c>
      <c r="BE402" s="319" t="inlineStr">
        <is>
          <t>-</t>
        </is>
      </c>
      <c r="BF402" s="319" t="inlineStr">
        <is>
          <t>-</t>
        </is>
      </c>
      <c r="BG402" s="319" t="inlineStr">
        <is>
          <t>-</t>
        </is>
      </c>
      <c r="BH402" s="319" t="inlineStr">
        <is>
          <t>-</t>
        </is>
      </c>
      <c r="BI402" s="319" t="inlineStr">
        <is>
          <t>-</t>
        </is>
      </c>
      <c r="BJ402" s="319" t="inlineStr">
        <is>
          <t>-</t>
        </is>
      </c>
      <c r="BK402" s="319" t="inlineStr">
        <is>
          <t>-</t>
        </is>
      </c>
      <c r="BL402" s="319" t="inlineStr">
        <is>
          <t>-</t>
        </is>
      </c>
      <c r="BM402" s="319" t="inlineStr">
        <is>
          <t>-</t>
        </is>
      </c>
      <c r="BN402" s="319" t="inlineStr">
        <is>
          <t>-</t>
        </is>
      </c>
      <c r="BO402" s="319" t="inlineStr">
        <is>
          <t>-</t>
        </is>
      </c>
      <c r="BP402" s="319" t="inlineStr">
        <is>
          <t>-</t>
        </is>
      </c>
      <c r="BQ402" s="319" t="inlineStr">
        <is>
          <t>-</t>
        </is>
      </c>
      <c r="BR402" s="319" t="inlineStr">
        <is>
          <t>-</t>
        </is>
      </c>
      <c r="BS402" s="319" t="inlineStr">
        <is>
          <t>-</t>
        </is>
      </c>
      <c r="BT402" s="319" t="inlineStr">
        <is>
          <t>-</t>
        </is>
      </c>
      <c r="BU402" s="319" t="inlineStr">
        <is>
          <t>-</t>
        </is>
      </c>
      <c r="BV402" s="319" t="inlineStr">
        <is>
          <t>-</t>
        </is>
      </c>
      <c r="BW402" s="319" t="inlineStr">
        <is>
          <t>-</t>
        </is>
      </c>
      <c r="BX402" s="319" t="inlineStr">
        <is>
          <t>-</t>
        </is>
      </c>
      <c r="BY402" s="319" t="inlineStr">
        <is>
          <t>-</t>
        </is>
      </c>
      <c r="BZ402" s="319" t="inlineStr">
        <is>
          <t>-</t>
        </is>
      </c>
      <c r="CA402" s="319" t="inlineStr">
        <is>
          <t>-</t>
        </is>
      </c>
      <c r="CB402" s="319" t="inlineStr">
        <is>
          <t>-</t>
        </is>
      </c>
      <c r="CC402" s="302" t="n"/>
      <c r="CD402" s="302" t="n"/>
      <c r="CE402" s="302" t="n"/>
      <c r="CF402" s="302" t="n"/>
      <c r="CG402" s="302" t="n"/>
      <c r="CH402" s="302" t="n"/>
      <c r="CI402" s="302" t="n"/>
      <c r="CJ402" s="302" t="n"/>
      <c r="CK402" s="302" t="n"/>
      <c r="CL402" s="302" t="n"/>
      <c r="CM402" s="302" t="n"/>
      <c r="CN402" s="302" t="n"/>
      <c r="CO402" s="302" t="n"/>
      <c r="CP402" s="302" t="n"/>
      <c r="CQ402" s="302" t="n"/>
      <c r="CR402" s="302" t="n"/>
      <c r="CS402" s="302" t="n"/>
      <c r="CT402" s="302" t="n"/>
      <c r="CU402" s="302" t="n"/>
      <c r="CV402" s="302" t="n"/>
    </row>
    <row r="403" ht="10.5" customHeight="1" s="412">
      <c r="A403" s="302" t="inlineStr">
        <is>
          <t xml:space="preserve">    High</t>
        </is>
      </c>
      <c r="B403" s="319" t="inlineStr">
        <is>
          <t>-</t>
        </is>
      </c>
      <c r="C403" s="319" t="inlineStr">
        <is>
          <t>-</t>
        </is>
      </c>
      <c r="D403" s="319" t="inlineStr">
        <is>
          <t>-</t>
        </is>
      </c>
      <c r="E403" s="319" t="inlineStr">
        <is>
          <t>-</t>
        </is>
      </c>
      <c r="F403" s="319" t="inlineStr">
        <is>
          <t>-</t>
        </is>
      </c>
      <c r="G403" s="319" t="inlineStr">
        <is>
          <t>-</t>
        </is>
      </c>
      <c r="H403" s="319" t="inlineStr">
        <is>
          <t>-</t>
        </is>
      </c>
      <c r="I403" s="319" t="inlineStr">
        <is>
          <t>-</t>
        </is>
      </c>
      <c r="J403" s="319" t="inlineStr">
        <is>
          <t>-</t>
        </is>
      </c>
      <c r="K403" s="319" t="inlineStr">
        <is>
          <t>-</t>
        </is>
      </c>
      <c r="L403" s="319" t="inlineStr">
        <is>
          <t>-</t>
        </is>
      </c>
      <c r="M403" s="319" t="inlineStr">
        <is>
          <t>-</t>
        </is>
      </c>
      <c r="N403" s="319" t="inlineStr">
        <is>
          <t>-</t>
        </is>
      </c>
      <c r="O403" s="462" t="n">
        <v>2.005</v>
      </c>
      <c r="P403" s="462" t="n">
        <v>2.435</v>
      </c>
      <c r="Q403" s="319" t="inlineStr">
        <is>
          <t>-</t>
        </is>
      </c>
      <c r="R403" s="462" t="n">
        <v>3.76</v>
      </c>
      <c r="S403" s="462" t="n">
        <v>3.72</v>
      </c>
      <c r="T403" s="462" t="n">
        <v>4.01</v>
      </c>
      <c r="U403" s="462" t="n">
        <v>4.51</v>
      </c>
      <c r="V403" s="462" t="n">
        <v>4.87</v>
      </c>
      <c r="W403" s="462" t="n">
        <v>5.36</v>
      </c>
      <c r="X403" s="462" t="n">
        <v>5.93</v>
      </c>
      <c r="Y403" s="462" t="n">
        <v>6.6</v>
      </c>
      <c r="Z403" s="462" t="n">
        <v>6.8</v>
      </c>
      <c r="AA403" s="462" t="n">
        <v>7.24</v>
      </c>
      <c r="AB403" s="319" t="inlineStr">
        <is>
          <t>-</t>
        </is>
      </c>
      <c r="AC403" s="319" t="inlineStr">
        <is>
          <t>-</t>
        </is>
      </c>
      <c r="AD403" s="319" t="inlineStr">
        <is>
          <t>-</t>
        </is>
      </c>
      <c r="AE403" s="319" t="inlineStr">
        <is>
          <t>-</t>
        </is>
      </c>
      <c r="AF403" s="319" t="inlineStr">
        <is>
          <t>-</t>
        </is>
      </c>
      <c r="AG403" s="319" t="inlineStr">
        <is>
          <t>-</t>
        </is>
      </c>
      <c r="AH403" s="319" t="inlineStr">
        <is>
          <t>-</t>
        </is>
      </c>
      <c r="AI403" s="319" t="inlineStr">
        <is>
          <t>-</t>
        </is>
      </c>
      <c r="AJ403" s="319" t="inlineStr">
        <is>
          <t>-</t>
        </is>
      </c>
      <c r="AK403" s="319" t="inlineStr">
        <is>
          <t>-</t>
        </is>
      </c>
      <c r="AL403" s="319" t="inlineStr">
        <is>
          <t>-</t>
        </is>
      </c>
      <c r="AM403" s="319" t="inlineStr">
        <is>
          <t>-</t>
        </is>
      </c>
      <c r="AN403" s="319" t="inlineStr">
        <is>
          <t>-</t>
        </is>
      </c>
      <c r="AO403" s="319" t="inlineStr">
        <is>
          <t>-</t>
        </is>
      </c>
      <c r="AP403" s="319" t="inlineStr">
        <is>
          <t>-</t>
        </is>
      </c>
      <c r="AQ403" s="319" t="inlineStr">
        <is>
          <t>-</t>
        </is>
      </c>
      <c r="AR403" s="319" t="inlineStr">
        <is>
          <t>-</t>
        </is>
      </c>
      <c r="AS403" s="319" t="inlineStr">
        <is>
          <t>-</t>
        </is>
      </c>
      <c r="AT403" s="319" t="inlineStr">
        <is>
          <t>-</t>
        </is>
      </c>
      <c r="AU403" s="319" t="inlineStr">
        <is>
          <t>-</t>
        </is>
      </c>
      <c r="AV403" s="319" t="inlineStr">
        <is>
          <t>-</t>
        </is>
      </c>
      <c r="AW403" s="319" t="inlineStr">
        <is>
          <t>-</t>
        </is>
      </c>
      <c r="AX403" s="319" t="inlineStr">
        <is>
          <t>-</t>
        </is>
      </c>
      <c r="AY403" s="319" t="inlineStr">
        <is>
          <t>-</t>
        </is>
      </c>
      <c r="AZ403" s="319" t="inlineStr">
        <is>
          <t>-</t>
        </is>
      </c>
      <c r="BA403" s="319" t="inlineStr">
        <is>
          <t>-</t>
        </is>
      </c>
      <c r="BB403" s="319" t="inlineStr">
        <is>
          <t>-</t>
        </is>
      </c>
      <c r="BC403" s="319" t="inlineStr">
        <is>
          <t>-</t>
        </is>
      </c>
      <c r="BD403" s="319" t="inlineStr">
        <is>
          <t>-</t>
        </is>
      </c>
      <c r="BE403" s="319" t="inlineStr">
        <is>
          <t>-</t>
        </is>
      </c>
      <c r="BF403" s="319" t="inlineStr">
        <is>
          <t>-</t>
        </is>
      </c>
      <c r="BG403" s="319" t="inlineStr">
        <is>
          <t>-</t>
        </is>
      </c>
      <c r="BH403" s="319" t="inlineStr">
        <is>
          <t>-</t>
        </is>
      </c>
      <c r="BI403" s="319" t="inlineStr">
        <is>
          <t>-</t>
        </is>
      </c>
      <c r="BJ403" s="319" t="inlineStr">
        <is>
          <t>-</t>
        </is>
      </c>
      <c r="BK403" s="319" t="inlineStr">
        <is>
          <t>-</t>
        </is>
      </c>
      <c r="BL403" s="319" t="inlineStr">
        <is>
          <t>-</t>
        </is>
      </c>
      <c r="BM403" s="319" t="inlineStr">
        <is>
          <t>-</t>
        </is>
      </c>
      <c r="BN403" s="319" t="inlineStr">
        <is>
          <t>-</t>
        </is>
      </c>
      <c r="BO403" s="319" t="inlineStr">
        <is>
          <t>-</t>
        </is>
      </c>
      <c r="BP403" s="319" t="inlineStr">
        <is>
          <t>-</t>
        </is>
      </c>
      <c r="BQ403" s="319" t="inlineStr">
        <is>
          <t>-</t>
        </is>
      </c>
      <c r="BR403" s="319" t="inlineStr">
        <is>
          <t>-</t>
        </is>
      </c>
      <c r="BS403" s="319" t="inlineStr">
        <is>
          <t>-</t>
        </is>
      </c>
      <c r="BT403" s="319" t="inlineStr">
        <is>
          <t>-</t>
        </is>
      </c>
      <c r="BU403" s="319" t="inlineStr">
        <is>
          <t>-</t>
        </is>
      </c>
      <c r="BV403" s="319" t="inlineStr">
        <is>
          <t>-</t>
        </is>
      </c>
      <c r="BW403" s="319" t="inlineStr">
        <is>
          <t>-</t>
        </is>
      </c>
      <c r="BX403" s="319" t="inlineStr">
        <is>
          <t>-</t>
        </is>
      </c>
      <c r="BY403" s="319" t="inlineStr">
        <is>
          <t>-</t>
        </is>
      </c>
      <c r="BZ403" s="319" t="inlineStr">
        <is>
          <t>-</t>
        </is>
      </c>
      <c r="CA403" s="319" t="inlineStr">
        <is>
          <t>-</t>
        </is>
      </c>
      <c r="CB403" s="319" t="inlineStr">
        <is>
          <t>-</t>
        </is>
      </c>
      <c r="CC403" s="302" t="n"/>
      <c r="CD403" s="302" t="n"/>
      <c r="CE403" s="302" t="n"/>
      <c r="CF403" s="302" t="n"/>
      <c r="CG403" s="302" t="n"/>
      <c r="CH403" s="302" t="n"/>
      <c r="CI403" s="302" t="n"/>
      <c r="CJ403" s="302" t="n"/>
      <c r="CK403" s="302" t="n"/>
      <c r="CL403" s="302" t="n"/>
      <c r="CM403" s="302" t="n"/>
      <c r="CN403" s="302" t="n"/>
      <c r="CO403" s="302" t="n"/>
      <c r="CP403" s="302" t="n"/>
      <c r="CQ403" s="302" t="n"/>
      <c r="CR403" s="302" t="n"/>
      <c r="CS403" s="302" t="n"/>
      <c r="CT403" s="302" t="n"/>
      <c r="CU403" s="302" t="n"/>
      <c r="CV403" s="302" t="n"/>
    </row>
    <row r="404" ht="10.5" customHeight="1" s="412">
      <c r="A404" s="302" t="inlineStr">
        <is>
          <t xml:space="preserve">    Low</t>
        </is>
      </c>
      <c r="B404" s="319" t="inlineStr">
        <is>
          <t>-</t>
        </is>
      </c>
      <c r="C404" s="319" t="inlineStr">
        <is>
          <t>-</t>
        </is>
      </c>
      <c r="D404" s="319" t="inlineStr">
        <is>
          <t>-</t>
        </is>
      </c>
      <c r="E404" s="319" t="inlineStr">
        <is>
          <t>-</t>
        </is>
      </c>
      <c r="F404" s="319" t="inlineStr">
        <is>
          <t>-</t>
        </is>
      </c>
      <c r="G404" s="319" t="inlineStr">
        <is>
          <t>-</t>
        </is>
      </c>
      <c r="H404" s="319" t="inlineStr">
        <is>
          <t>-</t>
        </is>
      </c>
      <c r="I404" s="319" t="inlineStr">
        <is>
          <t>-</t>
        </is>
      </c>
      <c r="J404" s="319" t="inlineStr">
        <is>
          <t>-</t>
        </is>
      </c>
      <c r="K404" s="319" t="inlineStr">
        <is>
          <t>-</t>
        </is>
      </c>
      <c r="L404" s="319" t="inlineStr">
        <is>
          <t>-</t>
        </is>
      </c>
      <c r="M404" s="319" t="inlineStr">
        <is>
          <t>-</t>
        </is>
      </c>
      <c r="N404" s="319" t="inlineStr">
        <is>
          <t>-</t>
        </is>
      </c>
      <c r="O404" s="462" t="n">
        <v>2.005</v>
      </c>
      <c r="P404" s="462" t="n">
        <v>2.435</v>
      </c>
      <c r="Q404" s="319" t="inlineStr">
        <is>
          <t>-</t>
        </is>
      </c>
      <c r="R404" s="462" t="n">
        <v>3.76</v>
      </c>
      <c r="S404" s="462" t="n">
        <v>3.53</v>
      </c>
      <c r="T404" s="462" t="n">
        <v>3.78</v>
      </c>
      <c r="U404" s="462" t="n">
        <v>4.26</v>
      </c>
      <c r="V404" s="462" t="n">
        <v>4.71</v>
      </c>
      <c r="W404" s="462" t="n">
        <v>5.14</v>
      </c>
      <c r="X404" s="462" t="n">
        <v>5.64</v>
      </c>
      <c r="Y404" s="462" t="n">
        <v>6.22</v>
      </c>
      <c r="Z404" s="462" t="n">
        <v>6.42</v>
      </c>
      <c r="AA404" s="462" t="n">
        <v>6.91874</v>
      </c>
      <c r="AB404" s="319" t="inlineStr">
        <is>
          <t>-</t>
        </is>
      </c>
      <c r="AC404" s="319" t="inlineStr">
        <is>
          <t>-</t>
        </is>
      </c>
      <c r="AD404" s="319" t="inlineStr">
        <is>
          <t>-</t>
        </is>
      </c>
      <c r="AE404" s="319" t="inlineStr">
        <is>
          <t>-</t>
        </is>
      </c>
      <c r="AF404" s="319" t="inlineStr">
        <is>
          <t>-</t>
        </is>
      </c>
      <c r="AG404" s="319" t="inlineStr">
        <is>
          <t>-</t>
        </is>
      </c>
      <c r="AH404" s="319" t="inlineStr">
        <is>
          <t>-</t>
        </is>
      </c>
      <c r="AI404" s="319" t="inlineStr">
        <is>
          <t>-</t>
        </is>
      </c>
      <c r="AJ404" s="319" t="inlineStr">
        <is>
          <t>-</t>
        </is>
      </c>
      <c r="AK404" s="319" t="inlineStr">
        <is>
          <t>-</t>
        </is>
      </c>
      <c r="AL404" s="319" t="inlineStr">
        <is>
          <t>-</t>
        </is>
      </c>
      <c r="AM404" s="319" t="inlineStr">
        <is>
          <t>-</t>
        </is>
      </c>
      <c r="AN404" s="319" t="inlineStr">
        <is>
          <t>-</t>
        </is>
      </c>
      <c r="AO404" s="319" t="inlineStr">
        <is>
          <t>-</t>
        </is>
      </c>
      <c r="AP404" s="319" t="inlineStr">
        <is>
          <t>-</t>
        </is>
      </c>
      <c r="AQ404" s="319" t="inlineStr">
        <is>
          <t>-</t>
        </is>
      </c>
      <c r="AR404" s="319" t="inlineStr">
        <is>
          <t>-</t>
        </is>
      </c>
      <c r="AS404" s="319" t="inlineStr">
        <is>
          <t>-</t>
        </is>
      </c>
      <c r="AT404" s="319" t="inlineStr">
        <is>
          <t>-</t>
        </is>
      </c>
      <c r="AU404" s="319" t="inlineStr">
        <is>
          <t>-</t>
        </is>
      </c>
      <c r="AV404" s="319" t="inlineStr">
        <is>
          <t>-</t>
        </is>
      </c>
      <c r="AW404" s="319" t="inlineStr">
        <is>
          <t>-</t>
        </is>
      </c>
      <c r="AX404" s="319" t="inlineStr">
        <is>
          <t>-</t>
        </is>
      </c>
      <c r="AY404" s="319" t="inlineStr">
        <is>
          <t>-</t>
        </is>
      </c>
      <c r="AZ404" s="319" t="inlineStr">
        <is>
          <t>-</t>
        </is>
      </c>
      <c r="BA404" s="319" t="inlineStr">
        <is>
          <t>-</t>
        </is>
      </c>
      <c r="BB404" s="319" t="inlineStr">
        <is>
          <t>-</t>
        </is>
      </c>
      <c r="BC404" s="319" t="inlineStr">
        <is>
          <t>-</t>
        </is>
      </c>
      <c r="BD404" s="319" t="inlineStr">
        <is>
          <t>-</t>
        </is>
      </c>
      <c r="BE404" s="319" t="inlineStr">
        <is>
          <t>-</t>
        </is>
      </c>
      <c r="BF404" s="319" t="inlineStr">
        <is>
          <t>-</t>
        </is>
      </c>
      <c r="BG404" s="319" t="inlineStr">
        <is>
          <t>-</t>
        </is>
      </c>
      <c r="BH404" s="319" t="inlineStr">
        <is>
          <t>-</t>
        </is>
      </c>
      <c r="BI404" s="319" t="inlineStr">
        <is>
          <t>-</t>
        </is>
      </c>
      <c r="BJ404" s="319" t="inlineStr">
        <is>
          <t>-</t>
        </is>
      </c>
      <c r="BK404" s="319" t="inlineStr">
        <is>
          <t>-</t>
        </is>
      </c>
      <c r="BL404" s="319" t="inlineStr">
        <is>
          <t>-</t>
        </is>
      </c>
      <c r="BM404" s="319" t="inlineStr">
        <is>
          <t>-</t>
        </is>
      </c>
      <c r="BN404" s="319" t="inlineStr">
        <is>
          <t>-</t>
        </is>
      </c>
      <c r="BO404" s="319" t="inlineStr">
        <is>
          <t>-</t>
        </is>
      </c>
      <c r="BP404" s="319" t="inlineStr">
        <is>
          <t>-</t>
        </is>
      </c>
      <c r="BQ404" s="319" t="inlineStr">
        <is>
          <t>-</t>
        </is>
      </c>
      <c r="BR404" s="319" t="inlineStr">
        <is>
          <t>-</t>
        </is>
      </c>
      <c r="BS404" s="319" t="inlineStr">
        <is>
          <t>-</t>
        </is>
      </c>
      <c r="BT404" s="319" t="inlineStr">
        <is>
          <t>-</t>
        </is>
      </c>
      <c r="BU404" s="319" t="inlineStr">
        <is>
          <t>-</t>
        </is>
      </c>
      <c r="BV404" s="319" t="inlineStr">
        <is>
          <t>-</t>
        </is>
      </c>
      <c r="BW404" s="319" t="inlineStr">
        <is>
          <t>-</t>
        </is>
      </c>
      <c r="BX404" s="319" t="inlineStr">
        <is>
          <t>-</t>
        </is>
      </c>
      <c r="BY404" s="319" t="inlineStr">
        <is>
          <t>-</t>
        </is>
      </c>
      <c r="BZ404" s="319" t="inlineStr">
        <is>
          <t>-</t>
        </is>
      </c>
      <c r="CA404" s="319" t="inlineStr">
        <is>
          <t>-</t>
        </is>
      </c>
      <c r="CB404" s="319" t="inlineStr">
        <is>
          <t>-</t>
        </is>
      </c>
      <c r="CC404" s="302" t="n"/>
      <c r="CD404" s="302" t="n"/>
      <c r="CE404" s="302" t="n"/>
      <c r="CF404" s="302" t="n"/>
      <c r="CG404" s="302" t="n"/>
      <c r="CH404" s="302" t="n"/>
      <c r="CI404" s="302" t="n"/>
      <c r="CJ404" s="302" t="n"/>
      <c r="CK404" s="302" t="n"/>
      <c r="CL404" s="302" t="n"/>
      <c r="CM404" s="302" t="n"/>
      <c r="CN404" s="302" t="n"/>
      <c r="CO404" s="302" t="n"/>
      <c r="CP404" s="302" t="n"/>
      <c r="CQ404" s="302" t="n"/>
      <c r="CR404" s="302" t="n"/>
      <c r="CS404" s="302" t="n"/>
      <c r="CT404" s="302" t="n"/>
      <c r="CU404" s="302" t="n"/>
      <c r="CV404" s="302" t="n"/>
    </row>
    <row r="405" ht="10.5" customHeight="1" s="412">
      <c r="A405" s="302" t="inlineStr">
        <is>
          <t xml:space="preserve">    Std. Dev.</t>
        </is>
      </c>
      <c r="B405" s="319" t="inlineStr">
        <is>
          <t>-</t>
        </is>
      </c>
      <c r="C405" s="319" t="inlineStr">
        <is>
          <t>-</t>
        </is>
      </c>
      <c r="D405" s="319" t="inlineStr">
        <is>
          <t>-</t>
        </is>
      </c>
      <c r="E405" s="319" t="inlineStr">
        <is>
          <t>-</t>
        </is>
      </c>
      <c r="F405" s="319" t="inlineStr">
        <is>
          <t>-</t>
        </is>
      </c>
      <c r="G405" s="319" t="inlineStr">
        <is>
          <t>-</t>
        </is>
      </c>
      <c r="H405" s="319" t="inlineStr">
        <is>
          <t>-</t>
        </is>
      </c>
      <c r="I405" s="319" t="inlineStr">
        <is>
          <t>-</t>
        </is>
      </c>
      <c r="J405" s="319" t="inlineStr">
        <is>
          <t>-</t>
        </is>
      </c>
      <c r="K405" s="319" t="inlineStr">
        <is>
          <t>-</t>
        </is>
      </c>
      <c r="L405" s="319" t="inlineStr">
        <is>
          <t>-</t>
        </is>
      </c>
      <c r="M405" s="319" t="inlineStr">
        <is>
          <t>-</t>
        </is>
      </c>
      <c r="N405" s="319" t="inlineStr">
        <is>
          <t>-</t>
        </is>
      </c>
      <c r="O405" s="460" t="n">
        <v>0</v>
      </c>
      <c r="P405" s="460" t="n">
        <v>0</v>
      </c>
      <c r="Q405" s="319" t="inlineStr">
        <is>
          <t>-</t>
        </is>
      </c>
      <c r="R405" s="460" t="n">
        <v>0</v>
      </c>
      <c r="S405" s="460" t="n">
        <v>0.095</v>
      </c>
      <c r="T405" s="460" t="n">
        <v>0.09415999999999999</v>
      </c>
      <c r="U405" s="460" t="n">
        <v>0.10209</v>
      </c>
      <c r="V405" s="460" t="n">
        <v>0.07318</v>
      </c>
      <c r="W405" s="460" t="n">
        <v>0.09177</v>
      </c>
      <c r="X405" s="460" t="n">
        <v>0.10299</v>
      </c>
      <c r="Y405" s="460" t="n">
        <v>0.1725</v>
      </c>
      <c r="Z405" s="460" t="n">
        <v>0.14397</v>
      </c>
      <c r="AA405" s="460" t="n">
        <v>0.13639</v>
      </c>
      <c r="AB405" s="319" t="inlineStr">
        <is>
          <t>-</t>
        </is>
      </c>
      <c r="AC405" s="319" t="inlineStr">
        <is>
          <t>-</t>
        </is>
      </c>
      <c r="AD405" s="319" t="inlineStr">
        <is>
          <t>-</t>
        </is>
      </c>
      <c r="AE405" s="319" t="inlineStr">
        <is>
          <t>-</t>
        </is>
      </c>
      <c r="AF405" s="319" t="inlineStr">
        <is>
          <t>-</t>
        </is>
      </c>
      <c r="AG405" s="319" t="inlineStr">
        <is>
          <t>-</t>
        </is>
      </c>
      <c r="AH405" s="319" t="inlineStr">
        <is>
          <t>-</t>
        </is>
      </c>
      <c r="AI405" s="319" t="inlineStr">
        <is>
          <t>-</t>
        </is>
      </c>
      <c r="AJ405" s="319" t="inlineStr">
        <is>
          <t>-</t>
        </is>
      </c>
      <c r="AK405" s="319" t="inlineStr">
        <is>
          <t>-</t>
        </is>
      </c>
      <c r="AL405" s="319" t="inlineStr">
        <is>
          <t>-</t>
        </is>
      </c>
      <c r="AM405" s="319" t="inlineStr">
        <is>
          <t>-</t>
        </is>
      </c>
      <c r="AN405" s="319" t="inlineStr">
        <is>
          <t>-</t>
        </is>
      </c>
      <c r="AO405" s="319" t="inlineStr">
        <is>
          <t>-</t>
        </is>
      </c>
      <c r="AP405" s="319" t="inlineStr">
        <is>
          <t>-</t>
        </is>
      </c>
      <c r="AQ405" s="319" t="inlineStr">
        <is>
          <t>-</t>
        </is>
      </c>
      <c r="AR405" s="319" t="inlineStr">
        <is>
          <t>-</t>
        </is>
      </c>
      <c r="AS405" s="319" t="inlineStr">
        <is>
          <t>-</t>
        </is>
      </c>
      <c r="AT405" s="319" t="inlineStr">
        <is>
          <t>-</t>
        </is>
      </c>
      <c r="AU405" s="319" t="inlineStr">
        <is>
          <t>-</t>
        </is>
      </c>
      <c r="AV405" s="319" t="inlineStr">
        <is>
          <t>-</t>
        </is>
      </c>
      <c r="AW405" s="319" t="inlineStr">
        <is>
          <t>-</t>
        </is>
      </c>
      <c r="AX405" s="319" t="inlineStr">
        <is>
          <t>-</t>
        </is>
      </c>
      <c r="AY405" s="319" t="inlineStr">
        <is>
          <t>-</t>
        </is>
      </c>
      <c r="AZ405" s="319" t="inlineStr">
        <is>
          <t>-</t>
        </is>
      </c>
      <c r="BA405" s="319" t="inlineStr">
        <is>
          <t>-</t>
        </is>
      </c>
      <c r="BB405" s="319" t="inlineStr">
        <is>
          <t>-</t>
        </is>
      </c>
      <c r="BC405" s="319" t="inlineStr">
        <is>
          <t>-</t>
        </is>
      </c>
      <c r="BD405" s="319" t="inlineStr">
        <is>
          <t>-</t>
        </is>
      </c>
      <c r="BE405" s="319" t="inlineStr">
        <is>
          <t>-</t>
        </is>
      </c>
      <c r="BF405" s="319" t="inlineStr">
        <is>
          <t>-</t>
        </is>
      </c>
      <c r="BG405" s="319" t="inlineStr">
        <is>
          <t>-</t>
        </is>
      </c>
      <c r="BH405" s="319" t="inlineStr">
        <is>
          <t>-</t>
        </is>
      </c>
      <c r="BI405" s="319" t="inlineStr">
        <is>
          <t>-</t>
        </is>
      </c>
      <c r="BJ405" s="319" t="inlineStr">
        <is>
          <t>-</t>
        </is>
      </c>
      <c r="BK405" s="319" t="inlineStr">
        <is>
          <t>-</t>
        </is>
      </c>
      <c r="BL405" s="319" t="inlineStr">
        <is>
          <t>-</t>
        </is>
      </c>
      <c r="BM405" s="319" t="inlineStr">
        <is>
          <t>-</t>
        </is>
      </c>
      <c r="BN405" s="319" t="inlineStr">
        <is>
          <t>-</t>
        </is>
      </c>
      <c r="BO405" s="319" t="inlineStr">
        <is>
          <t>-</t>
        </is>
      </c>
      <c r="BP405" s="319" t="inlineStr">
        <is>
          <t>-</t>
        </is>
      </c>
      <c r="BQ405" s="319" t="inlineStr">
        <is>
          <t>-</t>
        </is>
      </c>
      <c r="BR405" s="319" t="inlineStr">
        <is>
          <t>-</t>
        </is>
      </c>
      <c r="BS405" s="319" t="inlineStr">
        <is>
          <t>-</t>
        </is>
      </c>
      <c r="BT405" s="319" t="inlineStr">
        <is>
          <t>-</t>
        </is>
      </c>
      <c r="BU405" s="319" t="inlineStr">
        <is>
          <t>-</t>
        </is>
      </c>
      <c r="BV405" s="319" t="inlineStr">
        <is>
          <t>-</t>
        </is>
      </c>
      <c r="BW405" s="319" t="inlineStr">
        <is>
          <t>-</t>
        </is>
      </c>
      <c r="BX405" s="319" t="inlineStr">
        <is>
          <t>-</t>
        </is>
      </c>
      <c r="BY405" s="319" t="inlineStr">
        <is>
          <t>-</t>
        </is>
      </c>
      <c r="BZ405" s="319" t="inlineStr">
        <is>
          <t>-</t>
        </is>
      </c>
      <c r="CA405" s="319" t="inlineStr">
        <is>
          <t>-</t>
        </is>
      </c>
      <c r="CB405" s="319" t="inlineStr">
        <is>
          <t>-</t>
        </is>
      </c>
      <c r="CC405" s="302" t="n"/>
      <c r="CD405" s="302" t="n"/>
      <c r="CE405" s="302" t="n"/>
      <c r="CF405" s="302" t="n"/>
      <c r="CG405" s="302" t="n"/>
      <c r="CH405" s="302" t="n"/>
      <c r="CI405" s="302" t="n"/>
      <c r="CJ405" s="302" t="n"/>
      <c r="CK405" s="302" t="n"/>
      <c r="CL405" s="302" t="n"/>
      <c r="CM405" s="302" t="n"/>
      <c r="CN405" s="302" t="n"/>
      <c r="CO405" s="302" t="n"/>
      <c r="CP405" s="302" t="n"/>
      <c r="CQ405" s="302" t="n"/>
      <c r="CR405" s="302" t="n"/>
      <c r="CS405" s="302" t="n"/>
      <c r="CT405" s="302" t="n"/>
      <c r="CU405" s="302" t="n"/>
      <c r="CV405" s="302" t="n"/>
    </row>
    <row r="406" ht="10.5" customHeight="1" s="412">
      <c r="A406" s="302" t="inlineStr">
        <is>
          <t xml:space="preserve">    No. of Estimates</t>
        </is>
      </c>
      <c r="B406" s="319" t="inlineStr">
        <is>
          <t>-</t>
        </is>
      </c>
      <c r="C406" s="319" t="inlineStr">
        <is>
          <t>-</t>
        </is>
      </c>
      <c r="D406" s="319" t="inlineStr">
        <is>
          <t>-</t>
        </is>
      </c>
      <c r="E406" s="319" t="inlineStr">
        <is>
          <t>-</t>
        </is>
      </c>
      <c r="F406" s="319" t="inlineStr">
        <is>
          <t>-</t>
        </is>
      </c>
      <c r="G406" s="319" t="inlineStr">
        <is>
          <t>-</t>
        </is>
      </c>
      <c r="H406" s="319" t="inlineStr">
        <is>
          <t>-</t>
        </is>
      </c>
      <c r="I406" s="319" t="inlineStr">
        <is>
          <t>-</t>
        </is>
      </c>
      <c r="J406" s="319" t="inlineStr">
        <is>
          <t>-</t>
        </is>
      </c>
      <c r="K406" s="319" t="inlineStr">
        <is>
          <t>-</t>
        </is>
      </c>
      <c r="L406" s="319" t="inlineStr">
        <is>
          <t>-</t>
        </is>
      </c>
      <c r="M406" s="319" t="inlineStr">
        <is>
          <t>-</t>
        </is>
      </c>
      <c r="N406" s="319" t="inlineStr">
        <is>
          <t>-</t>
        </is>
      </c>
      <c r="O406" s="319" t="inlineStr">
        <is>
          <t>1/1</t>
        </is>
      </c>
      <c r="P406" s="319" t="inlineStr">
        <is>
          <t>1/1</t>
        </is>
      </c>
      <c r="Q406" s="319" t="inlineStr">
        <is>
          <t>-</t>
        </is>
      </c>
      <c r="R406" s="319" t="inlineStr">
        <is>
          <t>1/1</t>
        </is>
      </c>
      <c r="S406" s="319" t="inlineStr">
        <is>
          <t>2/2</t>
        </is>
      </c>
      <c r="T406" s="319" t="inlineStr">
        <is>
          <t>3/3</t>
        </is>
      </c>
      <c r="U406" s="319" t="inlineStr">
        <is>
          <t>3/3</t>
        </is>
      </c>
      <c r="V406" s="319" t="inlineStr">
        <is>
          <t>3/3</t>
        </is>
      </c>
      <c r="W406" s="319" t="inlineStr">
        <is>
          <t>3/3</t>
        </is>
      </c>
      <c r="X406" s="319" t="inlineStr">
        <is>
          <t>4/4</t>
        </is>
      </c>
      <c r="Y406" s="319" t="inlineStr">
        <is>
          <t>3/3</t>
        </is>
      </c>
      <c r="Z406" s="319" t="inlineStr">
        <is>
          <t>4/4</t>
        </is>
      </c>
      <c r="AA406" s="319" t="inlineStr">
        <is>
          <t>3/3</t>
        </is>
      </c>
      <c r="AB406" s="319" t="inlineStr">
        <is>
          <t>-</t>
        </is>
      </c>
      <c r="AC406" s="319" t="inlineStr">
        <is>
          <t>-</t>
        </is>
      </c>
      <c r="AD406" s="319" t="inlineStr">
        <is>
          <t>-</t>
        </is>
      </c>
      <c r="AE406" s="319" t="inlineStr">
        <is>
          <t>-</t>
        </is>
      </c>
      <c r="AF406" s="319" t="inlineStr">
        <is>
          <t>-</t>
        </is>
      </c>
      <c r="AG406" s="319" t="inlineStr">
        <is>
          <t>-</t>
        </is>
      </c>
      <c r="AH406" s="319" t="inlineStr">
        <is>
          <t>-</t>
        </is>
      </c>
      <c r="AI406" s="319" t="inlineStr">
        <is>
          <t>-</t>
        </is>
      </c>
      <c r="AJ406" s="319" t="inlineStr">
        <is>
          <t>-</t>
        </is>
      </c>
      <c r="AK406" s="319" t="inlineStr">
        <is>
          <t>-</t>
        </is>
      </c>
      <c r="AL406" s="319" t="inlineStr">
        <is>
          <t>-</t>
        </is>
      </c>
      <c r="AM406" s="319" t="inlineStr">
        <is>
          <t>-</t>
        </is>
      </c>
      <c r="AN406" s="319" t="inlineStr">
        <is>
          <t>-</t>
        </is>
      </c>
      <c r="AO406" s="319" t="inlineStr">
        <is>
          <t>-</t>
        </is>
      </c>
      <c r="AP406" s="319" t="inlineStr">
        <is>
          <t>-</t>
        </is>
      </c>
      <c r="AQ406" s="319" t="inlineStr">
        <is>
          <t>-</t>
        </is>
      </c>
      <c r="AR406" s="319" t="inlineStr">
        <is>
          <t>-</t>
        </is>
      </c>
      <c r="AS406" s="319" t="inlineStr">
        <is>
          <t>-</t>
        </is>
      </c>
      <c r="AT406" s="319" t="inlineStr">
        <is>
          <t>-</t>
        </is>
      </c>
      <c r="AU406" s="319" t="inlineStr">
        <is>
          <t>-</t>
        </is>
      </c>
      <c r="AV406" s="319" t="inlineStr">
        <is>
          <t>-</t>
        </is>
      </c>
      <c r="AW406" s="319" t="inlineStr">
        <is>
          <t>-</t>
        </is>
      </c>
      <c r="AX406" s="319" t="inlineStr">
        <is>
          <t>-</t>
        </is>
      </c>
      <c r="AY406" s="319" t="inlineStr">
        <is>
          <t>-</t>
        </is>
      </c>
      <c r="AZ406" s="319" t="inlineStr">
        <is>
          <t>-</t>
        </is>
      </c>
      <c r="BA406" s="319" t="inlineStr">
        <is>
          <t>-</t>
        </is>
      </c>
      <c r="BB406" s="319" t="inlineStr">
        <is>
          <t>-</t>
        </is>
      </c>
      <c r="BC406" s="319" t="inlineStr">
        <is>
          <t>-</t>
        </is>
      </c>
      <c r="BD406" s="319" t="inlineStr">
        <is>
          <t>-</t>
        </is>
      </c>
      <c r="BE406" s="319" t="inlineStr">
        <is>
          <t>-</t>
        </is>
      </c>
      <c r="BF406" s="319" t="inlineStr">
        <is>
          <t>-</t>
        </is>
      </c>
      <c r="BG406" s="319" t="inlineStr">
        <is>
          <t>-</t>
        </is>
      </c>
      <c r="BH406" s="319" t="inlineStr">
        <is>
          <t>-</t>
        </is>
      </c>
      <c r="BI406" s="319" t="inlineStr">
        <is>
          <t>-</t>
        </is>
      </c>
      <c r="BJ406" s="319" t="inlineStr">
        <is>
          <t>-</t>
        </is>
      </c>
      <c r="BK406" s="319" t="inlineStr">
        <is>
          <t>-</t>
        </is>
      </c>
      <c r="BL406" s="319" t="inlineStr">
        <is>
          <t>-</t>
        </is>
      </c>
      <c r="BM406" s="319" t="inlineStr">
        <is>
          <t>-</t>
        </is>
      </c>
      <c r="BN406" s="319" t="inlineStr">
        <is>
          <t>-</t>
        </is>
      </c>
      <c r="BO406" s="319" t="inlineStr">
        <is>
          <t>-</t>
        </is>
      </c>
      <c r="BP406" s="319" t="inlineStr">
        <is>
          <t>-</t>
        </is>
      </c>
      <c r="BQ406" s="319" t="inlineStr">
        <is>
          <t>-</t>
        </is>
      </c>
      <c r="BR406" s="319" t="inlineStr">
        <is>
          <t>-</t>
        </is>
      </c>
      <c r="BS406" s="319" t="inlineStr">
        <is>
          <t>-</t>
        </is>
      </c>
      <c r="BT406" s="319" t="inlineStr">
        <is>
          <t>-</t>
        </is>
      </c>
      <c r="BU406" s="319" t="inlineStr">
        <is>
          <t>-</t>
        </is>
      </c>
      <c r="BV406" s="319" t="inlineStr">
        <is>
          <t>-</t>
        </is>
      </c>
      <c r="BW406" s="319" t="inlineStr">
        <is>
          <t>-</t>
        </is>
      </c>
      <c r="BX406" s="319" t="inlineStr">
        <is>
          <t>-</t>
        </is>
      </c>
      <c r="BY406" s="319" t="inlineStr">
        <is>
          <t>-</t>
        </is>
      </c>
      <c r="BZ406" s="319" t="inlineStr">
        <is>
          <t>-</t>
        </is>
      </c>
      <c r="CA406" s="319" t="inlineStr">
        <is>
          <t>-</t>
        </is>
      </c>
      <c r="CB406" s="319" t="inlineStr">
        <is>
          <t>-</t>
        </is>
      </c>
      <c r="CC406" s="302" t="n"/>
      <c r="CD406" s="302" t="n"/>
      <c r="CE406" s="302" t="n"/>
      <c r="CF406" s="302" t="n"/>
      <c r="CG406" s="302" t="n"/>
      <c r="CH406" s="302" t="n"/>
      <c r="CI406" s="302" t="n"/>
      <c r="CJ406" s="302" t="n"/>
      <c r="CK406" s="302" t="n"/>
      <c r="CL406" s="302" t="n"/>
      <c r="CM406" s="302" t="n"/>
      <c r="CN406" s="302" t="n"/>
      <c r="CO406" s="302" t="n"/>
      <c r="CP406" s="302" t="n"/>
      <c r="CQ406" s="302" t="n"/>
      <c r="CR406" s="302" t="n"/>
      <c r="CS406" s="302" t="n"/>
      <c r="CT406" s="302" t="n"/>
      <c r="CU406" s="302" t="n"/>
      <c r="CV406" s="302" t="n"/>
    </row>
    <row r="407" ht="10.5" customHeight="1" s="412">
      <c r="A407" s="302" t="inlineStr">
        <is>
          <t xml:space="preserve">    Acctg. Standard</t>
        </is>
      </c>
      <c r="B407" s="319" t="inlineStr">
        <is>
          <t>-</t>
        </is>
      </c>
      <c r="C407" s="319" t="inlineStr">
        <is>
          <t>-</t>
        </is>
      </c>
      <c r="D407" s="319" t="inlineStr">
        <is>
          <t>-</t>
        </is>
      </c>
      <c r="E407" s="319" t="inlineStr">
        <is>
          <t>-</t>
        </is>
      </c>
      <c r="F407" s="319" t="inlineStr">
        <is>
          <t>-</t>
        </is>
      </c>
      <c r="G407" s="319" t="inlineStr">
        <is>
          <t>-</t>
        </is>
      </c>
      <c r="H407" s="319" t="inlineStr">
        <is>
          <t>US GAAP</t>
        </is>
      </c>
      <c r="I407" s="319" t="inlineStr">
        <is>
          <t>-</t>
        </is>
      </c>
      <c r="J407" s="319" t="inlineStr">
        <is>
          <t>-</t>
        </is>
      </c>
      <c r="K407" s="319" t="inlineStr">
        <is>
          <t>-</t>
        </is>
      </c>
      <c r="L407" s="319" t="inlineStr">
        <is>
          <t>-</t>
        </is>
      </c>
      <c r="M407" s="319" t="inlineStr">
        <is>
          <t>-</t>
        </is>
      </c>
      <c r="N407" s="319" t="inlineStr">
        <is>
          <t>-</t>
        </is>
      </c>
      <c r="O407" s="319" t="inlineStr">
        <is>
          <t>US GAAP</t>
        </is>
      </c>
      <c r="P407" s="319" t="inlineStr">
        <is>
          <t>US GAAP</t>
        </is>
      </c>
      <c r="Q407" s="319" t="inlineStr">
        <is>
          <t>US GAAP</t>
        </is>
      </c>
      <c r="R407" s="319" t="inlineStr">
        <is>
          <t>US GAAP</t>
        </is>
      </c>
      <c r="S407" s="319" t="inlineStr">
        <is>
          <t>US GAAP</t>
        </is>
      </c>
      <c r="T407" s="319" t="inlineStr">
        <is>
          <t>US GAAP</t>
        </is>
      </c>
      <c r="U407" s="319" t="inlineStr">
        <is>
          <t>US GAAP</t>
        </is>
      </c>
      <c r="V407" s="319" t="inlineStr">
        <is>
          <t>US GAAP</t>
        </is>
      </c>
      <c r="W407" s="319" t="inlineStr">
        <is>
          <t>US GAAP</t>
        </is>
      </c>
      <c r="X407" s="319" t="inlineStr">
        <is>
          <t>US GAAP</t>
        </is>
      </c>
      <c r="Y407" s="319" t="inlineStr">
        <is>
          <t>US GAAP</t>
        </is>
      </c>
      <c r="Z407" s="319" t="inlineStr">
        <is>
          <t>US GAAP</t>
        </is>
      </c>
      <c r="AA407" s="319" t="inlineStr">
        <is>
          <t>US GAAP</t>
        </is>
      </c>
      <c r="AB407" s="319" t="inlineStr">
        <is>
          <t>-</t>
        </is>
      </c>
      <c r="AC407" s="319" t="inlineStr">
        <is>
          <t>-</t>
        </is>
      </c>
      <c r="AD407" s="319" t="inlineStr">
        <is>
          <t>-</t>
        </is>
      </c>
      <c r="AE407" s="319" t="inlineStr">
        <is>
          <t>-</t>
        </is>
      </c>
      <c r="AF407" s="319" t="inlineStr">
        <is>
          <t>-</t>
        </is>
      </c>
      <c r="AG407" s="319" t="inlineStr">
        <is>
          <t>-</t>
        </is>
      </c>
      <c r="AH407" s="319" t="inlineStr">
        <is>
          <t>-</t>
        </is>
      </c>
      <c r="AI407" s="319" t="inlineStr">
        <is>
          <t>-</t>
        </is>
      </c>
      <c r="AJ407" s="319" t="inlineStr">
        <is>
          <t>-</t>
        </is>
      </c>
      <c r="AK407" s="319" t="inlineStr">
        <is>
          <t>-</t>
        </is>
      </c>
      <c r="AL407" s="319" t="inlineStr">
        <is>
          <t>-</t>
        </is>
      </c>
      <c r="AM407" s="319" t="inlineStr">
        <is>
          <t>-</t>
        </is>
      </c>
      <c r="AN407" s="319" t="inlineStr">
        <is>
          <t>-</t>
        </is>
      </c>
      <c r="AO407" s="319" t="inlineStr">
        <is>
          <t>-</t>
        </is>
      </c>
      <c r="AP407" s="319" t="inlineStr">
        <is>
          <t>-</t>
        </is>
      </c>
      <c r="AQ407" s="319" t="inlineStr">
        <is>
          <t>-</t>
        </is>
      </c>
      <c r="AR407" s="319" t="inlineStr">
        <is>
          <t>-</t>
        </is>
      </c>
      <c r="AS407" s="319" t="inlineStr">
        <is>
          <t>-</t>
        </is>
      </c>
      <c r="AT407" s="319" t="inlineStr">
        <is>
          <t>-</t>
        </is>
      </c>
      <c r="AU407" s="319" t="inlineStr">
        <is>
          <t>-</t>
        </is>
      </c>
      <c r="AV407" s="319" t="inlineStr">
        <is>
          <t>-</t>
        </is>
      </c>
      <c r="AW407" s="319" t="inlineStr">
        <is>
          <t>-</t>
        </is>
      </c>
      <c r="AX407" s="319" t="inlineStr">
        <is>
          <t>-</t>
        </is>
      </c>
      <c r="AY407" s="319" t="inlineStr">
        <is>
          <t>-</t>
        </is>
      </c>
      <c r="AZ407" s="319" t="inlineStr">
        <is>
          <t>-</t>
        </is>
      </c>
      <c r="BA407" s="319" t="inlineStr">
        <is>
          <t>-</t>
        </is>
      </c>
      <c r="BB407" s="319" t="inlineStr">
        <is>
          <t>-</t>
        </is>
      </c>
      <c r="BC407" s="319" t="inlineStr">
        <is>
          <t>-</t>
        </is>
      </c>
      <c r="BD407" s="319" t="inlineStr">
        <is>
          <t>-</t>
        </is>
      </c>
      <c r="BE407" s="319" t="inlineStr">
        <is>
          <t>-</t>
        </is>
      </c>
      <c r="BF407" s="319" t="inlineStr">
        <is>
          <t>-</t>
        </is>
      </c>
      <c r="BG407" s="319" t="inlineStr">
        <is>
          <t>-</t>
        </is>
      </c>
      <c r="BH407" s="319" t="inlineStr">
        <is>
          <t>-</t>
        </is>
      </c>
      <c r="BI407" s="319" t="inlineStr">
        <is>
          <t>-</t>
        </is>
      </c>
      <c r="BJ407" s="319" t="inlineStr">
        <is>
          <t>-</t>
        </is>
      </c>
      <c r="BK407" s="319" t="inlineStr">
        <is>
          <t>-</t>
        </is>
      </c>
      <c r="BL407" s="319" t="inlineStr">
        <is>
          <t>-</t>
        </is>
      </c>
      <c r="BM407" s="319" t="inlineStr">
        <is>
          <t>-</t>
        </is>
      </c>
      <c r="BN407" s="319" t="inlineStr">
        <is>
          <t>-</t>
        </is>
      </c>
      <c r="BO407" s="319" t="inlineStr">
        <is>
          <t>-</t>
        </is>
      </c>
      <c r="BP407" s="319" t="inlineStr">
        <is>
          <t>-</t>
        </is>
      </c>
      <c r="BQ407" s="319" t="inlineStr">
        <is>
          <t>-</t>
        </is>
      </c>
      <c r="BR407" s="319" t="inlineStr">
        <is>
          <t>-</t>
        </is>
      </c>
      <c r="BS407" s="319" t="inlineStr">
        <is>
          <t>-</t>
        </is>
      </c>
      <c r="BT407" s="319" t="inlineStr">
        <is>
          <t>-</t>
        </is>
      </c>
      <c r="BU407" s="319" t="inlineStr">
        <is>
          <t>-</t>
        </is>
      </c>
      <c r="BV407" s="319" t="inlineStr">
        <is>
          <t>-</t>
        </is>
      </c>
      <c r="BW407" s="319" t="inlineStr">
        <is>
          <t>-</t>
        </is>
      </c>
      <c r="BX407" s="319" t="inlineStr">
        <is>
          <t>-</t>
        </is>
      </c>
      <c r="BY407" s="319" t="inlineStr">
        <is>
          <t>-</t>
        </is>
      </c>
      <c r="BZ407" s="319" t="inlineStr">
        <is>
          <t>-</t>
        </is>
      </c>
      <c r="CA407" s="319" t="inlineStr">
        <is>
          <t>-</t>
        </is>
      </c>
      <c r="CB407" s="319" t="inlineStr">
        <is>
          <t>-</t>
        </is>
      </c>
      <c r="CC407" s="302" t="n"/>
      <c r="CD407" s="302" t="n"/>
      <c r="CE407" s="302" t="n"/>
      <c r="CF407" s="302" t="n"/>
      <c r="CG407" s="302" t="n"/>
      <c r="CH407" s="302" t="n"/>
      <c r="CI407" s="302" t="n"/>
      <c r="CJ407" s="302" t="n"/>
      <c r="CK407" s="302" t="n"/>
      <c r="CL407" s="302" t="n"/>
      <c r="CM407" s="302" t="n"/>
      <c r="CN407" s="302" t="n"/>
      <c r="CO407" s="302" t="n"/>
      <c r="CP407" s="302" t="n"/>
      <c r="CQ407" s="302" t="n"/>
      <c r="CR407" s="302" t="n"/>
      <c r="CS407" s="302" t="n"/>
      <c r="CT407" s="302" t="n"/>
      <c r="CU407" s="302" t="n"/>
      <c r="CV407" s="302" t="n"/>
    </row>
    <row r="408" ht="10.5" customHeight="1" s="412">
      <c r="A408" s="318" t="inlineStr">
        <is>
          <t>CFPS</t>
        </is>
      </c>
      <c r="B408" s="319" t="inlineStr">
        <is>
          <t>-</t>
        </is>
      </c>
      <c r="C408" s="319" t="inlineStr">
        <is>
          <t>-</t>
        </is>
      </c>
      <c r="D408" s="319" t="inlineStr">
        <is>
          <t>-</t>
        </is>
      </c>
      <c r="E408" s="319" t="inlineStr">
        <is>
          <t>-</t>
        </is>
      </c>
      <c r="F408" s="319" t="inlineStr">
        <is>
          <t>-</t>
        </is>
      </c>
      <c r="G408" s="319" t="inlineStr">
        <is>
          <t>-</t>
        </is>
      </c>
      <c r="H408" s="319" t="inlineStr">
        <is>
          <t>-</t>
        </is>
      </c>
      <c r="I408" s="319" t="inlineStr">
        <is>
          <t>-</t>
        </is>
      </c>
      <c r="J408" s="319" t="inlineStr">
        <is>
          <t>-</t>
        </is>
      </c>
      <c r="K408" s="319" t="inlineStr">
        <is>
          <t>-</t>
        </is>
      </c>
      <c r="L408" s="319" t="inlineStr">
        <is>
          <t>-</t>
        </is>
      </c>
      <c r="M408" s="319" t="inlineStr">
        <is>
          <t>-</t>
        </is>
      </c>
      <c r="N408" s="461" t="n">
        <v>0.155</v>
      </c>
      <c r="O408" s="461" t="n">
        <v>0.37144</v>
      </c>
      <c r="P408" s="461" t="n">
        <v>0.65</v>
      </c>
      <c r="Q408" s="461" t="n">
        <v>0.04</v>
      </c>
      <c r="R408" s="461" t="n">
        <v>0.0955</v>
      </c>
      <c r="S408" s="461" t="n">
        <v>0.23386</v>
      </c>
      <c r="T408" s="461" t="n">
        <v>1.0412</v>
      </c>
      <c r="U408" s="461" t="n">
        <v>0.1095</v>
      </c>
      <c r="V408" s="461" t="n">
        <v>0.3265</v>
      </c>
      <c r="W408" s="461" t="n">
        <v>0.3411</v>
      </c>
      <c r="X408" s="461" t="n">
        <v>1.144</v>
      </c>
      <c r="Y408" s="461" t="n">
        <v>0.1723</v>
      </c>
      <c r="Z408" s="461" t="n">
        <v>0.3139</v>
      </c>
      <c r="AA408" s="461" t="n">
        <v>0.16351</v>
      </c>
      <c r="AB408" s="319" t="inlineStr">
        <is>
          <t>-</t>
        </is>
      </c>
      <c r="AC408" s="319" t="inlineStr">
        <is>
          <t>-</t>
        </is>
      </c>
      <c r="AD408" s="319" t="inlineStr">
        <is>
          <t>-</t>
        </is>
      </c>
      <c r="AE408" s="319" t="inlineStr">
        <is>
          <t>-</t>
        </is>
      </c>
      <c r="AF408" s="319" t="inlineStr">
        <is>
          <t>-</t>
        </is>
      </c>
      <c r="AG408" s="319" t="inlineStr">
        <is>
          <t>-</t>
        </is>
      </c>
      <c r="AH408" s="319" t="inlineStr">
        <is>
          <t>-</t>
        </is>
      </c>
      <c r="AI408" s="319" t="inlineStr">
        <is>
          <t>-</t>
        </is>
      </c>
      <c r="AJ408" s="319" t="inlineStr">
        <is>
          <t>-</t>
        </is>
      </c>
      <c r="AK408" s="319" t="inlineStr">
        <is>
          <t>-</t>
        </is>
      </c>
      <c r="AL408" s="319" t="inlineStr">
        <is>
          <t>-</t>
        </is>
      </c>
      <c r="AM408" s="319" t="inlineStr">
        <is>
          <t>-</t>
        </is>
      </c>
      <c r="AN408" s="319" t="inlineStr">
        <is>
          <t>-</t>
        </is>
      </c>
      <c r="AO408" s="319" t="inlineStr">
        <is>
          <t>-</t>
        </is>
      </c>
      <c r="AP408" s="319" t="inlineStr">
        <is>
          <t>-</t>
        </is>
      </c>
      <c r="AQ408" s="319" t="inlineStr">
        <is>
          <t>-</t>
        </is>
      </c>
      <c r="AR408" s="319" t="inlineStr">
        <is>
          <t>-</t>
        </is>
      </c>
      <c r="AS408" s="319" t="inlineStr">
        <is>
          <t>-</t>
        </is>
      </c>
      <c r="AT408" s="319" t="inlineStr">
        <is>
          <t>-</t>
        </is>
      </c>
      <c r="AU408" s="319" t="inlineStr">
        <is>
          <t>-</t>
        </is>
      </c>
      <c r="AV408" s="319" t="inlineStr">
        <is>
          <t>-</t>
        </is>
      </c>
      <c r="AW408" s="319" t="inlineStr">
        <is>
          <t>-</t>
        </is>
      </c>
      <c r="AX408" s="319" t="inlineStr">
        <is>
          <t>-</t>
        </is>
      </c>
      <c r="AY408" s="319" t="inlineStr">
        <is>
          <t>-</t>
        </is>
      </c>
      <c r="AZ408" s="319" t="inlineStr">
        <is>
          <t>-</t>
        </is>
      </c>
      <c r="BA408" s="319" t="inlineStr">
        <is>
          <t>-</t>
        </is>
      </c>
      <c r="BB408" s="319" t="inlineStr">
        <is>
          <t>-</t>
        </is>
      </c>
      <c r="BC408" s="319" t="inlineStr">
        <is>
          <t>-</t>
        </is>
      </c>
      <c r="BD408" s="319" t="inlineStr">
        <is>
          <t>-</t>
        </is>
      </c>
      <c r="BE408" s="461" t="n">
        <v>1.15</v>
      </c>
      <c r="BF408" s="319" t="inlineStr">
        <is>
          <t>-</t>
        </is>
      </c>
      <c r="BG408" s="319" t="inlineStr">
        <is>
          <t>-</t>
        </is>
      </c>
      <c r="BH408" s="319" t="inlineStr">
        <is>
          <t>-</t>
        </is>
      </c>
      <c r="BI408" s="319" t="inlineStr">
        <is>
          <t>-</t>
        </is>
      </c>
      <c r="BJ408" s="319" t="inlineStr">
        <is>
          <t>-</t>
        </is>
      </c>
      <c r="BK408" s="319" t="inlineStr">
        <is>
          <t>-</t>
        </is>
      </c>
      <c r="BL408" s="319" t="inlineStr">
        <is>
          <t>-</t>
        </is>
      </c>
      <c r="BM408" s="319" t="inlineStr">
        <is>
          <t>-</t>
        </is>
      </c>
      <c r="BN408" s="319" t="inlineStr">
        <is>
          <t>-</t>
        </is>
      </c>
      <c r="BO408" s="319" t="inlineStr">
        <is>
          <t>-</t>
        </is>
      </c>
      <c r="BP408" s="319" t="inlineStr">
        <is>
          <t>-</t>
        </is>
      </c>
      <c r="BQ408" s="319" t="inlineStr">
        <is>
          <t>-</t>
        </is>
      </c>
      <c r="BR408" s="319" t="inlineStr">
        <is>
          <t>-</t>
        </is>
      </c>
      <c r="BS408" s="319" t="inlineStr">
        <is>
          <t>-</t>
        </is>
      </c>
      <c r="BT408" s="319" t="inlineStr">
        <is>
          <t>-</t>
        </is>
      </c>
      <c r="BU408" s="319" t="inlineStr">
        <is>
          <t>-</t>
        </is>
      </c>
      <c r="BV408" s="319" t="inlineStr">
        <is>
          <t>-</t>
        </is>
      </c>
      <c r="BW408" s="319" t="inlineStr">
        <is>
          <t>-</t>
        </is>
      </c>
      <c r="BX408" s="319" t="inlineStr">
        <is>
          <t>-</t>
        </is>
      </c>
      <c r="BY408" s="319" t="inlineStr">
        <is>
          <t>-</t>
        </is>
      </c>
      <c r="BZ408" s="319" t="inlineStr">
        <is>
          <t>-</t>
        </is>
      </c>
      <c r="CA408" s="319" t="inlineStr">
        <is>
          <t>-</t>
        </is>
      </c>
      <c r="CB408" s="319" t="inlineStr">
        <is>
          <t>-</t>
        </is>
      </c>
      <c r="CC408" s="302" t="n"/>
      <c r="CD408" s="302" t="n"/>
      <c r="CE408" s="302" t="n"/>
      <c r="CF408" s="302" t="n"/>
      <c r="CG408" s="302" t="n"/>
      <c r="CH408" s="302" t="n"/>
      <c r="CI408" s="302" t="n"/>
      <c r="CJ408" s="302" t="n"/>
      <c r="CK408" s="302" t="n"/>
      <c r="CL408" s="302" t="n"/>
      <c r="CM408" s="302" t="n"/>
      <c r="CN408" s="302" t="n"/>
      <c r="CO408" s="302" t="n"/>
      <c r="CP408" s="302" t="n"/>
      <c r="CQ408" s="302" t="n"/>
      <c r="CR408" s="302" t="n"/>
      <c r="CS408" s="302" t="n"/>
      <c r="CT408" s="302" t="n"/>
      <c r="CU408" s="302" t="n"/>
      <c r="CV408" s="302" t="n"/>
    </row>
    <row r="409" ht="10.5" customHeight="1" s="412">
      <c r="A409" s="302" t="inlineStr">
        <is>
          <t xml:space="preserve">    Final Est.</t>
        </is>
      </c>
      <c r="B409" s="319" t="inlineStr">
        <is>
          <t>-</t>
        </is>
      </c>
      <c r="C409" s="319" t="inlineStr">
        <is>
          <t>-</t>
        </is>
      </c>
      <c r="D409" s="319" t="inlineStr">
        <is>
          <t>-</t>
        </is>
      </c>
      <c r="E409" s="319" t="inlineStr">
        <is>
          <t>-</t>
        </is>
      </c>
      <c r="F409" s="319" t="inlineStr">
        <is>
          <t>-</t>
        </is>
      </c>
      <c r="G409" s="319" t="inlineStr">
        <is>
          <t>-</t>
        </is>
      </c>
      <c r="H409" s="319" t="inlineStr">
        <is>
          <t>-</t>
        </is>
      </c>
      <c r="I409" s="319" t="inlineStr">
        <is>
          <t>-</t>
        </is>
      </c>
      <c r="J409" s="319" t="inlineStr">
        <is>
          <t>-</t>
        </is>
      </c>
      <c r="K409" s="319" t="inlineStr">
        <is>
          <t>-</t>
        </is>
      </c>
      <c r="L409" s="319" t="inlineStr">
        <is>
          <t>-</t>
        </is>
      </c>
      <c r="M409" s="319" t="inlineStr">
        <is>
          <t>-</t>
        </is>
      </c>
      <c r="N409" s="462" t="n">
        <v>0.09862</v>
      </c>
      <c r="O409" s="462" t="n">
        <v>0.15882</v>
      </c>
      <c r="P409" s="462" t="n">
        <v>0.52574</v>
      </c>
      <c r="Q409" s="462" t="n">
        <v>0.273</v>
      </c>
      <c r="R409" s="462" t="n">
        <v>0.14227</v>
      </c>
      <c r="S409" s="462" t="n">
        <v>0.31863</v>
      </c>
      <c r="T409" s="462" t="n">
        <v>0.78495</v>
      </c>
      <c r="U409" s="462" t="n">
        <v>0.19615</v>
      </c>
      <c r="V409" s="462" t="n">
        <v>0.3192</v>
      </c>
      <c r="W409" s="462" t="n">
        <v>0.3799</v>
      </c>
      <c r="X409" s="462" t="n">
        <v>1.07194</v>
      </c>
      <c r="Y409" s="462" t="n">
        <v>0.62832</v>
      </c>
      <c r="Z409" s="462" t="n">
        <v>0.54657</v>
      </c>
      <c r="AA409" s="462" t="n">
        <v>0.23509</v>
      </c>
      <c r="AB409" s="319" t="inlineStr">
        <is>
          <t>-</t>
        </is>
      </c>
      <c r="AC409" s="319" t="inlineStr">
        <is>
          <t>-</t>
        </is>
      </c>
      <c r="AD409" s="319" t="inlineStr">
        <is>
          <t>-</t>
        </is>
      </c>
      <c r="AE409" s="319" t="inlineStr">
        <is>
          <t>-</t>
        </is>
      </c>
      <c r="AF409" s="319" t="inlineStr">
        <is>
          <t>-</t>
        </is>
      </c>
      <c r="AG409" s="319" t="inlineStr">
        <is>
          <t>-</t>
        </is>
      </c>
      <c r="AH409" s="319" t="inlineStr">
        <is>
          <t>-</t>
        </is>
      </c>
      <c r="AI409" s="319" t="inlineStr">
        <is>
          <t>-</t>
        </is>
      </c>
      <c r="AJ409" s="319" t="inlineStr">
        <is>
          <t>-</t>
        </is>
      </c>
      <c r="AK409" s="319" t="inlineStr">
        <is>
          <t>-</t>
        </is>
      </c>
      <c r="AL409" s="319" t="inlineStr">
        <is>
          <t>-</t>
        </is>
      </c>
      <c r="AM409" s="319" t="inlineStr">
        <is>
          <t>-</t>
        </is>
      </c>
      <c r="AN409" s="319" t="inlineStr">
        <is>
          <t>-</t>
        </is>
      </c>
      <c r="AO409" s="319" t="inlineStr">
        <is>
          <t>-</t>
        </is>
      </c>
      <c r="AP409" s="319" t="inlineStr">
        <is>
          <t>-</t>
        </is>
      </c>
      <c r="AQ409" s="319" t="inlineStr">
        <is>
          <t>-</t>
        </is>
      </c>
      <c r="AR409" s="319" t="inlineStr">
        <is>
          <t>-</t>
        </is>
      </c>
      <c r="AS409" s="319" t="inlineStr">
        <is>
          <t>-</t>
        </is>
      </c>
      <c r="AT409" s="319" t="inlineStr">
        <is>
          <t>-</t>
        </is>
      </c>
      <c r="AU409" s="319" t="inlineStr">
        <is>
          <t>-</t>
        </is>
      </c>
      <c r="AV409" s="319" t="inlineStr">
        <is>
          <t>-</t>
        </is>
      </c>
      <c r="AW409" s="319" t="inlineStr">
        <is>
          <t>-</t>
        </is>
      </c>
      <c r="AX409" s="319" t="inlineStr">
        <is>
          <t>-</t>
        </is>
      </c>
      <c r="AY409" s="319" t="inlineStr">
        <is>
          <t>-</t>
        </is>
      </c>
      <c r="AZ409" s="319" t="inlineStr">
        <is>
          <t>-</t>
        </is>
      </c>
      <c r="BA409" s="319" t="inlineStr">
        <is>
          <t>-</t>
        </is>
      </c>
      <c r="BB409" s="319" t="inlineStr">
        <is>
          <t>-</t>
        </is>
      </c>
      <c r="BC409" s="319" t="inlineStr">
        <is>
          <t>-</t>
        </is>
      </c>
      <c r="BD409" s="319" t="inlineStr">
        <is>
          <t>-</t>
        </is>
      </c>
      <c r="BE409" s="462" t="n">
        <v>-0.57477</v>
      </c>
      <c r="BF409" s="319" t="inlineStr">
        <is>
          <t>-</t>
        </is>
      </c>
      <c r="BG409" s="319" t="inlineStr">
        <is>
          <t>-</t>
        </is>
      </c>
      <c r="BH409" s="319" t="inlineStr">
        <is>
          <t>-</t>
        </is>
      </c>
      <c r="BI409" s="319" t="inlineStr">
        <is>
          <t>-</t>
        </is>
      </c>
      <c r="BJ409" s="319" t="inlineStr">
        <is>
          <t>-</t>
        </is>
      </c>
      <c r="BK409" s="319" t="inlineStr">
        <is>
          <t>-</t>
        </is>
      </c>
      <c r="BL409" s="319" t="inlineStr">
        <is>
          <t>-</t>
        </is>
      </c>
      <c r="BM409" s="319" t="inlineStr">
        <is>
          <t>-</t>
        </is>
      </c>
      <c r="BN409" s="319" t="inlineStr">
        <is>
          <t>-</t>
        </is>
      </c>
      <c r="BO409" s="319" t="inlineStr">
        <is>
          <t>-</t>
        </is>
      </c>
      <c r="BP409" s="319" t="inlineStr">
        <is>
          <t>-</t>
        </is>
      </c>
      <c r="BQ409" s="319" t="inlineStr">
        <is>
          <t>-</t>
        </is>
      </c>
      <c r="BR409" s="319" t="inlineStr">
        <is>
          <t>-</t>
        </is>
      </c>
      <c r="BS409" s="319" t="inlineStr">
        <is>
          <t>-</t>
        </is>
      </c>
      <c r="BT409" s="319" t="inlineStr">
        <is>
          <t>-</t>
        </is>
      </c>
      <c r="BU409" s="319" t="inlineStr">
        <is>
          <t>-</t>
        </is>
      </c>
      <c r="BV409" s="319" t="inlineStr">
        <is>
          <t>-</t>
        </is>
      </c>
      <c r="BW409" s="319" t="inlineStr">
        <is>
          <t>-</t>
        </is>
      </c>
      <c r="BX409" s="319" t="inlineStr">
        <is>
          <t>-</t>
        </is>
      </c>
      <c r="BY409" s="319" t="inlineStr">
        <is>
          <t>-</t>
        </is>
      </c>
      <c r="BZ409" s="319" t="inlineStr">
        <is>
          <t>-</t>
        </is>
      </c>
      <c r="CA409" s="319" t="inlineStr">
        <is>
          <t>-</t>
        </is>
      </c>
      <c r="CB409" s="319" t="inlineStr">
        <is>
          <t>-</t>
        </is>
      </c>
      <c r="CC409" s="302" t="n"/>
      <c r="CD409" s="302" t="n"/>
      <c r="CE409" s="302" t="n"/>
      <c r="CF409" s="302" t="n"/>
      <c r="CG409" s="302" t="n"/>
      <c r="CH409" s="302" t="n"/>
      <c r="CI409" s="302" t="n"/>
      <c r="CJ409" s="302" t="n"/>
      <c r="CK409" s="302" t="n"/>
      <c r="CL409" s="302" t="n"/>
      <c r="CM409" s="302" t="n"/>
      <c r="CN409" s="302" t="n"/>
      <c r="CO409" s="302" t="n"/>
      <c r="CP409" s="302" t="n"/>
      <c r="CQ409" s="302" t="n"/>
      <c r="CR409" s="302" t="n"/>
      <c r="CS409" s="302" t="n"/>
      <c r="CT409" s="302" t="n"/>
      <c r="CU409" s="302" t="n"/>
      <c r="CV409" s="302" t="n"/>
    </row>
    <row r="410" ht="10.5" customHeight="1" s="412">
      <c r="A410" s="302" t="inlineStr">
        <is>
          <t xml:space="preserve">    Median</t>
        </is>
      </c>
      <c r="B410" s="319" t="inlineStr">
        <is>
          <t>-</t>
        </is>
      </c>
      <c r="C410" s="319" t="inlineStr">
        <is>
          <t>-</t>
        </is>
      </c>
      <c r="D410" s="319" t="inlineStr">
        <is>
          <t>-</t>
        </is>
      </c>
      <c r="E410" s="319" t="inlineStr">
        <is>
          <t>-</t>
        </is>
      </c>
      <c r="F410" s="319" t="inlineStr">
        <is>
          <t>-</t>
        </is>
      </c>
      <c r="G410" s="319" t="inlineStr">
        <is>
          <t>-</t>
        </is>
      </c>
      <c r="H410" s="319" t="inlineStr">
        <is>
          <t>-</t>
        </is>
      </c>
      <c r="I410" s="319" t="inlineStr">
        <is>
          <t>-</t>
        </is>
      </c>
      <c r="J410" s="319" t="inlineStr">
        <is>
          <t>-</t>
        </is>
      </c>
      <c r="K410" s="319" t="inlineStr">
        <is>
          <t>-</t>
        </is>
      </c>
      <c r="L410" s="319" t="inlineStr">
        <is>
          <t>-</t>
        </is>
      </c>
      <c r="M410" s="319" t="inlineStr">
        <is>
          <t>-</t>
        </is>
      </c>
      <c r="N410" s="462" t="n">
        <v>0.09862</v>
      </c>
      <c r="O410" s="462" t="n">
        <v>0.15882</v>
      </c>
      <c r="P410" s="462" t="n">
        <v>0.52574</v>
      </c>
      <c r="Q410" s="462" t="n">
        <v>0.273</v>
      </c>
      <c r="R410" s="462" t="n">
        <v>0.14227</v>
      </c>
      <c r="S410" s="462" t="n">
        <v>0.30422</v>
      </c>
      <c r="T410" s="462" t="n">
        <v>0.8454199999999999</v>
      </c>
      <c r="U410" s="462" t="n">
        <v>0.2</v>
      </c>
      <c r="V410" s="462" t="n">
        <v>0.34841</v>
      </c>
      <c r="W410" s="462" t="n">
        <v>0.38595</v>
      </c>
      <c r="X410" s="462" t="n">
        <v>1.22</v>
      </c>
      <c r="Y410" s="462" t="n">
        <v>0.6049600000000001</v>
      </c>
      <c r="Z410" s="462" t="n">
        <v>0.43972</v>
      </c>
      <c r="AA410" s="462" t="n">
        <v>0.2</v>
      </c>
      <c r="AB410" s="319" t="inlineStr">
        <is>
          <t>-</t>
        </is>
      </c>
      <c r="AC410" s="319" t="inlineStr">
        <is>
          <t>-</t>
        </is>
      </c>
      <c r="AD410" s="319" t="inlineStr">
        <is>
          <t>-</t>
        </is>
      </c>
      <c r="AE410" s="319" t="inlineStr">
        <is>
          <t>-</t>
        </is>
      </c>
      <c r="AF410" s="319" t="inlineStr">
        <is>
          <t>-</t>
        </is>
      </c>
      <c r="AG410" s="319" t="inlineStr">
        <is>
          <t>-</t>
        </is>
      </c>
      <c r="AH410" s="319" t="inlineStr">
        <is>
          <t>-</t>
        </is>
      </c>
      <c r="AI410" s="319" t="inlineStr">
        <is>
          <t>-</t>
        </is>
      </c>
      <c r="AJ410" s="319" t="inlineStr">
        <is>
          <t>-</t>
        </is>
      </c>
      <c r="AK410" s="319" t="inlineStr">
        <is>
          <t>-</t>
        </is>
      </c>
      <c r="AL410" s="319" t="inlineStr">
        <is>
          <t>-</t>
        </is>
      </c>
      <c r="AM410" s="319" t="inlineStr">
        <is>
          <t>-</t>
        </is>
      </c>
      <c r="AN410" s="319" t="inlineStr">
        <is>
          <t>-</t>
        </is>
      </c>
      <c r="AO410" s="319" t="inlineStr">
        <is>
          <t>-</t>
        </is>
      </c>
      <c r="AP410" s="319" t="inlineStr">
        <is>
          <t>-</t>
        </is>
      </c>
      <c r="AQ410" s="319" t="inlineStr">
        <is>
          <t>-</t>
        </is>
      </c>
      <c r="AR410" s="319" t="inlineStr">
        <is>
          <t>-</t>
        </is>
      </c>
      <c r="AS410" s="319" t="inlineStr">
        <is>
          <t>-</t>
        </is>
      </c>
      <c r="AT410" s="319" t="inlineStr">
        <is>
          <t>-</t>
        </is>
      </c>
      <c r="AU410" s="319" t="inlineStr">
        <is>
          <t>-</t>
        </is>
      </c>
      <c r="AV410" s="319" t="inlineStr">
        <is>
          <t>-</t>
        </is>
      </c>
      <c r="AW410" s="319" t="inlineStr">
        <is>
          <t>-</t>
        </is>
      </c>
      <c r="AX410" s="319" t="inlineStr">
        <is>
          <t>-</t>
        </is>
      </c>
      <c r="AY410" s="319" t="inlineStr">
        <is>
          <t>-</t>
        </is>
      </c>
      <c r="AZ410" s="319" t="inlineStr">
        <is>
          <t>-</t>
        </is>
      </c>
      <c r="BA410" s="319" t="inlineStr">
        <is>
          <t>-</t>
        </is>
      </c>
      <c r="BB410" s="319" t="inlineStr">
        <is>
          <t>-</t>
        </is>
      </c>
      <c r="BC410" s="319" t="inlineStr">
        <is>
          <t>-</t>
        </is>
      </c>
      <c r="BD410" s="319" t="inlineStr">
        <is>
          <t>-</t>
        </is>
      </c>
      <c r="BE410" s="462" t="n">
        <v>-0.57477</v>
      </c>
      <c r="BF410" s="319" t="inlineStr">
        <is>
          <t>-</t>
        </is>
      </c>
      <c r="BG410" s="319" t="inlineStr">
        <is>
          <t>-</t>
        </is>
      </c>
      <c r="BH410" s="319" t="inlineStr">
        <is>
          <t>-</t>
        </is>
      </c>
      <c r="BI410" s="319" t="inlineStr">
        <is>
          <t>-</t>
        </is>
      </c>
      <c r="BJ410" s="319" t="inlineStr">
        <is>
          <t>-</t>
        </is>
      </c>
      <c r="BK410" s="319" t="inlineStr">
        <is>
          <t>-</t>
        </is>
      </c>
      <c r="BL410" s="319" t="inlineStr">
        <is>
          <t>-</t>
        </is>
      </c>
      <c r="BM410" s="319" t="inlineStr">
        <is>
          <t>-</t>
        </is>
      </c>
      <c r="BN410" s="319" t="inlineStr">
        <is>
          <t>-</t>
        </is>
      </c>
      <c r="BO410" s="319" t="inlineStr">
        <is>
          <t>-</t>
        </is>
      </c>
      <c r="BP410" s="319" t="inlineStr">
        <is>
          <t>-</t>
        </is>
      </c>
      <c r="BQ410" s="319" t="inlineStr">
        <is>
          <t>-</t>
        </is>
      </c>
      <c r="BR410" s="319" t="inlineStr">
        <is>
          <t>-</t>
        </is>
      </c>
      <c r="BS410" s="319" t="inlineStr">
        <is>
          <t>-</t>
        </is>
      </c>
      <c r="BT410" s="319" t="inlineStr">
        <is>
          <t>-</t>
        </is>
      </c>
      <c r="BU410" s="319" t="inlineStr">
        <is>
          <t>-</t>
        </is>
      </c>
      <c r="BV410" s="319" t="inlineStr">
        <is>
          <t>-</t>
        </is>
      </c>
      <c r="BW410" s="319" t="inlineStr">
        <is>
          <t>-</t>
        </is>
      </c>
      <c r="BX410" s="319" t="inlineStr">
        <is>
          <t>-</t>
        </is>
      </c>
      <c r="BY410" s="319" t="inlineStr">
        <is>
          <t>-</t>
        </is>
      </c>
      <c r="BZ410" s="319" t="inlineStr">
        <is>
          <t>-</t>
        </is>
      </c>
      <c r="CA410" s="319" t="inlineStr">
        <is>
          <t>-</t>
        </is>
      </c>
      <c r="CB410" s="319" t="inlineStr">
        <is>
          <t>-</t>
        </is>
      </c>
      <c r="CC410" s="302" t="n"/>
      <c r="CD410" s="302" t="n"/>
      <c r="CE410" s="302" t="n"/>
      <c r="CF410" s="302" t="n"/>
      <c r="CG410" s="302" t="n"/>
      <c r="CH410" s="302" t="n"/>
      <c r="CI410" s="302" t="n"/>
      <c r="CJ410" s="302" t="n"/>
      <c r="CK410" s="302" t="n"/>
      <c r="CL410" s="302" t="n"/>
      <c r="CM410" s="302" t="n"/>
      <c r="CN410" s="302" t="n"/>
      <c r="CO410" s="302" t="n"/>
      <c r="CP410" s="302" t="n"/>
      <c r="CQ410" s="302" t="n"/>
      <c r="CR410" s="302" t="n"/>
      <c r="CS410" s="302" t="n"/>
      <c r="CT410" s="302" t="n"/>
      <c r="CU410" s="302" t="n"/>
      <c r="CV410" s="302" t="n"/>
    </row>
    <row r="411" ht="10.5" customHeight="1" s="412">
      <c r="A411" s="302" t="inlineStr">
        <is>
          <t xml:space="preserve">    High</t>
        </is>
      </c>
      <c r="B411" s="319" t="inlineStr">
        <is>
          <t>-</t>
        </is>
      </c>
      <c r="C411" s="319" t="inlineStr">
        <is>
          <t>-</t>
        </is>
      </c>
      <c r="D411" s="319" t="inlineStr">
        <is>
          <t>-</t>
        </is>
      </c>
      <c r="E411" s="319" t="inlineStr">
        <is>
          <t>-</t>
        </is>
      </c>
      <c r="F411" s="319" t="inlineStr">
        <is>
          <t>-</t>
        </is>
      </c>
      <c r="G411" s="319" t="inlineStr">
        <is>
          <t>-</t>
        </is>
      </c>
      <c r="H411" s="319" t="inlineStr">
        <is>
          <t>-</t>
        </is>
      </c>
      <c r="I411" s="319" t="inlineStr">
        <is>
          <t>-</t>
        </is>
      </c>
      <c r="J411" s="319" t="inlineStr">
        <is>
          <t>-</t>
        </is>
      </c>
      <c r="K411" s="319" t="inlineStr">
        <is>
          <t>-</t>
        </is>
      </c>
      <c r="L411" s="319" t="inlineStr">
        <is>
          <t>-</t>
        </is>
      </c>
      <c r="M411" s="319" t="inlineStr">
        <is>
          <t>-</t>
        </is>
      </c>
      <c r="N411" s="462" t="n">
        <v>0.09862</v>
      </c>
      <c r="O411" s="462" t="n">
        <v>0.17263</v>
      </c>
      <c r="P411" s="462" t="n">
        <v>0.55647</v>
      </c>
      <c r="Q411" s="462" t="n">
        <v>0.273</v>
      </c>
      <c r="R411" s="462" t="n">
        <v>0.15</v>
      </c>
      <c r="S411" s="462" t="n">
        <v>0.38</v>
      </c>
      <c r="T411" s="462" t="n">
        <v>0.89</v>
      </c>
      <c r="U411" s="462" t="n">
        <v>0.20844</v>
      </c>
      <c r="V411" s="462" t="n">
        <v>0.39</v>
      </c>
      <c r="W411" s="462" t="n">
        <v>0.41376</v>
      </c>
      <c r="X411" s="462" t="n">
        <v>1.22188</v>
      </c>
      <c r="Y411" s="462" t="n">
        <v>0.99</v>
      </c>
      <c r="Z411" s="462" t="n">
        <v>0.92</v>
      </c>
      <c r="AA411" s="462" t="n">
        <v>0.4891</v>
      </c>
      <c r="AB411" s="319" t="inlineStr">
        <is>
          <t>-</t>
        </is>
      </c>
      <c r="AC411" s="319" t="inlineStr">
        <is>
          <t>-</t>
        </is>
      </c>
      <c r="AD411" s="319" t="inlineStr">
        <is>
          <t>-</t>
        </is>
      </c>
      <c r="AE411" s="319" t="inlineStr">
        <is>
          <t>-</t>
        </is>
      </c>
      <c r="AF411" s="319" t="inlineStr">
        <is>
          <t>-</t>
        </is>
      </c>
      <c r="AG411" s="319" t="inlineStr">
        <is>
          <t>-</t>
        </is>
      </c>
      <c r="AH411" s="319" t="inlineStr">
        <is>
          <t>-</t>
        </is>
      </c>
      <c r="AI411" s="319" t="inlineStr">
        <is>
          <t>-</t>
        </is>
      </c>
      <c r="AJ411" s="319" t="inlineStr">
        <is>
          <t>-</t>
        </is>
      </c>
      <c r="AK411" s="319" t="inlineStr">
        <is>
          <t>-</t>
        </is>
      </c>
      <c r="AL411" s="319" t="inlineStr">
        <is>
          <t>-</t>
        </is>
      </c>
      <c r="AM411" s="319" t="inlineStr">
        <is>
          <t>-</t>
        </is>
      </c>
      <c r="AN411" s="319" t="inlineStr">
        <is>
          <t>-</t>
        </is>
      </c>
      <c r="AO411" s="319" t="inlineStr">
        <is>
          <t>-</t>
        </is>
      </c>
      <c r="AP411" s="319" t="inlineStr">
        <is>
          <t>-</t>
        </is>
      </c>
      <c r="AQ411" s="319" t="inlineStr">
        <is>
          <t>-</t>
        </is>
      </c>
      <c r="AR411" s="319" t="inlineStr">
        <is>
          <t>-</t>
        </is>
      </c>
      <c r="AS411" s="319" t="inlineStr">
        <is>
          <t>-</t>
        </is>
      </c>
      <c r="AT411" s="319" t="inlineStr">
        <is>
          <t>-</t>
        </is>
      </c>
      <c r="AU411" s="319" t="inlineStr">
        <is>
          <t>-</t>
        </is>
      </c>
      <c r="AV411" s="319" t="inlineStr">
        <is>
          <t>-</t>
        </is>
      </c>
      <c r="AW411" s="319" t="inlineStr">
        <is>
          <t>-</t>
        </is>
      </c>
      <c r="AX411" s="319" t="inlineStr">
        <is>
          <t>-</t>
        </is>
      </c>
      <c r="AY411" s="319" t="inlineStr">
        <is>
          <t>-</t>
        </is>
      </c>
      <c r="AZ411" s="319" t="inlineStr">
        <is>
          <t>-</t>
        </is>
      </c>
      <c r="BA411" s="319" t="inlineStr">
        <is>
          <t>-</t>
        </is>
      </c>
      <c r="BB411" s="319" t="inlineStr">
        <is>
          <t>-</t>
        </is>
      </c>
      <c r="BC411" s="319" t="inlineStr">
        <is>
          <t>-</t>
        </is>
      </c>
      <c r="BD411" s="319" t="inlineStr">
        <is>
          <t>-</t>
        </is>
      </c>
      <c r="BE411" s="462" t="n">
        <v>-0.57477</v>
      </c>
      <c r="BF411" s="319" t="inlineStr">
        <is>
          <t>-</t>
        </is>
      </c>
      <c r="BG411" s="319" t="inlineStr">
        <is>
          <t>-</t>
        </is>
      </c>
      <c r="BH411" s="319" t="inlineStr">
        <is>
          <t>-</t>
        </is>
      </c>
      <c r="BI411" s="319" t="inlineStr">
        <is>
          <t>-</t>
        </is>
      </c>
      <c r="BJ411" s="319" t="inlineStr">
        <is>
          <t>-</t>
        </is>
      </c>
      <c r="BK411" s="319" t="inlineStr">
        <is>
          <t>-</t>
        </is>
      </c>
      <c r="BL411" s="319" t="inlineStr">
        <is>
          <t>-</t>
        </is>
      </c>
      <c r="BM411" s="319" t="inlineStr">
        <is>
          <t>-</t>
        </is>
      </c>
      <c r="BN411" s="319" t="inlineStr">
        <is>
          <t>-</t>
        </is>
      </c>
      <c r="BO411" s="319" t="inlineStr">
        <is>
          <t>-</t>
        </is>
      </c>
      <c r="BP411" s="319" t="inlineStr">
        <is>
          <t>-</t>
        </is>
      </c>
      <c r="BQ411" s="319" t="inlineStr">
        <is>
          <t>-</t>
        </is>
      </c>
      <c r="BR411" s="319" t="inlineStr">
        <is>
          <t>-</t>
        </is>
      </c>
      <c r="BS411" s="319" t="inlineStr">
        <is>
          <t>-</t>
        </is>
      </c>
      <c r="BT411" s="319" t="inlineStr">
        <is>
          <t>-</t>
        </is>
      </c>
      <c r="BU411" s="319" t="inlineStr">
        <is>
          <t>-</t>
        </is>
      </c>
      <c r="BV411" s="319" t="inlineStr">
        <is>
          <t>-</t>
        </is>
      </c>
      <c r="BW411" s="319" t="inlineStr">
        <is>
          <t>-</t>
        </is>
      </c>
      <c r="BX411" s="319" t="inlineStr">
        <is>
          <t>-</t>
        </is>
      </c>
      <c r="BY411" s="319" t="inlineStr">
        <is>
          <t>-</t>
        </is>
      </c>
      <c r="BZ411" s="319" t="inlineStr">
        <is>
          <t>-</t>
        </is>
      </c>
      <c r="CA411" s="319" t="inlineStr">
        <is>
          <t>-</t>
        </is>
      </c>
      <c r="CB411" s="319" t="inlineStr">
        <is>
          <t>-</t>
        </is>
      </c>
      <c r="CC411" s="302" t="n"/>
      <c r="CD411" s="302" t="n"/>
      <c r="CE411" s="302" t="n"/>
      <c r="CF411" s="302" t="n"/>
      <c r="CG411" s="302" t="n"/>
      <c r="CH411" s="302" t="n"/>
      <c r="CI411" s="302" t="n"/>
      <c r="CJ411" s="302" t="n"/>
      <c r="CK411" s="302" t="n"/>
      <c r="CL411" s="302" t="n"/>
      <c r="CM411" s="302" t="n"/>
      <c r="CN411" s="302" t="n"/>
      <c r="CO411" s="302" t="n"/>
      <c r="CP411" s="302" t="n"/>
      <c r="CQ411" s="302" t="n"/>
      <c r="CR411" s="302" t="n"/>
      <c r="CS411" s="302" t="n"/>
      <c r="CT411" s="302" t="n"/>
      <c r="CU411" s="302" t="n"/>
      <c r="CV411" s="302" t="n"/>
    </row>
    <row r="412" ht="10.5" customHeight="1" s="412">
      <c r="A412" s="302" t="inlineStr">
        <is>
          <t xml:space="preserve">    Low</t>
        </is>
      </c>
      <c r="B412" s="319" t="inlineStr">
        <is>
          <t>-</t>
        </is>
      </c>
      <c r="C412" s="319" t="inlineStr">
        <is>
          <t>-</t>
        </is>
      </c>
      <c r="D412" s="319" t="inlineStr">
        <is>
          <t>-</t>
        </is>
      </c>
      <c r="E412" s="319" t="inlineStr">
        <is>
          <t>-</t>
        </is>
      </c>
      <c r="F412" s="319" t="inlineStr">
        <is>
          <t>-</t>
        </is>
      </c>
      <c r="G412" s="319" t="inlineStr">
        <is>
          <t>-</t>
        </is>
      </c>
      <c r="H412" s="319" t="inlineStr">
        <is>
          <t>-</t>
        </is>
      </c>
      <c r="I412" s="319" t="inlineStr">
        <is>
          <t>-</t>
        </is>
      </c>
      <c r="J412" s="319" t="inlineStr">
        <is>
          <t>-</t>
        </is>
      </c>
      <c r="K412" s="319" t="inlineStr">
        <is>
          <t>-</t>
        </is>
      </c>
      <c r="L412" s="319" t="inlineStr">
        <is>
          <t>-</t>
        </is>
      </c>
      <c r="M412" s="319" t="inlineStr">
        <is>
          <t>-</t>
        </is>
      </c>
      <c r="N412" s="462" t="n">
        <v>0.09862</v>
      </c>
      <c r="O412" s="462" t="n">
        <v>0.145</v>
      </c>
      <c r="P412" s="462" t="n">
        <v>0.495</v>
      </c>
      <c r="Q412" s="462" t="n">
        <v>0.273</v>
      </c>
      <c r="R412" s="462" t="n">
        <v>0.13453</v>
      </c>
      <c r="S412" s="462" t="n">
        <v>0.28609</v>
      </c>
      <c r="T412" s="462" t="n">
        <v>0.5589499999999999</v>
      </c>
      <c r="U412" s="462" t="n">
        <v>0.18</v>
      </c>
      <c r="V412" s="462" t="n">
        <v>0.19</v>
      </c>
      <c r="W412" s="462" t="n">
        <v>0.34</v>
      </c>
      <c r="X412" s="462" t="n">
        <v>0.77395</v>
      </c>
      <c r="Y412" s="462" t="n">
        <v>0.29</v>
      </c>
      <c r="Z412" s="462" t="n">
        <v>0.28</v>
      </c>
      <c r="AA412" s="462" t="n">
        <v>0.01618</v>
      </c>
      <c r="AB412" s="319" t="inlineStr">
        <is>
          <t>-</t>
        </is>
      </c>
      <c r="AC412" s="319" t="inlineStr">
        <is>
          <t>-</t>
        </is>
      </c>
      <c r="AD412" s="319" t="inlineStr">
        <is>
          <t>-</t>
        </is>
      </c>
      <c r="AE412" s="319" t="inlineStr">
        <is>
          <t>-</t>
        </is>
      </c>
      <c r="AF412" s="319" t="inlineStr">
        <is>
          <t>-</t>
        </is>
      </c>
      <c r="AG412" s="319" t="inlineStr">
        <is>
          <t>-</t>
        </is>
      </c>
      <c r="AH412" s="319" t="inlineStr">
        <is>
          <t>-</t>
        </is>
      </c>
      <c r="AI412" s="319" t="inlineStr">
        <is>
          <t>-</t>
        </is>
      </c>
      <c r="AJ412" s="319" t="inlineStr">
        <is>
          <t>-</t>
        </is>
      </c>
      <c r="AK412" s="319" t="inlineStr">
        <is>
          <t>-</t>
        </is>
      </c>
      <c r="AL412" s="319" t="inlineStr">
        <is>
          <t>-</t>
        </is>
      </c>
      <c r="AM412" s="319" t="inlineStr">
        <is>
          <t>-</t>
        </is>
      </c>
      <c r="AN412" s="319" t="inlineStr">
        <is>
          <t>-</t>
        </is>
      </c>
      <c r="AO412" s="319" t="inlineStr">
        <is>
          <t>-</t>
        </is>
      </c>
      <c r="AP412" s="319" t="inlineStr">
        <is>
          <t>-</t>
        </is>
      </c>
      <c r="AQ412" s="319" t="inlineStr">
        <is>
          <t>-</t>
        </is>
      </c>
      <c r="AR412" s="319" t="inlineStr">
        <is>
          <t>-</t>
        </is>
      </c>
      <c r="AS412" s="319" t="inlineStr">
        <is>
          <t>-</t>
        </is>
      </c>
      <c r="AT412" s="319" t="inlineStr">
        <is>
          <t>-</t>
        </is>
      </c>
      <c r="AU412" s="319" t="inlineStr">
        <is>
          <t>-</t>
        </is>
      </c>
      <c r="AV412" s="319" t="inlineStr">
        <is>
          <t>-</t>
        </is>
      </c>
      <c r="AW412" s="319" t="inlineStr">
        <is>
          <t>-</t>
        </is>
      </c>
      <c r="AX412" s="319" t="inlineStr">
        <is>
          <t>-</t>
        </is>
      </c>
      <c r="AY412" s="319" t="inlineStr">
        <is>
          <t>-</t>
        </is>
      </c>
      <c r="AZ412" s="319" t="inlineStr">
        <is>
          <t>-</t>
        </is>
      </c>
      <c r="BA412" s="319" t="inlineStr">
        <is>
          <t>-</t>
        </is>
      </c>
      <c r="BB412" s="319" t="inlineStr">
        <is>
          <t>-</t>
        </is>
      </c>
      <c r="BC412" s="319" t="inlineStr">
        <is>
          <t>-</t>
        </is>
      </c>
      <c r="BD412" s="319" t="inlineStr">
        <is>
          <t>-</t>
        </is>
      </c>
      <c r="BE412" s="462" t="n">
        <v>-0.57477</v>
      </c>
      <c r="BF412" s="319" t="inlineStr">
        <is>
          <t>-</t>
        </is>
      </c>
      <c r="BG412" s="319" t="inlineStr">
        <is>
          <t>-</t>
        </is>
      </c>
      <c r="BH412" s="319" t="inlineStr">
        <is>
          <t>-</t>
        </is>
      </c>
      <c r="BI412" s="319" t="inlineStr">
        <is>
          <t>-</t>
        </is>
      </c>
      <c r="BJ412" s="319" t="inlineStr">
        <is>
          <t>-</t>
        </is>
      </c>
      <c r="BK412" s="319" t="inlineStr">
        <is>
          <t>-</t>
        </is>
      </c>
      <c r="BL412" s="319" t="inlineStr">
        <is>
          <t>-</t>
        </is>
      </c>
      <c r="BM412" s="319" t="inlineStr">
        <is>
          <t>-</t>
        </is>
      </c>
      <c r="BN412" s="319" t="inlineStr">
        <is>
          <t>-</t>
        </is>
      </c>
      <c r="BO412" s="319" t="inlineStr">
        <is>
          <t>-</t>
        </is>
      </c>
      <c r="BP412" s="319" t="inlineStr">
        <is>
          <t>-</t>
        </is>
      </c>
      <c r="BQ412" s="319" t="inlineStr">
        <is>
          <t>-</t>
        </is>
      </c>
      <c r="BR412" s="319" t="inlineStr">
        <is>
          <t>-</t>
        </is>
      </c>
      <c r="BS412" s="319" t="inlineStr">
        <is>
          <t>-</t>
        </is>
      </c>
      <c r="BT412" s="319" t="inlineStr">
        <is>
          <t>-</t>
        </is>
      </c>
      <c r="BU412" s="319" t="inlineStr">
        <is>
          <t>-</t>
        </is>
      </c>
      <c r="BV412" s="319" t="inlineStr">
        <is>
          <t>-</t>
        </is>
      </c>
      <c r="BW412" s="319" t="inlineStr">
        <is>
          <t>-</t>
        </is>
      </c>
      <c r="BX412" s="319" t="inlineStr">
        <is>
          <t>-</t>
        </is>
      </c>
      <c r="BY412" s="319" t="inlineStr">
        <is>
          <t>-</t>
        </is>
      </c>
      <c r="BZ412" s="319" t="inlineStr">
        <is>
          <t>-</t>
        </is>
      </c>
      <c r="CA412" s="319" t="inlineStr">
        <is>
          <t>-</t>
        </is>
      </c>
      <c r="CB412" s="319" t="inlineStr">
        <is>
          <t>-</t>
        </is>
      </c>
      <c r="CC412" s="302" t="n"/>
      <c r="CD412" s="302" t="n"/>
      <c r="CE412" s="302" t="n"/>
      <c r="CF412" s="302" t="n"/>
      <c r="CG412" s="302" t="n"/>
      <c r="CH412" s="302" t="n"/>
      <c r="CI412" s="302" t="n"/>
      <c r="CJ412" s="302" t="n"/>
      <c r="CK412" s="302" t="n"/>
      <c r="CL412" s="302" t="n"/>
      <c r="CM412" s="302" t="n"/>
      <c r="CN412" s="302" t="n"/>
      <c r="CO412" s="302" t="n"/>
      <c r="CP412" s="302" t="n"/>
      <c r="CQ412" s="302" t="n"/>
      <c r="CR412" s="302" t="n"/>
      <c r="CS412" s="302" t="n"/>
      <c r="CT412" s="302" t="n"/>
      <c r="CU412" s="302" t="n"/>
      <c r="CV412" s="302" t="n"/>
    </row>
    <row r="413" ht="10.5" customHeight="1" s="412">
      <c r="A413" s="302" t="inlineStr">
        <is>
          <t xml:space="preserve">    Std. Dev.</t>
        </is>
      </c>
      <c r="B413" s="319" t="inlineStr">
        <is>
          <t>-</t>
        </is>
      </c>
      <c r="C413" s="319" t="inlineStr">
        <is>
          <t>-</t>
        </is>
      </c>
      <c r="D413" s="319" t="inlineStr">
        <is>
          <t>-</t>
        </is>
      </c>
      <c r="E413" s="319" t="inlineStr">
        <is>
          <t>-</t>
        </is>
      </c>
      <c r="F413" s="319" t="inlineStr">
        <is>
          <t>-</t>
        </is>
      </c>
      <c r="G413" s="319" t="inlineStr">
        <is>
          <t>-</t>
        </is>
      </c>
      <c r="H413" s="319" t="inlineStr">
        <is>
          <t>-</t>
        </is>
      </c>
      <c r="I413" s="319" t="inlineStr">
        <is>
          <t>-</t>
        </is>
      </c>
      <c r="J413" s="319" t="inlineStr">
        <is>
          <t>-</t>
        </is>
      </c>
      <c r="K413" s="319" t="inlineStr">
        <is>
          <t>-</t>
        </is>
      </c>
      <c r="L413" s="319" t="inlineStr">
        <is>
          <t>-</t>
        </is>
      </c>
      <c r="M413" s="319" t="inlineStr">
        <is>
          <t>-</t>
        </is>
      </c>
      <c r="N413" s="460" t="n">
        <v>0</v>
      </c>
      <c r="O413" s="460" t="n">
        <v>0.01382</v>
      </c>
      <c r="P413" s="460" t="n">
        <v>0.03073</v>
      </c>
      <c r="Q413" s="460" t="n">
        <v>0</v>
      </c>
      <c r="R413" s="460" t="n">
        <v>0.00773</v>
      </c>
      <c r="S413" s="460" t="n">
        <v>0.03788</v>
      </c>
      <c r="T413" s="460" t="n">
        <v>0.13288</v>
      </c>
      <c r="U413" s="460" t="n">
        <v>0.01193</v>
      </c>
      <c r="V413" s="460" t="n">
        <v>0.07678</v>
      </c>
      <c r="W413" s="460" t="n">
        <v>0.03041</v>
      </c>
      <c r="X413" s="460" t="n">
        <v>0.21071</v>
      </c>
      <c r="Y413" s="460" t="n">
        <v>0.28625</v>
      </c>
      <c r="Z413" s="460" t="n">
        <v>0.27198</v>
      </c>
      <c r="AA413" s="460" t="n">
        <v>0.19466</v>
      </c>
      <c r="AB413" s="319" t="inlineStr">
        <is>
          <t>-</t>
        </is>
      </c>
      <c r="AC413" s="319" t="inlineStr">
        <is>
          <t>-</t>
        </is>
      </c>
      <c r="AD413" s="319" t="inlineStr">
        <is>
          <t>-</t>
        </is>
      </c>
      <c r="AE413" s="319" t="inlineStr">
        <is>
          <t>-</t>
        </is>
      </c>
      <c r="AF413" s="319" t="inlineStr">
        <is>
          <t>-</t>
        </is>
      </c>
      <c r="AG413" s="319" t="inlineStr">
        <is>
          <t>-</t>
        </is>
      </c>
      <c r="AH413" s="319" t="inlineStr">
        <is>
          <t>-</t>
        </is>
      </c>
      <c r="AI413" s="319" t="inlineStr">
        <is>
          <t>-</t>
        </is>
      </c>
      <c r="AJ413" s="319" t="inlineStr">
        <is>
          <t>-</t>
        </is>
      </c>
      <c r="AK413" s="319" t="inlineStr">
        <is>
          <t>-</t>
        </is>
      </c>
      <c r="AL413" s="319" t="inlineStr">
        <is>
          <t>-</t>
        </is>
      </c>
      <c r="AM413" s="319" t="inlineStr">
        <is>
          <t>-</t>
        </is>
      </c>
      <c r="AN413" s="319" t="inlineStr">
        <is>
          <t>-</t>
        </is>
      </c>
      <c r="AO413" s="319" t="inlineStr">
        <is>
          <t>-</t>
        </is>
      </c>
      <c r="AP413" s="319" t="inlineStr">
        <is>
          <t>-</t>
        </is>
      </c>
      <c r="AQ413" s="319" t="inlineStr">
        <is>
          <t>-</t>
        </is>
      </c>
      <c r="AR413" s="319" t="inlineStr">
        <is>
          <t>-</t>
        </is>
      </c>
      <c r="AS413" s="319" t="inlineStr">
        <is>
          <t>-</t>
        </is>
      </c>
      <c r="AT413" s="319" t="inlineStr">
        <is>
          <t>-</t>
        </is>
      </c>
      <c r="AU413" s="319" t="inlineStr">
        <is>
          <t>-</t>
        </is>
      </c>
      <c r="AV413" s="319" t="inlineStr">
        <is>
          <t>-</t>
        </is>
      </c>
      <c r="AW413" s="319" t="inlineStr">
        <is>
          <t>-</t>
        </is>
      </c>
      <c r="AX413" s="319" t="inlineStr">
        <is>
          <t>-</t>
        </is>
      </c>
      <c r="AY413" s="319" t="inlineStr">
        <is>
          <t>-</t>
        </is>
      </c>
      <c r="AZ413" s="319" t="inlineStr">
        <is>
          <t>-</t>
        </is>
      </c>
      <c r="BA413" s="319" t="inlineStr">
        <is>
          <t>-</t>
        </is>
      </c>
      <c r="BB413" s="319" t="inlineStr">
        <is>
          <t>-</t>
        </is>
      </c>
      <c r="BC413" s="319" t="inlineStr">
        <is>
          <t>-</t>
        </is>
      </c>
      <c r="BD413" s="319" t="inlineStr">
        <is>
          <t>-</t>
        </is>
      </c>
      <c r="BE413" s="460" t="n">
        <v>0</v>
      </c>
      <c r="BF413" s="319" t="inlineStr">
        <is>
          <t>-</t>
        </is>
      </c>
      <c r="BG413" s="319" t="inlineStr">
        <is>
          <t>-</t>
        </is>
      </c>
      <c r="BH413" s="319" t="inlineStr">
        <is>
          <t>-</t>
        </is>
      </c>
      <c r="BI413" s="319" t="inlineStr">
        <is>
          <t>-</t>
        </is>
      </c>
      <c r="BJ413" s="319" t="inlineStr">
        <is>
          <t>-</t>
        </is>
      </c>
      <c r="BK413" s="319" t="inlineStr">
        <is>
          <t>-</t>
        </is>
      </c>
      <c r="BL413" s="319" t="inlineStr">
        <is>
          <t>-</t>
        </is>
      </c>
      <c r="BM413" s="319" t="inlineStr">
        <is>
          <t>-</t>
        </is>
      </c>
      <c r="BN413" s="319" t="inlineStr">
        <is>
          <t>-</t>
        </is>
      </c>
      <c r="BO413" s="319" t="inlineStr">
        <is>
          <t>-</t>
        </is>
      </c>
      <c r="BP413" s="319" t="inlineStr">
        <is>
          <t>-</t>
        </is>
      </c>
      <c r="BQ413" s="319" t="inlineStr">
        <is>
          <t>-</t>
        </is>
      </c>
      <c r="BR413" s="319" t="inlineStr">
        <is>
          <t>-</t>
        </is>
      </c>
      <c r="BS413" s="319" t="inlineStr">
        <is>
          <t>-</t>
        </is>
      </c>
      <c r="BT413" s="319" t="inlineStr">
        <is>
          <t>-</t>
        </is>
      </c>
      <c r="BU413" s="319" t="inlineStr">
        <is>
          <t>-</t>
        </is>
      </c>
      <c r="BV413" s="319" t="inlineStr">
        <is>
          <t>-</t>
        </is>
      </c>
      <c r="BW413" s="319" t="inlineStr">
        <is>
          <t>-</t>
        </is>
      </c>
      <c r="BX413" s="319" t="inlineStr">
        <is>
          <t>-</t>
        </is>
      </c>
      <c r="BY413" s="319" t="inlineStr">
        <is>
          <t>-</t>
        </is>
      </c>
      <c r="BZ413" s="319" t="inlineStr">
        <is>
          <t>-</t>
        </is>
      </c>
      <c r="CA413" s="319" t="inlineStr">
        <is>
          <t>-</t>
        </is>
      </c>
      <c r="CB413" s="319" t="inlineStr">
        <is>
          <t>-</t>
        </is>
      </c>
      <c r="CC413" s="302" t="n"/>
      <c r="CD413" s="302" t="n"/>
      <c r="CE413" s="302" t="n"/>
      <c r="CF413" s="302" t="n"/>
      <c r="CG413" s="302" t="n"/>
      <c r="CH413" s="302" t="n"/>
      <c r="CI413" s="302" t="n"/>
      <c r="CJ413" s="302" t="n"/>
      <c r="CK413" s="302" t="n"/>
      <c r="CL413" s="302" t="n"/>
      <c r="CM413" s="302" t="n"/>
      <c r="CN413" s="302" t="n"/>
      <c r="CO413" s="302" t="n"/>
      <c r="CP413" s="302" t="n"/>
      <c r="CQ413" s="302" t="n"/>
      <c r="CR413" s="302" t="n"/>
      <c r="CS413" s="302" t="n"/>
      <c r="CT413" s="302" t="n"/>
      <c r="CU413" s="302" t="n"/>
      <c r="CV413" s="302" t="n"/>
    </row>
    <row r="414" ht="10.5" customHeight="1" s="412">
      <c r="A414" s="302" t="inlineStr">
        <is>
          <t xml:space="preserve">    No. of Estimates</t>
        </is>
      </c>
      <c r="B414" s="319" t="inlineStr">
        <is>
          <t>-</t>
        </is>
      </c>
      <c r="C414" s="319" t="inlineStr">
        <is>
          <t>-</t>
        </is>
      </c>
      <c r="D414" s="319" t="inlineStr">
        <is>
          <t>-</t>
        </is>
      </c>
      <c r="E414" s="319" t="inlineStr">
        <is>
          <t>-</t>
        </is>
      </c>
      <c r="F414" s="319" t="inlineStr">
        <is>
          <t>-</t>
        </is>
      </c>
      <c r="G414" s="319" t="inlineStr">
        <is>
          <t>-</t>
        </is>
      </c>
      <c r="H414" s="319" t="inlineStr">
        <is>
          <t>-</t>
        </is>
      </c>
      <c r="I414" s="319" t="inlineStr">
        <is>
          <t>-</t>
        </is>
      </c>
      <c r="J414" s="319" t="inlineStr">
        <is>
          <t>-</t>
        </is>
      </c>
      <c r="K414" s="319" t="inlineStr">
        <is>
          <t>-</t>
        </is>
      </c>
      <c r="L414" s="319" t="inlineStr">
        <is>
          <t>-</t>
        </is>
      </c>
      <c r="M414" s="319" t="inlineStr">
        <is>
          <t>-</t>
        </is>
      </c>
      <c r="N414" s="319" t="inlineStr">
        <is>
          <t>1/1</t>
        </is>
      </c>
      <c r="O414" s="319" t="inlineStr">
        <is>
          <t>2/2</t>
        </is>
      </c>
      <c r="P414" s="319" t="inlineStr">
        <is>
          <t>2/2</t>
        </is>
      </c>
      <c r="Q414" s="319" t="inlineStr">
        <is>
          <t>1/1</t>
        </is>
      </c>
      <c r="R414" s="319" t="inlineStr">
        <is>
          <t>2/2</t>
        </is>
      </c>
      <c r="S414" s="319" t="inlineStr">
        <is>
          <t>4/4</t>
        </is>
      </c>
      <c r="T414" s="319" t="inlineStr">
        <is>
          <t>4/4</t>
        </is>
      </c>
      <c r="U414" s="319" t="inlineStr">
        <is>
          <t>3/4</t>
        </is>
      </c>
      <c r="V414" s="319" t="inlineStr">
        <is>
          <t>4/4</t>
        </is>
      </c>
      <c r="W414" s="319" t="inlineStr">
        <is>
          <t>3/4</t>
        </is>
      </c>
      <c r="X414" s="319" t="inlineStr">
        <is>
          <t>3/4</t>
        </is>
      </c>
      <c r="Y414" s="319" t="inlineStr">
        <is>
          <t>3/4</t>
        </is>
      </c>
      <c r="Z414" s="319" t="inlineStr">
        <is>
          <t>3/3</t>
        </is>
      </c>
      <c r="AA414" s="319" t="inlineStr">
        <is>
          <t>3/3</t>
        </is>
      </c>
      <c r="AB414" s="319" t="inlineStr">
        <is>
          <t>-</t>
        </is>
      </c>
      <c r="AC414" s="319" t="inlineStr">
        <is>
          <t>-</t>
        </is>
      </c>
      <c r="AD414" s="319" t="inlineStr">
        <is>
          <t>-</t>
        </is>
      </c>
      <c r="AE414" s="319" t="inlineStr">
        <is>
          <t>-</t>
        </is>
      </c>
      <c r="AF414" s="319" t="inlineStr">
        <is>
          <t>-</t>
        </is>
      </c>
      <c r="AG414" s="319" t="inlineStr">
        <is>
          <t>-</t>
        </is>
      </c>
      <c r="AH414" s="319" t="inlineStr">
        <is>
          <t>-</t>
        </is>
      </c>
      <c r="AI414" s="319" t="inlineStr">
        <is>
          <t>-</t>
        </is>
      </c>
      <c r="AJ414" s="319" t="inlineStr">
        <is>
          <t>-</t>
        </is>
      </c>
      <c r="AK414" s="319" t="inlineStr">
        <is>
          <t>-</t>
        </is>
      </c>
      <c r="AL414" s="319" t="inlineStr">
        <is>
          <t>-</t>
        </is>
      </c>
      <c r="AM414" s="319" t="inlineStr">
        <is>
          <t>-</t>
        </is>
      </c>
      <c r="AN414" s="319" t="inlineStr">
        <is>
          <t>-</t>
        </is>
      </c>
      <c r="AO414" s="319" t="inlineStr">
        <is>
          <t>-</t>
        </is>
      </c>
      <c r="AP414" s="319" t="inlineStr">
        <is>
          <t>-</t>
        </is>
      </c>
      <c r="AQ414" s="319" t="inlineStr">
        <is>
          <t>-</t>
        </is>
      </c>
      <c r="AR414" s="319" t="inlineStr">
        <is>
          <t>-</t>
        </is>
      </c>
      <c r="AS414" s="319" t="inlineStr">
        <is>
          <t>-</t>
        </is>
      </c>
      <c r="AT414" s="319" t="inlineStr">
        <is>
          <t>-</t>
        </is>
      </c>
      <c r="AU414" s="319" t="inlineStr">
        <is>
          <t>-</t>
        </is>
      </c>
      <c r="AV414" s="319" t="inlineStr">
        <is>
          <t>-</t>
        </is>
      </c>
      <c r="AW414" s="319" t="inlineStr">
        <is>
          <t>-</t>
        </is>
      </c>
      <c r="AX414" s="319" t="inlineStr">
        <is>
          <t>-</t>
        </is>
      </c>
      <c r="AY414" s="319" t="inlineStr">
        <is>
          <t>-</t>
        </is>
      </c>
      <c r="AZ414" s="319" t="inlineStr">
        <is>
          <t>-</t>
        </is>
      </c>
      <c r="BA414" s="319" t="inlineStr">
        <is>
          <t>-</t>
        </is>
      </c>
      <c r="BB414" s="319" t="inlineStr">
        <is>
          <t>-</t>
        </is>
      </c>
      <c r="BC414" s="319" t="inlineStr">
        <is>
          <t>-</t>
        </is>
      </c>
      <c r="BD414" s="319" t="inlineStr">
        <is>
          <t>-</t>
        </is>
      </c>
      <c r="BE414" s="319" t="inlineStr">
        <is>
          <t>1/1</t>
        </is>
      </c>
      <c r="BF414" s="319" t="inlineStr">
        <is>
          <t>-</t>
        </is>
      </c>
      <c r="BG414" s="319" t="inlineStr">
        <is>
          <t>-</t>
        </is>
      </c>
      <c r="BH414" s="319" t="inlineStr">
        <is>
          <t>-</t>
        </is>
      </c>
      <c r="BI414" s="319" t="inlineStr">
        <is>
          <t>-</t>
        </is>
      </c>
      <c r="BJ414" s="319" t="inlineStr">
        <is>
          <t>-</t>
        </is>
      </c>
      <c r="BK414" s="319" t="inlineStr">
        <is>
          <t>-</t>
        </is>
      </c>
      <c r="BL414" s="319" t="inlineStr">
        <is>
          <t>-</t>
        </is>
      </c>
      <c r="BM414" s="319" t="inlineStr">
        <is>
          <t>-</t>
        </is>
      </c>
      <c r="BN414" s="319" t="inlineStr">
        <is>
          <t>-</t>
        </is>
      </c>
      <c r="BO414" s="319" t="inlineStr">
        <is>
          <t>-</t>
        </is>
      </c>
      <c r="BP414" s="319" t="inlineStr">
        <is>
          <t>-</t>
        </is>
      </c>
      <c r="BQ414" s="319" t="inlineStr">
        <is>
          <t>-</t>
        </is>
      </c>
      <c r="BR414" s="319" t="inlineStr">
        <is>
          <t>-</t>
        </is>
      </c>
      <c r="BS414" s="319" t="inlineStr">
        <is>
          <t>-</t>
        </is>
      </c>
      <c r="BT414" s="319" t="inlineStr">
        <is>
          <t>-</t>
        </is>
      </c>
      <c r="BU414" s="319" t="inlineStr">
        <is>
          <t>-</t>
        </is>
      </c>
      <c r="BV414" s="319" t="inlineStr">
        <is>
          <t>-</t>
        </is>
      </c>
      <c r="BW414" s="319" t="inlineStr">
        <is>
          <t>-</t>
        </is>
      </c>
      <c r="BX414" s="319" t="inlineStr">
        <is>
          <t>-</t>
        </is>
      </c>
      <c r="BY414" s="319" t="inlineStr">
        <is>
          <t>-</t>
        </is>
      </c>
      <c r="BZ414" s="319" t="inlineStr">
        <is>
          <t>-</t>
        </is>
      </c>
      <c r="CA414" s="319" t="inlineStr">
        <is>
          <t>-</t>
        </is>
      </c>
      <c r="CB414" s="319" t="inlineStr">
        <is>
          <t>-</t>
        </is>
      </c>
      <c r="CC414" s="302" t="n"/>
      <c r="CD414" s="302" t="n"/>
      <c r="CE414" s="302" t="n"/>
      <c r="CF414" s="302" t="n"/>
      <c r="CG414" s="302" t="n"/>
      <c r="CH414" s="302" t="n"/>
      <c r="CI414" s="302" t="n"/>
      <c r="CJ414" s="302" t="n"/>
      <c r="CK414" s="302" t="n"/>
      <c r="CL414" s="302" t="n"/>
      <c r="CM414" s="302" t="n"/>
      <c r="CN414" s="302" t="n"/>
      <c r="CO414" s="302" t="n"/>
      <c r="CP414" s="302" t="n"/>
      <c r="CQ414" s="302" t="n"/>
      <c r="CR414" s="302" t="n"/>
      <c r="CS414" s="302" t="n"/>
      <c r="CT414" s="302" t="n"/>
      <c r="CU414" s="302" t="n"/>
      <c r="CV414" s="302" t="n"/>
    </row>
    <row r="415" ht="10.5" customHeight="1" s="412">
      <c r="A415" s="302" t="inlineStr">
        <is>
          <t xml:space="preserve">    Acctg. Standard</t>
        </is>
      </c>
      <c r="B415" s="319" t="inlineStr">
        <is>
          <t>-</t>
        </is>
      </c>
      <c r="C415" s="319" t="inlineStr">
        <is>
          <t>-</t>
        </is>
      </c>
      <c r="D415" s="319" t="inlineStr">
        <is>
          <t>-</t>
        </is>
      </c>
      <c r="E415" s="319" t="inlineStr">
        <is>
          <t>-</t>
        </is>
      </c>
      <c r="F415" s="319" t="inlineStr">
        <is>
          <t>-</t>
        </is>
      </c>
      <c r="G415" s="319" t="inlineStr">
        <is>
          <t>-</t>
        </is>
      </c>
      <c r="H415" s="319" t="inlineStr">
        <is>
          <t>-</t>
        </is>
      </c>
      <c r="I415" s="319" t="inlineStr">
        <is>
          <t>-</t>
        </is>
      </c>
      <c r="J415" s="319" t="inlineStr">
        <is>
          <t>-</t>
        </is>
      </c>
      <c r="K415" s="319" t="inlineStr">
        <is>
          <t>-</t>
        </is>
      </c>
      <c r="L415" s="319" t="inlineStr">
        <is>
          <t>-</t>
        </is>
      </c>
      <c r="M415" s="319" t="inlineStr">
        <is>
          <t>-</t>
        </is>
      </c>
      <c r="N415" s="319" t="inlineStr">
        <is>
          <t>US GAAP</t>
        </is>
      </c>
      <c r="O415" s="319" t="inlineStr">
        <is>
          <t>US GAAP</t>
        </is>
      </c>
      <c r="P415" s="319" t="inlineStr">
        <is>
          <t>US GAAP</t>
        </is>
      </c>
      <c r="Q415" s="319" t="inlineStr">
        <is>
          <t>US GAAP</t>
        </is>
      </c>
      <c r="R415" s="319" t="inlineStr">
        <is>
          <t>US GAAP</t>
        </is>
      </c>
      <c r="S415" s="319" t="inlineStr">
        <is>
          <t>US GAAP</t>
        </is>
      </c>
      <c r="T415" s="319" t="inlineStr">
        <is>
          <t>US GAAP</t>
        </is>
      </c>
      <c r="U415" s="319" t="inlineStr">
        <is>
          <t>US GAAP</t>
        </is>
      </c>
      <c r="V415" s="319" t="inlineStr">
        <is>
          <t>US GAAP</t>
        </is>
      </c>
      <c r="W415" s="319" t="inlineStr">
        <is>
          <t>US GAAP</t>
        </is>
      </c>
      <c r="X415" s="319" t="inlineStr">
        <is>
          <t>US GAAP</t>
        </is>
      </c>
      <c r="Y415" s="319" t="inlineStr">
        <is>
          <t>US GAAP</t>
        </is>
      </c>
      <c r="Z415" s="319" t="inlineStr">
        <is>
          <t>US GAAP</t>
        </is>
      </c>
      <c r="AA415" s="319" t="inlineStr">
        <is>
          <t>US GAAP</t>
        </is>
      </c>
      <c r="AB415" s="319" t="inlineStr">
        <is>
          <t>-</t>
        </is>
      </c>
      <c r="AC415" s="319" t="inlineStr">
        <is>
          <t>-</t>
        </is>
      </c>
      <c r="AD415" s="319" t="inlineStr">
        <is>
          <t>-</t>
        </is>
      </c>
      <c r="AE415" s="319" t="inlineStr">
        <is>
          <t>-</t>
        </is>
      </c>
      <c r="AF415" s="319" t="inlineStr">
        <is>
          <t>-</t>
        </is>
      </c>
      <c r="AG415" s="319" t="inlineStr">
        <is>
          <t>-</t>
        </is>
      </c>
      <c r="AH415" s="319" t="inlineStr">
        <is>
          <t>-</t>
        </is>
      </c>
      <c r="AI415" s="319" t="inlineStr">
        <is>
          <t>-</t>
        </is>
      </c>
      <c r="AJ415" s="319" t="inlineStr">
        <is>
          <t>-</t>
        </is>
      </c>
      <c r="AK415" s="319" t="inlineStr">
        <is>
          <t>-</t>
        </is>
      </c>
      <c r="AL415" s="319" t="inlineStr">
        <is>
          <t>-</t>
        </is>
      </c>
      <c r="AM415" s="319" t="inlineStr">
        <is>
          <t>-</t>
        </is>
      </c>
      <c r="AN415" s="319" t="inlineStr">
        <is>
          <t>-</t>
        </is>
      </c>
      <c r="AO415" s="319" t="inlineStr">
        <is>
          <t>-</t>
        </is>
      </c>
      <c r="AP415" s="319" t="inlineStr">
        <is>
          <t>-</t>
        </is>
      </c>
      <c r="AQ415" s="319" t="inlineStr">
        <is>
          <t>-</t>
        </is>
      </c>
      <c r="AR415" s="319" t="inlineStr">
        <is>
          <t>-</t>
        </is>
      </c>
      <c r="AS415" s="319" t="inlineStr">
        <is>
          <t>-</t>
        </is>
      </c>
      <c r="AT415" s="319" t="inlineStr">
        <is>
          <t>-</t>
        </is>
      </c>
      <c r="AU415" s="319" t="inlineStr">
        <is>
          <t>-</t>
        </is>
      </c>
      <c r="AV415" s="319" t="inlineStr">
        <is>
          <t>-</t>
        </is>
      </c>
      <c r="AW415" s="319" t="inlineStr">
        <is>
          <t>-</t>
        </is>
      </c>
      <c r="AX415" s="319" t="inlineStr">
        <is>
          <t>-</t>
        </is>
      </c>
      <c r="AY415" s="319" t="inlineStr">
        <is>
          <t>-</t>
        </is>
      </c>
      <c r="AZ415" s="319" t="inlineStr">
        <is>
          <t>-</t>
        </is>
      </c>
      <c r="BA415" s="319" t="inlineStr">
        <is>
          <t>-</t>
        </is>
      </c>
      <c r="BB415" s="319" t="inlineStr">
        <is>
          <t>-</t>
        </is>
      </c>
      <c r="BC415" s="319" t="inlineStr">
        <is>
          <t>-</t>
        </is>
      </c>
      <c r="BD415" s="319" t="inlineStr">
        <is>
          <t>-</t>
        </is>
      </c>
      <c r="BE415" s="319" t="inlineStr">
        <is>
          <t>US GAAP</t>
        </is>
      </c>
      <c r="BF415" s="319" t="inlineStr">
        <is>
          <t>-</t>
        </is>
      </c>
      <c r="BG415" s="319" t="inlineStr">
        <is>
          <t>-</t>
        </is>
      </c>
      <c r="BH415" s="319" t="inlineStr">
        <is>
          <t>-</t>
        </is>
      </c>
      <c r="BI415" s="319" t="inlineStr">
        <is>
          <t>-</t>
        </is>
      </c>
      <c r="BJ415" s="319" t="inlineStr">
        <is>
          <t>-</t>
        </is>
      </c>
      <c r="BK415" s="319" t="inlineStr">
        <is>
          <t>-</t>
        </is>
      </c>
      <c r="BL415" s="319" t="inlineStr">
        <is>
          <t>-</t>
        </is>
      </c>
      <c r="BM415" s="319" t="inlineStr">
        <is>
          <t>-</t>
        </is>
      </c>
      <c r="BN415" s="319" t="inlineStr">
        <is>
          <t>-</t>
        </is>
      </c>
      <c r="BO415" s="319" t="inlineStr">
        <is>
          <t>-</t>
        </is>
      </c>
      <c r="BP415" s="319" t="inlineStr">
        <is>
          <t>-</t>
        </is>
      </c>
      <c r="BQ415" s="319" t="inlineStr">
        <is>
          <t>-</t>
        </is>
      </c>
      <c r="BR415" s="319" t="inlineStr">
        <is>
          <t>-</t>
        </is>
      </c>
      <c r="BS415" s="319" t="inlineStr">
        <is>
          <t>-</t>
        </is>
      </c>
      <c r="BT415" s="319" t="inlineStr">
        <is>
          <t>-</t>
        </is>
      </c>
      <c r="BU415" s="319" t="inlineStr">
        <is>
          <t>-</t>
        </is>
      </c>
      <c r="BV415" s="319" t="inlineStr">
        <is>
          <t>-</t>
        </is>
      </c>
      <c r="BW415" s="319" t="inlineStr">
        <is>
          <t>-</t>
        </is>
      </c>
      <c r="BX415" s="319" t="inlineStr">
        <is>
          <t>-</t>
        </is>
      </c>
      <c r="BY415" s="319" t="inlineStr">
        <is>
          <t>-</t>
        </is>
      </c>
      <c r="BZ415" s="319" t="inlineStr">
        <is>
          <t>-</t>
        </is>
      </c>
      <c r="CA415" s="319" t="inlineStr">
        <is>
          <t>-</t>
        </is>
      </c>
      <c r="CB415" s="319" t="inlineStr">
        <is>
          <t>-</t>
        </is>
      </c>
      <c r="CC415" s="302" t="n"/>
      <c r="CD415" s="302" t="n"/>
      <c r="CE415" s="302" t="n"/>
      <c r="CF415" s="302" t="n"/>
      <c r="CG415" s="302" t="n"/>
      <c r="CH415" s="302" t="n"/>
      <c r="CI415" s="302" t="n"/>
      <c r="CJ415" s="302" t="n"/>
      <c r="CK415" s="302" t="n"/>
      <c r="CL415" s="302" t="n"/>
      <c r="CM415" s="302" t="n"/>
      <c r="CN415" s="302" t="n"/>
      <c r="CO415" s="302" t="n"/>
      <c r="CP415" s="302" t="n"/>
      <c r="CQ415" s="302" t="n"/>
      <c r="CR415" s="302" t="n"/>
      <c r="CS415" s="302" t="n"/>
      <c r="CT415" s="302" t="n"/>
      <c r="CU415" s="302" t="n"/>
      <c r="CV415" s="302" t="n"/>
    </row>
    <row r="416" ht="10.5" customHeight="1" s="412">
      <c r="A416" s="302" t="n"/>
      <c r="B416" s="307" t="n"/>
      <c r="C416" s="307" t="n"/>
      <c r="D416" s="307" t="n"/>
      <c r="E416" s="307" t="n"/>
      <c r="F416" s="307" t="n"/>
      <c r="G416" s="307" t="n"/>
      <c r="H416" s="307" t="n"/>
      <c r="I416" s="307" t="n"/>
      <c r="J416" s="307" t="n"/>
      <c r="K416" s="307" t="n"/>
      <c r="L416" s="307" t="n"/>
      <c r="M416" s="307" t="n"/>
      <c r="N416" s="307" t="n"/>
      <c r="O416" s="307" t="n"/>
      <c r="P416" s="307" t="n"/>
      <c r="Q416" s="307" t="n"/>
      <c r="R416" s="307" t="n"/>
      <c r="S416" s="307" t="n"/>
      <c r="T416" s="307" t="n"/>
      <c r="U416" s="307" t="n"/>
      <c r="V416" s="307" t="n"/>
      <c r="W416" s="307" t="n"/>
      <c r="X416" s="307" t="n"/>
      <c r="Y416" s="307" t="n"/>
      <c r="Z416" s="307" t="n"/>
      <c r="AA416" s="307" t="n"/>
      <c r="AB416" s="307" t="n"/>
      <c r="AC416" s="307" t="n"/>
      <c r="AD416" s="307" t="n"/>
      <c r="AE416" s="307" t="n"/>
      <c r="AF416" s="307" t="n"/>
      <c r="AG416" s="307" t="n"/>
      <c r="AH416" s="307" t="n"/>
      <c r="AI416" s="307" t="n"/>
      <c r="AJ416" s="307" t="n"/>
      <c r="AK416" s="307" t="n"/>
      <c r="AL416" s="307" t="n"/>
      <c r="AM416" s="307" t="n"/>
      <c r="AN416" s="307" t="n"/>
      <c r="AO416" s="307" t="n"/>
      <c r="AP416" s="307" t="n"/>
      <c r="AQ416" s="307" t="n"/>
      <c r="AR416" s="307" t="n"/>
      <c r="AS416" s="307" t="n"/>
      <c r="AT416" s="307" t="n"/>
      <c r="AU416" s="307" t="n"/>
      <c r="AV416" s="307" t="n"/>
      <c r="AW416" s="307" t="n"/>
      <c r="AX416" s="307" t="n"/>
      <c r="AY416" s="307" t="n"/>
      <c r="AZ416" s="307" t="n"/>
      <c r="BA416" s="307" t="n"/>
      <c r="BB416" s="307" t="n"/>
      <c r="BC416" s="307" t="n"/>
      <c r="BD416" s="307" t="n"/>
      <c r="BE416" s="307" t="n"/>
      <c r="BF416" s="307" t="n"/>
      <c r="BG416" s="307" t="n"/>
      <c r="BH416" s="307" t="n"/>
      <c r="BI416" s="307" t="n"/>
      <c r="BJ416" s="307" t="n"/>
      <c r="BK416" s="307" t="n"/>
      <c r="BL416" s="307" t="n"/>
      <c r="BM416" s="307" t="n"/>
      <c r="BN416" s="307" t="n"/>
      <c r="BO416" s="307" t="n"/>
      <c r="BP416" s="307" t="n"/>
      <c r="BQ416" s="307" t="n"/>
      <c r="BR416" s="307" t="n"/>
      <c r="BS416" s="307" t="n"/>
      <c r="BT416" s="307" t="n"/>
      <c r="BU416" s="307" t="n"/>
      <c r="BV416" s="307" t="n"/>
      <c r="BW416" s="307" t="n"/>
      <c r="BX416" s="307" t="n"/>
      <c r="BY416" s="307" t="n"/>
      <c r="BZ416" s="307" t="n"/>
      <c r="CA416" s="307" t="n"/>
      <c r="CB416" s="307" t="n"/>
      <c r="CC416" s="302" t="n"/>
      <c r="CD416" s="302" t="n"/>
      <c r="CE416" s="302" t="n"/>
      <c r="CF416" s="302" t="n"/>
      <c r="CG416" s="302" t="n"/>
      <c r="CH416" s="302" t="n"/>
      <c r="CI416" s="302" t="n"/>
      <c r="CJ416" s="302" t="n"/>
      <c r="CK416" s="302" t="n"/>
      <c r="CL416" s="302" t="n"/>
      <c r="CM416" s="302" t="n"/>
      <c r="CN416" s="302" t="n"/>
      <c r="CO416" s="302" t="n"/>
      <c r="CP416" s="302" t="n"/>
      <c r="CQ416" s="302" t="n"/>
      <c r="CR416" s="302" t="n"/>
      <c r="CS416" s="302" t="n"/>
      <c r="CT416" s="302" t="n"/>
      <c r="CU416" s="302" t="n"/>
      <c r="CV416" s="302" t="n"/>
    </row>
    <row r="417" ht="10.5" customHeight="1" s="412">
      <c r="A417" s="316" t="inlineStr">
        <is>
          <t>NasdaqGS:LULU (USD)</t>
        </is>
      </c>
      <c r="B417" s="317" t="inlineStr">
        <is>
          <t>FQ2 2008 - Jul 2007</t>
        </is>
      </c>
      <c r="C417" s="317" t="inlineStr">
        <is>
          <t>FQ3 2008 - Oct 2007</t>
        </is>
      </c>
      <c r="D417" s="317" t="inlineStr">
        <is>
          <t>FQ4 2008 - Jan 2008</t>
        </is>
      </c>
      <c r="E417" s="317" t="inlineStr">
        <is>
          <t>FQ1 2009 - Apr 2008</t>
        </is>
      </c>
      <c r="F417" s="317" t="inlineStr">
        <is>
          <t>FQ2 2009 - Jul 2008</t>
        </is>
      </c>
      <c r="G417" s="317" t="inlineStr">
        <is>
          <t>FQ3 2009 - Oct 2008</t>
        </is>
      </c>
      <c r="H417" s="317" t="inlineStr">
        <is>
          <t>FQ4 2009 - Jan 2009</t>
        </is>
      </c>
      <c r="I417" s="317" t="inlineStr">
        <is>
          <t>FQ1 2010 - Apr 2009</t>
        </is>
      </c>
      <c r="J417" s="317" t="inlineStr">
        <is>
          <t>FQ2 2010 - Jul 2009</t>
        </is>
      </c>
      <c r="K417" s="317" t="inlineStr">
        <is>
          <t>FQ3 2010 - Oct 2009</t>
        </is>
      </c>
      <c r="L417" s="317" t="inlineStr">
        <is>
          <t>FQ4 2010 - Jan 2010</t>
        </is>
      </c>
      <c r="M417" s="317" t="inlineStr">
        <is>
          <t>FQ1 2011 - Apr 2010</t>
        </is>
      </c>
      <c r="N417" s="317" t="inlineStr">
        <is>
          <t>FQ2 2011 - Jul 2010</t>
        </is>
      </c>
      <c r="O417" s="317" t="inlineStr">
        <is>
          <t>FQ3 2011 - Oct 2010</t>
        </is>
      </c>
      <c r="P417" s="317" t="inlineStr">
        <is>
          <t>FQ4 2011 - Jan 2011</t>
        </is>
      </c>
      <c r="Q417" s="317" t="inlineStr">
        <is>
          <t>FQ1 2012 - Apr 2011</t>
        </is>
      </c>
      <c r="R417" s="317" t="inlineStr">
        <is>
          <t>FQ2 2012 - Jul 2011</t>
        </is>
      </c>
      <c r="S417" s="317" t="inlineStr">
        <is>
          <t>FQ3 2012 - Oct 2011</t>
        </is>
      </c>
      <c r="T417" s="317" t="inlineStr">
        <is>
          <t>FQ4 2012 - Jan 2012</t>
        </is>
      </c>
      <c r="U417" s="317" t="inlineStr">
        <is>
          <t>FQ1 2013 - Apr 2012</t>
        </is>
      </c>
      <c r="V417" s="317" t="inlineStr">
        <is>
          <t>FQ2 2013 - Jul 2012</t>
        </is>
      </c>
      <c r="W417" s="317" t="inlineStr">
        <is>
          <t>FQ3 2013 - Oct 2012</t>
        </is>
      </c>
      <c r="X417" s="317" t="inlineStr">
        <is>
          <t>FQ4 2013 - Jan 2013</t>
        </is>
      </c>
      <c r="Y417" s="317" t="inlineStr">
        <is>
          <t>FQ1 2014 - Apr 2013</t>
        </is>
      </c>
      <c r="Z417" s="317" t="inlineStr">
        <is>
          <t>FQ2 2014 - Jul 2013</t>
        </is>
      </c>
      <c r="AA417" s="317" t="inlineStr">
        <is>
          <t>FQ3 2014 - Oct 2013</t>
        </is>
      </c>
      <c r="AB417" s="317" t="inlineStr">
        <is>
          <t>FQ4 2014 - Jan 2014</t>
        </is>
      </c>
      <c r="AC417" s="317" t="inlineStr">
        <is>
          <t>FQ1 2015 - Apr 2014</t>
        </is>
      </c>
      <c r="AD417" s="317" t="inlineStr">
        <is>
          <t>FQ2 2015 - Jul 2014</t>
        </is>
      </c>
      <c r="AE417" s="317" t="inlineStr">
        <is>
          <t>FQ3 2015 - Oct 2014</t>
        </is>
      </c>
      <c r="AF417" s="317" t="inlineStr">
        <is>
          <t>FQ4 2015 - Jan 2015</t>
        </is>
      </c>
      <c r="AG417" s="317" t="inlineStr">
        <is>
          <t>FQ1 2016 - Apr 2015</t>
        </is>
      </c>
      <c r="AH417" s="317" t="inlineStr">
        <is>
          <t>FQ2 2016 - Jul 2015</t>
        </is>
      </c>
      <c r="AI417" s="317" t="inlineStr">
        <is>
          <t>FQ3 2016 - Oct 2015</t>
        </is>
      </c>
      <c r="AJ417" s="317" t="inlineStr">
        <is>
          <t>FQ4 2016 - Jan 2016</t>
        </is>
      </c>
      <c r="AK417" s="317" t="inlineStr">
        <is>
          <t>FQ1 2017 - Apr 2016</t>
        </is>
      </c>
      <c r="AL417" s="317" t="inlineStr">
        <is>
          <t>FQ2 2017 - Jul 2016</t>
        </is>
      </c>
      <c r="AM417" s="317" t="inlineStr">
        <is>
          <t>FQ3 2017 - Oct 2016</t>
        </is>
      </c>
      <c r="AN417" s="317" t="inlineStr">
        <is>
          <t>FQ4 2017 - Jan 2017</t>
        </is>
      </c>
      <c r="AO417" s="317" t="inlineStr">
        <is>
          <t>FQ1 2018 - Apr 2017</t>
        </is>
      </c>
      <c r="AP417" s="317" t="inlineStr">
        <is>
          <t>FQ2 2018 - Jul 2017</t>
        </is>
      </c>
      <c r="AQ417" s="317" t="inlineStr">
        <is>
          <t>FQ3 2018 - Oct 2017</t>
        </is>
      </c>
      <c r="AR417" s="317" t="inlineStr">
        <is>
          <t>FQ4 2018 - Jan 2018</t>
        </is>
      </c>
      <c r="AS417" s="317" t="inlineStr">
        <is>
          <t>FQ1 2019 - Apr 2018</t>
        </is>
      </c>
      <c r="AT417" s="317" t="inlineStr">
        <is>
          <t>FQ2 2019 - Jul 2018</t>
        </is>
      </c>
      <c r="AU417" s="317" t="inlineStr">
        <is>
          <t>FQ3 2019 - Oct 2018</t>
        </is>
      </c>
      <c r="AV417" s="317" t="inlineStr">
        <is>
          <t>FQ4 2019 - Jan 2019</t>
        </is>
      </c>
      <c r="AW417" s="317" t="inlineStr">
        <is>
          <t>FQ1 2020 - Apr 2019</t>
        </is>
      </c>
      <c r="AX417" s="317" t="inlineStr">
        <is>
          <t>FQ2 2020 - Jul 2019</t>
        </is>
      </c>
      <c r="AY417" s="317" t="inlineStr">
        <is>
          <t>FQ3 2020 - Oct 2019</t>
        </is>
      </c>
      <c r="AZ417" s="317" t="inlineStr">
        <is>
          <t>FQ4 2020 - Jan 2020</t>
        </is>
      </c>
      <c r="BA417" s="317" t="inlineStr">
        <is>
          <t>FQ1 2021 - Apr 2020</t>
        </is>
      </c>
      <c r="BB417" s="317" t="inlineStr">
        <is>
          <t>FQ2 2021 - Jul 2020</t>
        </is>
      </c>
      <c r="BC417" s="317" t="inlineStr">
        <is>
          <t>FQ3 2021 - Oct 2020</t>
        </is>
      </c>
      <c r="BD417" s="317" t="inlineStr">
        <is>
          <t>FQ4 2021 - Jan 2021</t>
        </is>
      </c>
      <c r="BE417" s="317" t="inlineStr">
        <is>
          <t>FQ1 2022 - Apr 2021</t>
        </is>
      </c>
      <c r="BF417" s="317" t="inlineStr">
        <is>
          <t>FQ2 2022 - Jul 2021</t>
        </is>
      </c>
      <c r="BG417" s="317" t="inlineStr">
        <is>
          <t>FQ3 2022 - Oct 2021</t>
        </is>
      </c>
      <c r="BH417" s="317" t="inlineStr">
        <is>
          <t>FQ4 2022 - Jan 2022</t>
        </is>
      </c>
      <c r="BI417" s="317" t="inlineStr">
        <is>
          <t>FQ1 2023 - Apr 2022</t>
        </is>
      </c>
      <c r="BJ417" s="317" t="inlineStr">
        <is>
          <t>FQ2 2023 - Jul 2022</t>
        </is>
      </c>
      <c r="BK417" s="317" t="inlineStr">
        <is>
          <t>FQ3 2023 - Oct 2022</t>
        </is>
      </c>
      <c r="BL417" s="317" t="inlineStr">
        <is>
          <t>FQ4 2023 - Jan 2023</t>
        </is>
      </c>
      <c r="BM417" s="317" t="inlineStr">
        <is>
          <t>FQ1 2024 - Apr 2023</t>
        </is>
      </c>
      <c r="BN417" s="317" t="inlineStr">
        <is>
          <t>FQ2 2024 - Jul 2023</t>
        </is>
      </c>
      <c r="BO417" s="317" t="inlineStr">
        <is>
          <t>FQ3 2024 - Oct 2023</t>
        </is>
      </c>
      <c r="BP417" s="317" t="inlineStr">
        <is>
          <t>FQ4 2024 - Jan 2024</t>
        </is>
      </c>
      <c r="BQ417" s="317" t="inlineStr">
        <is>
          <t>FQ1 2025 - Apr 2024</t>
        </is>
      </c>
      <c r="BR417" s="317" t="inlineStr">
        <is>
          <t>FQ2 2025 - Jul 2024</t>
        </is>
      </c>
      <c r="BS417" s="317" t="inlineStr">
        <is>
          <t>FQ3 2025 - Oct 2024</t>
        </is>
      </c>
      <c r="BT417" s="317" t="inlineStr">
        <is>
          <t>FQ4 2025 - Jan 2025</t>
        </is>
      </c>
      <c r="BU417" s="317" t="inlineStr">
        <is>
          <t>FQ1 2026 - Apr 2025</t>
        </is>
      </c>
      <c r="BV417" s="317" t="inlineStr">
        <is>
          <t>FQ2 2026 - Jul 2025</t>
        </is>
      </c>
      <c r="BW417" s="317" t="inlineStr">
        <is>
          <t>FQ3 2026 - Oct 2025</t>
        </is>
      </c>
      <c r="BX417" s="317" t="inlineStr">
        <is>
          <t>FQ4 2026 - Jan 2026</t>
        </is>
      </c>
      <c r="BY417" s="317" t="inlineStr">
        <is>
          <t>FQ1 2027 - Apr 2026</t>
        </is>
      </c>
      <c r="BZ417" s="317" t="inlineStr">
        <is>
          <t>FQ2 2027 - Jul 2026</t>
        </is>
      </c>
      <c r="CA417" s="317" t="inlineStr">
        <is>
          <t>FQ3 2027 - Oct 2026</t>
        </is>
      </c>
      <c r="CB417" s="317" t="inlineStr">
        <is>
          <t>FQ4 2027 - Jan 2027</t>
        </is>
      </c>
      <c r="CC417" s="302" t="n"/>
      <c r="CD417" s="302" t="n"/>
      <c r="CE417" s="302" t="n"/>
      <c r="CF417" s="302" t="n"/>
      <c r="CG417" s="302" t="n"/>
      <c r="CH417" s="302" t="n"/>
      <c r="CI417" s="302" t="n"/>
      <c r="CJ417" s="302" t="n"/>
      <c r="CK417" s="302" t="n"/>
      <c r="CL417" s="302" t="n"/>
      <c r="CM417" s="302" t="n"/>
      <c r="CN417" s="302" t="n"/>
      <c r="CO417" s="302" t="n"/>
      <c r="CP417" s="302" t="n"/>
      <c r="CQ417" s="302" t="n"/>
      <c r="CR417" s="302" t="n"/>
      <c r="CS417" s="302" t="n"/>
      <c r="CT417" s="302" t="n"/>
      <c r="CU417" s="302" t="n"/>
      <c r="CV417" s="302" t="n"/>
    </row>
    <row r="418" ht="10.5" customHeight="1" s="412">
      <c r="A418" s="318" t="inlineStr">
        <is>
          <t>EPS Normalized</t>
        </is>
      </c>
      <c r="B418" s="461" t="n">
        <v>0.035</v>
      </c>
      <c r="C418" s="461" t="n">
        <v>0.055</v>
      </c>
      <c r="D418" s="461" t="n">
        <v>0.105</v>
      </c>
      <c r="E418" s="461" t="n">
        <v>0.06</v>
      </c>
      <c r="F418" s="461" t="n">
        <v>0.08</v>
      </c>
      <c r="G418" s="461" t="n">
        <v>0.065</v>
      </c>
      <c r="H418" s="461" t="n">
        <v>0.1</v>
      </c>
      <c r="I418" s="461" t="n">
        <v>0.045</v>
      </c>
      <c r="J418" s="461" t="n">
        <v>0.065</v>
      </c>
      <c r="K418" s="461" t="n">
        <v>0.1</v>
      </c>
      <c r="L418" s="461" t="n">
        <v>0.2</v>
      </c>
      <c r="M418" s="461" t="n">
        <v>0.135</v>
      </c>
      <c r="N418" s="461" t="n">
        <v>0.15</v>
      </c>
      <c r="O418" s="461" t="n">
        <v>0.18</v>
      </c>
      <c r="P418" s="461" t="n">
        <v>0.385</v>
      </c>
      <c r="Q418" s="461" t="n">
        <v>0.22</v>
      </c>
      <c r="R418" s="461" t="n">
        <v>0.26</v>
      </c>
      <c r="S418" s="461" t="n">
        <v>0.27</v>
      </c>
      <c r="T418" s="461" t="n">
        <v>0.51</v>
      </c>
      <c r="U418" s="461" t="n">
        <v>0.32</v>
      </c>
      <c r="V418" s="461" t="n">
        <v>0.34</v>
      </c>
      <c r="W418" s="461" t="n">
        <v>0.39</v>
      </c>
      <c r="X418" s="461" t="n">
        <v>0.75</v>
      </c>
      <c r="Y418" s="461" t="n">
        <v>0.32</v>
      </c>
      <c r="Z418" s="461" t="n">
        <v>0.39</v>
      </c>
      <c r="AA418" s="461" t="n">
        <v>0.45</v>
      </c>
      <c r="AB418" s="461" t="n">
        <v>0.75</v>
      </c>
      <c r="AC418" s="461" t="n">
        <v>0.34</v>
      </c>
      <c r="AD418" s="461" t="n">
        <v>0.34</v>
      </c>
      <c r="AE418" s="461" t="n">
        <v>0.42</v>
      </c>
      <c r="AF418" s="461" t="n">
        <v>0.78</v>
      </c>
      <c r="AG418" s="461" t="n">
        <v>0.34</v>
      </c>
      <c r="AH418" s="461" t="n">
        <v>0.34</v>
      </c>
      <c r="AI418" s="461" t="n">
        <v>0.35</v>
      </c>
      <c r="AJ418" s="461" t="n">
        <v>0.85</v>
      </c>
      <c r="AK418" s="461" t="n">
        <v>0.3</v>
      </c>
      <c r="AL418" s="461" t="n">
        <v>0.38</v>
      </c>
      <c r="AM418" s="461" t="n">
        <v>0.47</v>
      </c>
      <c r="AN418" s="461" t="n">
        <v>1</v>
      </c>
      <c r="AO418" s="461" t="n">
        <v>0.32</v>
      </c>
      <c r="AP418" s="461" t="n">
        <v>0.39</v>
      </c>
      <c r="AQ418" s="461" t="n">
        <v>0.5600000000000001</v>
      </c>
      <c r="AR418" s="461" t="n">
        <v>1.33</v>
      </c>
      <c r="AS418" s="461" t="n">
        <v>0.55</v>
      </c>
      <c r="AT418" s="461" t="n">
        <v>0.71</v>
      </c>
      <c r="AU418" s="461" t="n">
        <v>0.75</v>
      </c>
      <c r="AV418" s="461" t="n">
        <v>1.85</v>
      </c>
      <c r="AW418" s="461" t="n">
        <v>0.74</v>
      </c>
      <c r="AX418" s="461" t="n">
        <v>0.96</v>
      </c>
      <c r="AY418" s="461" t="n">
        <v>0.96</v>
      </c>
      <c r="AZ418" s="461" t="n">
        <v>2.28</v>
      </c>
      <c r="BA418" s="461" t="n">
        <v>0.22</v>
      </c>
      <c r="BB418" s="461" t="n">
        <v>0.74</v>
      </c>
      <c r="BC418" s="461" t="n">
        <v>1.16</v>
      </c>
      <c r="BD418" s="461" t="n">
        <v>2.58</v>
      </c>
      <c r="BE418" s="461" t="n">
        <v>1.16</v>
      </c>
      <c r="BF418" s="461" t="n">
        <v>1.65</v>
      </c>
      <c r="BG418" s="461" t="n">
        <v>1.62</v>
      </c>
      <c r="BH418" s="461" t="n">
        <v>3.37</v>
      </c>
      <c r="BI418" s="461" t="n">
        <v>1.48</v>
      </c>
      <c r="BJ418" s="461" t="n">
        <v>2.2</v>
      </c>
      <c r="BK418" s="461" t="n">
        <v>2</v>
      </c>
      <c r="BL418" s="461" t="n">
        <v>4.4</v>
      </c>
      <c r="BM418" s="461" t="n">
        <v>2.28</v>
      </c>
      <c r="BN418" s="461" t="n">
        <v>2.68</v>
      </c>
      <c r="BO418" s="461" t="n">
        <v>2.53</v>
      </c>
      <c r="BP418" s="461" t="n">
        <v>5.29</v>
      </c>
      <c r="BQ418" s="461" t="n">
        <v>2.54</v>
      </c>
      <c r="BR418" s="462" t="n">
        <v>2.97044</v>
      </c>
      <c r="BS418" s="462" t="n">
        <v>2.83132</v>
      </c>
      <c r="BT418" s="462" t="n">
        <v>6.03838</v>
      </c>
      <c r="BU418" s="462" t="n">
        <v>2.80465</v>
      </c>
      <c r="BV418" s="462" t="n">
        <v>3.40256</v>
      </c>
      <c r="BW418" s="462" t="n">
        <v>3.25721</v>
      </c>
      <c r="BX418" s="462" t="n">
        <v>6.66531</v>
      </c>
      <c r="BY418" s="462" t="n">
        <v>2.81781</v>
      </c>
      <c r="BZ418" s="462" t="n">
        <v>3.53789</v>
      </c>
      <c r="CA418" s="462" t="n">
        <v>3.28734</v>
      </c>
      <c r="CB418" s="462" t="n">
        <v>6.30576</v>
      </c>
      <c r="CC418" s="302" t="n"/>
      <c r="CD418" s="302" t="n"/>
      <c r="CE418" s="302" t="n"/>
      <c r="CF418" s="302" t="n"/>
      <c r="CG418" s="302" t="n"/>
      <c r="CH418" s="302" t="n"/>
      <c r="CI418" s="302" t="n"/>
      <c r="CJ418" s="302" t="n"/>
      <c r="CK418" s="302" t="n"/>
      <c r="CL418" s="302" t="n"/>
      <c r="CM418" s="302" t="n"/>
      <c r="CN418" s="302" t="n"/>
      <c r="CO418" s="302" t="n"/>
      <c r="CP418" s="302" t="n"/>
      <c r="CQ418" s="302" t="n"/>
      <c r="CR418" s="302" t="n"/>
      <c r="CS418" s="302" t="n"/>
      <c r="CT418" s="302" t="n"/>
      <c r="CU418" s="302" t="n"/>
      <c r="CV418" s="302" t="n"/>
    </row>
    <row r="419" ht="10.5" customHeight="1" s="412">
      <c r="A419" s="302" t="inlineStr">
        <is>
          <t xml:space="preserve">    Final Est.</t>
        </is>
      </c>
      <c r="B419" s="462" t="n">
        <v>0.01714</v>
      </c>
      <c r="C419" s="462" t="n">
        <v>0.04136</v>
      </c>
      <c r="D419" s="462" t="n">
        <v>0.09591</v>
      </c>
      <c r="E419" s="462" t="n">
        <v>0.0605</v>
      </c>
      <c r="F419" s="462" t="n">
        <v>0.067</v>
      </c>
      <c r="G419" s="462" t="n">
        <v>0.062</v>
      </c>
      <c r="H419" s="462" t="n">
        <v>0.0745</v>
      </c>
      <c r="I419" s="462" t="n">
        <v>0.0395</v>
      </c>
      <c r="J419" s="462" t="n">
        <v>0.051</v>
      </c>
      <c r="K419" s="462" t="n">
        <v>0.0935</v>
      </c>
      <c r="L419" s="462" t="n">
        <v>0.14643</v>
      </c>
      <c r="M419" s="462" t="n">
        <v>0.105</v>
      </c>
      <c r="N419" s="462" t="n">
        <v>0.12</v>
      </c>
      <c r="O419" s="462" t="n">
        <v>0.12528</v>
      </c>
      <c r="P419" s="462" t="n">
        <v>0.28412</v>
      </c>
      <c r="Q419" s="462" t="n">
        <v>0.19</v>
      </c>
      <c r="R419" s="462" t="n">
        <v>0.2225</v>
      </c>
      <c r="S419" s="462" t="n">
        <v>0.25016</v>
      </c>
      <c r="T419" s="462" t="n">
        <v>0.48799</v>
      </c>
      <c r="U419" s="462" t="n">
        <v>0.30019</v>
      </c>
      <c r="V419" s="462" t="n">
        <v>0.30922</v>
      </c>
      <c r="W419" s="462" t="n">
        <v>0.36732</v>
      </c>
      <c r="X419" s="462" t="n">
        <v>0.73874</v>
      </c>
      <c r="Y419" s="462" t="n">
        <v>0.30319</v>
      </c>
      <c r="Z419" s="462" t="n">
        <v>0.3479</v>
      </c>
      <c r="AA419" s="462" t="n">
        <v>0.40918</v>
      </c>
      <c r="AB419" s="462" t="n">
        <v>0.71891</v>
      </c>
      <c r="AC419" s="462" t="n">
        <v>0.32133</v>
      </c>
      <c r="AD419" s="462" t="n">
        <v>0.29028</v>
      </c>
      <c r="AE419" s="462" t="n">
        <v>0.37905</v>
      </c>
      <c r="AF419" s="462" t="n">
        <v>0.72728</v>
      </c>
      <c r="AG419" s="462" t="n">
        <v>0.32901</v>
      </c>
      <c r="AH419" s="462" t="n">
        <v>0.33363</v>
      </c>
      <c r="AI419" s="462" t="n">
        <v>0.37303</v>
      </c>
      <c r="AJ419" s="462" t="n">
        <v>0.7984599999999999</v>
      </c>
      <c r="AK419" s="462" t="n">
        <v>0.30572</v>
      </c>
      <c r="AL419" s="462" t="n">
        <v>0.38176</v>
      </c>
      <c r="AM419" s="462" t="n">
        <v>0.43288</v>
      </c>
      <c r="AN419" s="462" t="n">
        <v>1.01008</v>
      </c>
      <c r="AO419" s="462" t="n">
        <v>0.27545</v>
      </c>
      <c r="AP419" s="462" t="n">
        <v>0.34952</v>
      </c>
      <c r="AQ419" s="462" t="n">
        <v>0.52311</v>
      </c>
      <c r="AR419" s="462" t="n">
        <v>1.2667</v>
      </c>
      <c r="AS419" s="462" t="n">
        <v>0.4596</v>
      </c>
      <c r="AT419" s="462" t="n">
        <v>0.49342</v>
      </c>
      <c r="AU419" s="462" t="n">
        <v>0.69511</v>
      </c>
      <c r="AV419" s="462" t="n">
        <v>1.75082</v>
      </c>
      <c r="AW419" s="462" t="n">
        <v>0.70297</v>
      </c>
      <c r="AX419" s="462" t="n">
        <v>0.88895</v>
      </c>
      <c r="AY419" s="462" t="n">
        <v>0.93072</v>
      </c>
      <c r="AZ419" s="462" t="n">
        <v>2.24748</v>
      </c>
      <c r="BA419" s="462" t="n">
        <v>0.26719</v>
      </c>
      <c r="BB419" s="462" t="n">
        <v>0.55911</v>
      </c>
      <c r="BC419" s="462" t="n">
        <v>0.8837700000000001</v>
      </c>
      <c r="BD419" s="462" t="n">
        <v>2.48614</v>
      </c>
      <c r="BE419" s="462" t="n">
        <v>0.90918</v>
      </c>
      <c r="BF419" s="462" t="n">
        <v>1.18882</v>
      </c>
      <c r="BG419" s="462" t="n">
        <v>1.40442</v>
      </c>
      <c r="BH419" s="462" t="n">
        <v>3.26786</v>
      </c>
      <c r="BI419" s="462" t="n">
        <v>1.43209</v>
      </c>
      <c r="BJ419" s="462" t="n">
        <v>1.85657</v>
      </c>
      <c r="BK419" s="462" t="n">
        <v>1.9566</v>
      </c>
      <c r="BL419" s="462" t="n">
        <v>4.26169</v>
      </c>
      <c r="BM419" s="462" t="n">
        <v>1.97614</v>
      </c>
      <c r="BN419" s="462" t="n">
        <v>2.54018</v>
      </c>
      <c r="BO419" s="462" t="n">
        <v>2.28305</v>
      </c>
      <c r="BP419" s="462" t="n">
        <v>5.01006</v>
      </c>
      <c r="BQ419" s="462" t="n">
        <v>2.40063</v>
      </c>
      <c r="BR419" s="319" t="inlineStr">
        <is>
          <t>-</t>
        </is>
      </c>
      <c r="BS419" s="319" t="inlineStr">
        <is>
          <t>-</t>
        </is>
      </c>
      <c r="BT419" s="319" t="inlineStr">
        <is>
          <t>-</t>
        </is>
      </c>
      <c r="BU419" s="319" t="inlineStr">
        <is>
          <t>-</t>
        </is>
      </c>
      <c r="BV419" s="319" t="inlineStr">
        <is>
          <t>-</t>
        </is>
      </c>
      <c r="BW419" s="319" t="inlineStr">
        <is>
          <t>-</t>
        </is>
      </c>
      <c r="BX419" s="319" t="inlineStr">
        <is>
          <t>-</t>
        </is>
      </c>
      <c r="BY419" s="319" t="inlineStr">
        <is>
          <t>-</t>
        </is>
      </c>
      <c r="BZ419" s="319" t="inlineStr">
        <is>
          <t>-</t>
        </is>
      </c>
      <c r="CA419" s="319" t="inlineStr">
        <is>
          <t>-</t>
        </is>
      </c>
      <c r="CB419" s="319" t="inlineStr">
        <is>
          <t>-</t>
        </is>
      </c>
      <c r="CC419" s="302" t="n"/>
      <c r="CD419" s="302" t="n"/>
      <c r="CE419" s="302" t="n"/>
      <c r="CF419" s="302" t="n"/>
      <c r="CG419" s="302" t="n"/>
      <c r="CH419" s="302" t="n"/>
      <c r="CI419" s="302" t="n"/>
      <c r="CJ419" s="302" t="n"/>
      <c r="CK419" s="302" t="n"/>
      <c r="CL419" s="302" t="n"/>
      <c r="CM419" s="302" t="n"/>
      <c r="CN419" s="302" t="n"/>
      <c r="CO419" s="302" t="n"/>
      <c r="CP419" s="302" t="n"/>
      <c r="CQ419" s="302" t="n"/>
      <c r="CR419" s="302" t="n"/>
      <c r="CS419" s="302" t="n"/>
      <c r="CT419" s="302" t="n"/>
      <c r="CU419" s="302" t="n"/>
      <c r="CV419" s="302" t="n"/>
    </row>
    <row r="420" ht="10.5" customHeight="1" s="412">
      <c r="A420" s="302" t="inlineStr">
        <is>
          <t xml:space="preserve">    Median</t>
        </is>
      </c>
      <c r="B420" s="462" t="n">
        <v>0.015</v>
      </c>
      <c r="C420" s="462" t="n">
        <v>0.04</v>
      </c>
      <c r="D420" s="462" t="n">
        <v>0.095</v>
      </c>
      <c r="E420" s="462" t="n">
        <v>0.06</v>
      </c>
      <c r="F420" s="462" t="n">
        <v>0.065</v>
      </c>
      <c r="G420" s="462" t="n">
        <v>0.06</v>
      </c>
      <c r="H420" s="462" t="n">
        <v>0.075</v>
      </c>
      <c r="I420" s="462" t="n">
        <v>0.0375</v>
      </c>
      <c r="J420" s="462" t="n">
        <v>0.05</v>
      </c>
      <c r="K420" s="462" t="n">
        <v>0.095</v>
      </c>
      <c r="L420" s="462" t="n">
        <v>0.1475</v>
      </c>
      <c r="M420" s="462" t="n">
        <v>0.105</v>
      </c>
      <c r="N420" s="462" t="n">
        <v>0.1175</v>
      </c>
      <c r="O420" s="462" t="n">
        <v>0.125</v>
      </c>
      <c r="P420" s="462" t="n">
        <v>0.285</v>
      </c>
      <c r="Q420" s="462" t="n">
        <v>0.19</v>
      </c>
      <c r="R420" s="462" t="n">
        <v>0.22</v>
      </c>
      <c r="S420" s="462" t="n">
        <v>0.25</v>
      </c>
      <c r="T420" s="462" t="n">
        <v>0.49</v>
      </c>
      <c r="U420" s="462" t="n">
        <v>0.3</v>
      </c>
      <c r="V420" s="462" t="n">
        <v>0.31</v>
      </c>
      <c r="W420" s="462" t="n">
        <v>0.37</v>
      </c>
      <c r="X420" s="462" t="n">
        <v>0.74</v>
      </c>
      <c r="Y420" s="462" t="n">
        <v>0.3</v>
      </c>
      <c r="Z420" s="462" t="n">
        <v>0.35</v>
      </c>
      <c r="AA420" s="462" t="n">
        <v>0.41</v>
      </c>
      <c r="AB420" s="462" t="n">
        <v>0.72</v>
      </c>
      <c r="AC420" s="462" t="n">
        <v>0.32</v>
      </c>
      <c r="AD420" s="462" t="n">
        <v>0.29</v>
      </c>
      <c r="AE420" s="462" t="n">
        <v>0.38</v>
      </c>
      <c r="AF420" s="462" t="n">
        <v>0.73</v>
      </c>
      <c r="AG420" s="462" t="n">
        <v>0.33</v>
      </c>
      <c r="AH420" s="462" t="n">
        <v>0.33</v>
      </c>
      <c r="AI420" s="462" t="n">
        <v>0.37</v>
      </c>
      <c r="AJ420" s="462" t="n">
        <v>0.8</v>
      </c>
      <c r="AK420" s="462" t="n">
        <v>0.3</v>
      </c>
      <c r="AL420" s="462" t="n">
        <v>0.38</v>
      </c>
      <c r="AM420" s="462" t="n">
        <v>0.44</v>
      </c>
      <c r="AN420" s="462" t="n">
        <v>1.01</v>
      </c>
      <c r="AO420" s="462" t="n">
        <v>0.27</v>
      </c>
      <c r="AP420" s="462" t="n">
        <v>0.35</v>
      </c>
      <c r="AQ420" s="462" t="n">
        <v>0.52</v>
      </c>
      <c r="AR420" s="462" t="n">
        <v>1.27</v>
      </c>
      <c r="AS420" s="462" t="n">
        <v>0.46</v>
      </c>
      <c r="AT420" s="462" t="n">
        <v>0.49</v>
      </c>
      <c r="AU420" s="462" t="n">
        <v>0.7</v>
      </c>
      <c r="AV420" s="462" t="n">
        <v>1.74</v>
      </c>
      <c r="AW420" s="462" t="n">
        <v>0.7</v>
      </c>
      <c r="AX420" s="462" t="n">
        <v>0.88849</v>
      </c>
      <c r="AY420" s="462" t="n">
        <v>0.93</v>
      </c>
      <c r="AZ420" s="462" t="n">
        <v>2.25</v>
      </c>
      <c r="BA420" s="462" t="n">
        <v>0.2759</v>
      </c>
      <c r="BB420" s="462" t="n">
        <v>0.54</v>
      </c>
      <c r="BC420" s="462" t="n">
        <v>0.87</v>
      </c>
      <c r="BD420" s="462" t="n">
        <v>2.49</v>
      </c>
      <c r="BE420" s="462" t="n">
        <v>0.9</v>
      </c>
      <c r="BF420" s="462" t="n">
        <v>1.18</v>
      </c>
      <c r="BG420" s="462" t="n">
        <v>1.4</v>
      </c>
      <c r="BH420" s="462" t="n">
        <v>3.26</v>
      </c>
      <c r="BI420" s="462" t="n">
        <v>1.43</v>
      </c>
      <c r="BJ420" s="462" t="n">
        <v>1.86</v>
      </c>
      <c r="BK420" s="462" t="n">
        <v>1.95</v>
      </c>
      <c r="BL420" s="462" t="n">
        <v>4.26</v>
      </c>
      <c r="BM420" s="462" t="n">
        <v>1.98</v>
      </c>
      <c r="BN420" s="462" t="n">
        <v>2.52</v>
      </c>
      <c r="BO420" s="462" t="n">
        <v>2.28</v>
      </c>
      <c r="BP420" s="462" t="n">
        <v>5.005</v>
      </c>
      <c r="BQ420" s="462" t="n">
        <v>2.4</v>
      </c>
      <c r="BR420" s="462" t="n">
        <v>2.97</v>
      </c>
      <c r="BS420" s="462" t="n">
        <v>2.85</v>
      </c>
      <c r="BT420" s="462" t="n">
        <v>6.08933</v>
      </c>
      <c r="BU420" s="462" t="n">
        <v>2.84</v>
      </c>
      <c r="BV420" s="462" t="n">
        <v>3.365</v>
      </c>
      <c r="BW420" s="462" t="n">
        <v>3.23</v>
      </c>
      <c r="BX420" s="462" t="n">
        <v>6.64</v>
      </c>
      <c r="BY420" s="462" t="n">
        <v>2.81781</v>
      </c>
      <c r="BZ420" s="462" t="n">
        <v>3.53789</v>
      </c>
      <c r="CA420" s="462" t="n">
        <v>3.28734</v>
      </c>
      <c r="CB420" s="462" t="n">
        <v>6.30576</v>
      </c>
      <c r="CC420" s="302" t="n"/>
      <c r="CD420" s="302" t="n"/>
      <c r="CE420" s="302" t="n"/>
      <c r="CF420" s="302" t="n"/>
      <c r="CG420" s="302" t="n"/>
      <c r="CH420" s="302" t="n"/>
      <c r="CI420" s="302" t="n"/>
      <c r="CJ420" s="302" t="n"/>
      <c r="CK420" s="302" t="n"/>
      <c r="CL420" s="302" t="n"/>
      <c r="CM420" s="302" t="n"/>
      <c r="CN420" s="302" t="n"/>
      <c r="CO420" s="302" t="n"/>
      <c r="CP420" s="302" t="n"/>
      <c r="CQ420" s="302" t="n"/>
      <c r="CR420" s="302" t="n"/>
      <c r="CS420" s="302" t="n"/>
      <c r="CT420" s="302" t="n"/>
      <c r="CU420" s="302" t="n"/>
      <c r="CV420" s="302" t="n"/>
    </row>
    <row r="421" ht="10.5" customHeight="1" s="412">
      <c r="A421" s="302" t="inlineStr">
        <is>
          <t xml:space="preserve">    High</t>
        </is>
      </c>
      <c r="B421" s="462" t="n">
        <v>0.025</v>
      </c>
      <c r="C421" s="462" t="n">
        <v>0.045</v>
      </c>
      <c r="D421" s="462" t="n">
        <v>0.1</v>
      </c>
      <c r="E421" s="462" t="n">
        <v>0.07000000000000001</v>
      </c>
      <c r="F421" s="462" t="n">
        <v>0.075</v>
      </c>
      <c r="G421" s="462" t="n">
        <v>0.07000000000000001</v>
      </c>
      <c r="H421" s="462" t="n">
        <v>0.08500000000000001</v>
      </c>
      <c r="I421" s="462" t="n">
        <v>0.05</v>
      </c>
      <c r="J421" s="462" t="n">
        <v>0.06</v>
      </c>
      <c r="K421" s="462" t="n">
        <v>0.095</v>
      </c>
      <c r="L421" s="462" t="n">
        <v>0.16</v>
      </c>
      <c r="M421" s="462" t="n">
        <v>0.115</v>
      </c>
      <c r="N421" s="462" t="n">
        <v>0.13</v>
      </c>
      <c r="O421" s="462" t="n">
        <v>0.145</v>
      </c>
      <c r="P421" s="462" t="n">
        <v>0.295</v>
      </c>
      <c r="Q421" s="462" t="n">
        <v>0.205</v>
      </c>
      <c r="R421" s="462" t="n">
        <v>0.24</v>
      </c>
      <c r="S421" s="462" t="n">
        <v>0.33</v>
      </c>
      <c r="T421" s="462" t="n">
        <v>0.5</v>
      </c>
      <c r="U421" s="462" t="n">
        <v>0.32</v>
      </c>
      <c r="V421" s="462" t="n">
        <v>0.34</v>
      </c>
      <c r="W421" s="462" t="n">
        <v>0.39</v>
      </c>
      <c r="X421" s="462" t="n">
        <v>0.75</v>
      </c>
      <c r="Y421" s="462" t="n">
        <v>0.34313</v>
      </c>
      <c r="Z421" s="462" t="n">
        <v>0.37</v>
      </c>
      <c r="AA421" s="462" t="n">
        <v>0.43</v>
      </c>
      <c r="AB421" s="462" t="n">
        <v>0.7325700000000001</v>
      </c>
      <c r="AC421" s="462" t="n">
        <v>0.34</v>
      </c>
      <c r="AD421" s="462" t="n">
        <v>0.31</v>
      </c>
      <c r="AE421" s="462" t="n">
        <v>0.4</v>
      </c>
      <c r="AF421" s="462" t="n">
        <v>0.75</v>
      </c>
      <c r="AG421" s="462" t="n">
        <v>0.34</v>
      </c>
      <c r="AH421" s="462" t="n">
        <v>0.35</v>
      </c>
      <c r="AI421" s="462" t="n">
        <v>0.39851</v>
      </c>
      <c r="AJ421" s="462" t="n">
        <v>0.8100000000000001</v>
      </c>
      <c r="AK421" s="462" t="n">
        <v>0.34</v>
      </c>
      <c r="AL421" s="462" t="n">
        <v>0.43</v>
      </c>
      <c r="AM421" s="462" t="n">
        <v>0.47</v>
      </c>
      <c r="AN421" s="462" t="n">
        <v>1.0256</v>
      </c>
      <c r="AO421" s="462" t="n">
        <v>0.30932</v>
      </c>
      <c r="AP421" s="462" t="n">
        <v>0.4</v>
      </c>
      <c r="AQ421" s="462" t="n">
        <v>0.55464</v>
      </c>
      <c r="AR421" s="462" t="n">
        <v>1.3</v>
      </c>
      <c r="AS421" s="462" t="n">
        <v>0.51</v>
      </c>
      <c r="AT421" s="462" t="n">
        <v>0.57604</v>
      </c>
      <c r="AU421" s="462" t="n">
        <v>0.75</v>
      </c>
      <c r="AV421" s="462" t="n">
        <v>1.94</v>
      </c>
      <c r="AW421" s="462" t="n">
        <v>0.73</v>
      </c>
      <c r="AX421" s="462" t="n">
        <v>0.92</v>
      </c>
      <c r="AY421" s="462" t="n">
        <v>0.97468</v>
      </c>
      <c r="AZ421" s="462" t="n">
        <v>2.27894</v>
      </c>
      <c r="BA421" s="462" t="n">
        <v>0.7</v>
      </c>
      <c r="BB421" s="462" t="n">
        <v>0.92606</v>
      </c>
      <c r="BC421" s="462" t="n">
        <v>1.1</v>
      </c>
      <c r="BD421" s="462" t="n">
        <v>2.56</v>
      </c>
      <c r="BE421" s="462" t="n">
        <v>0.99</v>
      </c>
      <c r="BF421" s="462" t="n">
        <v>1.36</v>
      </c>
      <c r="BG421" s="462" t="n">
        <v>1.5</v>
      </c>
      <c r="BH421" s="462" t="n">
        <v>3.31</v>
      </c>
      <c r="BI421" s="462" t="n">
        <v>1.47</v>
      </c>
      <c r="BJ421" s="462" t="n">
        <v>1.96</v>
      </c>
      <c r="BK421" s="462" t="n">
        <v>2.09</v>
      </c>
      <c r="BL421" s="462" t="n">
        <v>4.30214</v>
      </c>
      <c r="BM421" s="462" t="n">
        <v>2.07342</v>
      </c>
      <c r="BN421" s="462" t="n">
        <v>2.67207</v>
      </c>
      <c r="BO421" s="462" t="n">
        <v>2.41</v>
      </c>
      <c r="BP421" s="462" t="n">
        <v>5.11</v>
      </c>
      <c r="BQ421" s="462" t="n">
        <v>2.56046</v>
      </c>
      <c r="BR421" s="462" t="n">
        <v>3.03</v>
      </c>
      <c r="BS421" s="462" t="n">
        <v>2.95</v>
      </c>
      <c r="BT421" s="462" t="n">
        <v>6.31</v>
      </c>
      <c r="BU421" s="462" t="n">
        <v>3</v>
      </c>
      <c r="BV421" s="462" t="n">
        <v>3.56</v>
      </c>
      <c r="BW421" s="462" t="n">
        <v>3.37</v>
      </c>
      <c r="BX421" s="462" t="n">
        <v>6.88</v>
      </c>
      <c r="BY421" s="462" t="n">
        <v>2.81781</v>
      </c>
      <c r="BZ421" s="462" t="n">
        <v>3.53789</v>
      </c>
      <c r="CA421" s="462" t="n">
        <v>3.28734</v>
      </c>
      <c r="CB421" s="462" t="n">
        <v>6.30576</v>
      </c>
      <c r="CC421" s="302" t="n"/>
      <c r="CD421" s="302" t="n"/>
      <c r="CE421" s="302" t="n"/>
      <c r="CF421" s="302" t="n"/>
      <c r="CG421" s="302" t="n"/>
      <c r="CH421" s="302" t="n"/>
      <c r="CI421" s="302" t="n"/>
      <c r="CJ421" s="302" t="n"/>
      <c r="CK421" s="302" t="n"/>
      <c r="CL421" s="302" t="n"/>
      <c r="CM421" s="302" t="n"/>
      <c r="CN421" s="302" t="n"/>
      <c r="CO421" s="302" t="n"/>
      <c r="CP421" s="302" t="n"/>
      <c r="CQ421" s="302" t="n"/>
      <c r="CR421" s="302" t="n"/>
      <c r="CS421" s="302" t="n"/>
      <c r="CT421" s="302" t="n"/>
      <c r="CU421" s="302" t="n"/>
      <c r="CV421" s="302" t="n"/>
    </row>
    <row r="422" ht="10.5" customHeight="1" s="412">
      <c r="A422" s="302" t="inlineStr">
        <is>
          <t xml:space="preserve">    Low</t>
        </is>
      </c>
      <c r="B422" s="462" t="n">
        <v>0.015</v>
      </c>
      <c r="C422" s="462" t="n">
        <v>0.035</v>
      </c>
      <c r="D422" s="462" t="n">
        <v>0.09</v>
      </c>
      <c r="E422" s="462" t="n">
        <v>0.055</v>
      </c>
      <c r="F422" s="462" t="n">
        <v>0.065</v>
      </c>
      <c r="G422" s="462" t="n">
        <v>0.06</v>
      </c>
      <c r="H422" s="462" t="n">
        <v>0.065</v>
      </c>
      <c r="I422" s="462" t="n">
        <v>0.035</v>
      </c>
      <c r="J422" s="462" t="n">
        <v>0.045</v>
      </c>
      <c r="K422" s="462" t="n">
        <v>0.09</v>
      </c>
      <c r="L422" s="462" t="n">
        <v>0.135</v>
      </c>
      <c r="M422" s="462" t="n">
        <v>0.09</v>
      </c>
      <c r="N422" s="462" t="n">
        <v>0.115</v>
      </c>
      <c r="O422" s="462" t="n">
        <v>0.115</v>
      </c>
      <c r="P422" s="462" t="n">
        <v>0.28</v>
      </c>
      <c r="Q422" s="462" t="n">
        <v>0.18</v>
      </c>
      <c r="R422" s="462" t="n">
        <v>0.21</v>
      </c>
      <c r="S422" s="462" t="n">
        <v>0.23</v>
      </c>
      <c r="T422" s="462" t="n">
        <v>0.48</v>
      </c>
      <c r="U422" s="462" t="n">
        <v>0.29</v>
      </c>
      <c r="V422" s="462" t="n">
        <v>0.29633</v>
      </c>
      <c r="W422" s="462" t="n">
        <v>0.35</v>
      </c>
      <c r="X422" s="462" t="n">
        <v>0.72</v>
      </c>
      <c r="Y422" s="462" t="n">
        <v>0.28</v>
      </c>
      <c r="Z422" s="462" t="n">
        <v>0.28161</v>
      </c>
      <c r="AA422" s="462" t="n">
        <v>0.39</v>
      </c>
      <c r="AB422" s="462" t="n">
        <v>0.7</v>
      </c>
      <c r="AC422" s="462" t="n">
        <v>0.3</v>
      </c>
      <c r="AD422" s="462" t="n">
        <v>0.27</v>
      </c>
      <c r="AE422" s="462" t="n">
        <v>0.36744</v>
      </c>
      <c r="AF422" s="462" t="n">
        <v>0.7</v>
      </c>
      <c r="AG422" s="462" t="n">
        <v>0.30217</v>
      </c>
      <c r="AH422" s="462" t="n">
        <v>0.31</v>
      </c>
      <c r="AI422" s="462" t="n">
        <v>0.3576</v>
      </c>
      <c r="AJ422" s="462" t="n">
        <v>0.78</v>
      </c>
      <c r="AK422" s="462" t="n">
        <v>0.29</v>
      </c>
      <c r="AL422" s="462" t="n">
        <v>0.33305</v>
      </c>
      <c r="AM422" s="462" t="n">
        <v>0.4</v>
      </c>
      <c r="AN422" s="462" t="n">
        <v>1</v>
      </c>
      <c r="AO422" s="462" t="n">
        <v>0.26</v>
      </c>
      <c r="AP422" s="462" t="n">
        <v>0.32146</v>
      </c>
      <c r="AQ422" s="462" t="n">
        <v>0.48548</v>
      </c>
      <c r="AR422" s="462" t="n">
        <v>1.22</v>
      </c>
      <c r="AS422" s="462" t="n">
        <v>0.39992</v>
      </c>
      <c r="AT422" s="462" t="n">
        <v>0.45287</v>
      </c>
      <c r="AU422" s="462" t="n">
        <v>0.67</v>
      </c>
      <c r="AV422" s="462" t="n">
        <v>1.73</v>
      </c>
      <c r="AW422" s="462" t="n">
        <v>0.67</v>
      </c>
      <c r="AX422" s="462" t="n">
        <v>0.87</v>
      </c>
      <c r="AY422" s="462" t="n">
        <v>0.8</v>
      </c>
      <c r="AZ422" s="462" t="n">
        <v>2.17</v>
      </c>
      <c r="BA422" s="462" t="n">
        <v>0</v>
      </c>
      <c r="BB422" s="462" t="n">
        <v>0.44</v>
      </c>
      <c r="BC422" s="462" t="n">
        <v>0.79</v>
      </c>
      <c r="BD422" s="462" t="n">
        <v>2.41</v>
      </c>
      <c r="BE422" s="462" t="n">
        <v>0.86</v>
      </c>
      <c r="BF422" s="462" t="n">
        <v>1.06</v>
      </c>
      <c r="BG422" s="462" t="n">
        <v>1.33</v>
      </c>
      <c r="BH422" s="462" t="n">
        <v>3.24978</v>
      </c>
      <c r="BI422" s="462" t="n">
        <v>1.4</v>
      </c>
      <c r="BJ422" s="462" t="n">
        <v>1.75</v>
      </c>
      <c r="BK422" s="462" t="n">
        <v>1.78</v>
      </c>
      <c r="BL422" s="462" t="n">
        <v>4.22</v>
      </c>
      <c r="BM422" s="462" t="n">
        <v>1.9</v>
      </c>
      <c r="BN422" s="462" t="n">
        <v>2.49</v>
      </c>
      <c r="BO422" s="462" t="n">
        <v>2.23</v>
      </c>
      <c r="BP422" s="462" t="n">
        <v>4.88</v>
      </c>
      <c r="BQ422" s="462" t="n">
        <v>2.3</v>
      </c>
      <c r="BR422" s="462" t="n">
        <v>2.84</v>
      </c>
      <c r="BS422" s="462" t="n">
        <v>2.38</v>
      </c>
      <c r="BT422" s="462" t="n">
        <v>5.14</v>
      </c>
      <c r="BU422" s="462" t="n">
        <v>2.22</v>
      </c>
      <c r="BV422" s="462" t="n">
        <v>3.32</v>
      </c>
      <c r="BW422" s="462" t="n">
        <v>3.14489</v>
      </c>
      <c r="BX422" s="462" t="n">
        <v>6.49683</v>
      </c>
      <c r="BY422" s="462" t="n">
        <v>2.81781</v>
      </c>
      <c r="BZ422" s="462" t="n">
        <v>3.53789</v>
      </c>
      <c r="CA422" s="462" t="n">
        <v>3.28734</v>
      </c>
      <c r="CB422" s="462" t="n">
        <v>6.30576</v>
      </c>
      <c r="CC422" s="302" t="n"/>
      <c r="CD422" s="302" t="n"/>
      <c r="CE422" s="302" t="n"/>
      <c r="CF422" s="302" t="n"/>
      <c r="CG422" s="302" t="n"/>
      <c r="CH422" s="302" t="n"/>
      <c r="CI422" s="302" t="n"/>
      <c r="CJ422" s="302" t="n"/>
      <c r="CK422" s="302" t="n"/>
      <c r="CL422" s="302" t="n"/>
      <c r="CM422" s="302" t="n"/>
      <c r="CN422" s="302" t="n"/>
      <c r="CO422" s="302" t="n"/>
      <c r="CP422" s="302" t="n"/>
      <c r="CQ422" s="302" t="n"/>
      <c r="CR422" s="302" t="n"/>
      <c r="CS422" s="302" t="n"/>
      <c r="CT422" s="302" t="n"/>
      <c r="CU422" s="302" t="n"/>
      <c r="CV422" s="302" t="n"/>
    </row>
    <row r="423" ht="10.5" customHeight="1" s="412">
      <c r="A423" s="302" t="inlineStr">
        <is>
          <t xml:space="preserve">    Std. Dev.</t>
        </is>
      </c>
      <c r="B423" s="460" t="n">
        <v>0.00364</v>
      </c>
      <c r="C423" s="460" t="n">
        <v>0.00308</v>
      </c>
      <c r="D423" s="460" t="n">
        <v>0.00417</v>
      </c>
      <c r="E423" s="460" t="n">
        <v>0.0035</v>
      </c>
      <c r="F423" s="460" t="n">
        <v>0.0035</v>
      </c>
      <c r="G423" s="460" t="n">
        <v>0.0035</v>
      </c>
      <c r="H423" s="460" t="n">
        <v>0.0055</v>
      </c>
      <c r="I423" s="460" t="n">
        <v>0.0055</v>
      </c>
      <c r="J423" s="460" t="n">
        <v>0.006</v>
      </c>
      <c r="K423" s="460" t="n">
        <v>0.0025</v>
      </c>
      <c r="L423" s="460" t="n">
        <v>0.00742</v>
      </c>
      <c r="M423" s="460" t="n">
        <v>0.0065</v>
      </c>
      <c r="N423" s="460" t="n">
        <v>0.00598</v>
      </c>
      <c r="O423" s="460" t="n">
        <v>0.00716</v>
      </c>
      <c r="P423" s="460" t="n">
        <v>0.00392</v>
      </c>
      <c r="Q423" s="460" t="n">
        <v>0.00592</v>
      </c>
      <c r="R423" s="460" t="n">
        <v>0.00692</v>
      </c>
      <c r="S423" s="460" t="n">
        <v>0.02056</v>
      </c>
      <c r="T423" s="460" t="n">
        <v>0.00514</v>
      </c>
      <c r="U423" s="460" t="n">
        <v>0.01123</v>
      </c>
      <c r="V423" s="460" t="n">
        <v>0.01091</v>
      </c>
      <c r="W423" s="460" t="n">
        <v>0.01011</v>
      </c>
      <c r="X423" s="460" t="n">
        <v>0.00517</v>
      </c>
      <c r="Y423" s="460" t="n">
        <v>0.01494</v>
      </c>
      <c r="Z423" s="460" t="n">
        <v>0.01539</v>
      </c>
      <c r="AA423" s="460" t="n">
        <v>0.009039999999999999</v>
      </c>
      <c r="AB423" s="460" t="n">
        <v>0.008540000000000001</v>
      </c>
      <c r="AC423" s="460" t="n">
        <v>0.00861</v>
      </c>
      <c r="AD423" s="460" t="n">
        <v>0.008750000000000001</v>
      </c>
      <c r="AE423" s="460" t="n">
        <v>0.00705</v>
      </c>
      <c r="AF423" s="460" t="n">
        <v>0.00825</v>
      </c>
      <c r="AG423" s="460" t="n">
        <v>0.00838</v>
      </c>
      <c r="AH423" s="460" t="n">
        <v>0.00795</v>
      </c>
      <c r="AI423" s="460" t="n">
        <v>0.00893</v>
      </c>
      <c r="AJ423" s="460" t="n">
        <v>0.00639</v>
      </c>
      <c r="AK423" s="460" t="n">
        <v>0.01051</v>
      </c>
      <c r="AL423" s="460" t="n">
        <v>0.01614</v>
      </c>
      <c r="AM423" s="460" t="n">
        <v>0.01261</v>
      </c>
      <c r="AN423" s="460" t="n">
        <v>0.00719</v>
      </c>
      <c r="AO423" s="460" t="n">
        <v>0.01033</v>
      </c>
      <c r="AP423" s="460" t="n">
        <v>0.01199</v>
      </c>
      <c r="AQ423" s="460" t="n">
        <v>0.01173</v>
      </c>
      <c r="AR423" s="460" t="n">
        <v>0.01581</v>
      </c>
      <c r="AS423" s="460" t="n">
        <v>0.01902</v>
      </c>
      <c r="AT423" s="460" t="n">
        <v>0.0221</v>
      </c>
      <c r="AU423" s="460" t="n">
        <v>0.02026</v>
      </c>
      <c r="AV423" s="460" t="n">
        <v>0.03619</v>
      </c>
      <c r="AW423" s="460" t="n">
        <v>0.0124</v>
      </c>
      <c r="AX423" s="460" t="n">
        <v>0.0117</v>
      </c>
      <c r="AY423" s="460" t="n">
        <v>0.02738</v>
      </c>
      <c r="AZ423" s="460" t="n">
        <v>0.01784</v>
      </c>
      <c r="BA423" s="460" t="n">
        <v>0.14816</v>
      </c>
      <c r="BB423" s="460" t="n">
        <v>0.09711</v>
      </c>
      <c r="BC423" s="460" t="n">
        <v>0.07174</v>
      </c>
      <c r="BD423" s="460" t="n">
        <v>0.04799</v>
      </c>
      <c r="BE423" s="460" t="n">
        <v>0.02889</v>
      </c>
      <c r="BF423" s="460" t="n">
        <v>0.06046</v>
      </c>
      <c r="BG423" s="460" t="n">
        <v>0.04488</v>
      </c>
      <c r="BH423" s="460" t="n">
        <v>0.0184</v>
      </c>
      <c r="BI423" s="460" t="n">
        <v>0.01468</v>
      </c>
      <c r="BJ423" s="460" t="n">
        <v>0.03999</v>
      </c>
      <c r="BK423" s="460" t="n">
        <v>0.05593</v>
      </c>
      <c r="BL423" s="460" t="n">
        <v>0.02216</v>
      </c>
      <c r="BM423" s="460" t="n">
        <v>0.0346</v>
      </c>
      <c r="BN423" s="460" t="n">
        <v>0.04312</v>
      </c>
      <c r="BO423" s="460" t="n">
        <v>0.03604</v>
      </c>
      <c r="BP423" s="460" t="n">
        <v>0.0454</v>
      </c>
      <c r="BQ423" s="460" t="n">
        <v>0.04882</v>
      </c>
      <c r="BR423" s="460" t="n">
        <v>0.03479</v>
      </c>
      <c r="BS423" s="460" t="n">
        <v>0.10632</v>
      </c>
      <c r="BT423" s="460" t="n">
        <v>0.20382</v>
      </c>
      <c r="BU423" s="460" t="n">
        <v>0.19153</v>
      </c>
      <c r="BV423" s="460" t="n">
        <v>0.08124000000000001</v>
      </c>
      <c r="BW423" s="460" t="n">
        <v>0.06756</v>
      </c>
      <c r="BX423" s="460" t="n">
        <v>0.11838</v>
      </c>
      <c r="BY423" s="460" t="n">
        <v>0</v>
      </c>
      <c r="BZ423" s="460" t="n">
        <v>0</v>
      </c>
      <c r="CA423" s="460" t="n">
        <v>0</v>
      </c>
      <c r="CB423" s="460" t="n">
        <v>0</v>
      </c>
      <c r="CC423" s="302" t="n"/>
      <c r="CD423" s="302" t="n"/>
      <c r="CE423" s="302" t="n"/>
      <c r="CF423" s="302" t="n"/>
      <c r="CG423" s="302" t="n"/>
      <c r="CH423" s="302" t="n"/>
      <c r="CI423" s="302" t="n"/>
      <c r="CJ423" s="302" t="n"/>
      <c r="CK423" s="302" t="n"/>
      <c r="CL423" s="302" t="n"/>
      <c r="CM423" s="302" t="n"/>
      <c r="CN423" s="302" t="n"/>
      <c r="CO423" s="302" t="n"/>
      <c r="CP423" s="302" t="n"/>
      <c r="CQ423" s="302" t="n"/>
      <c r="CR423" s="302" t="n"/>
      <c r="CS423" s="302" t="n"/>
      <c r="CT423" s="302" t="n"/>
      <c r="CU423" s="302" t="n"/>
      <c r="CV423" s="302" t="n"/>
    </row>
    <row r="424" ht="10.5" customHeight="1" s="412">
      <c r="A424" s="302" t="inlineStr">
        <is>
          <t xml:space="preserve">    No. of Estimates</t>
        </is>
      </c>
      <c r="B424" s="319" t="inlineStr">
        <is>
          <t>7/7</t>
        </is>
      </c>
      <c r="C424" s="319" t="inlineStr">
        <is>
          <t>11/11</t>
        </is>
      </c>
      <c r="D424" s="319" t="inlineStr">
        <is>
          <t>11/11</t>
        </is>
      </c>
      <c r="E424" s="319" t="inlineStr">
        <is>
          <t>10/10</t>
        </is>
      </c>
      <c r="F424" s="319" t="inlineStr">
        <is>
          <t>8/10</t>
        </is>
      </c>
      <c r="G424" s="319" t="inlineStr">
        <is>
          <t>9/9</t>
        </is>
      </c>
      <c r="H424" s="319" t="inlineStr">
        <is>
          <t>10/10</t>
        </is>
      </c>
      <c r="I424" s="319" t="inlineStr">
        <is>
          <t>10/10</t>
        </is>
      </c>
      <c r="J424" s="319" t="inlineStr">
        <is>
          <t>10/10</t>
        </is>
      </c>
      <c r="K424" s="319" t="inlineStr">
        <is>
          <t>11/11</t>
        </is>
      </c>
      <c r="L424" s="319" t="inlineStr">
        <is>
          <t>14/14</t>
        </is>
      </c>
      <c r="M424" s="319" t="inlineStr">
        <is>
          <t>13/13</t>
        </is>
      </c>
      <c r="N424" s="319" t="inlineStr">
        <is>
          <t>14/14</t>
        </is>
      </c>
      <c r="O424" s="319" t="inlineStr">
        <is>
          <t>18/18</t>
        </is>
      </c>
      <c r="P424" s="319" t="inlineStr">
        <is>
          <t>17/18</t>
        </is>
      </c>
      <c r="Q424" s="319" t="inlineStr">
        <is>
          <t>20/20</t>
        </is>
      </c>
      <c r="R424" s="319" t="inlineStr">
        <is>
          <t>18/18</t>
        </is>
      </c>
      <c r="S424" s="319" t="inlineStr">
        <is>
          <t>21/21</t>
        </is>
      </c>
      <c r="T424" s="319" t="inlineStr">
        <is>
          <t>17/18</t>
        </is>
      </c>
      <c r="U424" s="319" t="inlineStr">
        <is>
          <t>17/17</t>
        </is>
      </c>
      <c r="V424" s="319" t="inlineStr">
        <is>
          <t>20/20</t>
        </is>
      </c>
      <c r="W424" s="319" t="inlineStr">
        <is>
          <t>21/21</t>
        </is>
      </c>
      <c r="X424" s="319" t="inlineStr">
        <is>
          <t>22/22</t>
        </is>
      </c>
      <c r="Y424" s="319" t="inlineStr">
        <is>
          <t>23/23</t>
        </is>
      </c>
      <c r="Z424" s="319" t="inlineStr">
        <is>
          <t>29/29</t>
        </is>
      </c>
      <c r="AA424" s="319" t="inlineStr">
        <is>
          <t>31/31</t>
        </is>
      </c>
      <c r="AB424" s="319" t="inlineStr">
        <is>
          <t>31/31</t>
        </is>
      </c>
      <c r="AC424" s="319" t="inlineStr">
        <is>
          <t>30/31</t>
        </is>
      </c>
      <c r="AD424" s="319" t="inlineStr">
        <is>
          <t>33/33</t>
        </is>
      </c>
      <c r="AE424" s="319" t="inlineStr">
        <is>
          <t>31/31</t>
        </is>
      </c>
      <c r="AF424" s="319" t="inlineStr">
        <is>
          <t>33/33</t>
        </is>
      </c>
      <c r="AG424" s="319" t="inlineStr">
        <is>
          <t>34/34</t>
        </is>
      </c>
      <c r="AH424" s="319" t="inlineStr">
        <is>
          <t>34/34</t>
        </is>
      </c>
      <c r="AI424" s="319" t="inlineStr">
        <is>
          <t>37/37</t>
        </is>
      </c>
      <c r="AJ424" s="319" t="inlineStr">
        <is>
          <t>33/34</t>
        </is>
      </c>
      <c r="AK424" s="319" t="inlineStr">
        <is>
          <t>33/33</t>
        </is>
      </c>
      <c r="AL424" s="319" t="inlineStr">
        <is>
          <t>31/31</t>
        </is>
      </c>
      <c r="AM424" s="319" t="inlineStr">
        <is>
          <t>31/32</t>
        </is>
      </c>
      <c r="AN424" s="319" t="inlineStr">
        <is>
          <t>23/33</t>
        </is>
      </c>
      <c r="AO424" s="319" t="inlineStr">
        <is>
          <t>33/33</t>
        </is>
      </c>
      <c r="AP424" s="319" t="inlineStr">
        <is>
          <t>33/33</t>
        </is>
      </c>
      <c r="AQ424" s="319" t="inlineStr">
        <is>
          <t>29/30</t>
        </is>
      </c>
      <c r="AR424" s="319" t="inlineStr">
        <is>
          <t>29/30</t>
        </is>
      </c>
      <c r="AS424" s="319" t="inlineStr">
        <is>
          <t>31/31</t>
        </is>
      </c>
      <c r="AT424" s="319" t="inlineStr">
        <is>
          <t>33/33</t>
        </is>
      </c>
      <c r="AU424" s="319" t="inlineStr">
        <is>
          <t>33/33</t>
        </is>
      </c>
      <c r="AV424" s="319" t="inlineStr">
        <is>
          <t>31/33</t>
        </is>
      </c>
      <c r="AW424" s="319" t="inlineStr">
        <is>
          <t>31/31</t>
        </is>
      </c>
      <c r="AX424" s="319" t="inlineStr">
        <is>
          <t>28/29</t>
        </is>
      </c>
      <c r="AY424" s="319" t="inlineStr">
        <is>
          <t>31/31</t>
        </is>
      </c>
      <c r="AZ424" s="319" t="inlineStr">
        <is>
          <t>29/30</t>
        </is>
      </c>
      <c r="BA424" s="319" t="inlineStr">
        <is>
          <t>30/32</t>
        </is>
      </c>
      <c r="BB424" s="319" t="inlineStr">
        <is>
          <t>34/34</t>
        </is>
      </c>
      <c r="BC424" s="319" t="inlineStr">
        <is>
          <t>33/33</t>
        </is>
      </c>
      <c r="BD424" s="319" t="inlineStr">
        <is>
          <t>23/28</t>
        </is>
      </c>
      <c r="BE424" s="319" t="inlineStr">
        <is>
          <t>27/27</t>
        </is>
      </c>
      <c r="BF424" s="319" t="inlineStr">
        <is>
          <t>25/27</t>
        </is>
      </c>
      <c r="BG424" s="319" t="inlineStr">
        <is>
          <t>25/25</t>
        </is>
      </c>
      <c r="BH424" s="319" t="inlineStr">
        <is>
          <t>26/27</t>
        </is>
      </c>
      <c r="BI424" s="319" t="inlineStr">
        <is>
          <t>26/26</t>
        </is>
      </c>
      <c r="BJ424" s="319" t="inlineStr">
        <is>
          <t>28/28</t>
        </is>
      </c>
      <c r="BK424" s="319" t="inlineStr">
        <is>
          <t>25/25</t>
        </is>
      </c>
      <c r="BL424" s="319" t="inlineStr">
        <is>
          <t>27/27</t>
        </is>
      </c>
      <c r="BM424" s="319" t="inlineStr">
        <is>
          <t>24/24</t>
        </is>
      </c>
      <c r="BN424" s="319" t="inlineStr">
        <is>
          <t>26/26</t>
        </is>
      </c>
      <c r="BO424" s="319" t="inlineStr">
        <is>
          <t>28/28</t>
        </is>
      </c>
      <c r="BP424" s="319" t="inlineStr">
        <is>
          <t>30/30</t>
        </is>
      </c>
      <c r="BQ424" s="319" t="inlineStr">
        <is>
          <t>22/27</t>
        </is>
      </c>
      <c r="BR424" s="319" t="inlineStr">
        <is>
          <t>26/27</t>
        </is>
      </c>
      <c r="BS424" s="319" t="inlineStr">
        <is>
          <t>26/27</t>
        </is>
      </c>
      <c r="BT424" s="319" t="inlineStr">
        <is>
          <t>26/27</t>
        </is>
      </c>
      <c r="BU424" s="319" t="inlineStr">
        <is>
          <t>12/12</t>
        </is>
      </c>
      <c r="BV424" s="319" t="inlineStr">
        <is>
          <t>9/10</t>
        </is>
      </c>
      <c r="BW424" s="319" t="inlineStr">
        <is>
          <t>9/10</t>
        </is>
      </c>
      <c r="BX424" s="319" t="inlineStr">
        <is>
          <t>9/10</t>
        </is>
      </c>
      <c r="BY424" s="319" t="inlineStr">
        <is>
          <t>1/1</t>
        </is>
      </c>
      <c r="BZ424" s="319" t="inlineStr">
        <is>
          <t>1/1</t>
        </is>
      </c>
      <c r="CA424" s="319" t="inlineStr">
        <is>
          <t>1/1</t>
        </is>
      </c>
      <c r="CB424" s="319" t="inlineStr">
        <is>
          <t>1/1</t>
        </is>
      </c>
      <c r="CC424" s="302" t="n"/>
      <c r="CD424" s="302" t="n"/>
      <c r="CE424" s="302" t="n"/>
      <c r="CF424" s="302" t="n"/>
      <c r="CG424" s="302" t="n"/>
      <c r="CH424" s="302" t="n"/>
      <c r="CI424" s="302" t="n"/>
      <c r="CJ424" s="302" t="n"/>
      <c r="CK424" s="302" t="n"/>
      <c r="CL424" s="302" t="n"/>
      <c r="CM424" s="302" t="n"/>
      <c r="CN424" s="302" t="n"/>
      <c r="CO424" s="302" t="n"/>
      <c r="CP424" s="302" t="n"/>
      <c r="CQ424" s="302" t="n"/>
      <c r="CR424" s="302" t="n"/>
      <c r="CS424" s="302" t="n"/>
      <c r="CT424" s="302" t="n"/>
      <c r="CU424" s="302" t="n"/>
      <c r="CV424" s="302" t="n"/>
    </row>
    <row r="425" ht="10.5" customHeight="1" s="412">
      <c r="A425" s="302" t="inlineStr">
        <is>
          <t xml:space="preserve">    Guidance Low</t>
        </is>
      </c>
      <c r="B425" s="319" t="inlineStr">
        <is>
          <t>-</t>
        </is>
      </c>
      <c r="C425" s="319" t="inlineStr">
        <is>
          <t>-</t>
        </is>
      </c>
      <c r="D425" s="319" t="inlineStr">
        <is>
          <t>-</t>
        </is>
      </c>
      <c r="E425" s="319" t="inlineStr">
        <is>
          <t>-</t>
        </is>
      </c>
      <c r="F425" s="319" t="inlineStr">
        <is>
          <t>-</t>
        </is>
      </c>
      <c r="G425" s="319" t="inlineStr">
        <is>
          <t>-</t>
        </is>
      </c>
      <c r="H425" s="319" t="inlineStr">
        <is>
          <t>-</t>
        </is>
      </c>
      <c r="I425" s="319" t="inlineStr">
        <is>
          <t>-</t>
        </is>
      </c>
      <c r="J425" s="319" t="inlineStr">
        <is>
          <t>-</t>
        </is>
      </c>
      <c r="K425" s="319" t="inlineStr">
        <is>
          <t>-</t>
        </is>
      </c>
      <c r="L425" s="463" t="n">
        <v>0.13</v>
      </c>
      <c r="M425" s="463" t="n">
        <v>0.09</v>
      </c>
      <c r="N425" s="463" t="n">
        <v>0.105</v>
      </c>
      <c r="O425" s="463" t="n">
        <v>0.11</v>
      </c>
      <c r="P425" s="463" t="n">
        <v>0.275</v>
      </c>
      <c r="Q425" s="319" t="inlineStr">
        <is>
          <t>-</t>
        </is>
      </c>
      <c r="R425" s="319" t="inlineStr">
        <is>
          <t>-</t>
        </is>
      </c>
      <c r="S425" s="319" t="inlineStr">
        <is>
          <t>-</t>
        </is>
      </c>
      <c r="T425" s="319" t="inlineStr">
        <is>
          <t>-</t>
        </is>
      </c>
      <c r="U425" s="319" t="inlineStr">
        <is>
          <t>-</t>
        </is>
      </c>
      <c r="V425" s="463" t="n">
        <v>0.28</v>
      </c>
      <c r="W425" s="319" t="inlineStr">
        <is>
          <t>-</t>
        </is>
      </c>
      <c r="X425" s="319" t="inlineStr">
        <is>
          <t>-</t>
        </is>
      </c>
      <c r="Y425" s="319" t="inlineStr">
        <is>
          <t>-</t>
        </is>
      </c>
      <c r="Z425" s="463" t="n">
        <v>0.33</v>
      </c>
      <c r="AA425" s="463" t="n">
        <v>0.39</v>
      </c>
      <c r="AB425" s="319" t="inlineStr">
        <is>
          <t>-</t>
        </is>
      </c>
      <c r="AC425" s="319" t="inlineStr">
        <is>
          <t>-</t>
        </is>
      </c>
      <c r="AD425" s="319" t="inlineStr">
        <is>
          <t>-</t>
        </is>
      </c>
      <c r="AE425" s="319" t="inlineStr">
        <is>
          <t>-</t>
        </is>
      </c>
      <c r="AF425" s="319" t="inlineStr">
        <is>
          <t>-</t>
        </is>
      </c>
      <c r="AG425" s="463" t="n">
        <v>0.31</v>
      </c>
      <c r="AH425" s="463" t="n">
        <v>0.31</v>
      </c>
      <c r="AI425" s="463" t="n">
        <v>0.35</v>
      </c>
      <c r="AJ425" s="463" t="n">
        <v>0.75</v>
      </c>
      <c r="AK425" s="319" t="inlineStr">
        <is>
          <t>-</t>
        </is>
      </c>
      <c r="AL425" s="319" t="inlineStr">
        <is>
          <t>-</t>
        </is>
      </c>
      <c r="AM425" s="319" t="inlineStr">
        <is>
          <t>-</t>
        </is>
      </c>
      <c r="AN425" s="319" t="inlineStr">
        <is>
          <t>-</t>
        </is>
      </c>
      <c r="AO425" s="319" t="inlineStr">
        <is>
          <t>-</t>
        </is>
      </c>
      <c r="AP425" s="463" t="n">
        <v>0.33</v>
      </c>
      <c r="AQ425" s="463" t="n">
        <v>0.5</v>
      </c>
      <c r="AR425" s="463" t="n">
        <v>1.25</v>
      </c>
      <c r="AS425" s="319" t="inlineStr">
        <is>
          <t>-</t>
        </is>
      </c>
      <c r="AT425" s="463" t="n">
        <v>0.46</v>
      </c>
      <c r="AU425" s="463" t="n">
        <v>0.65</v>
      </c>
      <c r="AV425" s="319" t="inlineStr">
        <is>
          <t>-</t>
        </is>
      </c>
      <c r="AW425" s="319" t="inlineStr">
        <is>
          <t>-</t>
        </is>
      </c>
      <c r="AX425" s="463" t="n">
        <v>0.86</v>
      </c>
      <c r="AY425" s="463" t="n">
        <v>0.9</v>
      </c>
      <c r="AZ425" s="463" t="n">
        <v>2.22</v>
      </c>
      <c r="BA425" s="319" t="inlineStr">
        <is>
          <t>-</t>
        </is>
      </c>
      <c r="BB425" s="319" t="inlineStr">
        <is>
          <t>-</t>
        </is>
      </c>
      <c r="BC425" s="463" t="n">
        <v>0.768</v>
      </c>
      <c r="BD425" s="319" t="inlineStr">
        <is>
          <t>-</t>
        </is>
      </c>
      <c r="BE425" s="463" t="n">
        <v>0.86</v>
      </c>
      <c r="BF425" s="463" t="n">
        <v>1.1</v>
      </c>
      <c r="BG425" s="463" t="n">
        <v>1.33</v>
      </c>
      <c r="BH425" s="319" t="inlineStr">
        <is>
          <t>-</t>
        </is>
      </c>
      <c r="BI425" s="463" t="n">
        <v>1.38</v>
      </c>
      <c r="BJ425" s="463" t="n">
        <v>1.82</v>
      </c>
      <c r="BK425" s="319" t="inlineStr">
        <is>
          <t>-</t>
        </is>
      </c>
      <c r="BL425" s="319" t="inlineStr">
        <is>
          <t>-</t>
        </is>
      </c>
      <c r="BM425" s="319" t="inlineStr">
        <is>
          <t>-</t>
        </is>
      </c>
      <c r="BN425" s="463" t="n">
        <v>2.47</v>
      </c>
      <c r="BO425" s="463" t="n">
        <v>2.23</v>
      </c>
      <c r="BP425" s="319" t="inlineStr">
        <is>
          <t>-</t>
        </is>
      </c>
      <c r="BQ425" s="319" t="inlineStr">
        <is>
          <t>-</t>
        </is>
      </c>
      <c r="BR425" s="319" t="inlineStr">
        <is>
          <t>-</t>
        </is>
      </c>
      <c r="BS425" s="319" t="inlineStr">
        <is>
          <t>-</t>
        </is>
      </c>
      <c r="BT425" s="319" t="inlineStr">
        <is>
          <t>-</t>
        </is>
      </c>
      <c r="BU425" s="319" t="inlineStr">
        <is>
          <t>-</t>
        </is>
      </c>
      <c r="BV425" s="319" t="inlineStr">
        <is>
          <t>-</t>
        </is>
      </c>
      <c r="BW425" s="319" t="inlineStr">
        <is>
          <t>-</t>
        </is>
      </c>
      <c r="BX425" s="319" t="inlineStr">
        <is>
          <t>-</t>
        </is>
      </c>
      <c r="BY425" s="319" t="inlineStr">
        <is>
          <t>-</t>
        </is>
      </c>
      <c r="BZ425" s="319" t="inlineStr">
        <is>
          <t>-</t>
        </is>
      </c>
      <c r="CA425" s="319" t="inlineStr">
        <is>
          <t>-</t>
        </is>
      </c>
      <c r="CB425" s="319" t="inlineStr">
        <is>
          <t>-</t>
        </is>
      </c>
      <c r="CC425" s="302" t="n"/>
      <c r="CD425" s="302" t="n"/>
      <c r="CE425" s="302" t="n"/>
      <c r="CF425" s="302" t="n"/>
      <c r="CG425" s="302" t="n"/>
      <c r="CH425" s="302" t="n"/>
      <c r="CI425" s="302" t="n"/>
      <c r="CJ425" s="302" t="n"/>
      <c r="CK425" s="302" t="n"/>
      <c r="CL425" s="302" t="n"/>
      <c r="CM425" s="302" t="n"/>
      <c r="CN425" s="302" t="n"/>
      <c r="CO425" s="302" t="n"/>
      <c r="CP425" s="302" t="n"/>
      <c r="CQ425" s="302" t="n"/>
      <c r="CR425" s="302" t="n"/>
      <c r="CS425" s="302" t="n"/>
      <c r="CT425" s="302" t="n"/>
      <c r="CU425" s="302" t="n"/>
      <c r="CV425" s="302" t="n"/>
    </row>
    <row r="426" ht="10.5" customHeight="1" s="412">
      <c r="A426" s="302" t="inlineStr">
        <is>
          <t xml:space="preserve">    Guidance</t>
        </is>
      </c>
      <c r="B426" s="319" t="inlineStr">
        <is>
          <t>-</t>
        </is>
      </c>
      <c r="C426" s="319" t="inlineStr">
        <is>
          <t>-</t>
        </is>
      </c>
      <c r="D426" s="319" t="inlineStr">
        <is>
          <t>-</t>
        </is>
      </c>
      <c r="E426" s="319" t="inlineStr">
        <is>
          <t>-</t>
        </is>
      </c>
      <c r="F426" s="319" t="inlineStr">
        <is>
          <t>-</t>
        </is>
      </c>
      <c r="G426" s="319" t="inlineStr">
        <is>
          <t>-</t>
        </is>
      </c>
      <c r="H426" s="319" t="inlineStr">
        <is>
          <t>-</t>
        </is>
      </c>
      <c r="I426" s="319" t="inlineStr">
        <is>
          <t>-</t>
        </is>
      </c>
      <c r="J426" s="319" t="inlineStr">
        <is>
          <t>-</t>
        </is>
      </c>
      <c r="K426" s="319" t="inlineStr">
        <is>
          <t>-</t>
        </is>
      </c>
      <c r="L426" s="319" t="inlineStr">
        <is>
          <t>-</t>
        </is>
      </c>
      <c r="M426" s="319" t="inlineStr">
        <is>
          <t>-</t>
        </is>
      </c>
      <c r="N426" s="319" t="inlineStr">
        <is>
          <t>-</t>
        </is>
      </c>
      <c r="O426" s="319" t="inlineStr">
        <is>
          <t>-</t>
        </is>
      </c>
      <c r="P426" s="319" t="inlineStr">
        <is>
          <t>-</t>
        </is>
      </c>
      <c r="Q426" s="319" t="inlineStr">
        <is>
          <t>-</t>
        </is>
      </c>
      <c r="R426" s="319" t="inlineStr">
        <is>
          <t>-</t>
        </is>
      </c>
      <c r="S426" s="319" t="inlineStr">
        <is>
          <t>-</t>
        </is>
      </c>
      <c r="T426" s="319" t="inlineStr">
        <is>
          <t>-</t>
        </is>
      </c>
      <c r="U426" s="319" t="inlineStr">
        <is>
          <t>-</t>
        </is>
      </c>
      <c r="V426" s="319" t="inlineStr">
        <is>
          <t>-</t>
        </is>
      </c>
      <c r="W426" s="319" t="inlineStr">
        <is>
          <t>-</t>
        </is>
      </c>
      <c r="X426" s="319" t="inlineStr">
        <is>
          <t>-</t>
        </is>
      </c>
      <c r="Y426" s="319" t="inlineStr">
        <is>
          <t>-</t>
        </is>
      </c>
      <c r="Z426" s="319" t="inlineStr">
        <is>
          <t>-</t>
        </is>
      </c>
      <c r="AA426" s="319" t="inlineStr">
        <is>
          <t>-</t>
        </is>
      </c>
      <c r="AB426" s="319" t="inlineStr">
        <is>
          <t>-</t>
        </is>
      </c>
      <c r="AC426" s="319" t="inlineStr">
        <is>
          <t>-</t>
        </is>
      </c>
      <c r="AD426" s="319" t="inlineStr">
        <is>
          <t>-</t>
        </is>
      </c>
      <c r="AE426" s="319" t="inlineStr">
        <is>
          <t>-</t>
        </is>
      </c>
      <c r="AF426" s="319" t="inlineStr">
        <is>
          <t>-</t>
        </is>
      </c>
      <c r="AG426" s="319" t="inlineStr">
        <is>
          <t>-</t>
        </is>
      </c>
      <c r="AH426" s="319" t="inlineStr">
        <is>
          <t>-</t>
        </is>
      </c>
      <c r="AI426" s="319" t="inlineStr">
        <is>
          <t>-</t>
        </is>
      </c>
      <c r="AJ426" s="319" t="inlineStr">
        <is>
          <t>-</t>
        </is>
      </c>
      <c r="AK426" s="319" t="inlineStr">
        <is>
          <t>-</t>
        </is>
      </c>
      <c r="AL426" s="319" t="inlineStr">
        <is>
          <t>-</t>
        </is>
      </c>
      <c r="AM426" s="319" t="inlineStr">
        <is>
          <t>-</t>
        </is>
      </c>
      <c r="AN426" s="319" t="inlineStr">
        <is>
          <t>-</t>
        </is>
      </c>
      <c r="AO426" s="319" t="inlineStr">
        <is>
          <t>-</t>
        </is>
      </c>
      <c r="AP426" s="319" t="inlineStr">
        <is>
          <t>-</t>
        </is>
      </c>
      <c r="AQ426" s="319" t="inlineStr">
        <is>
          <t>-</t>
        </is>
      </c>
      <c r="AR426" s="319" t="inlineStr">
        <is>
          <t>-</t>
        </is>
      </c>
      <c r="AS426" s="319" t="inlineStr">
        <is>
          <t>-</t>
        </is>
      </c>
      <c r="AT426" s="319" t="inlineStr">
        <is>
          <t>-</t>
        </is>
      </c>
      <c r="AU426" s="319" t="inlineStr">
        <is>
          <t>-</t>
        </is>
      </c>
      <c r="AV426" s="319" t="inlineStr">
        <is>
          <t>-</t>
        </is>
      </c>
      <c r="AW426" s="319" t="inlineStr">
        <is>
          <t>-</t>
        </is>
      </c>
      <c r="AX426" s="319" t="inlineStr">
        <is>
          <t>-</t>
        </is>
      </c>
      <c r="AY426" s="319" t="inlineStr">
        <is>
          <t>-</t>
        </is>
      </c>
      <c r="AZ426" s="319" t="inlineStr">
        <is>
          <t>-</t>
        </is>
      </c>
      <c r="BA426" s="319" t="inlineStr">
        <is>
          <t>-</t>
        </is>
      </c>
      <c r="BB426" s="319" t="inlineStr">
        <is>
          <t>-</t>
        </is>
      </c>
      <c r="BC426" s="319" t="inlineStr">
        <is>
          <t>-</t>
        </is>
      </c>
      <c r="BD426" s="465" t="n">
        <v>2.4168</v>
      </c>
      <c r="BE426" s="319" t="inlineStr">
        <is>
          <t>-</t>
        </is>
      </c>
      <c r="BF426" s="319" t="inlineStr">
        <is>
          <t>-</t>
        </is>
      </c>
      <c r="BG426" s="319" t="inlineStr">
        <is>
          <t>-</t>
        </is>
      </c>
      <c r="BH426" s="465" t="n">
        <v>3.25</v>
      </c>
      <c r="BI426" s="319" t="inlineStr">
        <is>
          <t>-</t>
        </is>
      </c>
      <c r="BJ426" s="319" t="inlineStr">
        <is>
          <t>-</t>
        </is>
      </c>
      <c r="BK426" s="319" t="inlineStr">
        <is>
          <t>-</t>
        </is>
      </c>
      <c r="BL426" s="319" t="inlineStr">
        <is>
          <t>-</t>
        </is>
      </c>
      <c r="BM426" s="319" t="inlineStr">
        <is>
          <t>-</t>
        </is>
      </c>
      <c r="BN426" s="319" t="inlineStr">
        <is>
          <t>-</t>
        </is>
      </c>
      <c r="BO426" s="319" t="inlineStr">
        <is>
          <t>-</t>
        </is>
      </c>
      <c r="BP426" s="319" t="inlineStr">
        <is>
          <t>-</t>
        </is>
      </c>
      <c r="BQ426" s="319" t="inlineStr">
        <is>
          <t>-</t>
        </is>
      </c>
      <c r="BR426" s="319" t="inlineStr">
        <is>
          <t>-</t>
        </is>
      </c>
      <c r="BS426" s="319" t="inlineStr">
        <is>
          <t>-</t>
        </is>
      </c>
      <c r="BT426" s="319" t="inlineStr">
        <is>
          <t>-</t>
        </is>
      </c>
      <c r="BU426" s="319" t="inlineStr">
        <is>
          <t>-</t>
        </is>
      </c>
      <c r="BV426" s="319" t="inlineStr">
        <is>
          <t>-</t>
        </is>
      </c>
      <c r="BW426" s="319" t="inlineStr">
        <is>
          <t>-</t>
        </is>
      </c>
      <c r="BX426" s="319" t="inlineStr">
        <is>
          <t>-</t>
        </is>
      </c>
      <c r="BY426" s="319" t="inlineStr">
        <is>
          <t>-</t>
        </is>
      </c>
      <c r="BZ426" s="319" t="inlineStr">
        <is>
          <t>-</t>
        </is>
      </c>
      <c r="CA426" s="319" t="inlineStr">
        <is>
          <t>-</t>
        </is>
      </c>
      <c r="CB426" s="319" t="inlineStr">
        <is>
          <t>-</t>
        </is>
      </c>
      <c r="CC426" s="302" t="n"/>
      <c r="CD426" s="302" t="n"/>
      <c r="CE426" s="302" t="n"/>
      <c r="CF426" s="302" t="n"/>
      <c r="CG426" s="302" t="n"/>
      <c r="CH426" s="302" t="n"/>
      <c r="CI426" s="302" t="n"/>
      <c r="CJ426" s="302" t="n"/>
      <c r="CK426" s="302" t="n"/>
      <c r="CL426" s="302" t="n"/>
      <c r="CM426" s="302" t="n"/>
      <c r="CN426" s="302" t="n"/>
      <c r="CO426" s="302" t="n"/>
      <c r="CP426" s="302" t="n"/>
      <c r="CQ426" s="302" t="n"/>
      <c r="CR426" s="302" t="n"/>
      <c r="CS426" s="302" t="n"/>
      <c r="CT426" s="302" t="n"/>
      <c r="CU426" s="302" t="n"/>
      <c r="CV426" s="302" t="n"/>
    </row>
    <row r="427" ht="10.5" customHeight="1" s="412">
      <c r="A427" s="302" t="inlineStr">
        <is>
          <t xml:space="preserve">    Guidance High</t>
        </is>
      </c>
      <c r="B427" s="319" t="inlineStr">
        <is>
          <t>-</t>
        </is>
      </c>
      <c r="C427" s="319" t="inlineStr">
        <is>
          <t>-</t>
        </is>
      </c>
      <c r="D427" s="319" t="inlineStr">
        <is>
          <t>-</t>
        </is>
      </c>
      <c r="E427" s="319" t="inlineStr">
        <is>
          <t>-</t>
        </is>
      </c>
      <c r="F427" s="319" t="inlineStr">
        <is>
          <t>-</t>
        </is>
      </c>
      <c r="G427" s="319" t="inlineStr">
        <is>
          <t>-</t>
        </is>
      </c>
      <c r="H427" s="319" t="inlineStr">
        <is>
          <t>-</t>
        </is>
      </c>
      <c r="I427" s="319" t="inlineStr">
        <is>
          <t>-</t>
        </is>
      </c>
      <c r="J427" s="319" t="inlineStr">
        <is>
          <t>-</t>
        </is>
      </c>
      <c r="K427" s="319" t="inlineStr">
        <is>
          <t>-</t>
        </is>
      </c>
      <c r="L427" s="464" t="n">
        <v>0.14</v>
      </c>
      <c r="M427" s="464" t="n">
        <v>0.1</v>
      </c>
      <c r="N427" s="464" t="n">
        <v>0.115</v>
      </c>
      <c r="O427" s="464" t="n">
        <v>0.12</v>
      </c>
      <c r="P427" s="464" t="n">
        <v>0.285</v>
      </c>
      <c r="Q427" s="319" t="inlineStr">
        <is>
          <t>-</t>
        </is>
      </c>
      <c r="R427" s="319" t="inlineStr">
        <is>
          <t>-</t>
        </is>
      </c>
      <c r="S427" s="319" t="inlineStr">
        <is>
          <t>-</t>
        </is>
      </c>
      <c r="T427" s="319" t="inlineStr">
        <is>
          <t>-</t>
        </is>
      </c>
      <c r="U427" s="319" t="inlineStr">
        <is>
          <t>-</t>
        </is>
      </c>
      <c r="V427" s="464" t="n">
        <v>0.3</v>
      </c>
      <c r="W427" s="319" t="inlineStr">
        <is>
          <t>-</t>
        </is>
      </c>
      <c r="X427" s="319" t="inlineStr">
        <is>
          <t>-</t>
        </is>
      </c>
      <c r="Y427" s="319" t="inlineStr">
        <is>
          <t>-</t>
        </is>
      </c>
      <c r="Z427" s="464" t="n">
        <v>0.35</v>
      </c>
      <c r="AA427" s="464" t="n">
        <v>0.41</v>
      </c>
      <c r="AB427" s="319" t="inlineStr">
        <is>
          <t>-</t>
        </is>
      </c>
      <c r="AC427" s="319" t="inlineStr">
        <is>
          <t>-</t>
        </is>
      </c>
      <c r="AD427" s="319" t="inlineStr">
        <is>
          <t>-</t>
        </is>
      </c>
      <c r="AE427" s="319" t="inlineStr">
        <is>
          <t>-</t>
        </is>
      </c>
      <c r="AF427" s="319" t="inlineStr">
        <is>
          <t>-</t>
        </is>
      </c>
      <c r="AG427" s="464" t="n">
        <v>0.33</v>
      </c>
      <c r="AH427" s="464" t="n">
        <v>0.33</v>
      </c>
      <c r="AI427" s="464" t="n">
        <v>0.37</v>
      </c>
      <c r="AJ427" s="464" t="n">
        <v>0.78</v>
      </c>
      <c r="AK427" s="319" t="inlineStr">
        <is>
          <t>-</t>
        </is>
      </c>
      <c r="AL427" s="319" t="inlineStr">
        <is>
          <t>-</t>
        </is>
      </c>
      <c r="AM427" s="319" t="inlineStr">
        <is>
          <t>-</t>
        </is>
      </c>
      <c r="AN427" s="319" t="inlineStr">
        <is>
          <t>-</t>
        </is>
      </c>
      <c r="AO427" s="319" t="inlineStr">
        <is>
          <t>-</t>
        </is>
      </c>
      <c r="AP427" s="464" t="n">
        <v>0.35</v>
      </c>
      <c r="AQ427" s="464" t="n">
        <v>0.52</v>
      </c>
      <c r="AR427" s="464" t="n">
        <v>1.27</v>
      </c>
      <c r="AS427" s="319" t="inlineStr">
        <is>
          <t>-</t>
        </is>
      </c>
      <c r="AT427" s="464" t="n">
        <v>0.48</v>
      </c>
      <c r="AU427" s="464" t="n">
        <v>0.67</v>
      </c>
      <c r="AV427" s="319" t="inlineStr">
        <is>
          <t>-</t>
        </is>
      </c>
      <c r="AW427" s="319" t="inlineStr">
        <is>
          <t>-</t>
        </is>
      </c>
      <c r="AX427" s="464" t="n">
        <v>0.88</v>
      </c>
      <c r="AY427" s="464" t="n">
        <v>0.92</v>
      </c>
      <c r="AZ427" s="464" t="n">
        <v>2.25</v>
      </c>
      <c r="BA427" s="319" t="inlineStr">
        <is>
          <t>-</t>
        </is>
      </c>
      <c r="BB427" s="319" t="inlineStr">
        <is>
          <t>-</t>
        </is>
      </c>
      <c r="BC427" s="464" t="n">
        <v>0.8159999999999999</v>
      </c>
      <c r="BD427" s="319" t="inlineStr">
        <is>
          <t>-</t>
        </is>
      </c>
      <c r="BE427" s="464" t="n">
        <v>0.9</v>
      </c>
      <c r="BF427" s="464" t="n">
        <v>1.15</v>
      </c>
      <c r="BG427" s="464" t="n">
        <v>1.38</v>
      </c>
      <c r="BH427" s="319" t="inlineStr">
        <is>
          <t>-</t>
        </is>
      </c>
      <c r="BI427" s="464" t="n">
        <v>1.43</v>
      </c>
      <c r="BJ427" s="464" t="n">
        <v>1.87</v>
      </c>
      <c r="BK427" s="319" t="inlineStr">
        <is>
          <t>-</t>
        </is>
      </c>
      <c r="BL427" s="319" t="inlineStr">
        <is>
          <t>-</t>
        </is>
      </c>
      <c r="BM427" s="319" t="inlineStr">
        <is>
          <t>-</t>
        </is>
      </c>
      <c r="BN427" s="464" t="n">
        <v>2.52</v>
      </c>
      <c r="BO427" s="464" t="n">
        <v>2.28</v>
      </c>
      <c r="BP427" s="319" t="inlineStr">
        <is>
          <t>-</t>
        </is>
      </c>
      <c r="BQ427" s="319" t="inlineStr">
        <is>
          <t>-</t>
        </is>
      </c>
      <c r="BR427" s="319" t="inlineStr">
        <is>
          <t>-</t>
        </is>
      </c>
      <c r="BS427" s="319" t="inlineStr">
        <is>
          <t>-</t>
        </is>
      </c>
      <c r="BT427" s="319" t="inlineStr">
        <is>
          <t>-</t>
        </is>
      </c>
      <c r="BU427" s="319" t="inlineStr">
        <is>
          <t>-</t>
        </is>
      </c>
      <c r="BV427" s="319" t="inlineStr">
        <is>
          <t>-</t>
        </is>
      </c>
      <c r="BW427" s="319" t="inlineStr">
        <is>
          <t>-</t>
        </is>
      </c>
      <c r="BX427" s="319" t="inlineStr">
        <is>
          <t>-</t>
        </is>
      </c>
      <c r="BY427" s="319" t="inlineStr">
        <is>
          <t>-</t>
        </is>
      </c>
      <c r="BZ427" s="319" t="inlineStr">
        <is>
          <t>-</t>
        </is>
      </c>
      <c r="CA427" s="319" t="inlineStr">
        <is>
          <t>-</t>
        </is>
      </c>
      <c r="CB427" s="319" t="inlineStr">
        <is>
          <t>-</t>
        </is>
      </c>
      <c r="CC427" s="302" t="n"/>
      <c r="CD427" s="302" t="n"/>
      <c r="CE427" s="302" t="n"/>
      <c r="CF427" s="302" t="n"/>
      <c r="CG427" s="302" t="n"/>
      <c r="CH427" s="302" t="n"/>
      <c r="CI427" s="302" t="n"/>
      <c r="CJ427" s="302" t="n"/>
      <c r="CK427" s="302" t="n"/>
      <c r="CL427" s="302" t="n"/>
      <c r="CM427" s="302" t="n"/>
      <c r="CN427" s="302" t="n"/>
      <c r="CO427" s="302" t="n"/>
      <c r="CP427" s="302" t="n"/>
      <c r="CQ427" s="302" t="n"/>
      <c r="CR427" s="302" t="n"/>
      <c r="CS427" s="302" t="n"/>
      <c r="CT427" s="302" t="n"/>
      <c r="CU427" s="302" t="n"/>
      <c r="CV427" s="302" t="n"/>
    </row>
    <row r="428" ht="10.5" customHeight="1" s="412">
      <c r="A428" s="302" t="inlineStr">
        <is>
          <t xml:space="preserve">    Acctg. Standard</t>
        </is>
      </c>
      <c r="B428" s="319" t="inlineStr">
        <is>
          <t>US GAAP</t>
        </is>
      </c>
      <c r="C428" s="319" t="inlineStr">
        <is>
          <t>US GAAP</t>
        </is>
      </c>
      <c r="D428" s="319" t="inlineStr">
        <is>
          <t>US GAAP</t>
        </is>
      </c>
      <c r="E428" s="319" t="inlineStr">
        <is>
          <t>US GAAP</t>
        </is>
      </c>
      <c r="F428" s="319" t="inlineStr">
        <is>
          <t>US GAAP</t>
        </is>
      </c>
      <c r="G428" s="319" t="inlineStr">
        <is>
          <t>US GAAP</t>
        </is>
      </c>
      <c r="H428" s="319" t="inlineStr">
        <is>
          <t>US GAAP</t>
        </is>
      </c>
      <c r="I428" s="319" t="inlineStr">
        <is>
          <t>US GAAP</t>
        </is>
      </c>
      <c r="J428" s="319" t="inlineStr">
        <is>
          <t>US GAAP</t>
        </is>
      </c>
      <c r="K428" s="319" t="inlineStr">
        <is>
          <t>US GAAP</t>
        </is>
      </c>
      <c r="L428" s="319" t="inlineStr">
        <is>
          <t>US GAAP</t>
        </is>
      </c>
      <c r="M428" s="319" t="inlineStr">
        <is>
          <t>US GAAP</t>
        </is>
      </c>
      <c r="N428" s="319" t="inlineStr">
        <is>
          <t>US GAAP</t>
        </is>
      </c>
      <c r="O428" s="319" t="inlineStr">
        <is>
          <t>US GAAP</t>
        </is>
      </c>
      <c r="P428" s="319" t="inlineStr">
        <is>
          <t>US GAAP</t>
        </is>
      </c>
      <c r="Q428" s="319" t="inlineStr">
        <is>
          <t>US GAAP</t>
        </is>
      </c>
      <c r="R428" s="319" t="inlineStr">
        <is>
          <t>US GAAP</t>
        </is>
      </c>
      <c r="S428" s="319" t="inlineStr">
        <is>
          <t>US GAAP</t>
        </is>
      </c>
      <c r="T428" s="319" t="inlineStr">
        <is>
          <t>US GAAP</t>
        </is>
      </c>
      <c r="U428" s="319" t="inlineStr">
        <is>
          <t>US GAAP</t>
        </is>
      </c>
      <c r="V428" s="319" t="inlineStr">
        <is>
          <t>US GAAP</t>
        </is>
      </c>
      <c r="W428" s="319" t="inlineStr">
        <is>
          <t>US GAAP</t>
        </is>
      </c>
      <c r="X428" s="319" t="inlineStr">
        <is>
          <t>US GAAP</t>
        </is>
      </c>
      <c r="Y428" s="319" t="inlineStr">
        <is>
          <t>US GAAP</t>
        </is>
      </c>
      <c r="Z428" s="319" t="inlineStr">
        <is>
          <t>US GAAP</t>
        </is>
      </c>
      <c r="AA428" s="319" t="inlineStr">
        <is>
          <t>US GAAP</t>
        </is>
      </c>
      <c r="AB428" s="319" t="inlineStr">
        <is>
          <t>US GAAP</t>
        </is>
      </c>
      <c r="AC428" s="319" t="inlineStr">
        <is>
          <t>US GAAP</t>
        </is>
      </c>
      <c r="AD428" s="319" t="inlineStr">
        <is>
          <t>US GAAP</t>
        </is>
      </c>
      <c r="AE428" s="319" t="inlineStr">
        <is>
          <t>US GAAP</t>
        </is>
      </c>
      <c r="AF428" s="319" t="inlineStr">
        <is>
          <t>US GAAP</t>
        </is>
      </c>
      <c r="AG428" s="319" t="inlineStr">
        <is>
          <t>US GAAP</t>
        </is>
      </c>
      <c r="AH428" s="319" t="inlineStr">
        <is>
          <t>US GAAP</t>
        </is>
      </c>
      <c r="AI428" s="319" t="inlineStr">
        <is>
          <t>US GAAP</t>
        </is>
      </c>
      <c r="AJ428" s="319" t="inlineStr">
        <is>
          <t>US GAAP</t>
        </is>
      </c>
      <c r="AK428" s="319" t="inlineStr">
        <is>
          <t>US GAAP</t>
        </is>
      </c>
      <c r="AL428" s="319" t="inlineStr">
        <is>
          <t>US GAAP</t>
        </is>
      </c>
      <c r="AM428" s="319" t="inlineStr">
        <is>
          <t>US GAAP</t>
        </is>
      </c>
      <c r="AN428" s="319" t="inlineStr">
        <is>
          <t>US GAAP</t>
        </is>
      </c>
      <c r="AO428" s="319" t="inlineStr">
        <is>
          <t>US GAAP</t>
        </is>
      </c>
      <c r="AP428" s="319" t="inlineStr">
        <is>
          <t>US GAAP</t>
        </is>
      </c>
      <c r="AQ428" s="319" t="inlineStr">
        <is>
          <t>US GAAP</t>
        </is>
      </c>
      <c r="AR428" s="319" t="inlineStr">
        <is>
          <t>US GAAP</t>
        </is>
      </c>
      <c r="AS428" s="319" t="inlineStr">
        <is>
          <t>US GAAP</t>
        </is>
      </c>
      <c r="AT428" s="319" t="inlineStr">
        <is>
          <t>US GAAP</t>
        </is>
      </c>
      <c r="AU428" s="319" t="inlineStr">
        <is>
          <t>US GAAP</t>
        </is>
      </c>
      <c r="AV428" s="319" t="inlineStr">
        <is>
          <t>US GAAP</t>
        </is>
      </c>
      <c r="AW428" s="319" t="inlineStr">
        <is>
          <t>US GAAP</t>
        </is>
      </c>
      <c r="AX428" s="319" t="inlineStr">
        <is>
          <t>US GAAP</t>
        </is>
      </c>
      <c r="AY428" s="319" t="inlineStr">
        <is>
          <t>US GAAP</t>
        </is>
      </c>
      <c r="AZ428" s="319" t="inlineStr">
        <is>
          <t>US GAAP</t>
        </is>
      </c>
      <c r="BA428" s="319" t="inlineStr">
        <is>
          <t>US GAAP</t>
        </is>
      </c>
      <c r="BB428" s="319" t="inlineStr">
        <is>
          <t>US GAAP</t>
        </is>
      </c>
      <c r="BC428" s="319" t="inlineStr">
        <is>
          <t>US GAAP</t>
        </is>
      </c>
      <c r="BD428" s="319" t="inlineStr">
        <is>
          <t>US GAAP</t>
        </is>
      </c>
      <c r="BE428" s="319" t="inlineStr">
        <is>
          <t>US GAAP</t>
        </is>
      </c>
      <c r="BF428" s="319" t="inlineStr">
        <is>
          <t>US GAAP</t>
        </is>
      </c>
      <c r="BG428" s="319" t="inlineStr">
        <is>
          <t>US GAAP</t>
        </is>
      </c>
      <c r="BH428" s="319" t="inlineStr">
        <is>
          <t>US GAAP</t>
        </is>
      </c>
      <c r="BI428" s="319" t="inlineStr">
        <is>
          <t>US GAAP</t>
        </is>
      </c>
      <c r="BJ428" s="319" t="inlineStr">
        <is>
          <t>US GAAP</t>
        </is>
      </c>
      <c r="BK428" s="319" t="inlineStr">
        <is>
          <t>US GAAP</t>
        </is>
      </c>
      <c r="BL428" s="319" t="inlineStr">
        <is>
          <t>US GAAP</t>
        </is>
      </c>
      <c r="BM428" s="319" t="inlineStr">
        <is>
          <t>US GAAP</t>
        </is>
      </c>
      <c r="BN428" s="319" t="inlineStr">
        <is>
          <t>US GAAP</t>
        </is>
      </c>
      <c r="BO428" s="319" t="inlineStr">
        <is>
          <t>US GAAP</t>
        </is>
      </c>
      <c r="BP428" s="319" t="inlineStr">
        <is>
          <t>US GAAP</t>
        </is>
      </c>
      <c r="BQ428" s="319" t="inlineStr">
        <is>
          <t>US GAAP</t>
        </is>
      </c>
      <c r="BR428" s="319" t="inlineStr">
        <is>
          <t>US GAAP</t>
        </is>
      </c>
      <c r="BS428" s="319" t="inlineStr">
        <is>
          <t>US GAAP</t>
        </is>
      </c>
      <c r="BT428" s="319" t="inlineStr">
        <is>
          <t>US GAAP</t>
        </is>
      </c>
      <c r="BU428" s="319" t="inlineStr">
        <is>
          <t>US GAAP</t>
        </is>
      </c>
      <c r="BV428" s="319" t="inlineStr">
        <is>
          <t>US GAAP</t>
        </is>
      </c>
      <c r="BW428" s="319" t="inlineStr">
        <is>
          <t>US GAAP</t>
        </is>
      </c>
      <c r="BX428" s="319" t="inlineStr">
        <is>
          <t>US GAAP</t>
        </is>
      </c>
      <c r="BY428" s="319" t="inlineStr">
        <is>
          <t>US GAAP</t>
        </is>
      </c>
      <c r="BZ428" s="319" t="inlineStr">
        <is>
          <t>US GAAP</t>
        </is>
      </c>
      <c r="CA428" s="319" t="inlineStr">
        <is>
          <t>US GAAP</t>
        </is>
      </c>
      <c r="CB428" s="319" t="inlineStr">
        <is>
          <t>US GAAP</t>
        </is>
      </c>
      <c r="CC428" s="302" t="n"/>
      <c r="CD428" s="302" t="n"/>
      <c r="CE428" s="302" t="n"/>
      <c r="CF428" s="302" t="n"/>
      <c r="CG428" s="302" t="n"/>
      <c r="CH428" s="302" t="n"/>
      <c r="CI428" s="302" t="n"/>
      <c r="CJ428" s="302" t="n"/>
      <c r="CK428" s="302" t="n"/>
      <c r="CL428" s="302" t="n"/>
      <c r="CM428" s="302" t="n"/>
      <c r="CN428" s="302" t="n"/>
      <c r="CO428" s="302" t="n"/>
      <c r="CP428" s="302" t="n"/>
      <c r="CQ428" s="302" t="n"/>
      <c r="CR428" s="302" t="n"/>
      <c r="CS428" s="302" t="n"/>
      <c r="CT428" s="302" t="n"/>
      <c r="CU428" s="302" t="n"/>
      <c r="CV428" s="302" t="n"/>
    </row>
    <row r="429" ht="10.5" customHeight="1" s="412">
      <c r="A429" s="318" t="inlineStr">
        <is>
          <t>EPS (GAAP)</t>
        </is>
      </c>
      <c r="B429" s="461" t="n">
        <v>0.035</v>
      </c>
      <c r="C429" s="461" t="n">
        <v>0.055</v>
      </c>
      <c r="D429" s="461" t="n">
        <v>0.105</v>
      </c>
      <c r="E429" s="461" t="n">
        <v>0.06</v>
      </c>
      <c r="F429" s="461" t="n">
        <v>0.08</v>
      </c>
      <c r="G429" s="461" t="n">
        <v>0.065</v>
      </c>
      <c r="H429" s="461" t="n">
        <v>0.08</v>
      </c>
      <c r="I429" s="461" t="n">
        <v>0.045</v>
      </c>
      <c r="J429" s="461" t="n">
        <v>0.065</v>
      </c>
      <c r="K429" s="461" t="n">
        <v>0.1</v>
      </c>
      <c r="L429" s="461" t="n">
        <v>0.2</v>
      </c>
      <c r="M429" s="461" t="n">
        <v>0.135</v>
      </c>
      <c r="N429" s="461" t="n">
        <v>0.15</v>
      </c>
      <c r="O429" s="461" t="n">
        <v>0.18</v>
      </c>
      <c r="P429" s="461" t="n">
        <v>0.38</v>
      </c>
      <c r="Q429" s="461" t="n">
        <v>0.23</v>
      </c>
      <c r="R429" s="461" t="n">
        <v>0.26</v>
      </c>
      <c r="S429" s="461" t="n">
        <v>0.27</v>
      </c>
      <c r="T429" s="461" t="n">
        <v>0.51</v>
      </c>
      <c r="U429" s="461" t="n">
        <v>0.32</v>
      </c>
      <c r="V429" s="461" t="n">
        <v>0.39</v>
      </c>
      <c r="W429" s="461" t="n">
        <v>0.39</v>
      </c>
      <c r="X429" s="461" t="n">
        <v>0.75</v>
      </c>
      <c r="Y429" s="461" t="n">
        <v>0.32</v>
      </c>
      <c r="Z429" s="461" t="n">
        <v>0.39</v>
      </c>
      <c r="AA429" s="461" t="n">
        <v>0.45</v>
      </c>
      <c r="AB429" s="461" t="n">
        <v>0.75</v>
      </c>
      <c r="AC429" s="461" t="n">
        <v>0.13</v>
      </c>
      <c r="AD429" s="461" t="n">
        <v>0.33</v>
      </c>
      <c r="AE429" s="461" t="n">
        <v>0.42</v>
      </c>
      <c r="AF429" s="461" t="n">
        <v>0.78</v>
      </c>
      <c r="AG429" s="461" t="n">
        <v>0.34</v>
      </c>
      <c r="AH429" s="461" t="n">
        <v>0.34</v>
      </c>
      <c r="AI429" s="461" t="n">
        <v>0.38</v>
      </c>
      <c r="AJ429" s="461" t="n">
        <v>0.85</v>
      </c>
      <c r="AK429" s="461" t="n">
        <v>0.33</v>
      </c>
      <c r="AL429" s="461" t="n">
        <v>0.39</v>
      </c>
      <c r="AM429" s="461" t="n">
        <v>0.5</v>
      </c>
      <c r="AN429" s="461" t="n">
        <v>0.99</v>
      </c>
      <c r="AO429" s="461" t="n">
        <v>0.23</v>
      </c>
      <c r="AP429" s="461" t="n">
        <v>0.36</v>
      </c>
      <c r="AQ429" s="461" t="n">
        <v>0.43</v>
      </c>
      <c r="AR429" s="461" t="n">
        <v>0.88</v>
      </c>
      <c r="AS429" s="461" t="n">
        <v>0.55</v>
      </c>
      <c r="AT429" s="461" t="n">
        <v>0.71</v>
      </c>
      <c r="AU429" s="461" t="n">
        <v>0.71</v>
      </c>
      <c r="AV429" s="461" t="n">
        <v>1.65</v>
      </c>
      <c r="AW429" s="461" t="n">
        <v>0.74</v>
      </c>
      <c r="AX429" s="461" t="n">
        <v>0.96</v>
      </c>
      <c r="AY429" s="461" t="n">
        <v>0.96</v>
      </c>
      <c r="AZ429" s="461" t="n">
        <v>2.28</v>
      </c>
      <c r="BA429" s="461" t="n">
        <v>0.22</v>
      </c>
      <c r="BB429" s="461" t="n">
        <v>0.66</v>
      </c>
      <c r="BC429" s="461" t="n">
        <v>1.1</v>
      </c>
      <c r="BD429" s="461" t="n">
        <v>2.52</v>
      </c>
      <c r="BE429" s="461" t="n">
        <v>1.11</v>
      </c>
      <c r="BF429" s="461" t="n">
        <v>1.59</v>
      </c>
      <c r="BG429" s="461" t="n">
        <v>1.44</v>
      </c>
      <c r="BH429" s="461" t="n">
        <v>3.36</v>
      </c>
      <c r="BI429" s="461" t="n">
        <v>1.48</v>
      </c>
      <c r="BJ429" s="461" t="n">
        <v>2.26</v>
      </c>
      <c r="BK429" s="461" t="n">
        <v>2</v>
      </c>
      <c r="BL429" s="461" t="n">
        <v>0.9399999999999999</v>
      </c>
      <c r="BM429" s="461" t="n">
        <v>2.28</v>
      </c>
      <c r="BN429" s="461" t="n">
        <v>2.68</v>
      </c>
      <c r="BO429" s="461" t="n">
        <v>1.96</v>
      </c>
      <c r="BP429" s="461" t="n">
        <v>5.29</v>
      </c>
      <c r="BQ429" s="461" t="n">
        <v>2.54</v>
      </c>
      <c r="BR429" s="462" t="n">
        <v>2.96297</v>
      </c>
      <c r="BS429" s="462" t="n">
        <v>2.80396</v>
      </c>
      <c r="BT429" s="462" t="n">
        <v>6.02359</v>
      </c>
      <c r="BU429" s="462" t="n">
        <v>2.72196</v>
      </c>
      <c r="BV429" s="462" t="n">
        <v>3.27468</v>
      </c>
      <c r="BW429" s="462" t="n">
        <v>3.10915</v>
      </c>
      <c r="BX429" s="462" t="n">
        <v>6.36947</v>
      </c>
      <c r="BY429" s="462" t="n">
        <v>2.81781</v>
      </c>
      <c r="BZ429" s="462" t="n">
        <v>3.53789</v>
      </c>
      <c r="CA429" s="462" t="n">
        <v>3.28734</v>
      </c>
      <c r="CB429" s="462" t="n">
        <v>6.30576</v>
      </c>
      <c r="CC429" s="302" t="n"/>
      <c r="CD429" s="302" t="n"/>
      <c r="CE429" s="302" t="n"/>
      <c r="CF429" s="302" t="n"/>
      <c r="CG429" s="302" t="n"/>
      <c r="CH429" s="302" t="n"/>
      <c r="CI429" s="302" t="n"/>
      <c r="CJ429" s="302" t="n"/>
      <c r="CK429" s="302" t="n"/>
      <c r="CL429" s="302" t="n"/>
      <c r="CM429" s="302" t="n"/>
      <c r="CN429" s="302" t="n"/>
      <c r="CO429" s="302" t="n"/>
      <c r="CP429" s="302" t="n"/>
      <c r="CQ429" s="302" t="n"/>
      <c r="CR429" s="302" t="n"/>
      <c r="CS429" s="302" t="n"/>
      <c r="CT429" s="302" t="n"/>
      <c r="CU429" s="302" t="n"/>
      <c r="CV429" s="302" t="n"/>
    </row>
    <row r="430" ht="10.5" customHeight="1" s="412">
      <c r="A430" s="302" t="inlineStr">
        <is>
          <t xml:space="preserve">    Final Est.</t>
        </is>
      </c>
      <c r="B430" s="462" t="n">
        <v>0.01667</v>
      </c>
      <c r="C430" s="462" t="n">
        <v>0.03929</v>
      </c>
      <c r="D430" s="462" t="n">
        <v>0.09583</v>
      </c>
      <c r="E430" s="462" t="n">
        <v>0.0575</v>
      </c>
      <c r="F430" s="462" t="n">
        <v>0.066</v>
      </c>
      <c r="G430" s="462" t="n">
        <v>0.062</v>
      </c>
      <c r="H430" s="462" t="n">
        <v>0.0785</v>
      </c>
      <c r="I430" s="462" t="n">
        <v>0.04</v>
      </c>
      <c r="J430" s="462" t="n">
        <v>0.05</v>
      </c>
      <c r="K430" s="462" t="n">
        <v>0.0945</v>
      </c>
      <c r="L430" s="462" t="n">
        <v>0.1455</v>
      </c>
      <c r="M430" s="462" t="n">
        <v>0.10214</v>
      </c>
      <c r="N430" s="462" t="n">
        <v>0.11667</v>
      </c>
      <c r="O430" s="462" t="n">
        <v>0.12333</v>
      </c>
      <c r="P430" s="462" t="n">
        <v>0.28312</v>
      </c>
      <c r="Q430" s="462" t="n">
        <v>0.14922</v>
      </c>
      <c r="R430" s="462" t="n">
        <v>0.22167</v>
      </c>
      <c r="S430" s="462" t="n">
        <v>0.24727</v>
      </c>
      <c r="T430" s="462" t="n">
        <v>0.48917</v>
      </c>
      <c r="U430" s="462" t="n">
        <v>0.30286</v>
      </c>
      <c r="V430" s="462" t="n">
        <v>0.31341</v>
      </c>
      <c r="W430" s="462" t="n">
        <v>0.36814</v>
      </c>
      <c r="X430" s="462" t="n">
        <v>0.7411</v>
      </c>
      <c r="Y430" s="462" t="n">
        <v>0.31144</v>
      </c>
      <c r="Z430" s="462" t="n">
        <v>0.349</v>
      </c>
      <c r="AA430" s="462" t="n">
        <v>0.41</v>
      </c>
      <c r="AB430" s="462" t="n">
        <v>0.71845</v>
      </c>
      <c r="AC430" s="462" t="n">
        <v>0.3219</v>
      </c>
      <c r="AD430" s="462" t="n">
        <v>0.28874</v>
      </c>
      <c r="AE430" s="462" t="n">
        <v>0.37688</v>
      </c>
      <c r="AF430" s="462" t="n">
        <v>0.72877</v>
      </c>
      <c r="AG430" s="462" t="n">
        <v>0.32964</v>
      </c>
      <c r="AH430" s="462" t="n">
        <v>0.33372</v>
      </c>
      <c r="AI430" s="462" t="n">
        <v>0.37344</v>
      </c>
      <c r="AJ430" s="462" t="n">
        <v>0.79769</v>
      </c>
      <c r="AK430" s="462" t="n">
        <v>0.30783</v>
      </c>
      <c r="AL430" s="462" t="n">
        <v>0.37912</v>
      </c>
      <c r="AM430" s="462" t="n">
        <v>0.42935</v>
      </c>
      <c r="AN430" s="462" t="n">
        <v>1.01168</v>
      </c>
      <c r="AO430" s="462" t="n">
        <v>0.27812</v>
      </c>
      <c r="AP430" s="462" t="n">
        <v>0.16667</v>
      </c>
      <c r="AQ430" s="462" t="n">
        <v>0.45989</v>
      </c>
      <c r="AR430" s="462" t="n">
        <v>1.26583</v>
      </c>
      <c r="AS430" s="462" t="n">
        <v>0.45542</v>
      </c>
      <c r="AT430" s="462" t="n">
        <v>0.49167</v>
      </c>
      <c r="AU430" s="462" t="n">
        <v>0.6971000000000001</v>
      </c>
      <c r="AV430" s="462" t="n">
        <v>1.74817</v>
      </c>
      <c r="AW430" s="462" t="n">
        <v>0.70468</v>
      </c>
      <c r="AX430" s="462" t="n">
        <v>0.88931</v>
      </c>
      <c r="AY430" s="462" t="n">
        <v>0.92819</v>
      </c>
      <c r="AZ430" s="462" t="n">
        <v>2.24619</v>
      </c>
      <c r="BA430" s="462" t="n">
        <v>0.2555</v>
      </c>
      <c r="BB430" s="462" t="n">
        <v>0.5498</v>
      </c>
      <c r="BC430" s="462" t="n">
        <v>0.89286</v>
      </c>
      <c r="BD430" s="462" t="n">
        <v>2.47944</v>
      </c>
      <c r="BE430" s="462" t="n">
        <v>0.90285</v>
      </c>
      <c r="BF430" s="462" t="n">
        <v>1.19623</v>
      </c>
      <c r="BG430" s="462" t="n">
        <v>1.38829</v>
      </c>
      <c r="BH430" s="462" t="n">
        <v>3.27356</v>
      </c>
      <c r="BI430" s="462" t="n">
        <v>1.42951</v>
      </c>
      <c r="BJ430" s="462" t="n">
        <v>1.87703</v>
      </c>
      <c r="BK430" s="462" t="n">
        <v>1.98143</v>
      </c>
      <c r="BL430" s="462" t="n">
        <v>4.25807</v>
      </c>
      <c r="BM430" s="462" t="n">
        <v>1.98508</v>
      </c>
      <c r="BN430" s="462" t="n">
        <v>2.53883</v>
      </c>
      <c r="BO430" s="462" t="n">
        <v>2.29382</v>
      </c>
      <c r="BP430" s="462" t="n">
        <v>5.0322</v>
      </c>
      <c r="BQ430" s="462" t="n">
        <v>2.417</v>
      </c>
      <c r="BR430" s="319" t="inlineStr">
        <is>
          <t>-</t>
        </is>
      </c>
      <c r="BS430" s="319" t="inlineStr">
        <is>
          <t>-</t>
        </is>
      </c>
      <c r="BT430" s="319" t="inlineStr">
        <is>
          <t>-</t>
        </is>
      </c>
      <c r="BU430" s="319" t="inlineStr">
        <is>
          <t>-</t>
        </is>
      </c>
      <c r="BV430" s="319" t="inlineStr">
        <is>
          <t>-</t>
        </is>
      </c>
      <c r="BW430" s="319" t="inlineStr">
        <is>
          <t>-</t>
        </is>
      </c>
      <c r="BX430" s="319" t="inlineStr">
        <is>
          <t>-</t>
        </is>
      </c>
      <c r="BY430" s="319" t="inlineStr">
        <is>
          <t>-</t>
        </is>
      </c>
      <c r="BZ430" s="319" t="inlineStr">
        <is>
          <t>-</t>
        </is>
      </c>
      <c r="CA430" s="319" t="inlineStr">
        <is>
          <t>-</t>
        </is>
      </c>
      <c r="CB430" s="319" t="inlineStr">
        <is>
          <t>-</t>
        </is>
      </c>
      <c r="CC430" s="302" t="n"/>
      <c r="CD430" s="302" t="n"/>
      <c r="CE430" s="302" t="n"/>
      <c r="CF430" s="302" t="n"/>
      <c r="CG430" s="302" t="n"/>
      <c r="CH430" s="302" t="n"/>
      <c r="CI430" s="302" t="n"/>
      <c r="CJ430" s="302" t="n"/>
      <c r="CK430" s="302" t="n"/>
      <c r="CL430" s="302" t="n"/>
      <c r="CM430" s="302" t="n"/>
      <c r="CN430" s="302" t="n"/>
      <c r="CO430" s="302" t="n"/>
      <c r="CP430" s="302" t="n"/>
      <c r="CQ430" s="302" t="n"/>
      <c r="CR430" s="302" t="n"/>
      <c r="CS430" s="302" t="n"/>
      <c r="CT430" s="302" t="n"/>
      <c r="CU430" s="302" t="n"/>
      <c r="CV430" s="302" t="n"/>
    </row>
    <row r="431" ht="10.5" customHeight="1" s="412">
      <c r="A431" s="302" t="inlineStr">
        <is>
          <t xml:space="preserve">    Median</t>
        </is>
      </c>
      <c r="B431" s="462" t="n">
        <v>0.015</v>
      </c>
      <c r="C431" s="462" t="n">
        <v>0.04</v>
      </c>
      <c r="D431" s="462" t="n">
        <v>0.0975</v>
      </c>
      <c r="E431" s="462" t="n">
        <v>0.0575</v>
      </c>
      <c r="F431" s="462" t="n">
        <v>0.065</v>
      </c>
      <c r="G431" s="462" t="n">
        <v>0.06</v>
      </c>
      <c r="H431" s="462" t="n">
        <v>0.0775</v>
      </c>
      <c r="I431" s="462" t="n">
        <v>0.04</v>
      </c>
      <c r="J431" s="462" t="n">
        <v>0.0475</v>
      </c>
      <c r="K431" s="462" t="n">
        <v>0.095</v>
      </c>
      <c r="L431" s="462" t="n">
        <v>0.1425</v>
      </c>
      <c r="M431" s="462" t="n">
        <v>0.1</v>
      </c>
      <c r="N431" s="462" t="n">
        <v>0.115</v>
      </c>
      <c r="O431" s="462" t="n">
        <v>0.12</v>
      </c>
      <c r="P431" s="462" t="n">
        <v>0.2825</v>
      </c>
      <c r="Q431" s="462" t="n">
        <v>0.19</v>
      </c>
      <c r="R431" s="462" t="n">
        <v>0.22</v>
      </c>
      <c r="S431" s="462" t="n">
        <v>0.25</v>
      </c>
      <c r="T431" s="462" t="n">
        <v>0.49</v>
      </c>
      <c r="U431" s="462" t="n">
        <v>0.3</v>
      </c>
      <c r="V431" s="462" t="n">
        <v>0.31</v>
      </c>
      <c r="W431" s="462" t="n">
        <v>0.37</v>
      </c>
      <c r="X431" s="462" t="n">
        <v>0.74</v>
      </c>
      <c r="Y431" s="462" t="n">
        <v>0.3</v>
      </c>
      <c r="Z431" s="462" t="n">
        <v>0.35</v>
      </c>
      <c r="AA431" s="462" t="n">
        <v>0.41</v>
      </c>
      <c r="AB431" s="462" t="n">
        <v>0.72</v>
      </c>
      <c r="AC431" s="462" t="n">
        <v>0.32</v>
      </c>
      <c r="AD431" s="462" t="n">
        <v>0.29</v>
      </c>
      <c r="AE431" s="462" t="n">
        <v>0.38</v>
      </c>
      <c r="AF431" s="462" t="n">
        <v>0.73</v>
      </c>
      <c r="AG431" s="462" t="n">
        <v>0.33</v>
      </c>
      <c r="AH431" s="462" t="n">
        <v>0.33</v>
      </c>
      <c r="AI431" s="462" t="n">
        <v>0.37</v>
      </c>
      <c r="AJ431" s="462" t="n">
        <v>0.8</v>
      </c>
      <c r="AK431" s="462" t="n">
        <v>0.3</v>
      </c>
      <c r="AL431" s="462" t="n">
        <v>0.38</v>
      </c>
      <c r="AM431" s="462" t="n">
        <v>0.43</v>
      </c>
      <c r="AN431" s="462" t="n">
        <v>1.01</v>
      </c>
      <c r="AO431" s="462" t="n">
        <v>0.275</v>
      </c>
      <c r="AP431" s="462" t="n">
        <v>0.15</v>
      </c>
      <c r="AQ431" s="462" t="n">
        <v>0.52</v>
      </c>
      <c r="AR431" s="462" t="n">
        <v>1.27</v>
      </c>
      <c r="AS431" s="462" t="n">
        <v>0.4596</v>
      </c>
      <c r="AT431" s="462" t="n">
        <v>0.49</v>
      </c>
      <c r="AU431" s="462" t="n">
        <v>0.695</v>
      </c>
      <c r="AV431" s="462" t="n">
        <v>1.745</v>
      </c>
      <c r="AW431" s="462" t="n">
        <v>0.7</v>
      </c>
      <c r="AX431" s="462" t="n">
        <v>0.89</v>
      </c>
      <c r="AY431" s="462" t="n">
        <v>0.93</v>
      </c>
      <c r="AZ431" s="462" t="n">
        <v>2.25</v>
      </c>
      <c r="BA431" s="462" t="n">
        <v>0.27</v>
      </c>
      <c r="BB431" s="462" t="n">
        <v>0.535</v>
      </c>
      <c r="BC431" s="462" t="n">
        <v>0.88</v>
      </c>
      <c r="BD431" s="462" t="n">
        <v>2.47</v>
      </c>
      <c r="BE431" s="462" t="n">
        <v>0.9</v>
      </c>
      <c r="BF431" s="462" t="n">
        <v>1.18</v>
      </c>
      <c r="BG431" s="462" t="n">
        <v>1.385</v>
      </c>
      <c r="BH431" s="462" t="n">
        <v>3.265</v>
      </c>
      <c r="BI431" s="462" t="n">
        <v>1.43</v>
      </c>
      <c r="BJ431" s="462" t="n">
        <v>1.87</v>
      </c>
      <c r="BK431" s="462" t="n">
        <v>1.95</v>
      </c>
      <c r="BL431" s="462" t="n">
        <v>4.255</v>
      </c>
      <c r="BM431" s="462" t="n">
        <v>1.985</v>
      </c>
      <c r="BN431" s="462" t="n">
        <v>2.525</v>
      </c>
      <c r="BO431" s="462" t="n">
        <v>2.28</v>
      </c>
      <c r="BP431" s="462" t="n">
        <v>5.02902</v>
      </c>
      <c r="BQ431" s="462" t="n">
        <v>2.395</v>
      </c>
      <c r="BR431" s="462" t="n">
        <v>2.97</v>
      </c>
      <c r="BS431" s="462" t="n">
        <v>2.845</v>
      </c>
      <c r="BT431" s="462" t="n">
        <v>6.09</v>
      </c>
      <c r="BU431" s="462" t="n">
        <v>2.79588</v>
      </c>
      <c r="BV431" s="462" t="n">
        <v>3.33902</v>
      </c>
      <c r="BW431" s="462" t="n">
        <v>3.22</v>
      </c>
      <c r="BX431" s="462" t="n">
        <v>6.65</v>
      </c>
      <c r="BY431" s="462" t="n">
        <v>2.81781</v>
      </c>
      <c r="BZ431" s="462" t="n">
        <v>3.53789</v>
      </c>
      <c r="CA431" s="462" t="n">
        <v>3.28734</v>
      </c>
      <c r="CB431" s="462" t="n">
        <v>6.30576</v>
      </c>
      <c r="CC431" s="302" t="n"/>
      <c r="CD431" s="302" t="n"/>
      <c r="CE431" s="302" t="n"/>
      <c r="CF431" s="302" t="n"/>
      <c r="CG431" s="302" t="n"/>
      <c r="CH431" s="302" t="n"/>
      <c r="CI431" s="302" t="n"/>
      <c r="CJ431" s="302" t="n"/>
      <c r="CK431" s="302" t="n"/>
      <c r="CL431" s="302" t="n"/>
      <c r="CM431" s="302" t="n"/>
      <c r="CN431" s="302" t="n"/>
      <c r="CO431" s="302" t="n"/>
      <c r="CP431" s="302" t="n"/>
      <c r="CQ431" s="302" t="n"/>
      <c r="CR431" s="302" t="n"/>
      <c r="CS431" s="302" t="n"/>
      <c r="CT431" s="302" t="n"/>
      <c r="CU431" s="302" t="n"/>
      <c r="CV431" s="302" t="n"/>
    </row>
    <row r="432" ht="10.5" customHeight="1" s="412">
      <c r="A432" s="302" t="inlineStr">
        <is>
          <t xml:space="preserve">    High</t>
        </is>
      </c>
      <c r="B432" s="462" t="n">
        <v>0.02</v>
      </c>
      <c r="C432" s="462" t="n">
        <v>0.045</v>
      </c>
      <c r="D432" s="462" t="n">
        <v>0.1</v>
      </c>
      <c r="E432" s="462" t="n">
        <v>0.06</v>
      </c>
      <c r="F432" s="462" t="n">
        <v>0.07000000000000001</v>
      </c>
      <c r="G432" s="462" t="n">
        <v>0.07000000000000001</v>
      </c>
      <c r="H432" s="462" t="n">
        <v>0.08500000000000001</v>
      </c>
      <c r="I432" s="462" t="n">
        <v>0.05</v>
      </c>
      <c r="J432" s="462" t="n">
        <v>0.06</v>
      </c>
      <c r="K432" s="462" t="n">
        <v>0.095</v>
      </c>
      <c r="L432" s="462" t="n">
        <v>0.16</v>
      </c>
      <c r="M432" s="462" t="n">
        <v>0.11</v>
      </c>
      <c r="N432" s="462" t="n">
        <v>0.13</v>
      </c>
      <c r="O432" s="462" t="n">
        <v>0.135</v>
      </c>
      <c r="P432" s="462" t="n">
        <v>0.29</v>
      </c>
      <c r="Q432" s="462" t="n">
        <v>0.205</v>
      </c>
      <c r="R432" s="462" t="n">
        <v>0.23</v>
      </c>
      <c r="S432" s="462" t="n">
        <v>0.26</v>
      </c>
      <c r="T432" s="462" t="n">
        <v>0.5</v>
      </c>
      <c r="U432" s="462" t="n">
        <v>0.33</v>
      </c>
      <c r="V432" s="462" t="n">
        <v>0.35</v>
      </c>
      <c r="W432" s="462" t="n">
        <v>0.39</v>
      </c>
      <c r="X432" s="462" t="n">
        <v>0.75</v>
      </c>
      <c r="Y432" s="462" t="n">
        <v>0.46</v>
      </c>
      <c r="Z432" s="462" t="n">
        <v>0.36202</v>
      </c>
      <c r="AA432" s="462" t="n">
        <v>0.43</v>
      </c>
      <c r="AB432" s="462" t="n">
        <v>0.73</v>
      </c>
      <c r="AC432" s="462" t="n">
        <v>0.33</v>
      </c>
      <c r="AD432" s="462" t="n">
        <v>0.31</v>
      </c>
      <c r="AE432" s="462" t="n">
        <v>0.38321</v>
      </c>
      <c r="AF432" s="462" t="n">
        <v>0.7383</v>
      </c>
      <c r="AG432" s="462" t="n">
        <v>0.34</v>
      </c>
      <c r="AH432" s="462" t="n">
        <v>0.35</v>
      </c>
      <c r="AI432" s="462" t="n">
        <v>0.39</v>
      </c>
      <c r="AJ432" s="462" t="n">
        <v>0.8</v>
      </c>
      <c r="AK432" s="462" t="n">
        <v>0.34</v>
      </c>
      <c r="AL432" s="462" t="n">
        <v>0.4</v>
      </c>
      <c r="AM432" s="462" t="n">
        <v>0.44269</v>
      </c>
      <c r="AN432" s="462" t="n">
        <v>1.03</v>
      </c>
      <c r="AO432" s="462" t="n">
        <v>0.3</v>
      </c>
      <c r="AP432" s="462" t="n">
        <v>0.21</v>
      </c>
      <c r="AQ432" s="462" t="n">
        <v>0.53875</v>
      </c>
      <c r="AR432" s="462" t="n">
        <v>1.28</v>
      </c>
      <c r="AS432" s="462" t="n">
        <v>0.47</v>
      </c>
      <c r="AT432" s="462" t="n">
        <v>0.52</v>
      </c>
      <c r="AU432" s="462" t="n">
        <v>0.8</v>
      </c>
      <c r="AV432" s="462" t="n">
        <v>1.78</v>
      </c>
      <c r="AW432" s="462" t="n">
        <v>0.72</v>
      </c>
      <c r="AX432" s="462" t="n">
        <v>0.92</v>
      </c>
      <c r="AY432" s="462" t="n">
        <v>0.95</v>
      </c>
      <c r="AZ432" s="462" t="n">
        <v>2.27</v>
      </c>
      <c r="BA432" s="462" t="n">
        <v>0.7</v>
      </c>
      <c r="BB432" s="462" t="n">
        <v>0.7947</v>
      </c>
      <c r="BC432" s="462" t="n">
        <v>1.1</v>
      </c>
      <c r="BD432" s="462" t="n">
        <v>2.56</v>
      </c>
      <c r="BE432" s="462" t="n">
        <v>0.99</v>
      </c>
      <c r="BF432" s="462" t="n">
        <v>1.29605</v>
      </c>
      <c r="BG432" s="462" t="n">
        <v>1.47</v>
      </c>
      <c r="BH432" s="462" t="n">
        <v>3.30845</v>
      </c>
      <c r="BI432" s="462" t="n">
        <v>1.45</v>
      </c>
      <c r="BJ432" s="462" t="n">
        <v>1.96</v>
      </c>
      <c r="BK432" s="462" t="n">
        <v>2.09</v>
      </c>
      <c r="BL432" s="462" t="n">
        <v>4.3</v>
      </c>
      <c r="BM432" s="462" t="n">
        <v>2.01</v>
      </c>
      <c r="BN432" s="462" t="n">
        <v>2.64</v>
      </c>
      <c r="BO432" s="462" t="n">
        <v>2.41</v>
      </c>
      <c r="BP432" s="462" t="n">
        <v>5.11</v>
      </c>
      <c r="BQ432" s="462" t="n">
        <v>2.56</v>
      </c>
      <c r="BR432" s="462" t="n">
        <v>3.01304</v>
      </c>
      <c r="BS432" s="462" t="n">
        <v>2.94</v>
      </c>
      <c r="BT432" s="462" t="n">
        <v>6.31</v>
      </c>
      <c r="BU432" s="462" t="n">
        <v>2.93</v>
      </c>
      <c r="BV432" s="462" t="n">
        <v>3.56</v>
      </c>
      <c r="BW432" s="462" t="n">
        <v>3.33</v>
      </c>
      <c r="BX432" s="462" t="n">
        <v>6.88</v>
      </c>
      <c r="BY432" s="462" t="n">
        <v>2.81781</v>
      </c>
      <c r="BZ432" s="462" t="n">
        <v>3.53789</v>
      </c>
      <c r="CA432" s="462" t="n">
        <v>3.28734</v>
      </c>
      <c r="CB432" s="462" t="n">
        <v>6.30576</v>
      </c>
      <c r="CC432" s="302" t="n"/>
      <c r="CD432" s="302" t="n"/>
      <c r="CE432" s="302" t="n"/>
      <c r="CF432" s="302" t="n"/>
      <c r="CG432" s="302" t="n"/>
      <c r="CH432" s="302" t="n"/>
      <c r="CI432" s="302" t="n"/>
      <c r="CJ432" s="302" t="n"/>
      <c r="CK432" s="302" t="n"/>
      <c r="CL432" s="302" t="n"/>
      <c r="CM432" s="302" t="n"/>
      <c r="CN432" s="302" t="n"/>
      <c r="CO432" s="302" t="n"/>
      <c r="CP432" s="302" t="n"/>
      <c r="CQ432" s="302" t="n"/>
      <c r="CR432" s="302" t="n"/>
      <c r="CS432" s="302" t="n"/>
      <c r="CT432" s="302" t="n"/>
      <c r="CU432" s="302" t="n"/>
      <c r="CV432" s="302" t="n"/>
    </row>
    <row r="433" ht="10.5" customHeight="1" s="412">
      <c r="A433" s="302" t="inlineStr">
        <is>
          <t xml:space="preserve">    Low</t>
        </is>
      </c>
      <c r="B433" s="462" t="n">
        <v>0.015</v>
      </c>
      <c r="C433" s="462" t="n">
        <v>0.035</v>
      </c>
      <c r="D433" s="462" t="n">
        <v>0.09</v>
      </c>
      <c r="E433" s="462" t="n">
        <v>0.055</v>
      </c>
      <c r="F433" s="462" t="n">
        <v>0.065</v>
      </c>
      <c r="G433" s="462" t="n">
        <v>0.06</v>
      </c>
      <c r="H433" s="462" t="n">
        <v>0.075</v>
      </c>
      <c r="I433" s="462" t="n">
        <v>0.035</v>
      </c>
      <c r="J433" s="462" t="n">
        <v>0.045</v>
      </c>
      <c r="K433" s="462" t="n">
        <v>0.09</v>
      </c>
      <c r="L433" s="462" t="n">
        <v>0.14</v>
      </c>
      <c r="M433" s="462" t="n">
        <v>0.095</v>
      </c>
      <c r="N433" s="462" t="n">
        <v>0.095</v>
      </c>
      <c r="O433" s="462" t="n">
        <v>0.115</v>
      </c>
      <c r="P433" s="462" t="n">
        <v>0.28</v>
      </c>
      <c r="Q433" s="462" t="n">
        <v>3e-05</v>
      </c>
      <c r="R433" s="462" t="n">
        <v>0.215</v>
      </c>
      <c r="S433" s="462" t="n">
        <v>0.23</v>
      </c>
      <c r="T433" s="462" t="n">
        <v>0.48</v>
      </c>
      <c r="U433" s="462" t="n">
        <v>0.28</v>
      </c>
      <c r="V433" s="462" t="n">
        <v>0.3</v>
      </c>
      <c r="W433" s="462" t="n">
        <v>0.35</v>
      </c>
      <c r="X433" s="462" t="n">
        <v>0.73643</v>
      </c>
      <c r="Y433" s="462" t="n">
        <v>0.28</v>
      </c>
      <c r="Z433" s="462" t="n">
        <v>0.33</v>
      </c>
      <c r="AA433" s="462" t="n">
        <v>0.4</v>
      </c>
      <c r="AB433" s="462" t="n">
        <v>0.71</v>
      </c>
      <c r="AC433" s="462" t="n">
        <v>0.31</v>
      </c>
      <c r="AD433" s="462" t="n">
        <v>0.27</v>
      </c>
      <c r="AE433" s="462" t="n">
        <v>0.37</v>
      </c>
      <c r="AF433" s="462" t="n">
        <v>0.72</v>
      </c>
      <c r="AG433" s="462" t="n">
        <v>0.32</v>
      </c>
      <c r="AH433" s="462" t="n">
        <v>0.31</v>
      </c>
      <c r="AI433" s="462" t="n">
        <v>0.36</v>
      </c>
      <c r="AJ433" s="462" t="n">
        <v>0.78</v>
      </c>
      <c r="AK433" s="462" t="n">
        <v>0.29</v>
      </c>
      <c r="AL433" s="462" t="n">
        <v>0.366</v>
      </c>
      <c r="AM433" s="462" t="n">
        <v>0.403</v>
      </c>
      <c r="AN433" s="462" t="n">
        <v>1</v>
      </c>
      <c r="AO433" s="462" t="n">
        <v>0.27</v>
      </c>
      <c r="AP433" s="462" t="n">
        <v>0.14</v>
      </c>
      <c r="AQ433" s="462" t="n">
        <v>0.33</v>
      </c>
      <c r="AR433" s="462" t="n">
        <v>1.24</v>
      </c>
      <c r="AS433" s="462" t="n">
        <v>0.44</v>
      </c>
      <c r="AT433" s="462" t="n">
        <v>0.46</v>
      </c>
      <c r="AU433" s="462" t="n">
        <v>0.67</v>
      </c>
      <c r="AV433" s="462" t="n">
        <v>1.74</v>
      </c>
      <c r="AW433" s="462" t="n">
        <v>0.678</v>
      </c>
      <c r="AX433" s="462" t="n">
        <v>0.87</v>
      </c>
      <c r="AY433" s="462" t="n">
        <v>0.8</v>
      </c>
      <c r="AZ433" s="462" t="n">
        <v>2.17</v>
      </c>
      <c r="BA433" s="462" t="n">
        <v>0</v>
      </c>
      <c r="BB433" s="462" t="n">
        <v>0.44</v>
      </c>
      <c r="BC433" s="462" t="n">
        <v>0.8</v>
      </c>
      <c r="BD433" s="462" t="n">
        <v>2.42</v>
      </c>
      <c r="BE433" s="462" t="n">
        <v>0.85</v>
      </c>
      <c r="BF433" s="462" t="n">
        <v>1.14</v>
      </c>
      <c r="BG433" s="462" t="n">
        <v>1.33</v>
      </c>
      <c r="BH433" s="462" t="n">
        <v>3.25</v>
      </c>
      <c r="BI433" s="462" t="n">
        <v>1.4</v>
      </c>
      <c r="BJ433" s="462" t="n">
        <v>1.75</v>
      </c>
      <c r="BK433" s="462" t="n">
        <v>1.94</v>
      </c>
      <c r="BL433" s="462" t="n">
        <v>4.22</v>
      </c>
      <c r="BM433" s="462" t="n">
        <v>1.95</v>
      </c>
      <c r="BN433" s="462" t="n">
        <v>2.49</v>
      </c>
      <c r="BO433" s="462" t="n">
        <v>2.25</v>
      </c>
      <c r="BP433" s="462" t="n">
        <v>4.97</v>
      </c>
      <c r="BQ433" s="462" t="n">
        <v>2.36</v>
      </c>
      <c r="BR433" s="462" t="n">
        <v>2.84</v>
      </c>
      <c r="BS433" s="462" t="n">
        <v>2.38</v>
      </c>
      <c r="BT433" s="462" t="n">
        <v>5.14</v>
      </c>
      <c r="BU433" s="462" t="n">
        <v>2.22</v>
      </c>
      <c r="BV433" s="462" t="n">
        <v>2.65</v>
      </c>
      <c r="BW433" s="462" t="n">
        <v>2.44</v>
      </c>
      <c r="BX433" s="462" t="n">
        <v>4.7</v>
      </c>
      <c r="BY433" s="462" t="n">
        <v>2.81781</v>
      </c>
      <c r="BZ433" s="462" t="n">
        <v>3.53789</v>
      </c>
      <c r="CA433" s="462" t="n">
        <v>3.28734</v>
      </c>
      <c r="CB433" s="462" t="n">
        <v>6.30576</v>
      </c>
      <c r="CC433" s="302" t="n"/>
      <c r="CD433" s="302" t="n"/>
      <c r="CE433" s="302" t="n"/>
      <c r="CF433" s="302" t="n"/>
      <c r="CG433" s="302" t="n"/>
      <c r="CH433" s="302" t="n"/>
      <c r="CI433" s="302" t="n"/>
      <c r="CJ433" s="302" t="n"/>
      <c r="CK433" s="302" t="n"/>
      <c r="CL433" s="302" t="n"/>
      <c r="CM433" s="302" t="n"/>
      <c r="CN433" s="302" t="n"/>
      <c r="CO433" s="302" t="n"/>
      <c r="CP433" s="302" t="n"/>
      <c r="CQ433" s="302" t="n"/>
      <c r="CR433" s="302" t="n"/>
      <c r="CS433" s="302" t="n"/>
      <c r="CT433" s="302" t="n"/>
      <c r="CU433" s="302" t="n"/>
      <c r="CV433" s="302" t="n"/>
    </row>
    <row r="434" ht="10.5" customHeight="1" s="412">
      <c r="A434" s="302" t="inlineStr">
        <is>
          <t xml:space="preserve">    Std. Dev.</t>
        </is>
      </c>
      <c r="B434" s="460" t="n">
        <v>0.00236</v>
      </c>
      <c r="C434" s="460" t="n">
        <v>0.00319</v>
      </c>
      <c r="D434" s="460" t="n">
        <v>0.00449</v>
      </c>
      <c r="E434" s="460" t="n">
        <v>0.0025</v>
      </c>
      <c r="F434" s="460" t="n">
        <v>0.002</v>
      </c>
      <c r="G434" s="460" t="n">
        <v>0.004</v>
      </c>
      <c r="H434" s="460" t="n">
        <v>0.004</v>
      </c>
      <c r="I434" s="460" t="n">
        <v>0.005</v>
      </c>
      <c r="J434" s="460" t="n">
        <v>0.006</v>
      </c>
      <c r="K434" s="460" t="n">
        <v>0.002</v>
      </c>
      <c r="L434" s="460" t="n">
        <v>0.0065</v>
      </c>
      <c r="M434" s="460" t="n">
        <v>0.00452</v>
      </c>
      <c r="N434" s="460" t="n">
        <v>0.009129999999999999</v>
      </c>
      <c r="O434" s="460" t="n">
        <v>0.00577</v>
      </c>
      <c r="P434" s="460" t="n">
        <v>0.00348</v>
      </c>
      <c r="Q434" s="460" t="n">
        <v>0.07922999999999999</v>
      </c>
      <c r="R434" s="460" t="n">
        <v>0.00471</v>
      </c>
      <c r="S434" s="460" t="n">
        <v>0.008619999999999999</v>
      </c>
      <c r="T434" s="460" t="n">
        <v>0.00493</v>
      </c>
      <c r="U434" s="460" t="n">
        <v>0.01436</v>
      </c>
      <c r="V434" s="460" t="n">
        <v>0.01416</v>
      </c>
      <c r="W434" s="460" t="n">
        <v>0.0097</v>
      </c>
      <c r="X434" s="460" t="n">
        <v>0.0036</v>
      </c>
      <c r="Y434" s="460" t="n">
        <v>0.04274</v>
      </c>
      <c r="Z434" s="460" t="n">
        <v>0.00831</v>
      </c>
      <c r="AA434" s="460" t="n">
        <v>0.00707</v>
      </c>
      <c r="AB434" s="460" t="n">
        <v>0.00745</v>
      </c>
      <c r="AC434" s="460" t="n">
        <v>0.00653</v>
      </c>
      <c r="AD434" s="460" t="n">
        <v>0.00953</v>
      </c>
      <c r="AE434" s="460" t="n">
        <v>0.00493</v>
      </c>
      <c r="AF434" s="460" t="n">
        <v>0.00433</v>
      </c>
      <c r="AG434" s="460" t="n">
        <v>0.00726</v>
      </c>
      <c r="AH434" s="460" t="n">
        <v>0.009010000000000001</v>
      </c>
      <c r="AI434" s="460" t="n">
        <v>0.00831</v>
      </c>
      <c r="AJ434" s="460" t="n">
        <v>0.00524</v>
      </c>
      <c r="AK434" s="460" t="n">
        <v>0.01233</v>
      </c>
      <c r="AL434" s="460" t="n">
        <v>0.00784</v>
      </c>
      <c r="AM434" s="460" t="n">
        <v>0.01081</v>
      </c>
      <c r="AN434" s="460" t="n">
        <v>0.00843</v>
      </c>
      <c r="AO434" s="460" t="n">
        <v>0.0095</v>
      </c>
      <c r="AP434" s="460" t="n">
        <v>0.03091</v>
      </c>
      <c r="AQ434" s="460" t="n">
        <v>0.08570999999999999</v>
      </c>
      <c r="AR434" s="460" t="n">
        <v>0.01187</v>
      </c>
      <c r="AS434" s="460" t="n">
        <v>0.0078</v>
      </c>
      <c r="AT434" s="460" t="n">
        <v>0.01648</v>
      </c>
      <c r="AU434" s="460" t="n">
        <v>0.02791</v>
      </c>
      <c r="AV434" s="460" t="n">
        <v>0.0117</v>
      </c>
      <c r="AW434" s="460" t="n">
        <v>0.01066</v>
      </c>
      <c r="AX434" s="460" t="n">
        <v>0.0119</v>
      </c>
      <c r="AY434" s="460" t="n">
        <v>0.02895</v>
      </c>
      <c r="AZ434" s="460" t="n">
        <v>0.01859</v>
      </c>
      <c r="BA434" s="460" t="n">
        <v>0.15912</v>
      </c>
      <c r="BB434" s="460" t="n">
        <v>0.08019</v>
      </c>
      <c r="BC434" s="460" t="n">
        <v>0.07779999999999999</v>
      </c>
      <c r="BD434" s="460" t="n">
        <v>0.04468</v>
      </c>
      <c r="BE434" s="460" t="n">
        <v>0.03496</v>
      </c>
      <c r="BF434" s="460" t="n">
        <v>0.04853</v>
      </c>
      <c r="BG434" s="460" t="n">
        <v>0.04646</v>
      </c>
      <c r="BH434" s="460" t="n">
        <v>0.01961</v>
      </c>
      <c r="BI434" s="460" t="n">
        <v>0.01546</v>
      </c>
      <c r="BJ434" s="460" t="n">
        <v>0.0518</v>
      </c>
      <c r="BK434" s="460" t="n">
        <v>0.04911</v>
      </c>
      <c r="BL434" s="460" t="n">
        <v>0.02827</v>
      </c>
      <c r="BM434" s="460" t="n">
        <v>0.01952</v>
      </c>
      <c r="BN434" s="460" t="n">
        <v>0.03704</v>
      </c>
      <c r="BO434" s="460" t="n">
        <v>0.04252</v>
      </c>
      <c r="BP434" s="460" t="n">
        <v>0.03859</v>
      </c>
      <c r="BQ434" s="460" t="n">
        <v>0.06279</v>
      </c>
      <c r="BR434" s="460" t="n">
        <v>0.04383</v>
      </c>
      <c r="BS434" s="460" t="n">
        <v>0.14387</v>
      </c>
      <c r="BT434" s="460" t="n">
        <v>0.28238</v>
      </c>
      <c r="BU434" s="460" t="n">
        <v>0.2304</v>
      </c>
      <c r="BV434" s="460" t="n">
        <v>0.29072</v>
      </c>
      <c r="BW434" s="460" t="n">
        <v>0.30518</v>
      </c>
      <c r="BX434" s="460" t="n">
        <v>0.75752</v>
      </c>
      <c r="BY434" s="460" t="n">
        <v>0</v>
      </c>
      <c r="BZ434" s="460" t="n">
        <v>0</v>
      </c>
      <c r="CA434" s="460" t="n">
        <v>0</v>
      </c>
      <c r="CB434" s="460" t="n">
        <v>0</v>
      </c>
      <c r="CC434" s="302" t="n"/>
      <c r="CD434" s="302" t="n"/>
      <c r="CE434" s="302" t="n"/>
      <c r="CF434" s="302" t="n"/>
      <c r="CG434" s="302" t="n"/>
      <c r="CH434" s="302" t="n"/>
      <c r="CI434" s="302" t="n"/>
      <c r="CJ434" s="302" t="n"/>
      <c r="CK434" s="302" t="n"/>
      <c r="CL434" s="302" t="n"/>
      <c r="CM434" s="302" t="n"/>
      <c r="CN434" s="302" t="n"/>
      <c r="CO434" s="302" t="n"/>
      <c r="CP434" s="302" t="n"/>
      <c r="CQ434" s="302" t="n"/>
      <c r="CR434" s="302" t="n"/>
      <c r="CS434" s="302" t="n"/>
      <c r="CT434" s="302" t="n"/>
      <c r="CU434" s="302" t="n"/>
      <c r="CV434" s="302" t="n"/>
    </row>
    <row r="435" ht="10.5" customHeight="1" s="412">
      <c r="A435" s="302" t="inlineStr">
        <is>
          <t xml:space="preserve">    No. of Estimates</t>
        </is>
      </c>
      <c r="B435" s="319" t="inlineStr">
        <is>
          <t>3/3</t>
        </is>
      </c>
      <c r="C435" s="319" t="inlineStr">
        <is>
          <t>7/7</t>
        </is>
      </c>
      <c r="D435" s="319" t="inlineStr">
        <is>
          <t>6/6</t>
        </is>
      </c>
      <c r="E435" s="319" t="inlineStr">
        <is>
          <t>4/4</t>
        </is>
      </c>
      <c r="F435" s="319" t="inlineStr">
        <is>
          <t>5/5</t>
        </is>
      </c>
      <c r="G435" s="319" t="inlineStr">
        <is>
          <t>5/5</t>
        </is>
      </c>
      <c r="H435" s="319" t="inlineStr">
        <is>
          <t>6/5</t>
        </is>
      </c>
      <c r="I435" s="319" t="inlineStr">
        <is>
          <t>6/6</t>
        </is>
      </c>
      <c r="J435" s="319" t="inlineStr">
        <is>
          <t>6/6</t>
        </is>
      </c>
      <c r="K435" s="319" t="inlineStr">
        <is>
          <t>7/7</t>
        </is>
      </c>
      <c r="L435" s="319" t="inlineStr">
        <is>
          <t>10/10</t>
        </is>
      </c>
      <c r="M435" s="319" t="inlineStr">
        <is>
          <t>7/7</t>
        </is>
      </c>
      <c r="N435" s="319" t="inlineStr">
        <is>
          <t>9/9</t>
        </is>
      </c>
      <c r="O435" s="319" t="inlineStr">
        <is>
          <t>9/9</t>
        </is>
      </c>
      <c r="P435" s="319" t="inlineStr">
        <is>
          <t>8/8</t>
        </is>
      </c>
      <c r="Q435" s="319" t="inlineStr">
        <is>
          <t>9/9</t>
        </is>
      </c>
      <c r="R435" s="319" t="inlineStr">
        <is>
          <t>9/9</t>
        </is>
      </c>
      <c r="S435" s="319" t="inlineStr">
        <is>
          <t>11/11</t>
        </is>
      </c>
      <c r="T435" s="319" t="inlineStr">
        <is>
          <t>12/12</t>
        </is>
      </c>
      <c r="U435" s="319" t="inlineStr">
        <is>
          <t>14/13</t>
        </is>
      </c>
      <c r="V435" s="319" t="inlineStr">
        <is>
          <t>17/17</t>
        </is>
      </c>
      <c r="W435" s="319" t="inlineStr">
        <is>
          <t>15/15</t>
        </is>
      </c>
      <c r="X435" s="319" t="inlineStr">
        <is>
          <t>15/15</t>
        </is>
      </c>
      <c r="Y435" s="319" t="inlineStr">
        <is>
          <t>14/14</t>
        </is>
      </c>
      <c r="Z435" s="319" t="inlineStr">
        <is>
          <t>14/14</t>
        </is>
      </c>
      <c r="AA435" s="319" t="inlineStr">
        <is>
          <t>16/16</t>
        </is>
      </c>
      <c r="AB435" s="319" t="inlineStr">
        <is>
          <t>15/16</t>
        </is>
      </c>
      <c r="AC435" s="319" t="inlineStr">
        <is>
          <t>14/14</t>
        </is>
      </c>
      <c r="AD435" s="319" t="inlineStr">
        <is>
          <t>15/15</t>
        </is>
      </c>
      <c r="AE435" s="319" t="inlineStr">
        <is>
          <t>15/15</t>
        </is>
      </c>
      <c r="AF435" s="319" t="inlineStr">
        <is>
          <t>17/17</t>
        </is>
      </c>
      <c r="AG435" s="319" t="inlineStr">
        <is>
          <t>16/16</t>
        </is>
      </c>
      <c r="AH435" s="319" t="inlineStr">
        <is>
          <t>24/24</t>
        </is>
      </c>
      <c r="AI435" s="319" t="inlineStr">
        <is>
          <t>25/25</t>
        </is>
      </c>
      <c r="AJ435" s="319" t="inlineStr">
        <is>
          <t>16/16</t>
        </is>
      </c>
      <c r="AK435" s="319" t="inlineStr">
        <is>
          <t>18/18</t>
        </is>
      </c>
      <c r="AL435" s="319" t="inlineStr">
        <is>
          <t>16/16</t>
        </is>
      </c>
      <c r="AM435" s="319" t="inlineStr">
        <is>
          <t>13/13</t>
        </is>
      </c>
      <c r="AN435" s="319" t="inlineStr">
        <is>
          <t>14/14</t>
        </is>
      </c>
      <c r="AO435" s="319" t="inlineStr">
        <is>
          <t>14/14</t>
        </is>
      </c>
      <c r="AP435" s="319" t="inlineStr">
        <is>
          <t>3/13</t>
        </is>
      </c>
      <c r="AQ435" s="319" t="inlineStr">
        <is>
          <t>11/11</t>
        </is>
      </c>
      <c r="AR435" s="319" t="inlineStr">
        <is>
          <t>12/13</t>
        </is>
      </c>
      <c r="AS435" s="319" t="inlineStr">
        <is>
          <t>11/11</t>
        </is>
      </c>
      <c r="AT435" s="319" t="inlineStr">
        <is>
          <t>19/19</t>
        </is>
      </c>
      <c r="AU435" s="319" t="inlineStr">
        <is>
          <t>24/24</t>
        </is>
      </c>
      <c r="AV435" s="319" t="inlineStr">
        <is>
          <t>10/11</t>
        </is>
      </c>
      <c r="AW435" s="319" t="inlineStr">
        <is>
          <t>15/15</t>
        </is>
      </c>
      <c r="AX435" s="319" t="inlineStr">
        <is>
          <t>19/19</t>
        </is>
      </c>
      <c r="AY435" s="319" t="inlineStr">
        <is>
          <t>23/23</t>
        </is>
      </c>
      <c r="AZ435" s="319" t="inlineStr">
        <is>
          <t>22/23</t>
        </is>
      </c>
      <c r="BA435" s="319" t="inlineStr">
        <is>
          <t>24/24</t>
        </is>
      </c>
      <c r="BB435" s="319" t="inlineStr">
        <is>
          <t>26/26</t>
        </is>
      </c>
      <c r="BC435" s="319" t="inlineStr">
        <is>
          <t>16/16</t>
        </is>
      </c>
      <c r="BD435" s="319" t="inlineStr">
        <is>
          <t>11/12</t>
        </is>
      </c>
      <c r="BE435" s="319" t="inlineStr">
        <is>
          <t>10/10</t>
        </is>
      </c>
      <c r="BF435" s="319" t="inlineStr">
        <is>
          <t>9/9</t>
        </is>
      </c>
      <c r="BG435" s="319" t="inlineStr">
        <is>
          <t>8/8</t>
        </is>
      </c>
      <c r="BH435" s="319" t="inlineStr">
        <is>
          <t>8/8</t>
        </is>
      </c>
      <c r="BI435" s="319" t="inlineStr">
        <is>
          <t>7/7</t>
        </is>
      </c>
      <c r="BJ435" s="319" t="inlineStr">
        <is>
          <t>14/14</t>
        </is>
      </c>
      <c r="BK435" s="319" t="inlineStr">
        <is>
          <t>7/7</t>
        </is>
      </c>
      <c r="BL435" s="319" t="inlineStr">
        <is>
          <t>10/10</t>
        </is>
      </c>
      <c r="BM435" s="319" t="inlineStr">
        <is>
          <t>10/10</t>
        </is>
      </c>
      <c r="BN435" s="319" t="inlineStr">
        <is>
          <t>14/14</t>
        </is>
      </c>
      <c r="BO435" s="319" t="inlineStr">
        <is>
          <t>15/15</t>
        </is>
      </c>
      <c r="BP435" s="319" t="inlineStr">
        <is>
          <t>10/11</t>
        </is>
      </c>
      <c r="BQ435" s="319" t="inlineStr">
        <is>
          <t>8/9</t>
        </is>
      </c>
      <c r="BR435" s="319" t="inlineStr">
        <is>
          <t>12/13</t>
        </is>
      </c>
      <c r="BS435" s="319" t="inlineStr">
        <is>
          <t>12/13</t>
        </is>
      </c>
      <c r="BT435" s="319" t="inlineStr">
        <is>
          <t>12/13</t>
        </is>
      </c>
      <c r="BU435" s="319" t="inlineStr">
        <is>
          <t>6/6</t>
        </is>
      </c>
      <c r="BV435" s="319" t="inlineStr">
        <is>
          <t>6/6</t>
        </is>
      </c>
      <c r="BW435" s="319" t="inlineStr">
        <is>
          <t>6/6</t>
        </is>
      </c>
      <c r="BX435" s="319" t="inlineStr">
        <is>
          <t>6/6</t>
        </is>
      </c>
      <c r="BY435" s="319" t="inlineStr">
        <is>
          <t>1/1</t>
        </is>
      </c>
      <c r="BZ435" s="319" t="inlineStr">
        <is>
          <t>1/1</t>
        </is>
      </c>
      <c r="CA435" s="319" t="inlineStr">
        <is>
          <t>1/1</t>
        </is>
      </c>
      <c r="CB435" s="319" t="inlineStr">
        <is>
          <t>1/1</t>
        </is>
      </c>
      <c r="CC435" s="302" t="n"/>
      <c r="CD435" s="302" t="n"/>
      <c r="CE435" s="302" t="n"/>
      <c r="CF435" s="302" t="n"/>
      <c r="CG435" s="302" t="n"/>
      <c r="CH435" s="302" t="n"/>
      <c r="CI435" s="302" t="n"/>
      <c r="CJ435" s="302" t="n"/>
      <c r="CK435" s="302" t="n"/>
      <c r="CL435" s="302" t="n"/>
      <c r="CM435" s="302" t="n"/>
      <c r="CN435" s="302" t="n"/>
      <c r="CO435" s="302" t="n"/>
      <c r="CP435" s="302" t="n"/>
      <c r="CQ435" s="302" t="n"/>
      <c r="CR435" s="302" t="n"/>
      <c r="CS435" s="302" t="n"/>
      <c r="CT435" s="302" t="n"/>
      <c r="CU435" s="302" t="n"/>
      <c r="CV435" s="302" t="n"/>
    </row>
    <row r="436" ht="10.5" customHeight="1" s="412">
      <c r="A436" s="302" t="inlineStr">
        <is>
          <t xml:space="preserve">    Guidance Low</t>
        </is>
      </c>
      <c r="B436" s="319" t="inlineStr">
        <is>
          <t>-</t>
        </is>
      </c>
      <c r="C436" s="319" t="inlineStr">
        <is>
          <t>-</t>
        </is>
      </c>
      <c r="D436" s="319" t="inlineStr">
        <is>
          <t>-</t>
        </is>
      </c>
      <c r="E436" s="319" t="inlineStr">
        <is>
          <t>-</t>
        </is>
      </c>
      <c r="F436" s="319" t="inlineStr">
        <is>
          <t>-</t>
        </is>
      </c>
      <c r="G436" s="463" t="n">
        <v>0.055</v>
      </c>
      <c r="H436" s="463" t="n">
        <v>0.075</v>
      </c>
      <c r="I436" s="463" t="n">
        <v>0.035</v>
      </c>
      <c r="J436" s="463" t="n">
        <v>0.04</v>
      </c>
      <c r="K436" s="463" t="n">
        <v>0.08500000000000001</v>
      </c>
      <c r="L436" s="463" t="n">
        <v>0.13</v>
      </c>
      <c r="M436" s="463" t="n">
        <v>0.09</v>
      </c>
      <c r="N436" s="463" t="n">
        <v>0.105</v>
      </c>
      <c r="O436" s="463" t="n">
        <v>0.11</v>
      </c>
      <c r="P436" s="463" t="n">
        <v>0.275</v>
      </c>
      <c r="Q436" s="463" t="n">
        <v>0.18</v>
      </c>
      <c r="R436" s="463" t="n">
        <v>0.21</v>
      </c>
      <c r="S436" s="463" t="n">
        <v>0.22</v>
      </c>
      <c r="T436" s="463" t="n">
        <v>0.47</v>
      </c>
      <c r="U436" s="463" t="n">
        <v>0.28</v>
      </c>
      <c r="V436" s="463" t="n">
        <v>0.28</v>
      </c>
      <c r="W436" s="463" t="n">
        <v>0.34</v>
      </c>
      <c r="X436" s="319" t="inlineStr">
        <is>
          <t>-</t>
        </is>
      </c>
      <c r="Y436" s="463" t="n">
        <v>0.28</v>
      </c>
      <c r="Z436" s="463" t="n">
        <v>0.33</v>
      </c>
      <c r="AA436" s="463" t="n">
        <v>0.39</v>
      </c>
      <c r="AB436" s="463" t="n">
        <v>0.71</v>
      </c>
      <c r="AC436" s="463" t="n">
        <v>0.31</v>
      </c>
      <c r="AD436" s="463" t="n">
        <v>0.28</v>
      </c>
      <c r="AE436" s="463" t="n">
        <v>0.36</v>
      </c>
      <c r="AF436" s="463" t="n">
        <v>0.71</v>
      </c>
      <c r="AG436" s="463" t="n">
        <v>0.31</v>
      </c>
      <c r="AH436" s="463" t="n">
        <v>0.31</v>
      </c>
      <c r="AI436" s="463" t="n">
        <v>0.35</v>
      </c>
      <c r="AJ436" s="463" t="n">
        <v>0.78</v>
      </c>
      <c r="AK436" s="463" t="n">
        <v>0.28</v>
      </c>
      <c r="AL436" s="463" t="n">
        <v>0.36</v>
      </c>
      <c r="AM436" s="463" t="n">
        <v>0.42</v>
      </c>
      <c r="AN436" s="463" t="n">
        <v>0.99</v>
      </c>
      <c r="AO436" s="463" t="n">
        <v>0.25</v>
      </c>
      <c r="AP436" s="463" t="n">
        <v>0.13</v>
      </c>
      <c r="AQ436" s="463" t="n">
        <v>0.33</v>
      </c>
      <c r="AR436" s="463" t="n">
        <v>1.24</v>
      </c>
      <c r="AS436" s="463" t="n">
        <v>0.44</v>
      </c>
      <c r="AT436" s="463" t="n">
        <v>0.46</v>
      </c>
      <c r="AU436" s="463" t="n">
        <v>0.65</v>
      </c>
      <c r="AV436" s="463" t="n">
        <v>1.72</v>
      </c>
      <c r="AW436" s="463" t="n">
        <v>0.68</v>
      </c>
      <c r="AX436" s="463" t="n">
        <v>0.86</v>
      </c>
      <c r="AY436" s="463" t="n">
        <v>0.9</v>
      </c>
      <c r="AZ436" s="319" t="inlineStr">
        <is>
          <t>-</t>
        </is>
      </c>
      <c r="BA436" s="319" t="inlineStr">
        <is>
          <t>-</t>
        </is>
      </c>
      <c r="BB436" s="319" t="inlineStr">
        <is>
          <t>-</t>
        </is>
      </c>
      <c r="BC436" s="319" t="inlineStr">
        <is>
          <t>-</t>
        </is>
      </c>
      <c r="BD436" s="463" t="n">
        <v>2.3028</v>
      </c>
      <c r="BE436" s="463" t="n">
        <v>0.8100000000000001</v>
      </c>
      <c r="BF436" s="463" t="n">
        <v>1.05</v>
      </c>
      <c r="BG436" s="463" t="n">
        <v>1.28</v>
      </c>
      <c r="BH436" s="319" t="inlineStr">
        <is>
          <t>-</t>
        </is>
      </c>
      <c r="BI436" s="463" t="n">
        <v>1.38</v>
      </c>
      <c r="BJ436" s="463" t="n">
        <v>1.89</v>
      </c>
      <c r="BK436" s="463" t="n">
        <v>1.9</v>
      </c>
      <c r="BL436" s="463" t="n">
        <v>4.22</v>
      </c>
      <c r="BM436" s="463" t="n">
        <v>1.93</v>
      </c>
      <c r="BN436" s="463" t="n">
        <v>2.47</v>
      </c>
      <c r="BO436" s="463" t="n">
        <v>2.23</v>
      </c>
      <c r="BP436" s="463" t="n">
        <v>4.96</v>
      </c>
      <c r="BQ436" s="463" t="n">
        <v>2.35</v>
      </c>
      <c r="BR436" s="463" t="n">
        <v>2.92</v>
      </c>
      <c r="BS436" s="319" t="inlineStr">
        <is>
          <t>-</t>
        </is>
      </c>
      <c r="BT436" s="319" t="inlineStr">
        <is>
          <t>-</t>
        </is>
      </c>
      <c r="BU436" s="319" t="inlineStr">
        <is>
          <t>-</t>
        </is>
      </c>
      <c r="BV436" s="319" t="inlineStr">
        <is>
          <t>-</t>
        </is>
      </c>
      <c r="BW436" s="319" t="inlineStr">
        <is>
          <t>-</t>
        </is>
      </c>
      <c r="BX436" s="319" t="inlineStr">
        <is>
          <t>-</t>
        </is>
      </c>
      <c r="BY436" s="319" t="inlineStr">
        <is>
          <t>-</t>
        </is>
      </c>
      <c r="BZ436" s="319" t="inlineStr">
        <is>
          <t>-</t>
        </is>
      </c>
      <c r="CA436" s="319" t="inlineStr">
        <is>
          <t>-</t>
        </is>
      </c>
      <c r="CB436" s="319" t="inlineStr">
        <is>
          <t>-</t>
        </is>
      </c>
      <c r="CC436" s="302" t="n"/>
      <c r="CD436" s="302" t="n"/>
      <c r="CE436" s="302" t="n"/>
      <c r="CF436" s="302" t="n"/>
      <c r="CG436" s="302" t="n"/>
      <c r="CH436" s="302" t="n"/>
      <c r="CI436" s="302" t="n"/>
      <c r="CJ436" s="302" t="n"/>
      <c r="CK436" s="302" t="n"/>
      <c r="CL436" s="302" t="n"/>
      <c r="CM436" s="302" t="n"/>
      <c r="CN436" s="302" t="n"/>
      <c r="CO436" s="302" t="n"/>
      <c r="CP436" s="302" t="n"/>
      <c r="CQ436" s="302" t="n"/>
      <c r="CR436" s="302" t="n"/>
      <c r="CS436" s="302" t="n"/>
      <c r="CT436" s="302" t="n"/>
      <c r="CU436" s="302" t="n"/>
      <c r="CV436" s="302" t="n"/>
    </row>
    <row r="437" ht="10.5" customHeight="1" s="412">
      <c r="A437" s="302" t="inlineStr">
        <is>
          <t xml:space="preserve">    Guidance</t>
        </is>
      </c>
      <c r="B437" s="319" t="inlineStr">
        <is>
          <t>-</t>
        </is>
      </c>
      <c r="C437" s="319" t="inlineStr">
        <is>
          <t>-</t>
        </is>
      </c>
      <c r="D437" s="319" t="inlineStr">
        <is>
          <t>-</t>
        </is>
      </c>
      <c r="E437" s="319" t="inlineStr">
        <is>
          <t>-</t>
        </is>
      </c>
      <c r="F437" s="319" t="inlineStr">
        <is>
          <t>-</t>
        </is>
      </c>
      <c r="G437" s="319" t="inlineStr">
        <is>
          <t>-</t>
        </is>
      </c>
      <c r="H437" s="319" t="inlineStr">
        <is>
          <t>-</t>
        </is>
      </c>
      <c r="I437" s="319" t="inlineStr">
        <is>
          <t>-</t>
        </is>
      </c>
      <c r="J437" s="319" t="inlineStr">
        <is>
          <t>-</t>
        </is>
      </c>
      <c r="K437" s="319" t="inlineStr">
        <is>
          <t>-</t>
        </is>
      </c>
      <c r="L437" s="319" t="inlineStr">
        <is>
          <t>-</t>
        </is>
      </c>
      <c r="M437" s="319" t="inlineStr">
        <is>
          <t>-</t>
        </is>
      </c>
      <c r="N437" s="319" t="inlineStr">
        <is>
          <t>-</t>
        </is>
      </c>
      <c r="O437" s="319" t="inlineStr">
        <is>
          <t>-</t>
        </is>
      </c>
      <c r="P437" s="319" t="inlineStr">
        <is>
          <t>-</t>
        </is>
      </c>
      <c r="Q437" s="319" t="inlineStr">
        <is>
          <t>-</t>
        </is>
      </c>
      <c r="R437" s="319" t="inlineStr">
        <is>
          <t>-</t>
        </is>
      </c>
      <c r="S437" s="319" t="inlineStr">
        <is>
          <t>-</t>
        </is>
      </c>
      <c r="T437" s="319" t="inlineStr">
        <is>
          <t>-</t>
        </is>
      </c>
      <c r="U437" s="319" t="inlineStr">
        <is>
          <t>-</t>
        </is>
      </c>
      <c r="V437" s="319" t="inlineStr">
        <is>
          <t>-</t>
        </is>
      </c>
      <c r="W437" s="319" t="inlineStr">
        <is>
          <t>-</t>
        </is>
      </c>
      <c r="X437" s="465" t="n">
        <v>0.74</v>
      </c>
      <c r="Y437" s="319" t="inlineStr">
        <is>
          <t>-</t>
        </is>
      </c>
      <c r="Z437" s="319" t="inlineStr">
        <is>
          <t>-</t>
        </is>
      </c>
      <c r="AA437" s="319" t="inlineStr">
        <is>
          <t>-</t>
        </is>
      </c>
      <c r="AB437" s="319" t="inlineStr">
        <is>
          <t>-</t>
        </is>
      </c>
      <c r="AC437" s="319" t="inlineStr">
        <is>
          <t>-</t>
        </is>
      </c>
      <c r="AD437" s="319" t="inlineStr">
        <is>
          <t>-</t>
        </is>
      </c>
      <c r="AE437" s="319" t="inlineStr">
        <is>
          <t>-</t>
        </is>
      </c>
      <c r="AF437" s="319" t="inlineStr">
        <is>
          <t>-</t>
        </is>
      </c>
      <c r="AG437" s="319" t="inlineStr">
        <is>
          <t>-</t>
        </is>
      </c>
      <c r="AH437" s="319" t="inlineStr">
        <is>
          <t>-</t>
        </is>
      </c>
      <c r="AI437" s="319" t="inlineStr">
        <is>
          <t>-</t>
        </is>
      </c>
      <c r="AJ437" s="319" t="inlineStr">
        <is>
          <t>-</t>
        </is>
      </c>
      <c r="AK437" s="319" t="inlineStr">
        <is>
          <t>-</t>
        </is>
      </c>
      <c r="AL437" s="319" t="inlineStr">
        <is>
          <t>-</t>
        </is>
      </c>
      <c r="AM437" s="319" t="inlineStr">
        <is>
          <t>-</t>
        </is>
      </c>
      <c r="AN437" s="319" t="inlineStr">
        <is>
          <t>-</t>
        </is>
      </c>
      <c r="AO437" s="319" t="inlineStr">
        <is>
          <t>-</t>
        </is>
      </c>
      <c r="AP437" s="319" t="inlineStr">
        <is>
          <t>-</t>
        </is>
      </c>
      <c r="AQ437" s="319" t="inlineStr">
        <is>
          <t>-</t>
        </is>
      </c>
      <c r="AR437" s="319" t="inlineStr">
        <is>
          <t>-</t>
        </is>
      </c>
      <c r="AS437" s="319" t="inlineStr">
        <is>
          <t>-</t>
        </is>
      </c>
      <c r="AT437" s="319" t="inlineStr">
        <is>
          <t>-</t>
        </is>
      </c>
      <c r="AU437" s="319" t="inlineStr">
        <is>
          <t>-</t>
        </is>
      </c>
      <c r="AV437" s="319" t="inlineStr">
        <is>
          <t>-</t>
        </is>
      </c>
      <c r="AW437" s="319" t="inlineStr">
        <is>
          <t>-</t>
        </is>
      </c>
      <c r="AX437" s="319" t="inlineStr">
        <is>
          <t>-</t>
        </is>
      </c>
      <c r="AY437" s="319" t="inlineStr">
        <is>
          <t>-</t>
        </is>
      </c>
      <c r="AZ437" s="319" t="inlineStr">
        <is>
          <t>-</t>
        </is>
      </c>
      <c r="BA437" s="319" t="inlineStr">
        <is>
          <t>-</t>
        </is>
      </c>
      <c r="BB437" s="319" t="inlineStr">
        <is>
          <t>-</t>
        </is>
      </c>
      <c r="BC437" s="319" t="inlineStr">
        <is>
          <t>-</t>
        </is>
      </c>
      <c r="BD437" s="319" t="inlineStr">
        <is>
          <t>-</t>
        </is>
      </c>
      <c r="BE437" s="319" t="inlineStr">
        <is>
          <t>-</t>
        </is>
      </c>
      <c r="BF437" s="319" t="inlineStr">
        <is>
          <t>-</t>
        </is>
      </c>
      <c r="BG437" s="319" t="inlineStr">
        <is>
          <t>-</t>
        </is>
      </c>
      <c r="BH437" s="465" t="n">
        <v>3.24</v>
      </c>
      <c r="BI437" s="319" t="inlineStr">
        <is>
          <t>-</t>
        </is>
      </c>
      <c r="BJ437" s="319" t="inlineStr">
        <is>
          <t>-</t>
        </is>
      </c>
      <c r="BK437" s="319" t="inlineStr">
        <is>
          <t>-</t>
        </is>
      </c>
      <c r="BL437" s="319" t="inlineStr">
        <is>
          <t>-</t>
        </is>
      </c>
      <c r="BM437" s="319" t="inlineStr">
        <is>
          <t>-</t>
        </is>
      </c>
      <c r="BN437" s="319" t="inlineStr">
        <is>
          <t>-</t>
        </is>
      </c>
      <c r="BO437" s="319" t="inlineStr">
        <is>
          <t>-</t>
        </is>
      </c>
      <c r="BP437" s="319" t="inlineStr">
        <is>
          <t>-</t>
        </is>
      </c>
      <c r="BQ437" s="319" t="inlineStr">
        <is>
          <t>-</t>
        </is>
      </c>
      <c r="BR437" s="319" t="inlineStr">
        <is>
          <t>-</t>
        </is>
      </c>
      <c r="BS437" s="319" t="inlineStr">
        <is>
          <t>-</t>
        </is>
      </c>
      <c r="BT437" s="319" t="inlineStr">
        <is>
          <t>-</t>
        </is>
      </c>
      <c r="BU437" s="319" t="inlineStr">
        <is>
          <t>-</t>
        </is>
      </c>
      <c r="BV437" s="319" t="inlineStr">
        <is>
          <t>-</t>
        </is>
      </c>
      <c r="BW437" s="319" t="inlineStr">
        <is>
          <t>-</t>
        </is>
      </c>
      <c r="BX437" s="319" t="inlineStr">
        <is>
          <t>-</t>
        </is>
      </c>
      <c r="BY437" s="319" t="inlineStr">
        <is>
          <t>-</t>
        </is>
      </c>
      <c r="BZ437" s="319" t="inlineStr">
        <is>
          <t>-</t>
        </is>
      </c>
      <c r="CA437" s="319" t="inlineStr">
        <is>
          <t>-</t>
        </is>
      </c>
      <c r="CB437" s="319" t="inlineStr">
        <is>
          <t>-</t>
        </is>
      </c>
      <c r="CC437" s="302" t="n"/>
      <c r="CD437" s="302" t="n"/>
      <c r="CE437" s="302" t="n"/>
      <c r="CF437" s="302" t="n"/>
      <c r="CG437" s="302" t="n"/>
      <c r="CH437" s="302" t="n"/>
      <c r="CI437" s="302" t="n"/>
      <c r="CJ437" s="302" t="n"/>
      <c r="CK437" s="302" t="n"/>
      <c r="CL437" s="302" t="n"/>
      <c r="CM437" s="302" t="n"/>
      <c r="CN437" s="302" t="n"/>
      <c r="CO437" s="302" t="n"/>
      <c r="CP437" s="302" t="n"/>
      <c r="CQ437" s="302" t="n"/>
      <c r="CR437" s="302" t="n"/>
      <c r="CS437" s="302" t="n"/>
      <c r="CT437" s="302" t="n"/>
      <c r="CU437" s="302" t="n"/>
      <c r="CV437" s="302" t="n"/>
    </row>
    <row r="438" ht="10.5" customHeight="1" s="412">
      <c r="A438" s="302" t="inlineStr">
        <is>
          <t xml:space="preserve">    Guidance High</t>
        </is>
      </c>
      <c r="B438" s="319" t="inlineStr">
        <is>
          <t>-</t>
        </is>
      </c>
      <c r="C438" s="319" t="inlineStr">
        <is>
          <t>-</t>
        </is>
      </c>
      <c r="D438" s="319" t="inlineStr">
        <is>
          <t>-</t>
        </is>
      </c>
      <c r="E438" s="319" t="inlineStr">
        <is>
          <t>-</t>
        </is>
      </c>
      <c r="F438" s="319" t="inlineStr">
        <is>
          <t>-</t>
        </is>
      </c>
      <c r="G438" s="464" t="n">
        <v>0.065</v>
      </c>
      <c r="H438" s="464" t="n">
        <v>0.08500000000000001</v>
      </c>
      <c r="I438" s="464" t="n">
        <v>0.04</v>
      </c>
      <c r="J438" s="464" t="n">
        <v>0.045</v>
      </c>
      <c r="K438" s="464" t="n">
        <v>0.095</v>
      </c>
      <c r="L438" s="464" t="n">
        <v>0.14</v>
      </c>
      <c r="M438" s="464" t="n">
        <v>0.1</v>
      </c>
      <c r="N438" s="464" t="n">
        <v>0.115</v>
      </c>
      <c r="O438" s="464" t="n">
        <v>0.12</v>
      </c>
      <c r="P438" s="464" t="n">
        <v>0.285</v>
      </c>
      <c r="Q438" s="464" t="n">
        <v>0.19</v>
      </c>
      <c r="R438" s="464" t="n">
        <v>0.22</v>
      </c>
      <c r="S438" s="464" t="n">
        <v>0.24</v>
      </c>
      <c r="T438" s="464" t="n">
        <v>0.49</v>
      </c>
      <c r="U438" s="464" t="n">
        <v>0.29</v>
      </c>
      <c r="V438" s="464" t="n">
        <v>0.3</v>
      </c>
      <c r="W438" s="464" t="n">
        <v>0.36</v>
      </c>
      <c r="X438" s="319" t="inlineStr">
        <is>
          <t>-</t>
        </is>
      </c>
      <c r="Y438" s="464" t="n">
        <v>0.3</v>
      </c>
      <c r="Z438" s="464" t="n">
        <v>0.35</v>
      </c>
      <c r="AA438" s="464" t="n">
        <v>0.41</v>
      </c>
      <c r="AB438" s="464" t="n">
        <v>0.73</v>
      </c>
      <c r="AC438" s="464" t="n">
        <v>0.33</v>
      </c>
      <c r="AD438" s="464" t="n">
        <v>0.3</v>
      </c>
      <c r="AE438" s="464" t="n">
        <v>0.38</v>
      </c>
      <c r="AF438" s="464" t="n">
        <v>0.73</v>
      </c>
      <c r="AG438" s="464" t="n">
        <v>0.33</v>
      </c>
      <c r="AH438" s="464" t="n">
        <v>0.33</v>
      </c>
      <c r="AI438" s="464" t="n">
        <v>0.37</v>
      </c>
      <c r="AJ438" s="464" t="n">
        <v>0.8</v>
      </c>
      <c r="AK438" s="464" t="n">
        <v>0.3</v>
      </c>
      <c r="AL438" s="464" t="n">
        <v>0.38</v>
      </c>
      <c r="AM438" s="464" t="n">
        <v>0.44</v>
      </c>
      <c r="AN438" s="464" t="n">
        <v>1.01</v>
      </c>
      <c r="AO438" s="464" t="n">
        <v>0.27</v>
      </c>
      <c r="AP438" s="464" t="n">
        <v>0.15</v>
      </c>
      <c r="AQ438" s="464" t="n">
        <v>0.35</v>
      </c>
      <c r="AR438" s="464" t="n">
        <v>1.26</v>
      </c>
      <c r="AS438" s="464" t="n">
        <v>0.46</v>
      </c>
      <c r="AT438" s="464" t="n">
        <v>0.48</v>
      </c>
      <c r="AU438" s="464" t="n">
        <v>0.67</v>
      </c>
      <c r="AV438" s="464" t="n">
        <v>1.74</v>
      </c>
      <c r="AW438" s="464" t="n">
        <v>0.7</v>
      </c>
      <c r="AX438" s="464" t="n">
        <v>0.88</v>
      </c>
      <c r="AY438" s="464" t="n">
        <v>0.92</v>
      </c>
      <c r="AZ438" s="319" t="inlineStr">
        <is>
          <t>-</t>
        </is>
      </c>
      <c r="BA438" s="319" t="inlineStr">
        <is>
          <t>-</t>
        </is>
      </c>
      <c r="BB438" s="319" t="inlineStr">
        <is>
          <t>-</t>
        </is>
      </c>
      <c r="BC438" s="319" t="inlineStr">
        <is>
          <t>-</t>
        </is>
      </c>
      <c r="BD438" s="464" t="n">
        <v>2.3484</v>
      </c>
      <c r="BE438" s="464" t="n">
        <v>0.85</v>
      </c>
      <c r="BF438" s="464" t="n">
        <v>1.1</v>
      </c>
      <c r="BG438" s="464" t="n">
        <v>1.33</v>
      </c>
      <c r="BH438" s="319" t="inlineStr">
        <is>
          <t>-</t>
        </is>
      </c>
      <c r="BI438" s="464" t="n">
        <v>1.43</v>
      </c>
      <c r="BJ438" s="464" t="n">
        <v>1.94</v>
      </c>
      <c r="BK438" s="464" t="n">
        <v>1.95</v>
      </c>
      <c r="BL438" s="464" t="n">
        <v>4.27</v>
      </c>
      <c r="BM438" s="464" t="n">
        <v>2</v>
      </c>
      <c r="BN438" s="464" t="n">
        <v>2.52</v>
      </c>
      <c r="BO438" s="464" t="n">
        <v>2.28</v>
      </c>
      <c r="BP438" s="464" t="n">
        <v>5</v>
      </c>
      <c r="BQ438" s="464" t="n">
        <v>2.4</v>
      </c>
      <c r="BR438" s="464" t="n">
        <v>2.97</v>
      </c>
      <c r="BS438" s="319" t="inlineStr">
        <is>
          <t>-</t>
        </is>
      </c>
      <c r="BT438" s="319" t="inlineStr">
        <is>
          <t>-</t>
        </is>
      </c>
      <c r="BU438" s="319" t="inlineStr">
        <is>
          <t>-</t>
        </is>
      </c>
      <c r="BV438" s="319" t="inlineStr">
        <is>
          <t>-</t>
        </is>
      </c>
      <c r="BW438" s="319" t="inlineStr">
        <is>
          <t>-</t>
        </is>
      </c>
      <c r="BX438" s="319" t="inlineStr">
        <is>
          <t>-</t>
        </is>
      </c>
      <c r="BY438" s="319" t="inlineStr">
        <is>
          <t>-</t>
        </is>
      </c>
      <c r="BZ438" s="319" t="inlineStr">
        <is>
          <t>-</t>
        </is>
      </c>
      <c r="CA438" s="319" t="inlineStr">
        <is>
          <t>-</t>
        </is>
      </c>
      <c r="CB438" s="319" t="inlineStr">
        <is>
          <t>-</t>
        </is>
      </c>
      <c r="CC438" s="302" t="n"/>
      <c r="CD438" s="302" t="n"/>
      <c r="CE438" s="302" t="n"/>
      <c r="CF438" s="302" t="n"/>
      <c r="CG438" s="302" t="n"/>
      <c r="CH438" s="302" t="n"/>
      <c r="CI438" s="302" t="n"/>
      <c r="CJ438" s="302" t="n"/>
      <c r="CK438" s="302" t="n"/>
      <c r="CL438" s="302" t="n"/>
      <c r="CM438" s="302" t="n"/>
      <c r="CN438" s="302" t="n"/>
      <c r="CO438" s="302" t="n"/>
      <c r="CP438" s="302" t="n"/>
      <c r="CQ438" s="302" t="n"/>
      <c r="CR438" s="302" t="n"/>
      <c r="CS438" s="302" t="n"/>
      <c r="CT438" s="302" t="n"/>
      <c r="CU438" s="302" t="n"/>
      <c r="CV438" s="302" t="n"/>
    </row>
    <row r="439" ht="10.5" customHeight="1" s="412">
      <c r="A439" s="302" t="inlineStr">
        <is>
          <t xml:space="preserve">    Acctg. Standard</t>
        </is>
      </c>
      <c r="B439" s="319" t="inlineStr">
        <is>
          <t>US GAAP</t>
        </is>
      </c>
      <c r="C439" s="319" t="inlineStr">
        <is>
          <t>US GAAP</t>
        </is>
      </c>
      <c r="D439" s="319" t="inlineStr">
        <is>
          <t>US GAAP</t>
        </is>
      </c>
      <c r="E439" s="319" t="inlineStr">
        <is>
          <t>US GAAP</t>
        </is>
      </c>
      <c r="F439" s="319" t="inlineStr">
        <is>
          <t>US GAAP</t>
        </is>
      </c>
      <c r="G439" s="319" t="inlineStr">
        <is>
          <t>US GAAP</t>
        </is>
      </c>
      <c r="H439" s="319" t="inlineStr">
        <is>
          <t>US GAAP</t>
        </is>
      </c>
      <c r="I439" s="319" t="inlineStr">
        <is>
          <t>US GAAP</t>
        </is>
      </c>
      <c r="J439" s="319" t="inlineStr">
        <is>
          <t>US GAAP</t>
        </is>
      </c>
      <c r="K439" s="319" t="inlineStr">
        <is>
          <t>US GAAP</t>
        </is>
      </c>
      <c r="L439" s="319" t="inlineStr">
        <is>
          <t>US GAAP</t>
        </is>
      </c>
      <c r="M439" s="319" t="inlineStr">
        <is>
          <t>US GAAP</t>
        </is>
      </c>
      <c r="N439" s="319" t="inlineStr">
        <is>
          <t>US GAAP</t>
        </is>
      </c>
      <c r="O439" s="319" t="inlineStr">
        <is>
          <t>US GAAP</t>
        </is>
      </c>
      <c r="P439" s="319" t="inlineStr">
        <is>
          <t>US GAAP</t>
        </is>
      </c>
      <c r="Q439" s="319" t="inlineStr">
        <is>
          <t>US GAAP</t>
        </is>
      </c>
      <c r="R439" s="319" t="inlineStr">
        <is>
          <t>US GAAP</t>
        </is>
      </c>
      <c r="S439" s="319" t="inlineStr">
        <is>
          <t>US GAAP</t>
        </is>
      </c>
      <c r="T439" s="319" t="inlineStr">
        <is>
          <t>US GAAP</t>
        </is>
      </c>
      <c r="U439" s="319" t="inlineStr">
        <is>
          <t>US GAAP</t>
        </is>
      </c>
      <c r="V439" s="319" t="inlineStr">
        <is>
          <t>US GAAP</t>
        </is>
      </c>
      <c r="W439" s="319" t="inlineStr">
        <is>
          <t>US GAAP</t>
        </is>
      </c>
      <c r="X439" s="319" t="inlineStr">
        <is>
          <t>US GAAP</t>
        </is>
      </c>
      <c r="Y439" s="319" t="inlineStr">
        <is>
          <t>US GAAP</t>
        </is>
      </c>
      <c r="Z439" s="319" t="inlineStr">
        <is>
          <t>US GAAP</t>
        </is>
      </c>
      <c r="AA439" s="319" t="inlineStr">
        <is>
          <t>US GAAP</t>
        </is>
      </c>
      <c r="AB439" s="319" t="inlineStr">
        <is>
          <t>US GAAP</t>
        </is>
      </c>
      <c r="AC439" s="319" t="inlineStr">
        <is>
          <t>US GAAP</t>
        </is>
      </c>
      <c r="AD439" s="319" t="inlineStr">
        <is>
          <t>US GAAP</t>
        </is>
      </c>
      <c r="AE439" s="319" t="inlineStr">
        <is>
          <t>US GAAP</t>
        </is>
      </c>
      <c r="AF439" s="319" t="inlineStr">
        <is>
          <t>US GAAP</t>
        </is>
      </c>
      <c r="AG439" s="319" t="inlineStr">
        <is>
          <t>US GAAP</t>
        </is>
      </c>
      <c r="AH439" s="319" t="inlineStr">
        <is>
          <t>US GAAP</t>
        </is>
      </c>
      <c r="AI439" s="319" t="inlineStr">
        <is>
          <t>US GAAP</t>
        </is>
      </c>
      <c r="AJ439" s="319" t="inlineStr">
        <is>
          <t>US GAAP</t>
        </is>
      </c>
      <c r="AK439" s="319" t="inlineStr">
        <is>
          <t>US GAAP</t>
        </is>
      </c>
      <c r="AL439" s="319" t="inlineStr">
        <is>
          <t>US GAAP</t>
        </is>
      </c>
      <c r="AM439" s="319" t="inlineStr">
        <is>
          <t>US GAAP</t>
        </is>
      </c>
      <c r="AN439" s="319" t="inlineStr">
        <is>
          <t>US GAAP</t>
        </is>
      </c>
      <c r="AO439" s="319" t="inlineStr">
        <is>
          <t>US GAAP</t>
        </is>
      </c>
      <c r="AP439" s="319" t="inlineStr">
        <is>
          <t>US GAAP</t>
        </is>
      </c>
      <c r="AQ439" s="319" t="inlineStr">
        <is>
          <t>US GAAP</t>
        </is>
      </c>
      <c r="AR439" s="319" t="inlineStr">
        <is>
          <t>US GAAP</t>
        </is>
      </c>
      <c r="AS439" s="319" t="inlineStr">
        <is>
          <t>US GAAP</t>
        </is>
      </c>
      <c r="AT439" s="319" t="inlineStr">
        <is>
          <t>US GAAP</t>
        </is>
      </c>
      <c r="AU439" s="319" t="inlineStr">
        <is>
          <t>US GAAP</t>
        </is>
      </c>
      <c r="AV439" s="319" t="inlineStr">
        <is>
          <t>US GAAP</t>
        </is>
      </c>
      <c r="AW439" s="319" t="inlineStr">
        <is>
          <t>US GAAP</t>
        </is>
      </c>
      <c r="AX439" s="319" t="inlineStr">
        <is>
          <t>US GAAP</t>
        </is>
      </c>
      <c r="AY439" s="319" t="inlineStr">
        <is>
          <t>US GAAP</t>
        </is>
      </c>
      <c r="AZ439" s="319" t="inlineStr">
        <is>
          <t>US GAAP</t>
        </is>
      </c>
      <c r="BA439" s="319" t="inlineStr">
        <is>
          <t>US GAAP</t>
        </is>
      </c>
      <c r="BB439" s="319" t="inlineStr">
        <is>
          <t>US GAAP</t>
        </is>
      </c>
      <c r="BC439" s="319" t="inlineStr">
        <is>
          <t>US GAAP</t>
        </is>
      </c>
      <c r="BD439" s="319" t="inlineStr">
        <is>
          <t>US GAAP</t>
        </is>
      </c>
      <c r="BE439" s="319" t="inlineStr">
        <is>
          <t>US GAAP</t>
        </is>
      </c>
      <c r="BF439" s="319" t="inlineStr">
        <is>
          <t>US GAAP</t>
        </is>
      </c>
      <c r="BG439" s="319" t="inlineStr">
        <is>
          <t>US GAAP</t>
        </is>
      </c>
      <c r="BH439" s="319" t="inlineStr">
        <is>
          <t>US GAAP</t>
        </is>
      </c>
      <c r="BI439" s="319" t="inlineStr">
        <is>
          <t>US GAAP</t>
        </is>
      </c>
      <c r="BJ439" s="319" t="inlineStr">
        <is>
          <t>US GAAP</t>
        </is>
      </c>
      <c r="BK439" s="319" t="inlineStr">
        <is>
          <t>US GAAP</t>
        </is>
      </c>
      <c r="BL439" s="319" t="inlineStr">
        <is>
          <t>US GAAP</t>
        </is>
      </c>
      <c r="BM439" s="319" t="inlineStr">
        <is>
          <t>US GAAP</t>
        </is>
      </c>
      <c r="BN439" s="319" t="inlineStr">
        <is>
          <t>US GAAP</t>
        </is>
      </c>
      <c r="BO439" s="319" t="inlineStr">
        <is>
          <t>US GAAP</t>
        </is>
      </c>
      <c r="BP439" s="319" t="inlineStr">
        <is>
          <t>US GAAP</t>
        </is>
      </c>
      <c r="BQ439" s="319" t="inlineStr">
        <is>
          <t>US GAAP</t>
        </is>
      </c>
      <c r="BR439" s="319" t="inlineStr">
        <is>
          <t>US GAAP</t>
        </is>
      </c>
      <c r="BS439" s="319" t="inlineStr">
        <is>
          <t>US GAAP</t>
        </is>
      </c>
      <c r="BT439" s="319" t="inlineStr">
        <is>
          <t>US GAAP</t>
        </is>
      </c>
      <c r="BU439" s="319" t="inlineStr">
        <is>
          <t>US GAAP</t>
        </is>
      </c>
      <c r="BV439" s="319" t="inlineStr">
        <is>
          <t>US GAAP</t>
        </is>
      </c>
      <c r="BW439" s="319" t="inlineStr">
        <is>
          <t>US GAAP</t>
        </is>
      </c>
      <c r="BX439" s="319" t="inlineStr">
        <is>
          <t>US GAAP</t>
        </is>
      </c>
      <c r="BY439" s="319" t="inlineStr">
        <is>
          <t>US GAAP</t>
        </is>
      </c>
      <c r="BZ439" s="319" t="inlineStr">
        <is>
          <t>US GAAP</t>
        </is>
      </c>
      <c r="CA439" s="319" t="inlineStr">
        <is>
          <t>US GAAP</t>
        </is>
      </c>
      <c r="CB439" s="319" t="inlineStr">
        <is>
          <t>US GAAP</t>
        </is>
      </c>
      <c r="CC439" s="302" t="n"/>
      <c r="CD439" s="302" t="n"/>
      <c r="CE439" s="302" t="n"/>
      <c r="CF439" s="302" t="n"/>
      <c r="CG439" s="302" t="n"/>
      <c r="CH439" s="302" t="n"/>
      <c r="CI439" s="302" t="n"/>
      <c r="CJ439" s="302" t="n"/>
      <c r="CK439" s="302" t="n"/>
      <c r="CL439" s="302" t="n"/>
      <c r="CM439" s="302" t="n"/>
      <c r="CN439" s="302" t="n"/>
      <c r="CO439" s="302" t="n"/>
      <c r="CP439" s="302" t="n"/>
      <c r="CQ439" s="302" t="n"/>
      <c r="CR439" s="302" t="n"/>
      <c r="CS439" s="302" t="n"/>
      <c r="CT439" s="302" t="n"/>
      <c r="CU439" s="302" t="n"/>
      <c r="CV439" s="302" t="n"/>
    </row>
    <row r="440" ht="10.5" customHeight="1" s="412">
      <c r="A440" s="318" t="inlineStr">
        <is>
          <t>Cash Earnings / Share</t>
        </is>
      </c>
      <c r="B440" s="319" t="inlineStr">
        <is>
          <t>-</t>
        </is>
      </c>
      <c r="C440" s="319" t="inlineStr">
        <is>
          <t>-</t>
        </is>
      </c>
      <c r="D440" s="319" t="inlineStr">
        <is>
          <t>-</t>
        </is>
      </c>
      <c r="E440" s="319" t="inlineStr">
        <is>
          <t>-</t>
        </is>
      </c>
      <c r="F440" s="319" t="inlineStr">
        <is>
          <t>-</t>
        </is>
      </c>
      <c r="G440" s="319" t="inlineStr">
        <is>
          <t>-</t>
        </is>
      </c>
      <c r="H440" s="319" t="inlineStr">
        <is>
          <t>-</t>
        </is>
      </c>
      <c r="I440" s="319" t="inlineStr">
        <is>
          <t>-</t>
        </is>
      </c>
      <c r="J440" s="319" t="inlineStr">
        <is>
          <t>-</t>
        </is>
      </c>
      <c r="K440" s="319" t="inlineStr">
        <is>
          <t>-</t>
        </is>
      </c>
      <c r="L440" s="319" t="inlineStr">
        <is>
          <t>-</t>
        </is>
      </c>
      <c r="M440" s="319" t="inlineStr">
        <is>
          <t>-</t>
        </is>
      </c>
      <c r="N440" s="319" t="inlineStr">
        <is>
          <t>-</t>
        </is>
      </c>
      <c r="O440" s="319" t="inlineStr">
        <is>
          <t>-</t>
        </is>
      </c>
      <c r="P440" s="319" t="inlineStr">
        <is>
          <t>-</t>
        </is>
      </c>
      <c r="Q440" s="319" t="inlineStr">
        <is>
          <t>-</t>
        </is>
      </c>
      <c r="R440" s="319" t="inlineStr">
        <is>
          <t>-</t>
        </is>
      </c>
      <c r="S440" s="319" t="inlineStr">
        <is>
          <t>-</t>
        </is>
      </c>
      <c r="T440" s="319" t="inlineStr">
        <is>
          <t>-</t>
        </is>
      </c>
      <c r="U440" s="461" t="n">
        <v>0.3651</v>
      </c>
      <c r="V440" s="461" t="n">
        <v>0.4098</v>
      </c>
      <c r="W440" s="461" t="n">
        <v>0.472</v>
      </c>
      <c r="X440" s="461" t="n">
        <v>0.8325</v>
      </c>
      <c r="Y440" s="461" t="n">
        <v>0.4046</v>
      </c>
      <c r="Z440" s="461" t="n">
        <v>0.4697</v>
      </c>
      <c r="AA440" s="461" t="n">
        <v>0.54</v>
      </c>
      <c r="AB440" s="461" t="n">
        <v>0.8358</v>
      </c>
      <c r="AC440" s="461" t="n">
        <v>0.4274</v>
      </c>
      <c r="AD440" s="461" t="n">
        <v>0.4314</v>
      </c>
      <c r="AE440" s="461" t="n">
        <v>0.5303</v>
      </c>
      <c r="AF440" s="461" t="n">
        <v>0.8958</v>
      </c>
      <c r="AG440" s="461" t="n">
        <v>0.449</v>
      </c>
      <c r="AH440" s="461" t="n">
        <v>0.4544</v>
      </c>
      <c r="AI440" s="461" t="n">
        <v>0.4903</v>
      </c>
      <c r="AJ440" s="319" t="inlineStr">
        <is>
          <t>-</t>
        </is>
      </c>
      <c r="AK440" s="319" t="inlineStr">
        <is>
          <t>-</t>
        </is>
      </c>
      <c r="AL440" s="319" t="inlineStr">
        <is>
          <t>-</t>
        </is>
      </c>
      <c r="AM440" s="461" t="n">
        <v>0.6446</v>
      </c>
      <c r="AN440" s="461" t="n">
        <v>1.1753</v>
      </c>
      <c r="AO440" s="461" t="n">
        <v>0.4918</v>
      </c>
      <c r="AP440" s="461" t="n">
        <v>0.598</v>
      </c>
      <c r="AQ440" s="319" t="inlineStr">
        <is>
          <t>-</t>
        </is>
      </c>
      <c r="AR440" s="319" t="inlineStr">
        <is>
          <t>-</t>
        </is>
      </c>
      <c r="AS440" s="319" t="inlineStr">
        <is>
          <t>-</t>
        </is>
      </c>
      <c r="AT440" s="319" t="inlineStr">
        <is>
          <t>-</t>
        </is>
      </c>
      <c r="AU440" s="319" t="inlineStr">
        <is>
          <t>-</t>
        </is>
      </c>
      <c r="AV440" s="319" t="inlineStr">
        <is>
          <t>-</t>
        </is>
      </c>
      <c r="AW440" s="319" t="inlineStr">
        <is>
          <t>-</t>
        </is>
      </c>
      <c r="AX440" s="319" t="inlineStr">
        <is>
          <t>-</t>
        </is>
      </c>
      <c r="AY440" s="319" t="inlineStr">
        <is>
          <t>-</t>
        </is>
      </c>
      <c r="AZ440" s="319" t="inlineStr">
        <is>
          <t>-</t>
        </is>
      </c>
      <c r="BA440" s="319" t="inlineStr">
        <is>
          <t>-</t>
        </is>
      </c>
      <c r="BB440" s="461" t="n">
        <v>1.047</v>
      </c>
      <c r="BC440" s="319" t="inlineStr">
        <is>
          <t>-</t>
        </is>
      </c>
      <c r="BD440" s="319" t="inlineStr">
        <is>
          <t>-</t>
        </is>
      </c>
      <c r="BE440" s="319" t="inlineStr">
        <is>
          <t>-</t>
        </is>
      </c>
      <c r="BF440" s="319" t="inlineStr">
        <is>
          <t>-</t>
        </is>
      </c>
      <c r="BG440" s="319" t="inlineStr">
        <is>
          <t>-</t>
        </is>
      </c>
      <c r="BH440" s="319" t="inlineStr">
        <is>
          <t>-</t>
        </is>
      </c>
      <c r="BI440" s="319" t="inlineStr">
        <is>
          <t>-</t>
        </is>
      </c>
      <c r="BJ440" s="319" t="inlineStr">
        <is>
          <t>-</t>
        </is>
      </c>
      <c r="BK440" s="319" t="inlineStr">
        <is>
          <t>-</t>
        </is>
      </c>
      <c r="BL440" s="319" t="inlineStr">
        <is>
          <t>-</t>
        </is>
      </c>
      <c r="BM440" s="319" t="inlineStr">
        <is>
          <t>-</t>
        </is>
      </c>
      <c r="BN440" s="319" t="inlineStr">
        <is>
          <t>-</t>
        </is>
      </c>
      <c r="BO440" s="319" t="inlineStr">
        <is>
          <t>-</t>
        </is>
      </c>
      <c r="BP440" s="319" t="inlineStr">
        <is>
          <t>-</t>
        </is>
      </c>
      <c r="BQ440" s="319" t="inlineStr">
        <is>
          <t>-</t>
        </is>
      </c>
      <c r="BR440" s="319" t="inlineStr">
        <is>
          <t>-</t>
        </is>
      </c>
      <c r="BS440" s="319" t="inlineStr">
        <is>
          <t>-</t>
        </is>
      </c>
      <c r="BT440" s="319" t="inlineStr">
        <is>
          <t>-</t>
        </is>
      </c>
      <c r="BU440" s="319" t="inlineStr">
        <is>
          <t>-</t>
        </is>
      </c>
      <c r="BV440" s="319" t="inlineStr">
        <is>
          <t>-</t>
        </is>
      </c>
      <c r="BW440" s="319" t="inlineStr">
        <is>
          <t>-</t>
        </is>
      </c>
      <c r="BX440" s="319" t="inlineStr">
        <is>
          <t>-</t>
        </is>
      </c>
      <c r="BY440" s="319" t="inlineStr">
        <is>
          <t>-</t>
        </is>
      </c>
      <c r="BZ440" s="319" t="inlineStr">
        <is>
          <t>-</t>
        </is>
      </c>
      <c r="CA440" s="319" t="inlineStr">
        <is>
          <t>-</t>
        </is>
      </c>
      <c r="CB440" s="319" t="inlineStr">
        <is>
          <t>-</t>
        </is>
      </c>
      <c r="CC440" s="302" t="n"/>
      <c r="CD440" s="302" t="n"/>
      <c r="CE440" s="302" t="n"/>
      <c r="CF440" s="302" t="n"/>
      <c r="CG440" s="302" t="n"/>
      <c r="CH440" s="302" t="n"/>
      <c r="CI440" s="302" t="n"/>
      <c r="CJ440" s="302" t="n"/>
      <c r="CK440" s="302" t="n"/>
      <c r="CL440" s="302" t="n"/>
      <c r="CM440" s="302" t="n"/>
      <c r="CN440" s="302" t="n"/>
      <c r="CO440" s="302" t="n"/>
      <c r="CP440" s="302" t="n"/>
      <c r="CQ440" s="302" t="n"/>
      <c r="CR440" s="302" t="n"/>
      <c r="CS440" s="302" t="n"/>
      <c r="CT440" s="302" t="n"/>
      <c r="CU440" s="302" t="n"/>
      <c r="CV440" s="302" t="n"/>
    </row>
    <row r="441" ht="10.5" customHeight="1" s="412">
      <c r="A441" s="302" t="inlineStr">
        <is>
          <t xml:space="preserve">    Final Est.</t>
        </is>
      </c>
      <c r="B441" s="319" t="inlineStr">
        <is>
          <t>-</t>
        </is>
      </c>
      <c r="C441" s="319" t="inlineStr">
        <is>
          <t>-</t>
        </is>
      </c>
      <c r="D441" s="319" t="inlineStr">
        <is>
          <t>-</t>
        </is>
      </c>
      <c r="E441" s="319" t="inlineStr">
        <is>
          <t>-</t>
        </is>
      </c>
      <c r="F441" s="319" t="inlineStr">
        <is>
          <t>-</t>
        </is>
      </c>
      <c r="G441" s="319" t="inlineStr">
        <is>
          <t>-</t>
        </is>
      </c>
      <c r="H441" s="319" t="inlineStr">
        <is>
          <t>-</t>
        </is>
      </c>
      <c r="I441" s="319" t="inlineStr">
        <is>
          <t>-</t>
        </is>
      </c>
      <c r="J441" s="319" t="inlineStr">
        <is>
          <t>-</t>
        </is>
      </c>
      <c r="K441" s="319" t="inlineStr">
        <is>
          <t>-</t>
        </is>
      </c>
      <c r="L441" s="319" t="inlineStr">
        <is>
          <t>-</t>
        </is>
      </c>
      <c r="M441" s="319" t="inlineStr">
        <is>
          <t>-</t>
        </is>
      </c>
      <c r="N441" s="319" t="inlineStr">
        <is>
          <t>-</t>
        </is>
      </c>
      <c r="O441" s="319" t="inlineStr">
        <is>
          <t>-</t>
        </is>
      </c>
      <c r="P441" s="319" t="inlineStr">
        <is>
          <t>-</t>
        </is>
      </c>
      <c r="Q441" s="319" t="inlineStr">
        <is>
          <t>-</t>
        </is>
      </c>
      <c r="R441" s="319" t="inlineStr">
        <is>
          <t>-</t>
        </is>
      </c>
      <c r="S441" s="319" t="inlineStr">
        <is>
          <t>-</t>
        </is>
      </c>
      <c r="T441" s="319" t="inlineStr">
        <is>
          <t>-</t>
        </is>
      </c>
      <c r="U441" s="462" t="n">
        <v>0.36222</v>
      </c>
      <c r="V441" s="462" t="n">
        <v>0.37818</v>
      </c>
      <c r="W441" s="462" t="n">
        <v>0.43379</v>
      </c>
      <c r="X441" s="462" t="n">
        <v>0.82165</v>
      </c>
      <c r="Y441" s="462" t="n">
        <v>0.39881</v>
      </c>
      <c r="Z441" s="462" t="n">
        <v>0.42311</v>
      </c>
      <c r="AA441" s="462" t="n">
        <v>0.49279</v>
      </c>
      <c r="AB441" s="462" t="n">
        <v>0.81918</v>
      </c>
      <c r="AC441" s="462" t="n">
        <v>0.41514</v>
      </c>
      <c r="AD441" s="462" t="n">
        <v>0.38318</v>
      </c>
      <c r="AE441" s="462" t="n">
        <v>0.4839</v>
      </c>
      <c r="AF441" s="462" t="n">
        <v>0.8358</v>
      </c>
      <c r="AG441" s="462" t="n">
        <v>0.43142</v>
      </c>
      <c r="AH441" s="462" t="n">
        <v>0.44528</v>
      </c>
      <c r="AI441" s="462" t="n">
        <v>0.5077700000000001</v>
      </c>
      <c r="AJ441" s="319" t="inlineStr">
        <is>
          <t>-</t>
        </is>
      </c>
      <c r="AK441" s="319" t="inlineStr">
        <is>
          <t>-</t>
        </is>
      </c>
      <c r="AL441" s="319" t="inlineStr">
        <is>
          <t>-</t>
        </is>
      </c>
      <c r="AM441" s="462" t="n">
        <v>0.60817</v>
      </c>
      <c r="AN441" s="462" t="n">
        <v>1.19691</v>
      </c>
      <c r="AO441" s="462" t="n">
        <v>0.43623</v>
      </c>
      <c r="AP441" s="462" t="n">
        <v>0.51405</v>
      </c>
      <c r="AQ441" s="319" t="inlineStr">
        <is>
          <t>-</t>
        </is>
      </c>
      <c r="AR441" s="319" t="inlineStr">
        <is>
          <t>-</t>
        </is>
      </c>
      <c r="AS441" s="319" t="inlineStr">
        <is>
          <t>-</t>
        </is>
      </c>
      <c r="AT441" s="319" t="inlineStr">
        <is>
          <t>-</t>
        </is>
      </c>
      <c r="AU441" s="319" t="inlineStr">
        <is>
          <t>-</t>
        </is>
      </c>
      <c r="AV441" s="319" t="inlineStr">
        <is>
          <t>-</t>
        </is>
      </c>
      <c r="AW441" s="319" t="inlineStr">
        <is>
          <t>-</t>
        </is>
      </c>
      <c r="AX441" s="319" t="inlineStr">
        <is>
          <t>-</t>
        </is>
      </c>
      <c r="AY441" s="319" t="inlineStr">
        <is>
          <t>-</t>
        </is>
      </c>
      <c r="AZ441" s="319" t="inlineStr">
        <is>
          <t>-</t>
        </is>
      </c>
      <c r="BA441" s="319" t="inlineStr">
        <is>
          <t>-</t>
        </is>
      </c>
      <c r="BB441" s="319" t="inlineStr">
        <is>
          <t>-</t>
        </is>
      </c>
      <c r="BC441" s="319" t="inlineStr">
        <is>
          <t>-</t>
        </is>
      </c>
      <c r="BD441" s="319" t="inlineStr">
        <is>
          <t>-</t>
        </is>
      </c>
      <c r="BE441" s="319" t="inlineStr">
        <is>
          <t>-</t>
        </is>
      </c>
      <c r="BF441" s="319" t="inlineStr">
        <is>
          <t>-</t>
        </is>
      </c>
      <c r="BG441" s="319" t="inlineStr">
        <is>
          <t>-</t>
        </is>
      </c>
      <c r="BH441" s="319" t="inlineStr">
        <is>
          <t>-</t>
        </is>
      </c>
      <c r="BI441" s="319" t="inlineStr">
        <is>
          <t>-</t>
        </is>
      </c>
      <c r="BJ441" s="319" t="inlineStr">
        <is>
          <t>-</t>
        </is>
      </c>
      <c r="BK441" s="319" t="inlineStr">
        <is>
          <t>-</t>
        </is>
      </c>
      <c r="BL441" s="319" t="inlineStr">
        <is>
          <t>-</t>
        </is>
      </c>
      <c r="BM441" s="319" t="inlineStr">
        <is>
          <t>-</t>
        </is>
      </c>
      <c r="BN441" s="319" t="inlineStr">
        <is>
          <t>-</t>
        </is>
      </c>
      <c r="BO441" s="319" t="inlineStr">
        <is>
          <t>-</t>
        </is>
      </c>
      <c r="BP441" s="319" t="inlineStr">
        <is>
          <t>-</t>
        </is>
      </c>
      <c r="BQ441" s="319" t="inlineStr">
        <is>
          <t>-</t>
        </is>
      </c>
      <c r="BR441" s="319" t="inlineStr">
        <is>
          <t>-</t>
        </is>
      </c>
      <c r="BS441" s="319" t="inlineStr">
        <is>
          <t>-</t>
        </is>
      </c>
      <c r="BT441" s="319" t="inlineStr">
        <is>
          <t>-</t>
        </is>
      </c>
      <c r="BU441" s="319" t="inlineStr">
        <is>
          <t>-</t>
        </is>
      </c>
      <c r="BV441" s="319" t="inlineStr">
        <is>
          <t>-</t>
        </is>
      </c>
      <c r="BW441" s="319" t="inlineStr">
        <is>
          <t>-</t>
        </is>
      </c>
      <c r="BX441" s="319" t="inlineStr">
        <is>
          <t>-</t>
        </is>
      </c>
      <c r="BY441" s="319" t="inlineStr">
        <is>
          <t>-</t>
        </is>
      </c>
      <c r="BZ441" s="319" t="inlineStr">
        <is>
          <t>-</t>
        </is>
      </c>
      <c r="CA441" s="319" t="inlineStr">
        <is>
          <t>-</t>
        </is>
      </c>
      <c r="CB441" s="319" t="inlineStr">
        <is>
          <t>-</t>
        </is>
      </c>
      <c r="CC441" s="302" t="n"/>
      <c r="CD441" s="302" t="n"/>
      <c r="CE441" s="302" t="n"/>
      <c r="CF441" s="302" t="n"/>
      <c r="CG441" s="302" t="n"/>
      <c r="CH441" s="302" t="n"/>
      <c r="CI441" s="302" t="n"/>
      <c r="CJ441" s="302" t="n"/>
      <c r="CK441" s="302" t="n"/>
      <c r="CL441" s="302" t="n"/>
      <c r="CM441" s="302" t="n"/>
      <c r="CN441" s="302" t="n"/>
      <c r="CO441" s="302" t="n"/>
      <c r="CP441" s="302" t="n"/>
      <c r="CQ441" s="302" t="n"/>
      <c r="CR441" s="302" t="n"/>
      <c r="CS441" s="302" t="n"/>
      <c r="CT441" s="302" t="n"/>
      <c r="CU441" s="302" t="n"/>
      <c r="CV441" s="302" t="n"/>
    </row>
    <row r="442" ht="10.5" customHeight="1" s="412">
      <c r="A442" s="302" t="inlineStr">
        <is>
          <t xml:space="preserve">    Median</t>
        </is>
      </c>
      <c r="B442" s="319" t="inlineStr">
        <is>
          <t>-</t>
        </is>
      </c>
      <c r="C442" s="319" t="inlineStr">
        <is>
          <t>-</t>
        </is>
      </c>
      <c r="D442" s="319" t="inlineStr">
        <is>
          <t>-</t>
        </is>
      </c>
      <c r="E442" s="319" t="inlineStr">
        <is>
          <t>-</t>
        </is>
      </c>
      <c r="F442" s="319" t="inlineStr">
        <is>
          <t>-</t>
        </is>
      </c>
      <c r="G442" s="319" t="inlineStr">
        <is>
          <t>-</t>
        </is>
      </c>
      <c r="H442" s="319" t="inlineStr">
        <is>
          <t>-</t>
        </is>
      </c>
      <c r="I442" s="319" t="inlineStr">
        <is>
          <t>-</t>
        </is>
      </c>
      <c r="J442" s="319" t="inlineStr">
        <is>
          <t>-</t>
        </is>
      </c>
      <c r="K442" s="319" t="inlineStr">
        <is>
          <t>-</t>
        </is>
      </c>
      <c r="L442" s="319" t="inlineStr">
        <is>
          <t>-</t>
        </is>
      </c>
      <c r="M442" s="319" t="inlineStr">
        <is>
          <t>-</t>
        </is>
      </c>
      <c r="N442" s="319" t="inlineStr">
        <is>
          <t>-</t>
        </is>
      </c>
      <c r="O442" s="319" t="inlineStr">
        <is>
          <t>-</t>
        </is>
      </c>
      <c r="P442" s="319" t="inlineStr">
        <is>
          <t>-</t>
        </is>
      </c>
      <c r="Q442" s="319" t="inlineStr">
        <is>
          <t>-</t>
        </is>
      </c>
      <c r="R442" s="319" t="inlineStr">
        <is>
          <t>-</t>
        </is>
      </c>
      <c r="S442" s="319" t="inlineStr">
        <is>
          <t>-</t>
        </is>
      </c>
      <c r="T442" s="319" t="inlineStr">
        <is>
          <t>-</t>
        </is>
      </c>
      <c r="U442" s="462" t="n">
        <v>0.36222</v>
      </c>
      <c r="V442" s="462" t="n">
        <v>0.37818</v>
      </c>
      <c r="W442" s="462" t="n">
        <v>0.43379</v>
      </c>
      <c r="X442" s="462" t="n">
        <v>0.82165</v>
      </c>
      <c r="Y442" s="462" t="n">
        <v>0.39881</v>
      </c>
      <c r="Z442" s="462" t="n">
        <v>0.42311</v>
      </c>
      <c r="AA442" s="462" t="n">
        <v>0.49279</v>
      </c>
      <c r="AB442" s="462" t="n">
        <v>0.81918</v>
      </c>
      <c r="AC442" s="462" t="n">
        <v>0.41514</v>
      </c>
      <c r="AD442" s="462" t="n">
        <v>0.38318</v>
      </c>
      <c r="AE442" s="462" t="n">
        <v>0.4839</v>
      </c>
      <c r="AF442" s="462" t="n">
        <v>0.8358</v>
      </c>
      <c r="AG442" s="462" t="n">
        <v>0.43142</v>
      </c>
      <c r="AH442" s="462" t="n">
        <v>0.44528</v>
      </c>
      <c r="AI442" s="462" t="n">
        <v>0.5077700000000001</v>
      </c>
      <c r="AJ442" s="319" t="inlineStr">
        <is>
          <t>-</t>
        </is>
      </c>
      <c r="AK442" s="319" t="inlineStr">
        <is>
          <t>-</t>
        </is>
      </c>
      <c r="AL442" s="319" t="inlineStr">
        <is>
          <t>-</t>
        </is>
      </c>
      <c r="AM442" s="462" t="n">
        <v>0.60817</v>
      </c>
      <c r="AN442" s="462" t="n">
        <v>1.19691</v>
      </c>
      <c r="AO442" s="462" t="n">
        <v>0.43623</v>
      </c>
      <c r="AP442" s="462" t="n">
        <v>0.51405</v>
      </c>
      <c r="AQ442" s="319" t="inlineStr">
        <is>
          <t>-</t>
        </is>
      </c>
      <c r="AR442" s="319" t="inlineStr">
        <is>
          <t>-</t>
        </is>
      </c>
      <c r="AS442" s="319" t="inlineStr">
        <is>
          <t>-</t>
        </is>
      </c>
      <c r="AT442" s="319" t="inlineStr">
        <is>
          <t>-</t>
        </is>
      </c>
      <c r="AU442" s="319" t="inlineStr">
        <is>
          <t>-</t>
        </is>
      </c>
      <c r="AV442" s="319" t="inlineStr">
        <is>
          <t>-</t>
        </is>
      </c>
      <c r="AW442" s="319" t="inlineStr">
        <is>
          <t>-</t>
        </is>
      </c>
      <c r="AX442" s="319" t="inlineStr">
        <is>
          <t>-</t>
        </is>
      </c>
      <c r="AY442" s="319" t="inlineStr">
        <is>
          <t>-</t>
        </is>
      </c>
      <c r="AZ442" s="319" t="inlineStr">
        <is>
          <t>-</t>
        </is>
      </c>
      <c r="BA442" s="319" t="inlineStr">
        <is>
          <t>-</t>
        </is>
      </c>
      <c r="BB442" s="319" t="inlineStr">
        <is>
          <t>-</t>
        </is>
      </c>
      <c r="BC442" s="319" t="inlineStr">
        <is>
          <t>-</t>
        </is>
      </c>
      <c r="BD442" s="319" t="inlineStr">
        <is>
          <t>-</t>
        </is>
      </c>
      <c r="BE442" s="319" t="inlineStr">
        <is>
          <t>-</t>
        </is>
      </c>
      <c r="BF442" s="319" t="inlineStr">
        <is>
          <t>-</t>
        </is>
      </c>
      <c r="BG442" s="319" t="inlineStr">
        <is>
          <t>-</t>
        </is>
      </c>
      <c r="BH442" s="319" t="inlineStr">
        <is>
          <t>-</t>
        </is>
      </c>
      <c r="BI442" s="319" t="inlineStr">
        <is>
          <t>-</t>
        </is>
      </c>
      <c r="BJ442" s="319" t="inlineStr">
        <is>
          <t>-</t>
        </is>
      </c>
      <c r="BK442" s="319" t="inlineStr">
        <is>
          <t>-</t>
        </is>
      </c>
      <c r="BL442" s="319" t="inlineStr">
        <is>
          <t>-</t>
        </is>
      </c>
      <c r="BM442" s="319" t="inlineStr">
        <is>
          <t>-</t>
        </is>
      </c>
      <c r="BN442" s="319" t="inlineStr">
        <is>
          <t>-</t>
        </is>
      </c>
      <c r="BO442" s="319" t="inlineStr">
        <is>
          <t>-</t>
        </is>
      </c>
      <c r="BP442" s="319" t="inlineStr">
        <is>
          <t>-</t>
        </is>
      </c>
      <c r="BQ442" s="319" t="inlineStr">
        <is>
          <t>-</t>
        </is>
      </c>
      <c r="BR442" s="319" t="inlineStr">
        <is>
          <t>-</t>
        </is>
      </c>
      <c r="BS442" s="319" t="inlineStr">
        <is>
          <t>-</t>
        </is>
      </c>
      <c r="BT442" s="319" t="inlineStr">
        <is>
          <t>-</t>
        </is>
      </c>
      <c r="BU442" s="319" t="inlineStr">
        <is>
          <t>-</t>
        </is>
      </c>
      <c r="BV442" s="319" t="inlineStr">
        <is>
          <t>-</t>
        </is>
      </c>
      <c r="BW442" s="319" t="inlineStr">
        <is>
          <t>-</t>
        </is>
      </c>
      <c r="BX442" s="319" t="inlineStr">
        <is>
          <t>-</t>
        </is>
      </c>
      <c r="BY442" s="319" t="inlineStr">
        <is>
          <t>-</t>
        </is>
      </c>
      <c r="BZ442" s="319" t="inlineStr">
        <is>
          <t>-</t>
        </is>
      </c>
      <c r="CA442" s="319" t="inlineStr">
        <is>
          <t>-</t>
        </is>
      </c>
      <c r="CB442" s="319" t="inlineStr">
        <is>
          <t>-</t>
        </is>
      </c>
      <c r="CC442" s="302" t="n"/>
      <c r="CD442" s="302" t="n"/>
      <c r="CE442" s="302" t="n"/>
      <c r="CF442" s="302" t="n"/>
      <c r="CG442" s="302" t="n"/>
      <c r="CH442" s="302" t="n"/>
      <c r="CI442" s="302" t="n"/>
      <c r="CJ442" s="302" t="n"/>
      <c r="CK442" s="302" t="n"/>
      <c r="CL442" s="302" t="n"/>
      <c r="CM442" s="302" t="n"/>
      <c r="CN442" s="302" t="n"/>
      <c r="CO442" s="302" t="n"/>
      <c r="CP442" s="302" t="n"/>
      <c r="CQ442" s="302" t="n"/>
      <c r="CR442" s="302" t="n"/>
      <c r="CS442" s="302" t="n"/>
      <c r="CT442" s="302" t="n"/>
      <c r="CU442" s="302" t="n"/>
      <c r="CV442" s="302" t="n"/>
    </row>
    <row r="443" ht="10.5" customHeight="1" s="412">
      <c r="A443" s="302" t="inlineStr">
        <is>
          <t xml:space="preserve">    High</t>
        </is>
      </c>
      <c r="B443" s="319" t="inlineStr">
        <is>
          <t>-</t>
        </is>
      </c>
      <c r="C443" s="319" t="inlineStr">
        <is>
          <t>-</t>
        </is>
      </c>
      <c r="D443" s="319" t="inlineStr">
        <is>
          <t>-</t>
        </is>
      </c>
      <c r="E443" s="319" t="inlineStr">
        <is>
          <t>-</t>
        </is>
      </c>
      <c r="F443" s="319" t="inlineStr">
        <is>
          <t>-</t>
        </is>
      </c>
      <c r="G443" s="319" t="inlineStr">
        <is>
          <t>-</t>
        </is>
      </c>
      <c r="H443" s="319" t="inlineStr">
        <is>
          <t>-</t>
        </is>
      </c>
      <c r="I443" s="319" t="inlineStr">
        <is>
          <t>-</t>
        </is>
      </c>
      <c r="J443" s="319" t="inlineStr">
        <is>
          <t>-</t>
        </is>
      </c>
      <c r="K443" s="319" t="inlineStr">
        <is>
          <t>-</t>
        </is>
      </c>
      <c r="L443" s="319" t="inlineStr">
        <is>
          <t>-</t>
        </is>
      </c>
      <c r="M443" s="319" t="inlineStr">
        <is>
          <t>-</t>
        </is>
      </c>
      <c r="N443" s="319" t="inlineStr">
        <is>
          <t>-</t>
        </is>
      </c>
      <c r="O443" s="319" t="inlineStr">
        <is>
          <t>-</t>
        </is>
      </c>
      <c r="P443" s="319" t="inlineStr">
        <is>
          <t>-</t>
        </is>
      </c>
      <c r="Q443" s="319" t="inlineStr">
        <is>
          <t>-</t>
        </is>
      </c>
      <c r="R443" s="319" t="inlineStr">
        <is>
          <t>-</t>
        </is>
      </c>
      <c r="S443" s="319" t="inlineStr">
        <is>
          <t>-</t>
        </is>
      </c>
      <c r="T443" s="319" t="inlineStr">
        <is>
          <t>-</t>
        </is>
      </c>
      <c r="U443" s="462" t="n">
        <v>0.36222</v>
      </c>
      <c r="V443" s="462" t="n">
        <v>0.37818</v>
      </c>
      <c r="W443" s="462" t="n">
        <v>0.43379</v>
      </c>
      <c r="X443" s="462" t="n">
        <v>0.82165</v>
      </c>
      <c r="Y443" s="462" t="n">
        <v>0.39881</v>
      </c>
      <c r="Z443" s="462" t="n">
        <v>0.42311</v>
      </c>
      <c r="AA443" s="462" t="n">
        <v>0.49279</v>
      </c>
      <c r="AB443" s="462" t="n">
        <v>0.81918</v>
      </c>
      <c r="AC443" s="462" t="n">
        <v>0.41514</v>
      </c>
      <c r="AD443" s="462" t="n">
        <v>0.38318</v>
      </c>
      <c r="AE443" s="462" t="n">
        <v>0.4839</v>
      </c>
      <c r="AF443" s="462" t="n">
        <v>0.8358</v>
      </c>
      <c r="AG443" s="462" t="n">
        <v>0.43142</v>
      </c>
      <c r="AH443" s="462" t="n">
        <v>0.44528</v>
      </c>
      <c r="AI443" s="462" t="n">
        <v>0.5077700000000001</v>
      </c>
      <c r="AJ443" s="319" t="inlineStr">
        <is>
          <t>-</t>
        </is>
      </c>
      <c r="AK443" s="319" t="inlineStr">
        <is>
          <t>-</t>
        </is>
      </c>
      <c r="AL443" s="319" t="inlineStr">
        <is>
          <t>-</t>
        </is>
      </c>
      <c r="AM443" s="462" t="n">
        <v>0.60817</v>
      </c>
      <c r="AN443" s="462" t="n">
        <v>1.19691</v>
      </c>
      <c r="AO443" s="462" t="n">
        <v>0.43623</v>
      </c>
      <c r="AP443" s="462" t="n">
        <v>0.51405</v>
      </c>
      <c r="AQ443" s="319" t="inlineStr">
        <is>
          <t>-</t>
        </is>
      </c>
      <c r="AR443" s="319" t="inlineStr">
        <is>
          <t>-</t>
        </is>
      </c>
      <c r="AS443" s="319" t="inlineStr">
        <is>
          <t>-</t>
        </is>
      </c>
      <c r="AT443" s="319" t="inlineStr">
        <is>
          <t>-</t>
        </is>
      </c>
      <c r="AU443" s="319" t="inlineStr">
        <is>
          <t>-</t>
        </is>
      </c>
      <c r="AV443" s="319" t="inlineStr">
        <is>
          <t>-</t>
        </is>
      </c>
      <c r="AW443" s="319" t="inlineStr">
        <is>
          <t>-</t>
        </is>
      </c>
      <c r="AX443" s="319" t="inlineStr">
        <is>
          <t>-</t>
        </is>
      </c>
      <c r="AY443" s="319" t="inlineStr">
        <is>
          <t>-</t>
        </is>
      </c>
      <c r="AZ443" s="319" t="inlineStr">
        <is>
          <t>-</t>
        </is>
      </c>
      <c r="BA443" s="319" t="inlineStr">
        <is>
          <t>-</t>
        </is>
      </c>
      <c r="BB443" s="319" t="inlineStr">
        <is>
          <t>-</t>
        </is>
      </c>
      <c r="BC443" s="319" t="inlineStr">
        <is>
          <t>-</t>
        </is>
      </c>
      <c r="BD443" s="319" t="inlineStr">
        <is>
          <t>-</t>
        </is>
      </c>
      <c r="BE443" s="319" t="inlineStr">
        <is>
          <t>-</t>
        </is>
      </c>
      <c r="BF443" s="319" t="inlineStr">
        <is>
          <t>-</t>
        </is>
      </c>
      <c r="BG443" s="319" t="inlineStr">
        <is>
          <t>-</t>
        </is>
      </c>
      <c r="BH443" s="319" t="inlineStr">
        <is>
          <t>-</t>
        </is>
      </c>
      <c r="BI443" s="319" t="inlineStr">
        <is>
          <t>-</t>
        </is>
      </c>
      <c r="BJ443" s="319" t="inlineStr">
        <is>
          <t>-</t>
        </is>
      </c>
      <c r="BK443" s="319" t="inlineStr">
        <is>
          <t>-</t>
        </is>
      </c>
      <c r="BL443" s="319" t="inlineStr">
        <is>
          <t>-</t>
        </is>
      </c>
      <c r="BM443" s="319" t="inlineStr">
        <is>
          <t>-</t>
        </is>
      </c>
      <c r="BN443" s="319" t="inlineStr">
        <is>
          <t>-</t>
        </is>
      </c>
      <c r="BO443" s="319" t="inlineStr">
        <is>
          <t>-</t>
        </is>
      </c>
      <c r="BP443" s="319" t="inlineStr">
        <is>
          <t>-</t>
        </is>
      </c>
      <c r="BQ443" s="319" t="inlineStr">
        <is>
          <t>-</t>
        </is>
      </c>
      <c r="BR443" s="319" t="inlineStr">
        <is>
          <t>-</t>
        </is>
      </c>
      <c r="BS443" s="319" t="inlineStr">
        <is>
          <t>-</t>
        </is>
      </c>
      <c r="BT443" s="319" t="inlineStr">
        <is>
          <t>-</t>
        </is>
      </c>
      <c r="BU443" s="319" t="inlineStr">
        <is>
          <t>-</t>
        </is>
      </c>
      <c r="BV443" s="319" t="inlineStr">
        <is>
          <t>-</t>
        </is>
      </c>
      <c r="BW443" s="319" t="inlineStr">
        <is>
          <t>-</t>
        </is>
      </c>
      <c r="BX443" s="319" t="inlineStr">
        <is>
          <t>-</t>
        </is>
      </c>
      <c r="BY443" s="319" t="inlineStr">
        <is>
          <t>-</t>
        </is>
      </c>
      <c r="BZ443" s="319" t="inlineStr">
        <is>
          <t>-</t>
        </is>
      </c>
      <c r="CA443" s="319" t="inlineStr">
        <is>
          <t>-</t>
        </is>
      </c>
      <c r="CB443" s="319" t="inlineStr">
        <is>
          <t>-</t>
        </is>
      </c>
      <c r="CC443" s="302" t="n"/>
      <c r="CD443" s="302" t="n"/>
      <c r="CE443" s="302" t="n"/>
      <c r="CF443" s="302" t="n"/>
      <c r="CG443" s="302" t="n"/>
      <c r="CH443" s="302" t="n"/>
      <c r="CI443" s="302" t="n"/>
      <c r="CJ443" s="302" t="n"/>
      <c r="CK443" s="302" t="n"/>
      <c r="CL443" s="302" t="n"/>
      <c r="CM443" s="302" t="n"/>
      <c r="CN443" s="302" t="n"/>
      <c r="CO443" s="302" t="n"/>
      <c r="CP443" s="302" t="n"/>
      <c r="CQ443" s="302" t="n"/>
      <c r="CR443" s="302" t="n"/>
      <c r="CS443" s="302" t="n"/>
      <c r="CT443" s="302" t="n"/>
      <c r="CU443" s="302" t="n"/>
      <c r="CV443" s="302" t="n"/>
    </row>
    <row r="444" ht="10.5" customHeight="1" s="412">
      <c r="A444" s="302" t="inlineStr">
        <is>
          <t xml:space="preserve">    Low</t>
        </is>
      </c>
      <c r="B444" s="319" t="inlineStr">
        <is>
          <t>-</t>
        </is>
      </c>
      <c r="C444" s="319" t="inlineStr">
        <is>
          <t>-</t>
        </is>
      </c>
      <c r="D444" s="319" t="inlineStr">
        <is>
          <t>-</t>
        </is>
      </c>
      <c r="E444" s="319" t="inlineStr">
        <is>
          <t>-</t>
        </is>
      </c>
      <c r="F444" s="319" t="inlineStr">
        <is>
          <t>-</t>
        </is>
      </c>
      <c r="G444" s="319" t="inlineStr">
        <is>
          <t>-</t>
        </is>
      </c>
      <c r="H444" s="319" t="inlineStr">
        <is>
          <t>-</t>
        </is>
      </c>
      <c r="I444" s="319" t="inlineStr">
        <is>
          <t>-</t>
        </is>
      </c>
      <c r="J444" s="319" t="inlineStr">
        <is>
          <t>-</t>
        </is>
      </c>
      <c r="K444" s="319" t="inlineStr">
        <is>
          <t>-</t>
        </is>
      </c>
      <c r="L444" s="319" t="inlineStr">
        <is>
          <t>-</t>
        </is>
      </c>
      <c r="M444" s="319" t="inlineStr">
        <is>
          <t>-</t>
        </is>
      </c>
      <c r="N444" s="319" t="inlineStr">
        <is>
          <t>-</t>
        </is>
      </c>
      <c r="O444" s="319" t="inlineStr">
        <is>
          <t>-</t>
        </is>
      </c>
      <c r="P444" s="319" t="inlineStr">
        <is>
          <t>-</t>
        </is>
      </c>
      <c r="Q444" s="319" t="inlineStr">
        <is>
          <t>-</t>
        </is>
      </c>
      <c r="R444" s="319" t="inlineStr">
        <is>
          <t>-</t>
        </is>
      </c>
      <c r="S444" s="319" t="inlineStr">
        <is>
          <t>-</t>
        </is>
      </c>
      <c r="T444" s="319" t="inlineStr">
        <is>
          <t>-</t>
        </is>
      </c>
      <c r="U444" s="462" t="n">
        <v>0.36222</v>
      </c>
      <c r="V444" s="462" t="n">
        <v>0.37818</v>
      </c>
      <c r="W444" s="462" t="n">
        <v>0.43379</v>
      </c>
      <c r="X444" s="462" t="n">
        <v>0.82165</v>
      </c>
      <c r="Y444" s="462" t="n">
        <v>0.39881</v>
      </c>
      <c r="Z444" s="462" t="n">
        <v>0.42311</v>
      </c>
      <c r="AA444" s="462" t="n">
        <v>0.49279</v>
      </c>
      <c r="AB444" s="462" t="n">
        <v>0.81918</v>
      </c>
      <c r="AC444" s="462" t="n">
        <v>0.41514</v>
      </c>
      <c r="AD444" s="462" t="n">
        <v>0.38318</v>
      </c>
      <c r="AE444" s="462" t="n">
        <v>0.4839</v>
      </c>
      <c r="AF444" s="462" t="n">
        <v>0.8358</v>
      </c>
      <c r="AG444" s="462" t="n">
        <v>0.43142</v>
      </c>
      <c r="AH444" s="462" t="n">
        <v>0.44528</v>
      </c>
      <c r="AI444" s="462" t="n">
        <v>0.5077700000000001</v>
      </c>
      <c r="AJ444" s="319" t="inlineStr">
        <is>
          <t>-</t>
        </is>
      </c>
      <c r="AK444" s="319" t="inlineStr">
        <is>
          <t>-</t>
        </is>
      </c>
      <c r="AL444" s="319" t="inlineStr">
        <is>
          <t>-</t>
        </is>
      </c>
      <c r="AM444" s="462" t="n">
        <v>0.60817</v>
      </c>
      <c r="AN444" s="462" t="n">
        <v>1.19691</v>
      </c>
      <c r="AO444" s="462" t="n">
        <v>0.43623</v>
      </c>
      <c r="AP444" s="462" t="n">
        <v>0.51405</v>
      </c>
      <c r="AQ444" s="319" t="inlineStr">
        <is>
          <t>-</t>
        </is>
      </c>
      <c r="AR444" s="319" t="inlineStr">
        <is>
          <t>-</t>
        </is>
      </c>
      <c r="AS444" s="319" t="inlineStr">
        <is>
          <t>-</t>
        </is>
      </c>
      <c r="AT444" s="319" t="inlineStr">
        <is>
          <t>-</t>
        </is>
      </c>
      <c r="AU444" s="319" t="inlineStr">
        <is>
          <t>-</t>
        </is>
      </c>
      <c r="AV444" s="319" t="inlineStr">
        <is>
          <t>-</t>
        </is>
      </c>
      <c r="AW444" s="319" t="inlineStr">
        <is>
          <t>-</t>
        </is>
      </c>
      <c r="AX444" s="319" t="inlineStr">
        <is>
          <t>-</t>
        </is>
      </c>
      <c r="AY444" s="319" t="inlineStr">
        <is>
          <t>-</t>
        </is>
      </c>
      <c r="AZ444" s="319" t="inlineStr">
        <is>
          <t>-</t>
        </is>
      </c>
      <c r="BA444" s="319" t="inlineStr">
        <is>
          <t>-</t>
        </is>
      </c>
      <c r="BB444" s="319" t="inlineStr">
        <is>
          <t>-</t>
        </is>
      </c>
      <c r="BC444" s="319" t="inlineStr">
        <is>
          <t>-</t>
        </is>
      </c>
      <c r="BD444" s="319" t="inlineStr">
        <is>
          <t>-</t>
        </is>
      </c>
      <c r="BE444" s="319" t="inlineStr">
        <is>
          <t>-</t>
        </is>
      </c>
      <c r="BF444" s="319" t="inlineStr">
        <is>
          <t>-</t>
        </is>
      </c>
      <c r="BG444" s="319" t="inlineStr">
        <is>
          <t>-</t>
        </is>
      </c>
      <c r="BH444" s="319" t="inlineStr">
        <is>
          <t>-</t>
        </is>
      </c>
      <c r="BI444" s="319" t="inlineStr">
        <is>
          <t>-</t>
        </is>
      </c>
      <c r="BJ444" s="319" t="inlineStr">
        <is>
          <t>-</t>
        </is>
      </c>
      <c r="BK444" s="319" t="inlineStr">
        <is>
          <t>-</t>
        </is>
      </c>
      <c r="BL444" s="319" t="inlineStr">
        <is>
          <t>-</t>
        </is>
      </c>
      <c r="BM444" s="319" t="inlineStr">
        <is>
          <t>-</t>
        </is>
      </c>
      <c r="BN444" s="319" t="inlineStr">
        <is>
          <t>-</t>
        </is>
      </c>
      <c r="BO444" s="319" t="inlineStr">
        <is>
          <t>-</t>
        </is>
      </c>
      <c r="BP444" s="319" t="inlineStr">
        <is>
          <t>-</t>
        </is>
      </c>
      <c r="BQ444" s="319" t="inlineStr">
        <is>
          <t>-</t>
        </is>
      </c>
      <c r="BR444" s="319" t="inlineStr">
        <is>
          <t>-</t>
        </is>
      </c>
      <c r="BS444" s="319" t="inlineStr">
        <is>
          <t>-</t>
        </is>
      </c>
      <c r="BT444" s="319" t="inlineStr">
        <is>
          <t>-</t>
        </is>
      </c>
      <c r="BU444" s="319" t="inlineStr">
        <is>
          <t>-</t>
        </is>
      </c>
      <c r="BV444" s="319" t="inlineStr">
        <is>
          <t>-</t>
        </is>
      </c>
      <c r="BW444" s="319" t="inlineStr">
        <is>
          <t>-</t>
        </is>
      </c>
      <c r="BX444" s="319" t="inlineStr">
        <is>
          <t>-</t>
        </is>
      </c>
      <c r="BY444" s="319" t="inlineStr">
        <is>
          <t>-</t>
        </is>
      </c>
      <c r="BZ444" s="319" t="inlineStr">
        <is>
          <t>-</t>
        </is>
      </c>
      <c r="CA444" s="319" t="inlineStr">
        <is>
          <t>-</t>
        </is>
      </c>
      <c r="CB444" s="319" t="inlineStr">
        <is>
          <t>-</t>
        </is>
      </c>
      <c r="CC444" s="302" t="n"/>
      <c r="CD444" s="302" t="n"/>
      <c r="CE444" s="302" t="n"/>
      <c r="CF444" s="302" t="n"/>
      <c r="CG444" s="302" t="n"/>
      <c r="CH444" s="302" t="n"/>
      <c r="CI444" s="302" t="n"/>
      <c r="CJ444" s="302" t="n"/>
      <c r="CK444" s="302" t="n"/>
      <c r="CL444" s="302" t="n"/>
      <c r="CM444" s="302" t="n"/>
      <c r="CN444" s="302" t="n"/>
      <c r="CO444" s="302" t="n"/>
      <c r="CP444" s="302" t="n"/>
      <c r="CQ444" s="302" t="n"/>
      <c r="CR444" s="302" t="n"/>
      <c r="CS444" s="302" t="n"/>
      <c r="CT444" s="302" t="n"/>
      <c r="CU444" s="302" t="n"/>
      <c r="CV444" s="302" t="n"/>
    </row>
    <row r="445" ht="10.5" customHeight="1" s="412">
      <c r="A445" s="302" t="inlineStr">
        <is>
          <t xml:space="preserve">    Std. Dev.</t>
        </is>
      </c>
      <c r="B445" s="319" t="inlineStr">
        <is>
          <t>-</t>
        </is>
      </c>
      <c r="C445" s="319" t="inlineStr">
        <is>
          <t>-</t>
        </is>
      </c>
      <c r="D445" s="319" t="inlineStr">
        <is>
          <t>-</t>
        </is>
      </c>
      <c r="E445" s="319" t="inlineStr">
        <is>
          <t>-</t>
        </is>
      </c>
      <c r="F445" s="319" t="inlineStr">
        <is>
          <t>-</t>
        </is>
      </c>
      <c r="G445" s="319" t="inlineStr">
        <is>
          <t>-</t>
        </is>
      </c>
      <c r="H445" s="319" t="inlineStr">
        <is>
          <t>-</t>
        </is>
      </c>
      <c r="I445" s="319" t="inlineStr">
        <is>
          <t>-</t>
        </is>
      </c>
      <c r="J445" s="319" t="inlineStr">
        <is>
          <t>-</t>
        </is>
      </c>
      <c r="K445" s="319" t="inlineStr">
        <is>
          <t>-</t>
        </is>
      </c>
      <c r="L445" s="319" t="inlineStr">
        <is>
          <t>-</t>
        </is>
      </c>
      <c r="M445" s="319" t="inlineStr">
        <is>
          <t>-</t>
        </is>
      </c>
      <c r="N445" s="319" t="inlineStr">
        <is>
          <t>-</t>
        </is>
      </c>
      <c r="O445" s="319" t="inlineStr">
        <is>
          <t>-</t>
        </is>
      </c>
      <c r="P445" s="319" t="inlineStr">
        <is>
          <t>-</t>
        </is>
      </c>
      <c r="Q445" s="319" t="inlineStr">
        <is>
          <t>-</t>
        </is>
      </c>
      <c r="R445" s="319" t="inlineStr">
        <is>
          <t>-</t>
        </is>
      </c>
      <c r="S445" s="319" t="inlineStr">
        <is>
          <t>-</t>
        </is>
      </c>
      <c r="T445" s="319" t="inlineStr">
        <is>
          <t>-</t>
        </is>
      </c>
      <c r="U445" s="460" t="n">
        <v>0</v>
      </c>
      <c r="V445" s="460" t="n">
        <v>0</v>
      </c>
      <c r="W445" s="460" t="n">
        <v>0</v>
      </c>
      <c r="X445" s="460" t="n">
        <v>0</v>
      </c>
      <c r="Y445" s="460" t="n">
        <v>0</v>
      </c>
      <c r="Z445" s="460" t="n">
        <v>0</v>
      </c>
      <c r="AA445" s="460" t="n">
        <v>0</v>
      </c>
      <c r="AB445" s="460" t="n">
        <v>0</v>
      </c>
      <c r="AC445" s="460" t="n">
        <v>0</v>
      </c>
      <c r="AD445" s="460" t="n">
        <v>0</v>
      </c>
      <c r="AE445" s="460" t="n">
        <v>0</v>
      </c>
      <c r="AF445" s="460" t="n">
        <v>0</v>
      </c>
      <c r="AG445" s="460" t="n">
        <v>0</v>
      </c>
      <c r="AH445" s="460" t="n">
        <v>0</v>
      </c>
      <c r="AI445" s="460" t="n">
        <v>0</v>
      </c>
      <c r="AJ445" s="319" t="inlineStr">
        <is>
          <t>-</t>
        </is>
      </c>
      <c r="AK445" s="319" t="inlineStr">
        <is>
          <t>-</t>
        </is>
      </c>
      <c r="AL445" s="319" t="inlineStr">
        <is>
          <t>-</t>
        </is>
      </c>
      <c r="AM445" s="460" t="n">
        <v>0</v>
      </c>
      <c r="AN445" s="460" t="n">
        <v>0</v>
      </c>
      <c r="AO445" s="460" t="n">
        <v>0</v>
      </c>
      <c r="AP445" s="460" t="n">
        <v>0</v>
      </c>
      <c r="AQ445" s="319" t="inlineStr">
        <is>
          <t>-</t>
        </is>
      </c>
      <c r="AR445" s="319" t="inlineStr">
        <is>
          <t>-</t>
        </is>
      </c>
      <c r="AS445" s="319" t="inlineStr">
        <is>
          <t>-</t>
        </is>
      </c>
      <c r="AT445" s="319" t="inlineStr">
        <is>
          <t>-</t>
        </is>
      </c>
      <c r="AU445" s="319" t="inlineStr">
        <is>
          <t>-</t>
        </is>
      </c>
      <c r="AV445" s="319" t="inlineStr">
        <is>
          <t>-</t>
        </is>
      </c>
      <c r="AW445" s="319" t="inlineStr">
        <is>
          <t>-</t>
        </is>
      </c>
      <c r="AX445" s="319" t="inlineStr">
        <is>
          <t>-</t>
        </is>
      </c>
      <c r="AY445" s="319" t="inlineStr">
        <is>
          <t>-</t>
        </is>
      </c>
      <c r="AZ445" s="319" t="inlineStr">
        <is>
          <t>-</t>
        </is>
      </c>
      <c r="BA445" s="319" t="inlineStr">
        <is>
          <t>-</t>
        </is>
      </c>
      <c r="BB445" s="319" t="inlineStr">
        <is>
          <t>-</t>
        </is>
      </c>
      <c r="BC445" s="319" t="inlineStr">
        <is>
          <t>-</t>
        </is>
      </c>
      <c r="BD445" s="319" t="inlineStr">
        <is>
          <t>-</t>
        </is>
      </c>
      <c r="BE445" s="319" t="inlineStr">
        <is>
          <t>-</t>
        </is>
      </c>
      <c r="BF445" s="319" t="inlineStr">
        <is>
          <t>-</t>
        </is>
      </c>
      <c r="BG445" s="319" t="inlineStr">
        <is>
          <t>-</t>
        </is>
      </c>
      <c r="BH445" s="319" t="inlineStr">
        <is>
          <t>-</t>
        </is>
      </c>
      <c r="BI445" s="319" t="inlineStr">
        <is>
          <t>-</t>
        </is>
      </c>
      <c r="BJ445" s="319" t="inlineStr">
        <is>
          <t>-</t>
        </is>
      </c>
      <c r="BK445" s="319" t="inlineStr">
        <is>
          <t>-</t>
        </is>
      </c>
      <c r="BL445" s="319" t="inlineStr">
        <is>
          <t>-</t>
        </is>
      </c>
      <c r="BM445" s="319" t="inlineStr">
        <is>
          <t>-</t>
        </is>
      </c>
      <c r="BN445" s="319" t="inlineStr">
        <is>
          <t>-</t>
        </is>
      </c>
      <c r="BO445" s="319" t="inlineStr">
        <is>
          <t>-</t>
        </is>
      </c>
      <c r="BP445" s="319" t="inlineStr">
        <is>
          <t>-</t>
        </is>
      </c>
      <c r="BQ445" s="319" t="inlineStr">
        <is>
          <t>-</t>
        </is>
      </c>
      <c r="BR445" s="319" t="inlineStr">
        <is>
          <t>-</t>
        </is>
      </c>
      <c r="BS445" s="319" t="inlineStr">
        <is>
          <t>-</t>
        </is>
      </c>
      <c r="BT445" s="319" t="inlineStr">
        <is>
          <t>-</t>
        </is>
      </c>
      <c r="BU445" s="319" t="inlineStr">
        <is>
          <t>-</t>
        </is>
      </c>
      <c r="BV445" s="319" t="inlineStr">
        <is>
          <t>-</t>
        </is>
      </c>
      <c r="BW445" s="319" t="inlineStr">
        <is>
          <t>-</t>
        </is>
      </c>
      <c r="BX445" s="319" t="inlineStr">
        <is>
          <t>-</t>
        </is>
      </c>
      <c r="BY445" s="319" t="inlineStr">
        <is>
          <t>-</t>
        </is>
      </c>
      <c r="BZ445" s="319" t="inlineStr">
        <is>
          <t>-</t>
        </is>
      </c>
      <c r="CA445" s="319" t="inlineStr">
        <is>
          <t>-</t>
        </is>
      </c>
      <c r="CB445" s="319" t="inlineStr">
        <is>
          <t>-</t>
        </is>
      </c>
      <c r="CC445" s="302" t="n"/>
      <c r="CD445" s="302" t="n"/>
      <c r="CE445" s="302" t="n"/>
      <c r="CF445" s="302" t="n"/>
      <c r="CG445" s="302" t="n"/>
      <c r="CH445" s="302" t="n"/>
      <c r="CI445" s="302" t="n"/>
      <c r="CJ445" s="302" t="n"/>
      <c r="CK445" s="302" t="n"/>
      <c r="CL445" s="302" t="n"/>
      <c r="CM445" s="302" t="n"/>
      <c r="CN445" s="302" t="n"/>
      <c r="CO445" s="302" t="n"/>
      <c r="CP445" s="302" t="n"/>
      <c r="CQ445" s="302" t="n"/>
      <c r="CR445" s="302" t="n"/>
      <c r="CS445" s="302" t="n"/>
      <c r="CT445" s="302" t="n"/>
      <c r="CU445" s="302" t="n"/>
      <c r="CV445" s="302" t="n"/>
    </row>
    <row r="446" ht="10.5" customHeight="1" s="412">
      <c r="A446" s="302" t="inlineStr">
        <is>
          <t xml:space="preserve">    No. of Estimates</t>
        </is>
      </c>
      <c r="B446" s="319" t="inlineStr">
        <is>
          <t>-</t>
        </is>
      </c>
      <c r="C446" s="319" t="inlineStr">
        <is>
          <t>-</t>
        </is>
      </c>
      <c r="D446" s="319" t="inlineStr">
        <is>
          <t>-</t>
        </is>
      </c>
      <c r="E446" s="319" t="inlineStr">
        <is>
          <t>-</t>
        </is>
      </c>
      <c r="F446" s="319" t="inlineStr">
        <is>
          <t>-</t>
        </is>
      </c>
      <c r="G446" s="319" t="inlineStr">
        <is>
          <t>-</t>
        </is>
      </c>
      <c r="H446" s="319" t="inlineStr">
        <is>
          <t>-</t>
        </is>
      </c>
      <c r="I446" s="319" t="inlineStr">
        <is>
          <t>-</t>
        </is>
      </c>
      <c r="J446" s="319" t="inlineStr">
        <is>
          <t>-</t>
        </is>
      </c>
      <c r="K446" s="319" t="inlineStr">
        <is>
          <t>-</t>
        </is>
      </c>
      <c r="L446" s="319" t="inlineStr">
        <is>
          <t>-</t>
        </is>
      </c>
      <c r="M446" s="319" t="inlineStr">
        <is>
          <t>-</t>
        </is>
      </c>
      <c r="N446" s="319" t="inlineStr">
        <is>
          <t>-</t>
        </is>
      </c>
      <c r="O446" s="319" t="inlineStr">
        <is>
          <t>-</t>
        </is>
      </c>
      <c r="P446" s="319" t="inlineStr">
        <is>
          <t>-</t>
        </is>
      </c>
      <c r="Q446" s="319" t="inlineStr">
        <is>
          <t>-</t>
        </is>
      </c>
      <c r="R446" s="319" t="inlineStr">
        <is>
          <t>-</t>
        </is>
      </c>
      <c r="S446" s="319" t="inlineStr">
        <is>
          <t>-</t>
        </is>
      </c>
      <c r="T446" s="319" t="inlineStr">
        <is>
          <t>-</t>
        </is>
      </c>
      <c r="U446" s="319" t="inlineStr">
        <is>
          <t>1/1</t>
        </is>
      </c>
      <c r="V446" s="319" t="inlineStr">
        <is>
          <t>1/1</t>
        </is>
      </c>
      <c r="W446" s="319" t="inlineStr">
        <is>
          <t>1/1</t>
        </is>
      </c>
      <c r="X446" s="319" t="inlineStr">
        <is>
          <t>1/1</t>
        </is>
      </c>
      <c r="Y446" s="319" t="inlineStr">
        <is>
          <t>1/1</t>
        </is>
      </c>
      <c r="Z446" s="319" t="inlineStr">
        <is>
          <t>1/1</t>
        </is>
      </c>
      <c r="AA446" s="319" t="inlineStr">
        <is>
          <t>1/1</t>
        </is>
      </c>
      <c r="AB446" s="319" t="inlineStr">
        <is>
          <t>1/1</t>
        </is>
      </c>
      <c r="AC446" s="319" t="inlineStr">
        <is>
          <t>1/1</t>
        </is>
      </c>
      <c r="AD446" s="319" t="inlineStr">
        <is>
          <t>1/1</t>
        </is>
      </c>
      <c r="AE446" s="319" t="inlineStr">
        <is>
          <t>1/1</t>
        </is>
      </c>
      <c r="AF446" s="319" t="inlineStr">
        <is>
          <t>1/1</t>
        </is>
      </c>
      <c r="AG446" s="319" t="inlineStr">
        <is>
          <t>1/1</t>
        </is>
      </c>
      <c r="AH446" s="319" t="inlineStr">
        <is>
          <t>1/1</t>
        </is>
      </c>
      <c r="AI446" s="319" t="inlineStr">
        <is>
          <t>1/1</t>
        </is>
      </c>
      <c r="AJ446" s="319" t="inlineStr">
        <is>
          <t>-</t>
        </is>
      </c>
      <c r="AK446" s="319" t="inlineStr">
        <is>
          <t>-</t>
        </is>
      </c>
      <c r="AL446" s="319" t="inlineStr">
        <is>
          <t>-</t>
        </is>
      </c>
      <c r="AM446" s="319" t="inlineStr">
        <is>
          <t>1/1</t>
        </is>
      </c>
      <c r="AN446" s="319" t="inlineStr">
        <is>
          <t>1/1</t>
        </is>
      </c>
      <c r="AO446" s="319" t="inlineStr">
        <is>
          <t>1/1</t>
        </is>
      </c>
      <c r="AP446" s="319" t="inlineStr">
        <is>
          <t>1/1</t>
        </is>
      </c>
      <c r="AQ446" s="319" t="inlineStr">
        <is>
          <t>-</t>
        </is>
      </c>
      <c r="AR446" s="319" t="inlineStr">
        <is>
          <t>-</t>
        </is>
      </c>
      <c r="AS446" s="319" t="inlineStr">
        <is>
          <t>-</t>
        </is>
      </c>
      <c r="AT446" s="319" t="inlineStr">
        <is>
          <t>-</t>
        </is>
      </c>
      <c r="AU446" s="319" t="inlineStr">
        <is>
          <t>-</t>
        </is>
      </c>
      <c r="AV446" s="319" t="inlineStr">
        <is>
          <t>-</t>
        </is>
      </c>
      <c r="AW446" s="319" t="inlineStr">
        <is>
          <t>-</t>
        </is>
      </c>
      <c r="AX446" s="319" t="inlineStr">
        <is>
          <t>-</t>
        </is>
      </c>
      <c r="AY446" s="319" t="inlineStr">
        <is>
          <t>-</t>
        </is>
      </c>
      <c r="AZ446" s="319" t="inlineStr">
        <is>
          <t>-</t>
        </is>
      </c>
      <c r="BA446" s="319" t="inlineStr">
        <is>
          <t>-</t>
        </is>
      </c>
      <c r="BB446" s="319" t="inlineStr">
        <is>
          <t>-</t>
        </is>
      </c>
      <c r="BC446" s="319" t="inlineStr">
        <is>
          <t>-</t>
        </is>
      </c>
      <c r="BD446" s="319" t="inlineStr">
        <is>
          <t>-</t>
        </is>
      </c>
      <c r="BE446" s="319" t="inlineStr">
        <is>
          <t>-</t>
        </is>
      </c>
      <c r="BF446" s="319" t="inlineStr">
        <is>
          <t>-</t>
        </is>
      </c>
      <c r="BG446" s="319" t="inlineStr">
        <is>
          <t>-</t>
        </is>
      </c>
      <c r="BH446" s="319" t="inlineStr">
        <is>
          <t>-</t>
        </is>
      </c>
      <c r="BI446" s="319" t="inlineStr">
        <is>
          <t>-</t>
        </is>
      </c>
      <c r="BJ446" s="319" t="inlineStr">
        <is>
          <t>-</t>
        </is>
      </c>
      <c r="BK446" s="319" t="inlineStr">
        <is>
          <t>-</t>
        </is>
      </c>
      <c r="BL446" s="319" t="inlineStr">
        <is>
          <t>-</t>
        </is>
      </c>
      <c r="BM446" s="319" t="inlineStr">
        <is>
          <t>-</t>
        </is>
      </c>
      <c r="BN446" s="319" t="inlineStr">
        <is>
          <t>-</t>
        </is>
      </c>
      <c r="BO446" s="319" t="inlineStr">
        <is>
          <t>-</t>
        </is>
      </c>
      <c r="BP446" s="319" t="inlineStr">
        <is>
          <t>-</t>
        </is>
      </c>
      <c r="BQ446" s="319" t="inlineStr">
        <is>
          <t>-</t>
        </is>
      </c>
      <c r="BR446" s="319" t="inlineStr">
        <is>
          <t>-</t>
        </is>
      </c>
      <c r="BS446" s="319" t="inlineStr">
        <is>
          <t>-</t>
        </is>
      </c>
      <c r="BT446" s="319" t="inlineStr">
        <is>
          <t>-</t>
        </is>
      </c>
      <c r="BU446" s="319" t="inlineStr">
        <is>
          <t>-</t>
        </is>
      </c>
      <c r="BV446" s="319" t="inlineStr">
        <is>
          <t>-</t>
        </is>
      </c>
      <c r="BW446" s="319" t="inlineStr">
        <is>
          <t>-</t>
        </is>
      </c>
      <c r="BX446" s="319" t="inlineStr">
        <is>
          <t>-</t>
        </is>
      </c>
      <c r="BY446" s="319" t="inlineStr">
        <is>
          <t>-</t>
        </is>
      </c>
      <c r="BZ446" s="319" t="inlineStr">
        <is>
          <t>-</t>
        </is>
      </c>
      <c r="CA446" s="319" t="inlineStr">
        <is>
          <t>-</t>
        </is>
      </c>
      <c r="CB446" s="319" t="inlineStr">
        <is>
          <t>-</t>
        </is>
      </c>
      <c r="CC446" s="302" t="n"/>
      <c r="CD446" s="302" t="n"/>
      <c r="CE446" s="302" t="n"/>
      <c r="CF446" s="302" t="n"/>
      <c r="CG446" s="302" t="n"/>
      <c r="CH446" s="302" t="n"/>
      <c r="CI446" s="302" t="n"/>
      <c r="CJ446" s="302" t="n"/>
      <c r="CK446" s="302" t="n"/>
      <c r="CL446" s="302" t="n"/>
      <c r="CM446" s="302" t="n"/>
      <c r="CN446" s="302" t="n"/>
      <c r="CO446" s="302" t="n"/>
      <c r="CP446" s="302" t="n"/>
      <c r="CQ446" s="302" t="n"/>
      <c r="CR446" s="302" t="n"/>
      <c r="CS446" s="302" t="n"/>
      <c r="CT446" s="302" t="n"/>
      <c r="CU446" s="302" t="n"/>
      <c r="CV446" s="302" t="n"/>
    </row>
    <row r="447" ht="10.5" customHeight="1" s="412">
      <c r="A447" s="302" t="inlineStr">
        <is>
          <t xml:space="preserve">    Acctg. Standard</t>
        </is>
      </c>
      <c r="B447" s="319" t="inlineStr">
        <is>
          <t>-</t>
        </is>
      </c>
      <c r="C447" s="319" t="inlineStr">
        <is>
          <t>-</t>
        </is>
      </c>
      <c r="D447" s="319" t="inlineStr">
        <is>
          <t>-</t>
        </is>
      </c>
      <c r="E447" s="319" t="inlineStr">
        <is>
          <t>-</t>
        </is>
      </c>
      <c r="F447" s="319" t="inlineStr">
        <is>
          <t>-</t>
        </is>
      </c>
      <c r="G447" s="319" t="inlineStr">
        <is>
          <t>-</t>
        </is>
      </c>
      <c r="H447" s="319" t="inlineStr">
        <is>
          <t>-</t>
        </is>
      </c>
      <c r="I447" s="319" t="inlineStr">
        <is>
          <t>-</t>
        </is>
      </c>
      <c r="J447" s="319" t="inlineStr">
        <is>
          <t>-</t>
        </is>
      </c>
      <c r="K447" s="319" t="inlineStr">
        <is>
          <t>-</t>
        </is>
      </c>
      <c r="L447" s="319" t="inlineStr">
        <is>
          <t>-</t>
        </is>
      </c>
      <c r="M447" s="319" t="inlineStr">
        <is>
          <t>-</t>
        </is>
      </c>
      <c r="N447" s="319" t="inlineStr">
        <is>
          <t>-</t>
        </is>
      </c>
      <c r="O447" s="319" t="inlineStr">
        <is>
          <t>-</t>
        </is>
      </c>
      <c r="P447" s="319" t="inlineStr">
        <is>
          <t>-</t>
        </is>
      </c>
      <c r="Q447" s="319" t="inlineStr">
        <is>
          <t>-</t>
        </is>
      </c>
      <c r="R447" s="319" t="inlineStr">
        <is>
          <t>-</t>
        </is>
      </c>
      <c r="S447" s="319" t="inlineStr">
        <is>
          <t>-</t>
        </is>
      </c>
      <c r="T447" s="319" t="inlineStr">
        <is>
          <t>-</t>
        </is>
      </c>
      <c r="U447" s="319" t="inlineStr">
        <is>
          <t>US GAAP</t>
        </is>
      </c>
      <c r="V447" s="319" t="inlineStr">
        <is>
          <t>US GAAP</t>
        </is>
      </c>
      <c r="W447" s="319" t="inlineStr">
        <is>
          <t>US GAAP</t>
        </is>
      </c>
      <c r="X447" s="319" t="inlineStr">
        <is>
          <t>US GAAP</t>
        </is>
      </c>
      <c r="Y447" s="319" t="inlineStr">
        <is>
          <t>US GAAP</t>
        </is>
      </c>
      <c r="Z447" s="319" t="inlineStr">
        <is>
          <t>US GAAP</t>
        </is>
      </c>
      <c r="AA447" s="319" t="inlineStr">
        <is>
          <t>US GAAP</t>
        </is>
      </c>
      <c r="AB447" s="319" t="inlineStr">
        <is>
          <t>US GAAP</t>
        </is>
      </c>
      <c r="AC447" s="319" t="inlineStr">
        <is>
          <t>US GAAP</t>
        </is>
      </c>
      <c r="AD447" s="319" t="inlineStr">
        <is>
          <t>US GAAP</t>
        </is>
      </c>
      <c r="AE447" s="319" t="inlineStr">
        <is>
          <t>US GAAP</t>
        </is>
      </c>
      <c r="AF447" s="319" t="inlineStr">
        <is>
          <t>US GAAP</t>
        </is>
      </c>
      <c r="AG447" s="319" t="inlineStr">
        <is>
          <t>US GAAP</t>
        </is>
      </c>
      <c r="AH447" s="319" t="inlineStr">
        <is>
          <t>US GAAP</t>
        </is>
      </c>
      <c r="AI447" s="319" t="inlineStr">
        <is>
          <t>US GAAP</t>
        </is>
      </c>
      <c r="AJ447" s="319" t="inlineStr">
        <is>
          <t>-</t>
        </is>
      </c>
      <c r="AK447" s="319" t="inlineStr">
        <is>
          <t>-</t>
        </is>
      </c>
      <c r="AL447" s="319" t="inlineStr">
        <is>
          <t>-</t>
        </is>
      </c>
      <c r="AM447" s="319" t="inlineStr">
        <is>
          <t>US GAAP</t>
        </is>
      </c>
      <c r="AN447" s="319" t="inlineStr">
        <is>
          <t>US GAAP</t>
        </is>
      </c>
      <c r="AO447" s="319" t="inlineStr">
        <is>
          <t>US GAAP</t>
        </is>
      </c>
      <c r="AP447" s="319" t="inlineStr">
        <is>
          <t>US GAAP</t>
        </is>
      </c>
      <c r="AQ447" s="319" t="inlineStr">
        <is>
          <t>-</t>
        </is>
      </c>
      <c r="AR447" s="319" t="inlineStr">
        <is>
          <t>-</t>
        </is>
      </c>
      <c r="AS447" s="319" t="inlineStr">
        <is>
          <t>-</t>
        </is>
      </c>
      <c r="AT447" s="319" t="inlineStr">
        <is>
          <t>-</t>
        </is>
      </c>
      <c r="AU447" s="319" t="inlineStr">
        <is>
          <t>-</t>
        </is>
      </c>
      <c r="AV447" s="319" t="inlineStr">
        <is>
          <t>-</t>
        </is>
      </c>
      <c r="AW447" s="319" t="inlineStr">
        <is>
          <t>-</t>
        </is>
      </c>
      <c r="AX447" s="319" t="inlineStr">
        <is>
          <t>-</t>
        </is>
      </c>
      <c r="AY447" s="319" t="inlineStr">
        <is>
          <t>-</t>
        </is>
      </c>
      <c r="AZ447" s="319" t="inlineStr">
        <is>
          <t>-</t>
        </is>
      </c>
      <c r="BA447" s="319" t="inlineStr">
        <is>
          <t>-</t>
        </is>
      </c>
      <c r="BB447" s="319" t="inlineStr">
        <is>
          <t>US GAAP</t>
        </is>
      </c>
      <c r="BC447" s="319" t="inlineStr">
        <is>
          <t>-</t>
        </is>
      </c>
      <c r="BD447" s="319" t="inlineStr">
        <is>
          <t>-</t>
        </is>
      </c>
      <c r="BE447" s="319" t="inlineStr">
        <is>
          <t>-</t>
        </is>
      </c>
      <c r="BF447" s="319" t="inlineStr">
        <is>
          <t>-</t>
        </is>
      </c>
      <c r="BG447" s="319" t="inlineStr">
        <is>
          <t>-</t>
        </is>
      </c>
      <c r="BH447" s="319" t="inlineStr">
        <is>
          <t>-</t>
        </is>
      </c>
      <c r="BI447" s="319" t="inlineStr">
        <is>
          <t>-</t>
        </is>
      </c>
      <c r="BJ447" s="319" t="inlineStr">
        <is>
          <t>-</t>
        </is>
      </c>
      <c r="BK447" s="319" t="inlineStr">
        <is>
          <t>-</t>
        </is>
      </c>
      <c r="BL447" s="319" t="inlineStr">
        <is>
          <t>-</t>
        </is>
      </c>
      <c r="BM447" s="319" t="inlineStr">
        <is>
          <t>-</t>
        </is>
      </c>
      <c r="BN447" s="319" t="inlineStr">
        <is>
          <t>-</t>
        </is>
      </c>
      <c r="BO447" s="319" t="inlineStr">
        <is>
          <t>-</t>
        </is>
      </c>
      <c r="BP447" s="319" t="inlineStr">
        <is>
          <t>-</t>
        </is>
      </c>
      <c r="BQ447" s="319" t="inlineStr">
        <is>
          <t>-</t>
        </is>
      </c>
      <c r="BR447" s="319" t="inlineStr">
        <is>
          <t>-</t>
        </is>
      </c>
      <c r="BS447" s="319" t="inlineStr">
        <is>
          <t>-</t>
        </is>
      </c>
      <c r="BT447" s="319" t="inlineStr">
        <is>
          <t>-</t>
        </is>
      </c>
      <c r="BU447" s="319" t="inlineStr">
        <is>
          <t>-</t>
        </is>
      </c>
      <c r="BV447" s="319" t="inlineStr">
        <is>
          <t>-</t>
        </is>
      </c>
      <c r="BW447" s="319" t="inlineStr">
        <is>
          <t>-</t>
        </is>
      </c>
      <c r="BX447" s="319" t="inlineStr">
        <is>
          <t>-</t>
        </is>
      </c>
      <c r="BY447" s="319" t="inlineStr">
        <is>
          <t>-</t>
        </is>
      </c>
      <c r="BZ447" s="319" t="inlineStr">
        <is>
          <t>-</t>
        </is>
      </c>
      <c r="CA447" s="319" t="inlineStr">
        <is>
          <t>-</t>
        </is>
      </c>
      <c r="CB447" s="319" t="inlineStr">
        <is>
          <t>-</t>
        </is>
      </c>
      <c r="CC447" s="302" t="n"/>
      <c r="CD447" s="302" t="n"/>
      <c r="CE447" s="302" t="n"/>
      <c r="CF447" s="302" t="n"/>
      <c r="CG447" s="302" t="n"/>
      <c r="CH447" s="302" t="n"/>
      <c r="CI447" s="302" t="n"/>
      <c r="CJ447" s="302" t="n"/>
      <c r="CK447" s="302" t="n"/>
      <c r="CL447" s="302" t="n"/>
      <c r="CM447" s="302" t="n"/>
      <c r="CN447" s="302" t="n"/>
      <c r="CO447" s="302" t="n"/>
      <c r="CP447" s="302" t="n"/>
      <c r="CQ447" s="302" t="n"/>
      <c r="CR447" s="302" t="n"/>
      <c r="CS447" s="302" t="n"/>
      <c r="CT447" s="302" t="n"/>
      <c r="CU447" s="302" t="n"/>
      <c r="CV447" s="302" t="n"/>
    </row>
    <row r="448" ht="10.5" customHeight="1" s="412">
      <c r="A448" s="318" t="inlineStr">
        <is>
          <t>DPS</t>
        </is>
      </c>
      <c r="B448" s="319" t="inlineStr">
        <is>
          <t>-</t>
        </is>
      </c>
      <c r="C448" s="319" t="inlineStr">
        <is>
          <t>-</t>
        </is>
      </c>
      <c r="D448" s="319" t="inlineStr">
        <is>
          <t>-</t>
        </is>
      </c>
      <c r="E448" s="319" t="inlineStr">
        <is>
          <t>-</t>
        </is>
      </c>
      <c r="F448" s="319" t="inlineStr">
        <is>
          <t>-</t>
        </is>
      </c>
      <c r="G448" s="319" t="inlineStr">
        <is>
          <t>-</t>
        </is>
      </c>
      <c r="H448" s="319" t="inlineStr">
        <is>
          <t>-</t>
        </is>
      </c>
      <c r="I448" s="319" t="inlineStr">
        <is>
          <t>-</t>
        </is>
      </c>
      <c r="J448" s="319" t="inlineStr">
        <is>
          <t>-</t>
        </is>
      </c>
      <c r="K448" s="319" t="inlineStr">
        <is>
          <t>-</t>
        </is>
      </c>
      <c r="L448" s="319" t="inlineStr">
        <is>
          <t>-</t>
        </is>
      </c>
      <c r="M448" s="319" t="inlineStr">
        <is>
          <t>-</t>
        </is>
      </c>
      <c r="N448" s="319" t="inlineStr">
        <is>
          <t>-</t>
        </is>
      </c>
      <c r="O448" s="319" t="inlineStr">
        <is>
          <t>-</t>
        </is>
      </c>
      <c r="P448" s="319" t="inlineStr">
        <is>
          <t>-</t>
        </is>
      </c>
      <c r="Q448" s="319" t="inlineStr">
        <is>
          <t>-</t>
        </is>
      </c>
      <c r="R448" s="319" t="inlineStr">
        <is>
          <t>-</t>
        </is>
      </c>
      <c r="S448" s="461" t="n">
        <v>0</v>
      </c>
      <c r="T448" s="461" t="n">
        <v>0</v>
      </c>
      <c r="U448" s="461" t="n">
        <v>0</v>
      </c>
      <c r="V448" s="461" t="n">
        <v>0</v>
      </c>
      <c r="W448" s="461" t="n">
        <v>0</v>
      </c>
      <c r="X448" s="461" t="n">
        <v>0</v>
      </c>
      <c r="Y448" s="461" t="n">
        <v>0</v>
      </c>
      <c r="Z448" s="461" t="n">
        <v>0</v>
      </c>
      <c r="AA448" s="461" t="n">
        <v>0</v>
      </c>
      <c r="AB448" s="461" t="n">
        <v>0</v>
      </c>
      <c r="AC448" s="461" t="n">
        <v>0</v>
      </c>
      <c r="AD448" s="461" t="n">
        <v>0</v>
      </c>
      <c r="AE448" s="461" t="n">
        <v>0</v>
      </c>
      <c r="AF448" s="461" t="n">
        <v>0</v>
      </c>
      <c r="AG448" s="461" t="n">
        <v>0</v>
      </c>
      <c r="AH448" s="461" t="n">
        <v>0</v>
      </c>
      <c r="AI448" s="461" t="n">
        <v>0</v>
      </c>
      <c r="AJ448" s="461" t="n">
        <v>0</v>
      </c>
      <c r="AK448" s="461" t="n">
        <v>0</v>
      </c>
      <c r="AL448" s="461" t="n">
        <v>0</v>
      </c>
      <c r="AM448" s="461" t="n">
        <v>0</v>
      </c>
      <c r="AN448" s="461" t="n">
        <v>0</v>
      </c>
      <c r="AO448" s="461" t="n">
        <v>0</v>
      </c>
      <c r="AP448" s="461" t="n">
        <v>0</v>
      </c>
      <c r="AQ448" s="461" t="n">
        <v>0</v>
      </c>
      <c r="AR448" s="461" t="n">
        <v>0</v>
      </c>
      <c r="AS448" s="461" t="n">
        <v>0</v>
      </c>
      <c r="AT448" s="461" t="n">
        <v>0</v>
      </c>
      <c r="AU448" s="461" t="n">
        <v>0</v>
      </c>
      <c r="AV448" s="461" t="n">
        <v>0</v>
      </c>
      <c r="AW448" s="461" t="n">
        <v>0</v>
      </c>
      <c r="AX448" s="461" t="n">
        <v>0</v>
      </c>
      <c r="AY448" s="461" t="n">
        <v>0</v>
      </c>
      <c r="AZ448" s="461" t="n">
        <v>0</v>
      </c>
      <c r="BA448" s="461" t="n">
        <v>0</v>
      </c>
      <c r="BB448" s="461" t="n">
        <v>0</v>
      </c>
      <c r="BC448" s="461" t="n">
        <v>0</v>
      </c>
      <c r="BD448" s="461" t="n">
        <v>0</v>
      </c>
      <c r="BE448" s="461" t="n">
        <v>0</v>
      </c>
      <c r="BF448" s="461" t="n">
        <v>0</v>
      </c>
      <c r="BG448" s="461" t="n">
        <v>0</v>
      </c>
      <c r="BH448" s="461" t="n">
        <v>0</v>
      </c>
      <c r="BI448" s="461" t="n">
        <v>0</v>
      </c>
      <c r="BJ448" s="462" t="n">
        <v>0</v>
      </c>
      <c r="BK448" s="461" t="n">
        <v>0</v>
      </c>
      <c r="BL448" s="461" t="n">
        <v>0</v>
      </c>
      <c r="BM448" s="461" t="n">
        <v>0</v>
      </c>
      <c r="BN448" s="461" t="n">
        <v>0</v>
      </c>
      <c r="BO448" s="461" t="n">
        <v>0</v>
      </c>
      <c r="BP448" s="461" t="n">
        <v>0</v>
      </c>
      <c r="BQ448" s="461" t="n">
        <v>0</v>
      </c>
      <c r="BR448" s="462" t="n">
        <v>0</v>
      </c>
      <c r="BS448" s="462" t="n">
        <v>0</v>
      </c>
      <c r="BT448" s="462" t="n">
        <v>0</v>
      </c>
      <c r="BU448" s="462" t="n">
        <v>0</v>
      </c>
      <c r="BV448" s="462" t="n">
        <v>0</v>
      </c>
      <c r="BW448" s="462" t="n">
        <v>0</v>
      </c>
      <c r="BX448" s="462" t="n">
        <v>0</v>
      </c>
      <c r="BY448" s="462" t="n">
        <v>0</v>
      </c>
      <c r="BZ448" s="462" t="n">
        <v>0</v>
      </c>
      <c r="CA448" s="462" t="n">
        <v>0</v>
      </c>
      <c r="CB448" s="462" t="n">
        <v>0</v>
      </c>
      <c r="CC448" s="302" t="n"/>
      <c r="CD448" s="302" t="n"/>
      <c r="CE448" s="302" t="n"/>
      <c r="CF448" s="302" t="n"/>
      <c r="CG448" s="302" t="n"/>
      <c r="CH448" s="302" t="n"/>
      <c r="CI448" s="302" t="n"/>
      <c r="CJ448" s="302" t="n"/>
      <c r="CK448" s="302" t="n"/>
      <c r="CL448" s="302" t="n"/>
      <c r="CM448" s="302" t="n"/>
      <c r="CN448" s="302" t="n"/>
      <c r="CO448" s="302" t="n"/>
      <c r="CP448" s="302" t="n"/>
      <c r="CQ448" s="302" t="n"/>
      <c r="CR448" s="302" t="n"/>
      <c r="CS448" s="302" t="n"/>
      <c r="CT448" s="302" t="n"/>
      <c r="CU448" s="302" t="n"/>
      <c r="CV448" s="302" t="n"/>
    </row>
    <row r="449" ht="10.5" customHeight="1" s="412">
      <c r="A449" s="302" t="inlineStr">
        <is>
          <t xml:space="preserve">    Final Est.</t>
        </is>
      </c>
      <c r="B449" s="319" t="inlineStr">
        <is>
          <t>-</t>
        </is>
      </c>
      <c r="C449" s="319" t="inlineStr">
        <is>
          <t>-</t>
        </is>
      </c>
      <c r="D449" s="319" t="inlineStr">
        <is>
          <t>-</t>
        </is>
      </c>
      <c r="E449" s="319" t="inlineStr">
        <is>
          <t>-</t>
        </is>
      </c>
      <c r="F449" s="319" t="inlineStr">
        <is>
          <t>-</t>
        </is>
      </c>
      <c r="G449" s="319" t="inlineStr">
        <is>
          <t>-</t>
        </is>
      </c>
      <c r="H449" s="319" t="inlineStr">
        <is>
          <t>-</t>
        </is>
      </c>
      <c r="I449" s="319" t="inlineStr">
        <is>
          <t>-</t>
        </is>
      </c>
      <c r="J449" s="319" t="inlineStr">
        <is>
          <t>-</t>
        </is>
      </c>
      <c r="K449" s="319" t="inlineStr">
        <is>
          <t>-</t>
        </is>
      </c>
      <c r="L449" s="319" t="inlineStr">
        <is>
          <t>-</t>
        </is>
      </c>
      <c r="M449" s="319" t="inlineStr">
        <is>
          <t>-</t>
        </is>
      </c>
      <c r="N449" s="319" t="inlineStr">
        <is>
          <t>-</t>
        </is>
      </c>
      <c r="O449" s="319" t="inlineStr">
        <is>
          <t>-</t>
        </is>
      </c>
      <c r="P449" s="319" t="inlineStr">
        <is>
          <t>-</t>
        </is>
      </c>
      <c r="Q449" s="319" t="inlineStr">
        <is>
          <t>-</t>
        </is>
      </c>
      <c r="R449" s="319" t="inlineStr">
        <is>
          <t>-</t>
        </is>
      </c>
      <c r="S449" s="462" t="n">
        <v>0</v>
      </c>
      <c r="T449" s="462" t="n">
        <v>0</v>
      </c>
      <c r="U449" s="462" t="n">
        <v>0</v>
      </c>
      <c r="V449" s="462" t="n">
        <v>0</v>
      </c>
      <c r="W449" s="462" t="n">
        <v>0</v>
      </c>
      <c r="X449" s="462" t="n">
        <v>0</v>
      </c>
      <c r="Y449" s="462" t="n">
        <v>0</v>
      </c>
      <c r="Z449" s="462" t="n">
        <v>0</v>
      </c>
      <c r="AA449" s="462" t="n">
        <v>0</v>
      </c>
      <c r="AB449" s="462" t="n">
        <v>0</v>
      </c>
      <c r="AC449" s="462" t="n">
        <v>0</v>
      </c>
      <c r="AD449" s="462" t="n">
        <v>0</v>
      </c>
      <c r="AE449" s="462" t="n">
        <v>0</v>
      </c>
      <c r="AF449" s="462" t="n">
        <v>0</v>
      </c>
      <c r="AG449" s="462" t="n">
        <v>0</v>
      </c>
      <c r="AH449" s="462" t="n">
        <v>0</v>
      </c>
      <c r="AI449" s="462" t="n">
        <v>0</v>
      </c>
      <c r="AJ449" s="462" t="n">
        <v>0</v>
      </c>
      <c r="AK449" s="462" t="n">
        <v>0</v>
      </c>
      <c r="AL449" s="462" t="n">
        <v>0</v>
      </c>
      <c r="AM449" s="462" t="n">
        <v>0</v>
      </c>
      <c r="AN449" s="462" t="n">
        <v>0</v>
      </c>
      <c r="AO449" s="462" t="n">
        <v>0</v>
      </c>
      <c r="AP449" s="462" t="n">
        <v>0</v>
      </c>
      <c r="AQ449" s="462" t="n">
        <v>0</v>
      </c>
      <c r="AR449" s="462" t="n">
        <v>0</v>
      </c>
      <c r="AS449" s="462" t="n">
        <v>0</v>
      </c>
      <c r="AT449" s="462" t="n">
        <v>0</v>
      </c>
      <c r="AU449" s="462" t="n">
        <v>0</v>
      </c>
      <c r="AV449" s="462" t="n">
        <v>0</v>
      </c>
      <c r="AW449" s="462" t="n">
        <v>0</v>
      </c>
      <c r="AX449" s="462" t="n">
        <v>0</v>
      </c>
      <c r="AY449" s="462" t="n">
        <v>0</v>
      </c>
      <c r="AZ449" s="462" t="n">
        <v>0</v>
      </c>
      <c r="BA449" s="462" t="n">
        <v>0</v>
      </c>
      <c r="BB449" s="462" t="n">
        <v>0</v>
      </c>
      <c r="BC449" s="462" t="n">
        <v>0</v>
      </c>
      <c r="BD449" s="462" t="n">
        <v>0</v>
      </c>
      <c r="BE449" s="462" t="n">
        <v>0</v>
      </c>
      <c r="BF449" s="462" t="n">
        <v>0</v>
      </c>
      <c r="BG449" s="462" t="n">
        <v>0</v>
      </c>
      <c r="BH449" s="462" t="n">
        <v>0</v>
      </c>
      <c r="BI449" s="462" t="n">
        <v>0</v>
      </c>
      <c r="BJ449" s="319" t="inlineStr">
        <is>
          <t>-</t>
        </is>
      </c>
      <c r="BK449" s="462" t="n">
        <v>0</v>
      </c>
      <c r="BL449" s="462" t="n">
        <v>0</v>
      </c>
      <c r="BM449" s="462" t="n">
        <v>0</v>
      </c>
      <c r="BN449" s="462" t="n">
        <v>0</v>
      </c>
      <c r="BO449" s="462" t="n">
        <v>0</v>
      </c>
      <c r="BP449" s="462" t="n">
        <v>0</v>
      </c>
      <c r="BQ449" s="462" t="n">
        <v>0</v>
      </c>
      <c r="BR449" s="319" t="inlineStr">
        <is>
          <t>-</t>
        </is>
      </c>
      <c r="BS449" s="319" t="inlineStr">
        <is>
          <t>-</t>
        </is>
      </c>
      <c r="BT449" s="319" t="inlineStr">
        <is>
          <t>-</t>
        </is>
      </c>
      <c r="BU449" s="319" t="inlineStr">
        <is>
          <t>-</t>
        </is>
      </c>
      <c r="BV449" s="319" t="inlineStr">
        <is>
          <t>-</t>
        </is>
      </c>
      <c r="BW449" s="319" t="inlineStr">
        <is>
          <t>-</t>
        </is>
      </c>
      <c r="BX449" s="319" t="inlineStr">
        <is>
          <t>-</t>
        </is>
      </c>
      <c r="BY449" s="319" t="inlineStr">
        <is>
          <t>-</t>
        </is>
      </c>
      <c r="BZ449" s="319" t="inlineStr">
        <is>
          <t>-</t>
        </is>
      </c>
      <c r="CA449" s="319" t="inlineStr">
        <is>
          <t>-</t>
        </is>
      </c>
      <c r="CB449" s="319" t="inlineStr">
        <is>
          <t>-</t>
        </is>
      </c>
      <c r="CC449" s="302" t="n"/>
      <c r="CD449" s="302" t="n"/>
      <c r="CE449" s="302" t="n"/>
      <c r="CF449" s="302" t="n"/>
      <c r="CG449" s="302" t="n"/>
      <c r="CH449" s="302" t="n"/>
      <c r="CI449" s="302" t="n"/>
      <c r="CJ449" s="302" t="n"/>
      <c r="CK449" s="302" t="n"/>
      <c r="CL449" s="302" t="n"/>
      <c r="CM449" s="302" t="n"/>
      <c r="CN449" s="302" t="n"/>
      <c r="CO449" s="302" t="n"/>
      <c r="CP449" s="302" t="n"/>
      <c r="CQ449" s="302" t="n"/>
      <c r="CR449" s="302" t="n"/>
      <c r="CS449" s="302" t="n"/>
      <c r="CT449" s="302" t="n"/>
      <c r="CU449" s="302" t="n"/>
      <c r="CV449" s="302" t="n"/>
    </row>
    <row r="450" ht="10.5" customHeight="1" s="412">
      <c r="A450" s="302" t="inlineStr">
        <is>
          <t xml:space="preserve">    Median</t>
        </is>
      </c>
      <c r="B450" s="319" t="inlineStr">
        <is>
          <t>-</t>
        </is>
      </c>
      <c r="C450" s="319" t="inlineStr">
        <is>
          <t>-</t>
        </is>
      </c>
      <c r="D450" s="319" t="inlineStr">
        <is>
          <t>-</t>
        </is>
      </c>
      <c r="E450" s="319" t="inlineStr">
        <is>
          <t>-</t>
        </is>
      </c>
      <c r="F450" s="319" t="inlineStr">
        <is>
          <t>-</t>
        </is>
      </c>
      <c r="G450" s="319" t="inlineStr">
        <is>
          <t>-</t>
        </is>
      </c>
      <c r="H450" s="319" t="inlineStr">
        <is>
          <t>-</t>
        </is>
      </c>
      <c r="I450" s="319" t="inlineStr">
        <is>
          <t>-</t>
        </is>
      </c>
      <c r="J450" s="319" t="inlineStr">
        <is>
          <t>-</t>
        </is>
      </c>
      <c r="K450" s="319" t="inlineStr">
        <is>
          <t>-</t>
        </is>
      </c>
      <c r="L450" s="319" t="inlineStr">
        <is>
          <t>-</t>
        </is>
      </c>
      <c r="M450" s="319" t="inlineStr">
        <is>
          <t>-</t>
        </is>
      </c>
      <c r="N450" s="319" t="inlineStr">
        <is>
          <t>-</t>
        </is>
      </c>
      <c r="O450" s="319" t="inlineStr">
        <is>
          <t>-</t>
        </is>
      </c>
      <c r="P450" s="319" t="inlineStr">
        <is>
          <t>-</t>
        </is>
      </c>
      <c r="Q450" s="319" t="inlineStr">
        <is>
          <t>-</t>
        </is>
      </c>
      <c r="R450" s="319" t="inlineStr">
        <is>
          <t>-</t>
        </is>
      </c>
      <c r="S450" s="462" t="n">
        <v>0</v>
      </c>
      <c r="T450" s="462" t="n">
        <v>0</v>
      </c>
      <c r="U450" s="462" t="n">
        <v>0</v>
      </c>
      <c r="V450" s="462" t="n">
        <v>0</v>
      </c>
      <c r="W450" s="462" t="n">
        <v>0</v>
      </c>
      <c r="X450" s="462" t="n">
        <v>0</v>
      </c>
      <c r="Y450" s="462" t="n">
        <v>0</v>
      </c>
      <c r="Z450" s="462" t="n">
        <v>0</v>
      </c>
      <c r="AA450" s="462" t="n">
        <v>0</v>
      </c>
      <c r="AB450" s="462" t="n">
        <v>0</v>
      </c>
      <c r="AC450" s="462" t="n">
        <v>0</v>
      </c>
      <c r="AD450" s="462" t="n">
        <v>0</v>
      </c>
      <c r="AE450" s="462" t="n">
        <v>0</v>
      </c>
      <c r="AF450" s="462" t="n">
        <v>0</v>
      </c>
      <c r="AG450" s="462" t="n">
        <v>0</v>
      </c>
      <c r="AH450" s="462" t="n">
        <v>0</v>
      </c>
      <c r="AI450" s="462" t="n">
        <v>0</v>
      </c>
      <c r="AJ450" s="462" t="n">
        <v>0</v>
      </c>
      <c r="AK450" s="462" t="n">
        <v>0</v>
      </c>
      <c r="AL450" s="462" t="n">
        <v>0</v>
      </c>
      <c r="AM450" s="462" t="n">
        <v>0</v>
      </c>
      <c r="AN450" s="462" t="n">
        <v>0</v>
      </c>
      <c r="AO450" s="462" t="n">
        <v>0</v>
      </c>
      <c r="AP450" s="462" t="n">
        <v>0</v>
      </c>
      <c r="AQ450" s="462" t="n">
        <v>0</v>
      </c>
      <c r="AR450" s="462" t="n">
        <v>0</v>
      </c>
      <c r="AS450" s="462" t="n">
        <v>0</v>
      </c>
      <c r="AT450" s="462" t="n">
        <v>0</v>
      </c>
      <c r="AU450" s="462" t="n">
        <v>0</v>
      </c>
      <c r="AV450" s="462" t="n">
        <v>0</v>
      </c>
      <c r="AW450" s="462" t="n">
        <v>0</v>
      </c>
      <c r="AX450" s="462" t="n">
        <v>0</v>
      </c>
      <c r="AY450" s="462" t="n">
        <v>0</v>
      </c>
      <c r="AZ450" s="462" t="n">
        <v>0</v>
      </c>
      <c r="BA450" s="462" t="n">
        <v>0</v>
      </c>
      <c r="BB450" s="462" t="n">
        <v>0</v>
      </c>
      <c r="BC450" s="462" t="n">
        <v>0</v>
      </c>
      <c r="BD450" s="462" t="n">
        <v>0</v>
      </c>
      <c r="BE450" s="462" t="n">
        <v>0</v>
      </c>
      <c r="BF450" s="462" t="n">
        <v>0</v>
      </c>
      <c r="BG450" s="462" t="n">
        <v>0</v>
      </c>
      <c r="BH450" s="462" t="n">
        <v>0</v>
      </c>
      <c r="BI450" s="462" t="n">
        <v>0</v>
      </c>
      <c r="BJ450" s="462" t="n">
        <v>0</v>
      </c>
      <c r="BK450" s="462" t="n">
        <v>0</v>
      </c>
      <c r="BL450" s="462" t="n">
        <v>0</v>
      </c>
      <c r="BM450" s="462" t="n">
        <v>0</v>
      </c>
      <c r="BN450" s="462" t="n">
        <v>0</v>
      </c>
      <c r="BO450" s="462" t="n">
        <v>0</v>
      </c>
      <c r="BP450" s="462" t="n">
        <v>0</v>
      </c>
      <c r="BQ450" s="462" t="n">
        <v>0</v>
      </c>
      <c r="BR450" s="462" t="n">
        <v>0</v>
      </c>
      <c r="BS450" s="462" t="n">
        <v>0</v>
      </c>
      <c r="BT450" s="462" t="n">
        <v>0</v>
      </c>
      <c r="BU450" s="462" t="n">
        <v>0</v>
      </c>
      <c r="BV450" s="462" t="n">
        <v>0</v>
      </c>
      <c r="BW450" s="462" t="n">
        <v>0</v>
      </c>
      <c r="BX450" s="462" t="n">
        <v>0</v>
      </c>
      <c r="BY450" s="462" t="n">
        <v>0</v>
      </c>
      <c r="BZ450" s="462" t="n">
        <v>0</v>
      </c>
      <c r="CA450" s="462" t="n">
        <v>0</v>
      </c>
      <c r="CB450" s="462" t="n">
        <v>0</v>
      </c>
      <c r="CC450" s="302" t="n"/>
      <c r="CD450" s="302" t="n"/>
      <c r="CE450" s="302" t="n"/>
      <c r="CF450" s="302" t="n"/>
      <c r="CG450" s="302" t="n"/>
      <c r="CH450" s="302" t="n"/>
      <c r="CI450" s="302" t="n"/>
      <c r="CJ450" s="302" t="n"/>
      <c r="CK450" s="302" t="n"/>
      <c r="CL450" s="302" t="n"/>
      <c r="CM450" s="302" t="n"/>
      <c r="CN450" s="302" t="n"/>
      <c r="CO450" s="302" t="n"/>
      <c r="CP450" s="302" t="n"/>
      <c r="CQ450" s="302" t="n"/>
      <c r="CR450" s="302" t="n"/>
      <c r="CS450" s="302" t="n"/>
      <c r="CT450" s="302" t="n"/>
      <c r="CU450" s="302" t="n"/>
      <c r="CV450" s="302" t="n"/>
    </row>
    <row r="451" ht="10.5" customHeight="1" s="412">
      <c r="A451" s="302" t="inlineStr">
        <is>
          <t xml:space="preserve">    High</t>
        </is>
      </c>
      <c r="B451" s="319" t="inlineStr">
        <is>
          <t>-</t>
        </is>
      </c>
      <c r="C451" s="319" t="inlineStr">
        <is>
          <t>-</t>
        </is>
      </c>
      <c r="D451" s="319" t="inlineStr">
        <is>
          <t>-</t>
        </is>
      </c>
      <c r="E451" s="319" t="inlineStr">
        <is>
          <t>-</t>
        </is>
      </c>
      <c r="F451" s="319" t="inlineStr">
        <is>
          <t>-</t>
        </is>
      </c>
      <c r="G451" s="319" t="inlineStr">
        <is>
          <t>-</t>
        </is>
      </c>
      <c r="H451" s="319" t="inlineStr">
        <is>
          <t>-</t>
        </is>
      </c>
      <c r="I451" s="319" t="inlineStr">
        <is>
          <t>-</t>
        </is>
      </c>
      <c r="J451" s="319" t="inlineStr">
        <is>
          <t>-</t>
        </is>
      </c>
      <c r="K451" s="319" t="inlineStr">
        <is>
          <t>-</t>
        </is>
      </c>
      <c r="L451" s="319" t="inlineStr">
        <is>
          <t>-</t>
        </is>
      </c>
      <c r="M451" s="319" t="inlineStr">
        <is>
          <t>-</t>
        </is>
      </c>
      <c r="N451" s="319" t="inlineStr">
        <is>
          <t>-</t>
        </is>
      </c>
      <c r="O451" s="319" t="inlineStr">
        <is>
          <t>-</t>
        </is>
      </c>
      <c r="P451" s="319" t="inlineStr">
        <is>
          <t>-</t>
        </is>
      </c>
      <c r="Q451" s="319" t="inlineStr">
        <is>
          <t>-</t>
        </is>
      </c>
      <c r="R451" s="319" t="inlineStr">
        <is>
          <t>-</t>
        </is>
      </c>
      <c r="S451" s="462" t="n">
        <v>0</v>
      </c>
      <c r="T451" s="462" t="n">
        <v>0</v>
      </c>
      <c r="U451" s="462" t="n">
        <v>0</v>
      </c>
      <c r="V451" s="462" t="n">
        <v>0</v>
      </c>
      <c r="W451" s="462" t="n">
        <v>0</v>
      </c>
      <c r="X451" s="462" t="n">
        <v>0</v>
      </c>
      <c r="Y451" s="462" t="n">
        <v>0</v>
      </c>
      <c r="Z451" s="462" t="n">
        <v>0</v>
      </c>
      <c r="AA451" s="462" t="n">
        <v>0</v>
      </c>
      <c r="AB451" s="462" t="n">
        <v>0</v>
      </c>
      <c r="AC451" s="462" t="n">
        <v>0</v>
      </c>
      <c r="AD451" s="462" t="n">
        <v>0</v>
      </c>
      <c r="AE451" s="462" t="n">
        <v>0</v>
      </c>
      <c r="AF451" s="462" t="n">
        <v>0</v>
      </c>
      <c r="AG451" s="462" t="n">
        <v>0</v>
      </c>
      <c r="AH451" s="462" t="n">
        <v>0</v>
      </c>
      <c r="AI451" s="462" t="n">
        <v>0</v>
      </c>
      <c r="AJ451" s="462" t="n">
        <v>0</v>
      </c>
      <c r="AK451" s="462" t="n">
        <v>0</v>
      </c>
      <c r="AL451" s="462" t="n">
        <v>0</v>
      </c>
      <c r="AM451" s="462" t="n">
        <v>0</v>
      </c>
      <c r="AN451" s="462" t="n">
        <v>0</v>
      </c>
      <c r="AO451" s="462" t="n">
        <v>0</v>
      </c>
      <c r="AP451" s="462" t="n">
        <v>0</v>
      </c>
      <c r="AQ451" s="462" t="n">
        <v>0</v>
      </c>
      <c r="AR451" s="462" t="n">
        <v>0</v>
      </c>
      <c r="AS451" s="462" t="n">
        <v>0</v>
      </c>
      <c r="AT451" s="462" t="n">
        <v>0</v>
      </c>
      <c r="AU451" s="462" t="n">
        <v>0</v>
      </c>
      <c r="AV451" s="462" t="n">
        <v>0</v>
      </c>
      <c r="AW451" s="462" t="n">
        <v>0</v>
      </c>
      <c r="AX451" s="462" t="n">
        <v>0</v>
      </c>
      <c r="AY451" s="462" t="n">
        <v>0</v>
      </c>
      <c r="AZ451" s="462" t="n">
        <v>0</v>
      </c>
      <c r="BA451" s="462" t="n">
        <v>0</v>
      </c>
      <c r="BB451" s="462" t="n">
        <v>0</v>
      </c>
      <c r="BC451" s="462" t="n">
        <v>0</v>
      </c>
      <c r="BD451" s="462" t="n">
        <v>0</v>
      </c>
      <c r="BE451" s="462" t="n">
        <v>0</v>
      </c>
      <c r="BF451" s="462" t="n">
        <v>0</v>
      </c>
      <c r="BG451" s="462" t="n">
        <v>0</v>
      </c>
      <c r="BH451" s="462" t="n">
        <v>0</v>
      </c>
      <c r="BI451" s="462" t="n">
        <v>0</v>
      </c>
      <c r="BJ451" s="462" t="n">
        <v>0</v>
      </c>
      <c r="BK451" s="462" t="n">
        <v>0</v>
      </c>
      <c r="BL451" s="462" t="n">
        <v>0</v>
      </c>
      <c r="BM451" s="462" t="n">
        <v>0</v>
      </c>
      <c r="BN451" s="462" t="n">
        <v>0</v>
      </c>
      <c r="BO451" s="462" t="n">
        <v>0</v>
      </c>
      <c r="BP451" s="462" t="n">
        <v>0</v>
      </c>
      <c r="BQ451" s="462" t="n">
        <v>0</v>
      </c>
      <c r="BR451" s="462" t="n">
        <v>0</v>
      </c>
      <c r="BS451" s="462" t="n">
        <v>0</v>
      </c>
      <c r="BT451" s="462" t="n">
        <v>0</v>
      </c>
      <c r="BU451" s="462" t="n">
        <v>0</v>
      </c>
      <c r="BV451" s="462" t="n">
        <v>0</v>
      </c>
      <c r="BW451" s="462" t="n">
        <v>0</v>
      </c>
      <c r="BX451" s="462" t="n">
        <v>0</v>
      </c>
      <c r="BY451" s="462" t="n">
        <v>0</v>
      </c>
      <c r="BZ451" s="462" t="n">
        <v>0</v>
      </c>
      <c r="CA451" s="462" t="n">
        <v>0</v>
      </c>
      <c r="CB451" s="462" t="n">
        <v>0</v>
      </c>
      <c r="CC451" s="302" t="n"/>
      <c r="CD451" s="302" t="n"/>
      <c r="CE451" s="302" t="n"/>
      <c r="CF451" s="302" t="n"/>
      <c r="CG451" s="302" t="n"/>
      <c r="CH451" s="302" t="n"/>
      <c r="CI451" s="302" t="n"/>
      <c r="CJ451" s="302" t="n"/>
      <c r="CK451" s="302" t="n"/>
      <c r="CL451" s="302" t="n"/>
      <c r="CM451" s="302" t="n"/>
      <c r="CN451" s="302" t="n"/>
      <c r="CO451" s="302" t="n"/>
      <c r="CP451" s="302" t="n"/>
      <c r="CQ451" s="302" t="n"/>
      <c r="CR451" s="302" t="n"/>
      <c r="CS451" s="302" t="n"/>
      <c r="CT451" s="302" t="n"/>
      <c r="CU451" s="302" t="n"/>
      <c r="CV451" s="302" t="n"/>
    </row>
    <row r="452" ht="10.5" customHeight="1" s="412">
      <c r="A452" s="302" t="inlineStr">
        <is>
          <t xml:space="preserve">    Low</t>
        </is>
      </c>
      <c r="B452" s="319" t="inlineStr">
        <is>
          <t>-</t>
        </is>
      </c>
      <c r="C452" s="319" t="inlineStr">
        <is>
          <t>-</t>
        </is>
      </c>
      <c r="D452" s="319" t="inlineStr">
        <is>
          <t>-</t>
        </is>
      </c>
      <c r="E452" s="319" t="inlineStr">
        <is>
          <t>-</t>
        </is>
      </c>
      <c r="F452" s="319" t="inlineStr">
        <is>
          <t>-</t>
        </is>
      </c>
      <c r="G452" s="319" t="inlineStr">
        <is>
          <t>-</t>
        </is>
      </c>
      <c r="H452" s="319" t="inlineStr">
        <is>
          <t>-</t>
        </is>
      </c>
      <c r="I452" s="319" t="inlineStr">
        <is>
          <t>-</t>
        </is>
      </c>
      <c r="J452" s="319" t="inlineStr">
        <is>
          <t>-</t>
        </is>
      </c>
      <c r="K452" s="319" t="inlineStr">
        <is>
          <t>-</t>
        </is>
      </c>
      <c r="L452" s="319" t="inlineStr">
        <is>
          <t>-</t>
        </is>
      </c>
      <c r="M452" s="319" t="inlineStr">
        <is>
          <t>-</t>
        </is>
      </c>
      <c r="N452" s="319" t="inlineStr">
        <is>
          <t>-</t>
        </is>
      </c>
      <c r="O452" s="319" t="inlineStr">
        <is>
          <t>-</t>
        </is>
      </c>
      <c r="P452" s="319" t="inlineStr">
        <is>
          <t>-</t>
        </is>
      </c>
      <c r="Q452" s="319" t="inlineStr">
        <is>
          <t>-</t>
        </is>
      </c>
      <c r="R452" s="319" t="inlineStr">
        <is>
          <t>-</t>
        </is>
      </c>
      <c r="S452" s="462" t="n">
        <v>0</v>
      </c>
      <c r="T452" s="462" t="n">
        <v>0</v>
      </c>
      <c r="U452" s="462" t="n">
        <v>0</v>
      </c>
      <c r="V452" s="462" t="n">
        <v>0</v>
      </c>
      <c r="W452" s="462" t="n">
        <v>0</v>
      </c>
      <c r="X452" s="462" t="n">
        <v>0</v>
      </c>
      <c r="Y452" s="462" t="n">
        <v>0</v>
      </c>
      <c r="Z452" s="462" t="n">
        <v>0</v>
      </c>
      <c r="AA452" s="462" t="n">
        <v>0</v>
      </c>
      <c r="AB452" s="462" t="n">
        <v>0</v>
      </c>
      <c r="AC452" s="462" t="n">
        <v>0</v>
      </c>
      <c r="AD452" s="462" t="n">
        <v>0</v>
      </c>
      <c r="AE452" s="462" t="n">
        <v>0</v>
      </c>
      <c r="AF452" s="462" t="n">
        <v>0</v>
      </c>
      <c r="AG452" s="462" t="n">
        <v>0</v>
      </c>
      <c r="AH452" s="462" t="n">
        <v>0</v>
      </c>
      <c r="AI452" s="462" t="n">
        <v>0</v>
      </c>
      <c r="AJ452" s="462" t="n">
        <v>0</v>
      </c>
      <c r="AK452" s="462" t="n">
        <v>0</v>
      </c>
      <c r="AL452" s="462" t="n">
        <v>0</v>
      </c>
      <c r="AM452" s="462" t="n">
        <v>0</v>
      </c>
      <c r="AN452" s="462" t="n">
        <v>0</v>
      </c>
      <c r="AO452" s="462" t="n">
        <v>0</v>
      </c>
      <c r="AP452" s="462" t="n">
        <v>0</v>
      </c>
      <c r="AQ452" s="462" t="n">
        <v>0</v>
      </c>
      <c r="AR452" s="462" t="n">
        <v>0</v>
      </c>
      <c r="AS452" s="462" t="n">
        <v>0</v>
      </c>
      <c r="AT452" s="462" t="n">
        <v>0</v>
      </c>
      <c r="AU452" s="462" t="n">
        <v>0</v>
      </c>
      <c r="AV452" s="462" t="n">
        <v>0</v>
      </c>
      <c r="AW452" s="462" t="n">
        <v>0</v>
      </c>
      <c r="AX452" s="462" t="n">
        <v>0</v>
      </c>
      <c r="AY452" s="462" t="n">
        <v>0</v>
      </c>
      <c r="AZ452" s="462" t="n">
        <v>0</v>
      </c>
      <c r="BA452" s="462" t="n">
        <v>0</v>
      </c>
      <c r="BB452" s="462" t="n">
        <v>0</v>
      </c>
      <c r="BC452" s="462" t="n">
        <v>0</v>
      </c>
      <c r="BD452" s="462" t="n">
        <v>0</v>
      </c>
      <c r="BE452" s="462" t="n">
        <v>0</v>
      </c>
      <c r="BF452" s="462" t="n">
        <v>0</v>
      </c>
      <c r="BG452" s="462" t="n">
        <v>0</v>
      </c>
      <c r="BH452" s="462" t="n">
        <v>0</v>
      </c>
      <c r="BI452" s="462" t="n">
        <v>0</v>
      </c>
      <c r="BJ452" s="462" t="n">
        <v>0</v>
      </c>
      <c r="BK452" s="462" t="n">
        <v>0</v>
      </c>
      <c r="BL452" s="462" t="n">
        <v>0</v>
      </c>
      <c r="BM452" s="462" t="n">
        <v>0</v>
      </c>
      <c r="BN452" s="462" t="n">
        <v>0</v>
      </c>
      <c r="BO452" s="462" t="n">
        <v>0</v>
      </c>
      <c r="BP452" s="462" t="n">
        <v>0</v>
      </c>
      <c r="BQ452" s="462" t="n">
        <v>0</v>
      </c>
      <c r="BR452" s="462" t="n">
        <v>0</v>
      </c>
      <c r="BS452" s="462" t="n">
        <v>0</v>
      </c>
      <c r="BT452" s="462" t="n">
        <v>0</v>
      </c>
      <c r="BU452" s="462" t="n">
        <v>0</v>
      </c>
      <c r="BV452" s="462" t="n">
        <v>0</v>
      </c>
      <c r="BW452" s="462" t="n">
        <v>0</v>
      </c>
      <c r="BX452" s="462" t="n">
        <v>0</v>
      </c>
      <c r="BY452" s="462" t="n">
        <v>0</v>
      </c>
      <c r="BZ452" s="462" t="n">
        <v>0</v>
      </c>
      <c r="CA452" s="462" t="n">
        <v>0</v>
      </c>
      <c r="CB452" s="462" t="n">
        <v>0</v>
      </c>
      <c r="CC452" s="302" t="n"/>
      <c r="CD452" s="302" t="n"/>
      <c r="CE452" s="302" t="n"/>
      <c r="CF452" s="302" t="n"/>
      <c r="CG452" s="302" t="n"/>
      <c r="CH452" s="302" t="n"/>
      <c r="CI452" s="302" t="n"/>
      <c r="CJ452" s="302" t="n"/>
      <c r="CK452" s="302" t="n"/>
      <c r="CL452" s="302" t="n"/>
      <c r="CM452" s="302" t="n"/>
      <c r="CN452" s="302" t="n"/>
      <c r="CO452" s="302" t="n"/>
      <c r="CP452" s="302" t="n"/>
      <c r="CQ452" s="302" t="n"/>
      <c r="CR452" s="302" t="n"/>
      <c r="CS452" s="302" t="n"/>
      <c r="CT452" s="302" t="n"/>
      <c r="CU452" s="302" t="n"/>
      <c r="CV452" s="302" t="n"/>
    </row>
    <row r="453" ht="10.5" customHeight="1" s="412">
      <c r="A453" s="302" t="inlineStr">
        <is>
          <t xml:space="preserve">    Std. Dev.</t>
        </is>
      </c>
      <c r="B453" s="319" t="inlineStr">
        <is>
          <t>-</t>
        </is>
      </c>
      <c r="C453" s="319" t="inlineStr">
        <is>
          <t>-</t>
        </is>
      </c>
      <c r="D453" s="319" t="inlineStr">
        <is>
          <t>-</t>
        </is>
      </c>
      <c r="E453" s="319" t="inlineStr">
        <is>
          <t>-</t>
        </is>
      </c>
      <c r="F453" s="319" t="inlineStr">
        <is>
          <t>-</t>
        </is>
      </c>
      <c r="G453" s="319" t="inlineStr">
        <is>
          <t>-</t>
        </is>
      </c>
      <c r="H453" s="319" t="inlineStr">
        <is>
          <t>-</t>
        </is>
      </c>
      <c r="I453" s="319" t="inlineStr">
        <is>
          <t>-</t>
        </is>
      </c>
      <c r="J453" s="319" t="inlineStr">
        <is>
          <t>-</t>
        </is>
      </c>
      <c r="K453" s="319" t="inlineStr">
        <is>
          <t>-</t>
        </is>
      </c>
      <c r="L453" s="319" t="inlineStr">
        <is>
          <t>-</t>
        </is>
      </c>
      <c r="M453" s="319" t="inlineStr">
        <is>
          <t>-</t>
        </is>
      </c>
      <c r="N453" s="319" t="inlineStr">
        <is>
          <t>-</t>
        </is>
      </c>
      <c r="O453" s="319" t="inlineStr">
        <is>
          <t>-</t>
        </is>
      </c>
      <c r="P453" s="319" t="inlineStr">
        <is>
          <t>-</t>
        </is>
      </c>
      <c r="Q453" s="319" t="inlineStr">
        <is>
          <t>-</t>
        </is>
      </c>
      <c r="R453" s="319" t="inlineStr">
        <is>
          <t>-</t>
        </is>
      </c>
      <c r="S453" s="460" t="n">
        <v>0</v>
      </c>
      <c r="T453" s="460" t="n">
        <v>0</v>
      </c>
      <c r="U453" s="460" t="n">
        <v>0</v>
      </c>
      <c r="V453" s="460" t="n">
        <v>0</v>
      </c>
      <c r="W453" s="460" t="n">
        <v>0</v>
      </c>
      <c r="X453" s="460" t="n">
        <v>0</v>
      </c>
      <c r="Y453" s="460" t="n">
        <v>0</v>
      </c>
      <c r="Z453" s="460" t="n">
        <v>0</v>
      </c>
      <c r="AA453" s="460" t="n">
        <v>0</v>
      </c>
      <c r="AB453" s="460" t="n">
        <v>0</v>
      </c>
      <c r="AC453" s="460" t="n">
        <v>0</v>
      </c>
      <c r="AD453" s="460" t="n">
        <v>0</v>
      </c>
      <c r="AE453" s="460" t="n">
        <v>0</v>
      </c>
      <c r="AF453" s="460" t="n">
        <v>0</v>
      </c>
      <c r="AG453" s="460" t="n">
        <v>0</v>
      </c>
      <c r="AH453" s="460" t="n">
        <v>0</v>
      </c>
      <c r="AI453" s="460" t="n">
        <v>0</v>
      </c>
      <c r="AJ453" s="460" t="n">
        <v>0</v>
      </c>
      <c r="AK453" s="460" t="n">
        <v>0</v>
      </c>
      <c r="AL453" s="460" t="n">
        <v>0</v>
      </c>
      <c r="AM453" s="460" t="n">
        <v>0</v>
      </c>
      <c r="AN453" s="460" t="n">
        <v>0</v>
      </c>
      <c r="AO453" s="460" t="n">
        <v>0</v>
      </c>
      <c r="AP453" s="460" t="n">
        <v>0</v>
      </c>
      <c r="AQ453" s="460" t="n">
        <v>0</v>
      </c>
      <c r="AR453" s="460" t="n">
        <v>0</v>
      </c>
      <c r="AS453" s="460" t="n">
        <v>0</v>
      </c>
      <c r="AT453" s="460" t="n">
        <v>0</v>
      </c>
      <c r="AU453" s="460" t="n">
        <v>0</v>
      </c>
      <c r="AV453" s="460" t="n">
        <v>0</v>
      </c>
      <c r="AW453" s="460" t="n">
        <v>0</v>
      </c>
      <c r="AX453" s="460" t="n">
        <v>0</v>
      </c>
      <c r="AY453" s="460" t="n">
        <v>0</v>
      </c>
      <c r="AZ453" s="460" t="n">
        <v>0</v>
      </c>
      <c r="BA453" s="460" t="n">
        <v>0</v>
      </c>
      <c r="BB453" s="460" t="n">
        <v>0</v>
      </c>
      <c r="BC453" s="460" t="n">
        <v>0</v>
      </c>
      <c r="BD453" s="460" t="n">
        <v>0</v>
      </c>
      <c r="BE453" s="460" t="n">
        <v>0</v>
      </c>
      <c r="BF453" s="460" t="n">
        <v>0</v>
      </c>
      <c r="BG453" s="460" t="n">
        <v>0</v>
      </c>
      <c r="BH453" s="460" t="n">
        <v>0</v>
      </c>
      <c r="BI453" s="460" t="n">
        <v>0</v>
      </c>
      <c r="BJ453" s="460" t="n">
        <v>0</v>
      </c>
      <c r="BK453" s="460" t="n">
        <v>0</v>
      </c>
      <c r="BL453" s="460" t="n">
        <v>0</v>
      </c>
      <c r="BM453" s="460" t="n">
        <v>0</v>
      </c>
      <c r="BN453" s="460" t="n">
        <v>0</v>
      </c>
      <c r="BO453" s="460" t="n">
        <v>0</v>
      </c>
      <c r="BP453" s="460" t="n">
        <v>0</v>
      </c>
      <c r="BQ453" s="460" t="n">
        <v>0</v>
      </c>
      <c r="BR453" s="460" t="n">
        <v>0</v>
      </c>
      <c r="BS453" s="460" t="n">
        <v>0</v>
      </c>
      <c r="BT453" s="460" t="n">
        <v>0</v>
      </c>
      <c r="BU453" s="460" t="n">
        <v>0</v>
      </c>
      <c r="BV453" s="460" t="n">
        <v>0</v>
      </c>
      <c r="BW453" s="460" t="n">
        <v>0</v>
      </c>
      <c r="BX453" s="460" t="n">
        <v>0</v>
      </c>
      <c r="BY453" s="460" t="n">
        <v>0</v>
      </c>
      <c r="BZ453" s="460" t="n">
        <v>0</v>
      </c>
      <c r="CA453" s="460" t="n">
        <v>0</v>
      </c>
      <c r="CB453" s="460" t="n">
        <v>0</v>
      </c>
      <c r="CC453" s="302" t="n"/>
      <c r="CD453" s="302" t="n"/>
      <c r="CE453" s="302" t="n"/>
      <c r="CF453" s="302" t="n"/>
      <c r="CG453" s="302" t="n"/>
      <c r="CH453" s="302" t="n"/>
      <c r="CI453" s="302" t="n"/>
      <c r="CJ453" s="302" t="n"/>
      <c r="CK453" s="302" t="n"/>
      <c r="CL453" s="302" t="n"/>
      <c r="CM453" s="302" t="n"/>
      <c r="CN453" s="302" t="n"/>
      <c r="CO453" s="302" t="n"/>
      <c r="CP453" s="302" t="n"/>
      <c r="CQ453" s="302" t="n"/>
      <c r="CR453" s="302" t="n"/>
      <c r="CS453" s="302" t="n"/>
      <c r="CT453" s="302" t="n"/>
      <c r="CU453" s="302" t="n"/>
      <c r="CV453" s="302" t="n"/>
    </row>
    <row r="454" ht="10.5" customHeight="1" s="412">
      <c r="A454" s="302" t="inlineStr">
        <is>
          <t xml:space="preserve">    No. of Estimates</t>
        </is>
      </c>
      <c r="B454" s="319" t="inlineStr">
        <is>
          <t>-</t>
        </is>
      </c>
      <c r="C454" s="319" t="inlineStr">
        <is>
          <t>-</t>
        </is>
      </c>
      <c r="D454" s="319" t="inlineStr">
        <is>
          <t>-</t>
        </is>
      </c>
      <c r="E454" s="319" t="inlineStr">
        <is>
          <t>-</t>
        </is>
      </c>
      <c r="F454" s="319" t="inlineStr">
        <is>
          <t>-</t>
        </is>
      </c>
      <c r="G454" s="319" t="inlineStr">
        <is>
          <t>-</t>
        </is>
      </c>
      <c r="H454" s="319" t="inlineStr">
        <is>
          <t>-</t>
        </is>
      </c>
      <c r="I454" s="319" t="inlineStr">
        <is>
          <t>-</t>
        </is>
      </c>
      <c r="J454" s="319" t="inlineStr">
        <is>
          <t>-</t>
        </is>
      </c>
      <c r="K454" s="319" t="inlineStr">
        <is>
          <t>-</t>
        </is>
      </c>
      <c r="L454" s="319" t="inlineStr">
        <is>
          <t>-</t>
        </is>
      </c>
      <c r="M454" s="319" t="inlineStr">
        <is>
          <t>-</t>
        </is>
      </c>
      <c r="N454" s="319" t="inlineStr">
        <is>
          <t>-</t>
        </is>
      </c>
      <c r="O454" s="319" t="inlineStr">
        <is>
          <t>-</t>
        </is>
      </c>
      <c r="P454" s="319" t="inlineStr">
        <is>
          <t>-</t>
        </is>
      </c>
      <c r="Q454" s="319" t="inlineStr">
        <is>
          <t>-</t>
        </is>
      </c>
      <c r="R454" s="319" t="inlineStr">
        <is>
          <t>-</t>
        </is>
      </c>
      <c r="S454" s="319" t="inlineStr">
        <is>
          <t>2/2</t>
        </is>
      </c>
      <c r="T454" s="319" t="inlineStr">
        <is>
          <t>2/2</t>
        </is>
      </c>
      <c r="U454" s="319" t="inlineStr">
        <is>
          <t>3/3</t>
        </is>
      </c>
      <c r="V454" s="319" t="inlineStr">
        <is>
          <t>3/3</t>
        </is>
      </c>
      <c r="W454" s="319" t="inlineStr">
        <is>
          <t>3/3</t>
        </is>
      </c>
      <c r="X454" s="319" t="inlineStr">
        <is>
          <t>3/3</t>
        </is>
      </c>
      <c r="Y454" s="319" t="inlineStr">
        <is>
          <t>3/3</t>
        </is>
      </c>
      <c r="Z454" s="319" t="inlineStr">
        <is>
          <t>3/3</t>
        </is>
      </c>
      <c r="AA454" s="319" t="inlineStr">
        <is>
          <t>2/2</t>
        </is>
      </c>
      <c r="AB454" s="319" t="inlineStr">
        <is>
          <t>3/3</t>
        </is>
      </c>
      <c r="AC454" s="319" t="inlineStr">
        <is>
          <t>2/2</t>
        </is>
      </c>
      <c r="AD454" s="319" t="inlineStr">
        <is>
          <t>2/2</t>
        </is>
      </c>
      <c r="AE454" s="319" t="inlineStr">
        <is>
          <t>2/2</t>
        </is>
      </c>
      <c r="AF454" s="319" t="inlineStr">
        <is>
          <t>3/3</t>
        </is>
      </c>
      <c r="AG454" s="319" t="inlineStr">
        <is>
          <t>3/3</t>
        </is>
      </c>
      <c r="AH454" s="319" t="inlineStr">
        <is>
          <t>3/3</t>
        </is>
      </c>
      <c r="AI454" s="319" t="inlineStr">
        <is>
          <t>3/3</t>
        </is>
      </c>
      <c r="AJ454" s="319" t="inlineStr">
        <is>
          <t>3/3</t>
        </is>
      </c>
      <c r="AK454" s="319" t="inlineStr">
        <is>
          <t>3/3</t>
        </is>
      </c>
      <c r="AL454" s="319" t="inlineStr">
        <is>
          <t>3/3</t>
        </is>
      </c>
      <c r="AM454" s="319" t="inlineStr">
        <is>
          <t>3/3</t>
        </is>
      </c>
      <c r="AN454" s="319" t="inlineStr">
        <is>
          <t>3/3</t>
        </is>
      </c>
      <c r="AO454" s="319" t="inlineStr">
        <is>
          <t>3/3</t>
        </is>
      </c>
      <c r="AP454" s="319" t="inlineStr">
        <is>
          <t>4/4</t>
        </is>
      </c>
      <c r="AQ454" s="319" t="inlineStr">
        <is>
          <t>2/2</t>
        </is>
      </c>
      <c r="AR454" s="319" t="inlineStr">
        <is>
          <t>2/2</t>
        </is>
      </c>
      <c r="AS454" s="319" t="inlineStr">
        <is>
          <t>2/2</t>
        </is>
      </c>
      <c r="AT454" s="319" t="inlineStr">
        <is>
          <t>3/3</t>
        </is>
      </c>
      <c r="AU454" s="319" t="inlineStr">
        <is>
          <t>3/3</t>
        </is>
      </c>
      <c r="AV454" s="319" t="inlineStr">
        <is>
          <t>3/3</t>
        </is>
      </c>
      <c r="AW454" s="319" t="inlineStr">
        <is>
          <t>4/4</t>
        </is>
      </c>
      <c r="AX454" s="319" t="inlineStr">
        <is>
          <t>4/4</t>
        </is>
      </c>
      <c r="AY454" s="319" t="inlineStr">
        <is>
          <t>3/3</t>
        </is>
      </c>
      <c r="AZ454" s="319" t="inlineStr">
        <is>
          <t>3/3</t>
        </is>
      </c>
      <c r="BA454" s="319" t="inlineStr">
        <is>
          <t>2/2</t>
        </is>
      </c>
      <c r="BB454" s="319" t="inlineStr">
        <is>
          <t>2/2</t>
        </is>
      </c>
      <c r="BC454" s="319" t="inlineStr">
        <is>
          <t>2/2</t>
        </is>
      </c>
      <c r="BD454" s="319" t="inlineStr">
        <is>
          <t>2/2</t>
        </is>
      </c>
      <c r="BE454" s="319" t="inlineStr">
        <is>
          <t>2/2</t>
        </is>
      </c>
      <c r="BF454" s="319" t="inlineStr">
        <is>
          <t>2/2</t>
        </is>
      </c>
      <c r="BG454" s="319" t="inlineStr">
        <is>
          <t>2/2</t>
        </is>
      </c>
      <c r="BH454" s="319" t="inlineStr">
        <is>
          <t>2/2</t>
        </is>
      </c>
      <c r="BI454" s="319" t="inlineStr">
        <is>
          <t>2/2</t>
        </is>
      </c>
      <c r="BJ454" s="319" t="inlineStr">
        <is>
          <t>2/2</t>
        </is>
      </c>
      <c r="BK454" s="319" t="inlineStr">
        <is>
          <t>2/2</t>
        </is>
      </c>
      <c r="BL454" s="319" t="inlineStr">
        <is>
          <t>2/2</t>
        </is>
      </c>
      <c r="BM454" s="319" t="inlineStr">
        <is>
          <t>2/2</t>
        </is>
      </c>
      <c r="BN454" s="319" t="inlineStr">
        <is>
          <t>2/2</t>
        </is>
      </c>
      <c r="BO454" s="319" t="inlineStr">
        <is>
          <t>2/2</t>
        </is>
      </c>
      <c r="BP454" s="319" t="inlineStr">
        <is>
          <t>2/2</t>
        </is>
      </c>
      <c r="BQ454" s="319" t="inlineStr">
        <is>
          <t>2/2</t>
        </is>
      </c>
      <c r="BR454" s="319" t="inlineStr">
        <is>
          <t>2/2</t>
        </is>
      </c>
      <c r="BS454" s="319" t="inlineStr">
        <is>
          <t>2/2</t>
        </is>
      </c>
      <c r="BT454" s="319" t="inlineStr">
        <is>
          <t>2/2</t>
        </is>
      </c>
      <c r="BU454" s="319" t="inlineStr">
        <is>
          <t>2/2</t>
        </is>
      </c>
      <c r="BV454" s="319" t="inlineStr">
        <is>
          <t>2/2</t>
        </is>
      </c>
      <c r="BW454" s="319" t="inlineStr">
        <is>
          <t>2/2</t>
        </is>
      </c>
      <c r="BX454" s="319" t="inlineStr">
        <is>
          <t>2/2</t>
        </is>
      </c>
      <c r="BY454" s="319" t="inlineStr">
        <is>
          <t>1/1</t>
        </is>
      </c>
      <c r="BZ454" s="319" t="inlineStr">
        <is>
          <t>1/1</t>
        </is>
      </c>
      <c r="CA454" s="319" t="inlineStr">
        <is>
          <t>1/1</t>
        </is>
      </c>
      <c r="CB454" s="319" t="inlineStr">
        <is>
          <t>1/1</t>
        </is>
      </c>
      <c r="CC454" s="302" t="n"/>
      <c r="CD454" s="302" t="n"/>
      <c r="CE454" s="302" t="n"/>
      <c r="CF454" s="302" t="n"/>
      <c r="CG454" s="302" t="n"/>
      <c r="CH454" s="302" t="n"/>
      <c r="CI454" s="302" t="n"/>
      <c r="CJ454" s="302" t="n"/>
      <c r="CK454" s="302" t="n"/>
      <c r="CL454" s="302" t="n"/>
      <c r="CM454" s="302" t="n"/>
      <c r="CN454" s="302" t="n"/>
      <c r="CO454" s="302" t="n"/>
      <c r="CP454" s="302" t="n"/>
      <c r="CQ454" s="302" t="n"/>
      <c r="CR454" s="302" t="n"/>
      <c r="CS454" s="302" t="n"/>
      <c r="CT454" s="302" t="n"/>
      <c r="CU454" s="302" t="n"/>
      <c r="CV454" s="302" t="n"/>
    </row>
    <row r="455" ht="10.5" customHeight="1" s="412">
      <c r="A455" s="302" t="inlineStr">
        <is>
          <t xml:space="preserve">    Acctg. Standard</t>
        </is>
      </c>
      <c r="B455" s="319" t="inlineStr">
        <is>
          <t>-</t>
        </is>
      </c>
      <c r="C455" s="319" t="inlineStr">
        <is>
          <t>-</t>
        </is>
      </c>
      <c r="D455" s="319" t="inlineStr">
        <is>
          <t>-</t>
        </is>
      </c>
      <c r="E455" s="319" t="inlineStr">
        <is>
          <t>-</t>
        </is>
      </c>
      <c r="F455" s="319" t="inlineStr">
        <is>
          <t>-</t>
        </is>
      </c>
      <c r="G455" s="319" t="inlineStr">
        <is>
          <t>-</t>
        </is>
      </c>
      <c r="H455" s="319" t="inlineStr">
        <is>
          <t>-</t>
        </is>
      </c>
      <c r="I455" s="319" t="inlineStr">
        <is>
          <t>-</t>
        </is>
      </c>
      <c r="J455" s="319" t="inlineStr">
        <is>
          <t>-</t>
        </is>
      </c>
      <c r="K455" s="319" t="inlineStr">
        <is>
          <t>-</t>
        </is>
      </c>
      <c r="L455" s="319" t="inlineStr">
        <is>
          <t>-</t>
        </is>
      </c>
      <c r="M455" s="319" t="inlineStr">
        <is>
          <t>-</t>
        </is>
      </c>
      <c r="N455" s="319" t="inlineStr">
        <is>
          <t>-</t>
        </is>
      </c>
      <c r="O455" s="319" t="inlineStr">
        <is>
          <t>-</t>
        </is>
      </c>
      <c r="P455" s="319" t="inlineStr">
        <is>
          <t>-</t>
        </is>
      </c>
      <c r="Q455" s="319" t="inlineStr">
        <is>
          <t>-</t>
        </is>
      </c>
      <c r="R455" s="319" t="inlineStr">
        <is>
          <t>-</t>
        </is>
      </c>
      <c r="S455" s="319" t="inlineStr">
        <is>
          <t>US GAAP</t>
        </is>
      </c>
      <c r="T455" s="319" t="inlineStr">
        <is>
          <t>US GAAP</t>
        </is>
      </c>
      <c r="U455" s="319" t="inlineStr">
        <is>
          <t>US GAAP</t>
        </is>
      </c>
      <c r="V455" s="319" t="inlineStr">
        <is>
          <t>US GAAP</t>
        </is>
      </c>
      <c r="W455" s="319" t="inlineStr">
        <is>
          <t>US GAAP</t>
        </is>
      </c>
      <c r="X455" s="319" t="inlineStr">
        <is>
          <t>US GAAP</t>
        </is>
      </c>
      <c r="Y455" s="319" t="inlineStr">
        <is>
          <t>US GAAP</t>
        </is>
      </c>
      <c r="Z455" s="319" t="inlineStr">
        <is>
          <t>US GAAP</t>
        </is>
      </c>
      <c r="AA455" s="319" t="inlineStr">
        <is>
          <t>US GAAP</t>
        </is>
      </c>
      <c r="AB455" s="319" t="inlineStr">
        <is>
          <t>US GAAP</t>
        </is>
      </c>
      <c r="AC455" s="319" t="inlineStr">
        <is>
          <t>US GAAP</t>
        </is>
      </c>
      <c r="AD455" s="319" t="inlineStr">
        <is>
          <t>US GAAP</t>
        </is>
      </c>
      <c r="AE455" s="319" t="inlineStr">
        <is>
          <t>US GAAP</t>
        </is>
      </c>
      <c r="AF455" s="319" t="inlineStr">
        <is>
          <t>US GAAP</t>
        </is>
      </c>
      <c r="AG455" s="319" t="inlineStr">
        <is>
          <t>US GAAP</t>
        </is>
      </c>
      <c r="AH455" s="319" t="inlineStr">
        <is>
          <t>US GAAP</t>
        </is>
      </c>
      <c r="AI455" s="319" t="inlineStr">
        <is>
          <t>US GAAP</t>
        </is>
      </c>
      <c r="AJ455" s="319" t="inlineStr">
        <is>
          <t>US GAAP</t>
        </is>
      </c>
      <c r="AK455" s="319" t="inlineStr">
        <is>
          <t>US GAAP</t>
        </is>
      </c>
      <c r="AL455" s="319" t="inlineStr">
        <is>
          <t>US GAAP</t>
        </is>
      </c>
      <c r="AM455" s="319" t="inlineStr">
        <is>
          <t>US GAAP</t>
        </is>
      </c>
      <c r="AN455" s="319" t="inlineStr">
        <is>
          <t>US GAAP</t>
        </is>
      </c>
      <c r="AO455" s="319" t="inlineStr">
        <is>
          <t>US GAAP</t>
        </is>
      </c>
      <c r="AP455" s="319" t="inlineStr">
        <is>
          <t>US GAAP</t>
        </is>
      </c>
      <c r="AQ455" s="319" t="inlineStr">
        <is>
          <t>US GAAP</t>
        </is>
      </c>
      <c r="AR455" s="319" t="inlineStr">
        <is>
          <t>US GAAP</t>
        </is>
      </c>
      <c r="AS455" s="319" t="inlineStr">
        <is>
          <t>US GAAP</t>
        </is>
      </c>
      <c r="AT455" s="319" t="inlineStr">
        <is>
          <t>US GAAP</t>
        </is>
      </c>
      <c r="AU455" s="319" t="inlineStr">
        <is>
          <t>US GAAP</t>
        </is>
      </c>
      <c r="AV455" s="319" t="inlineStr">
        <is>
          <t>US GAAP</t>
        </is>
      </c>
      <c r="AW455" s="319" t="inlineStr">
        <is>
          <t>US GAAP</t>
        </is>
      </c>
      <c r="AX455" s="319" t="inlineStr">
        <is>
          <t>US GAAP</t>
        </is>
      </c>
      <c r="AY455" s="319" t="inlineStr">
        <is>
          <t>US GAAP</t>
        </is>
      </c>
      <c r="AZ455" s="319" t="inlineStr">
        <is>
          <t>US GAAP</t>
        </is>
      </c>
      <c r="BA455" s="319" t="inlineStr">
        <is>
          <t>US GAAP</t>
        </is>
      </c>
      <c r="BB455" s="319" t="inlineStr">
        <is>
          <t>US GAAP</t>
        </is>
      </c>
      <c r="BC455" s="319" t="inlineStr">
        <is>
          <t>US GAAP</t>
        </is>
      </c>
      <c r="BD455" s="319" t="inlineStr">
        <is>
          <t>US GAAP</t>
        </is>
      </c>
      <c r="BE455" s="319" t="inlineStr">
        <is>
          <t>US GAAP</t>
        </is>
      </c>
      <c r="BF455" s="319" t="inlineStr">
        <is>
          <t>US GAAP</t>
        </is>
      </c>
      <c r="BG455" s="319" t="inlineStr">
        <is>
          <t>US GAAP</t>
        </is>
      </c>
      <c r="BH455" s="319" t="inlineStr">
        <is>
          <t>US GAAP</t>
        </is>
      </c>
      <c r="BI455" s="319" t="inlineStr">
        <is>
          <t>US GAAP</t>
        </is>
      </c>
      <c r="BJ455" s="319" t="inlineStr">
        <is>
          <t>US GAAP</t>
        </is>
      </c>
      <c r="BK455" s="319" t="inlineStr">
        <is>
          <t>US GAAP</t>
        </is>
      </c>
      <c r="BL455" s="319" t="inlineStr">
        <is>
          <t>US GAAP</t>
        </is>
      </c>
      <c r="BM455" s="319" t="inlineStr">
        <is>
          <t>US GAAP</t>
        </is>
      </c>
      <c r="BN455" s="319" t="inlineStr">
        <is>
          <t>US GAAP</t>
        </is>
      </c>
      <c r="BO455" s="319" t="inlineStr">
        <is>
          <t>US GAAP</t>
        </is>
      </c>
      <c r="BP455" s="319" t="inlineStr">
        <is>
          <t>US GAAP</t>
        </is>
      </c>
      <c r="BQ455" s="319" t="inlineStr">
        <is>
          <t>US GAAP</t>
        </is>
      </c>
      <c r="BR455" s="319" t="inlineStr">
        <is>
          <t>US GAAP</t>
        </is>
      </c>
      <c r="BS455" s="319" t="inlineStr">
        <is>
          <t>US GAAP</t>
        </is>
      </c>
      <c r="BT455" s="319" t="inlineStr">
        <is>
          <t>US GAAP</t>
        </is>
      </c>
      <c r="BU455" s="319" t="inlineStr">
        <is>
          <t>US GAAP</t>
        </is>
      </c>
      <c r="BV455" s="319" t="inlineStr">
        <is>
          <t>US GAAP</t>
        </is>
      </c>
      <c r="BW455" s="319" t="inlineStr">
        <is>
          <t>US GAAP</t>
        </is>
      </c>
      <c r="BX455" s="319" t="inlineStr">
        <is>
          <t>US GAAP</t>
        </is>
      </c>
      <c r="BY455" s="319" t="inlineStr">
        <is>
          <t>US GAAP</t>
        </is>
      </c>
      <c r="BZ455" s="319" t="inlineStr">
        <is>
          <t>US GAAP</t>
        </is>
      </c>
      <c r="CA455" s="319" t="inlineStr">
        <is>
          <t>US GAAP</t>
        </is>
      </c>
      <c r="CB455" s="319" t="inlineStr">
        <is>
          <t>US GAAP</t>
        </is>
      </c>
      <c r="CC455" s="302" t="n"/>
      <c r="CD455" s="302" t="n"/>
      <c r="CE455" s="302" t="n"/>
      <c r="CF455" s="302" t="n"/>
      <c r="CG455" s="302" t="n"/>
      <c r="CH455" s="302" t="n"/>
      <c r="CI455" s="302" t="n"/>
      <c r="CJ455" s="302" t="n"/>
      <c r="CK455" s="302" t="n"/>
      <c r="CL455" s="302" t="n"/>
      <c r="CM455" s="302" t="n"/>
      <c r="CN455" s="302" t="n"/>
      <c r="CO455" s="302" t="n"/>
      <c r="CP455" s="302" t="n"/>
      <c r="CQ455" s="302" t="n"/>
      <c r="CR455" s="302" t="n"/>
      <c r="CS455" s="302" t="n"/>
      <c r="CT455" s="302" t="n"/>
      <c r="CU455" s="302" t="n"/>
      <c r="CV455" s="302" t="n"/>
    </row>
    <row r="456" ht="10.5" customHeight="1" s="412">
      <c r="A456" s="318" t="inlineStr">
        <is>
          <t>Book Value / Share</t>
        </is>
      </c>
      <c r="B456" s="319" t="inlineStr">
        <is>
          <t>-</t>
        </is>
      </c>
      <c r="C456" s="319" t="inlineStr">
        <is>
          <t>-</t>
        </is>
      </c>
      <c r="D456" s="319" t="inlineStr">
        <is>
          <t>-</t>
        </is>
      </c>
      <c r="E456" s="319" t="inlineStr">
        <is>
          <t>-</t>
        </is>
      </c>
      <c r="F456" s="319" t="inlineStr">
        <is>
          <t>-</t>
        </is>
      </c>
      <c r="G456" s="319" t="inlineStr">
        <is>
          <t>-</t>
        </is>
      </c>
      <c r="H456" s="461" t="n">
        <v>1.535</v>
      </c>
      <c r="I456" s="319" t="inlineStr">
        <is>
          <t>-</t>
        </is>
      </c>
      <c r="J456" s="319" t="inlineStr">
        <is>
          <t>-</t>
        </is>
      </c>
      <c r="K456" s="461" t="n">
        <v>1.89</v>
      </c>
      <c r="L456" s="461" t="n">
        <v>1.643</v>
      </c>
      <c r="M456" s="461" t="n">
        <v>1.89</v>
      </c>
      <c r="N456" s="461" t="n">
        <v>2.795</v>
      </c>
      <c r="O456" s="461" t="n">
        <v>3.04834</v>
      </c>
      <c r="P456" s="461" t="n">
        <v>2.741</v>
      </c>
      <c r="Q456" s="461" t="n">
        <v>4.23</v>
      </c>
      <c r="R456" s="461" t="n">
        <v>3.45705</v>
      </c>
      <c r="S456" s="461" t="n">
        <v>4.79755</v>
      </c>
      <c r="T456" s="461" t="n">
        <v>5.4604</v>
      </c>
      <c r="U456" s="461" t="n">
        <v>5.9925</v>
      </c>
      <c r="V456" s="461" t="n">
        <v>6.4562</v>
      </c>
      <c r="W456" s="461" t="n">
        <v>6.8692</v>
      </c>
      <c r="X456" s="461" t="n">
        <v>6.1432</v>
      </c>
      <c r="Y456" s="461" t="n">
        <v>6.4342</v>
      </c>
      <c r="Z456" s="461" t="n">
        <v>6.7519</v>
      </c>
      <c r="AA456" s="461" t="n">
        <v>7.1812</v>
      </c>
      <c r="AB456" s="461" t="n">
        <v>9.508100000000001</v>
      </c>
      <c r="AC456" s="461" t="n">
        <v>7.7614</v>
      </c>
      <c r="AD456" s="461" t="n">
        <v>9.867000000000001</v>
      </c>
      <c r="AE456" s="461" t="n">
        <v>8.192</v>
      </c>
      <c r="AF456" s="461" t="n">
        <v>8.2461</v>
      </c>
      <c r="AG456" s="461" t="n">
        <v>8.675800000000001</v>
      </c>
      <c r="AH456" s="461" t="n">
        <v>8.356</v>
      </c>
      <c r="AI456" s="461" t="n">
        <v>8.1799</v>
      </c>
      <c r="AJ456" s="461" t="n">
        <v>7.3073</v>
      </c>
      <c r="AK456" s="461" t="n">
        <v>8.920999999999999</v>
      </c>
      <c r="AL456" s="461" t="n">
        <v>9.0855</v>
      </c>
      <c r="AM456" s="461" t="n">
        <v>8.779999999999999</v>
      </c>
      <c r="AN456" s="461" t="n">
        <v>9.9206</v>
      </c>
      <c r="AO456" s="461" t="n">
        <v>10.5864</v>
      </c>
      <c r="AP456" s="461" t="n">
        <v>10.98</v>
      </c>
      <c r="AQ456" s="461" t="n">
        <v>10.4831</v>
      </c>
      <c r="AR456" s="461" t="n">
        <v>11.725</v>
      </c>
      <c r="AS456" s="461" t="n">
        <v>12.0372</v>
      </c>
      <c r="AT456" s="461" t="n">
        <v>9.814</v>
      </c>
      <c r="AU456" s="461" t="n">
        <v>10.571</v>
      </c>
      <c r="AV456" s="461" t="n">
        <v>10.7932</v>
      </c>
      <c r="AW456" s="461" t="n">
        <v>10.4062</v>
      </c>
      <c r="AX456" s="461" t="n">
        <v>11.5258</v>
      </c>
      <c r="AY456" s="461" t="n">
        <v>12.6045</v>
      </c>
      <c r="AZ456" s="461" t="n">
        <v>14.294</v>
      </c>
      <c r="BA456" s="461" t="n">
        <v>14.0347</v>
      </c>
      <c r="BB456" s="461" t="n">
        <v>15.2991</v>
      </c>
      <c r="BC456" s="461" t="n">
        <v>16.5207</v>
      </c>
      <c r="BD456" s="461" t="n">
        <v>18.87461</v>
      </c>
      <c r="BE456" s="461" t="n">
        <v>20.154</v>
      </c>
      <c r="BF456" s="461" t="n">
        <v>20.4703</v>
      </c>
      <c r="BG456" s="461" t="n">
        <v>20.42</v>
      </c>
      <c r="BH456" s="461" t="n">
        <v>21.115</v>
      </c>
      <c r="BI456" s="461" t="n">
        <v>20.0397</v>
      </c>
      <c r="BJ456" s="461" t="n">
        <v>22.34295</v>
      </c>
      <c r="BK456" s="461" t="n">
        <v>23.77722</v>
      </c>
      <c r="BL456" s="461" t="n">
        <v>24.6644</v>
      </c>
      <c r="BM456" s="461" t="n">
        <v>26.015</v>
      </c>
      <c r="BN456" s="461" t="n">
        <v>29.055</v>
      </c>
      <c r="BO456" s="461" t="n">
        <v>28.8519</v>
      </c>
      <c r="BP456" s="461" t="n">
        <v>33.3955</v>
      </c>
      <c r="BQ456" s="461" t="n">
        <v>33.4015</v>
      </c>
      <c r="BR456" s="462" t="n">
        <v>34.50333</v>
      </c>
      <c r="BS456" s="462" t="n">
        <v>36.28</v>
      </c>
      <c r="BT456" s="462" t="n">
        <v>40.69333</v>
      </c>
      <c r="BU456" s="462" t="n">
        <v>43.54</v>
      </c>
      <c r="BV456" s="462" t="n">
        <v>45.42</v>
      </c>
      <c r="BW456" s="462" t="n">
        <v>47.16</v>
      </c>
      <c r="BX456" s="462" t="n">
        <v>52.2</v>
      </c>
      <c r="BY456" s="319" t="inlineStr">
        <is>
          <t>-</t>
        </is>
      </c>
      <c r="BZ456" s="319" t="inlineStr">
        <is>
          <t>-</t>
        </is>
      </c>
      <c r="CA456" s="319" t="inlineStr">
        <is>
          <t>-</t>
        </is>
      </c>
      <c r="CB456" s="319" t="inlineStr">
        <is>
          <t>-</t>
        </is>
      </c>
      <c r="CC456" s="302" t="n"/>
      <c r="CD456" s="302" t="n"/>
      <c r="CE456" s="302" t="n"/>
      <c r="CF456" s="302" t="n"/>
      <c r="CG456" s="302" t="n"/>
      <c r="CH456" s="302" t="n"/>
      <c r="CI456" s="302" t="n"/>
      <c r="CJ456" s="302" t="n"/>
      <c r="CK456" s="302" t="n"/>
      <c r="CL456" s="302" t="n"/>
      <c r="CM456" s="302" t="n"/>
      <c r="CN456" s="302" t="n"/>
      <c r="CO456" s="302" t="n"/>
      <c r="CP456" s="302" t="n"/>
      <c r="CQ456" s="302" t="n"/>
      <c r="CR456" s="302" t="n"/>
      <c r="CS456" s="302" t="n"/>
      <c r="CT456" s="302" t="n"/>
      <c r="CU456" s="302" t="n"/>
      <c r="CV456" s="302" t="n"/>
    </row>
    <row r="457" ht="10.5" customHeight="1" s="412">
      <c r="A457" s="302" t="inlineStr">
        <is>
          <t xml:space="preserve">    Final Est.</t>
        </is>
      </c>
      <c r="B457" s="319" t="inlineStr">
        <is>
          <t>-</t>
        </is>
      </c>
      <c r="C457" s="319" t="inlineStr">
        <is>
          <t>-</t>
        </is>
      </c>
      <c r="D457" s="319" t="inlineStr">
        <is>
          <t>-</t>
        </is>
      </c>
      <c r="E457" s="319" t="inlineStr">
        <is>
          <t>-</t>
        </is>
      </c>
      <c r="F457" s="319" t="inlineStr">
        <is>
          <t>-</t>
        </is>
      </c>
      <c r="G457" s="319" t="inlineStr">
        <is>
          <t>-</t>
        </is>
      </c>
      <c r="H457" s="462" t="n">
        <v>1.1225</v>
      </c>
      <c r="I457" s="319" t="inlineStr">
        <is>
          <t>-</t>
        </is>
      </c>
      <c r="J457" s="319" t="inlineStr">
        <is>
          <t>-</t>
        </is>
      </c>
      <c r="K457" s="462" t="n">
        <v>1.38</v>
      </c>
      <c r="L457" s="462" t="n">
        <v>1.525</v>
      </c>
      <c r="M457" s="462" t="n">
        <v>1.59</v>
      </c>
      <c r="N457" s="462" t="n">
        <v>2.06</v>
      </c>
      <c r="O457" s="462" t="n">
        <v>2.2575</v>
      </c>
      <c r="P457" s="462" t="n">
        <v>2.715</v>
      </c>
      <c r="Q457" s="462" t="n">
        <v>2.655</v>
      </c>
      <c r="R457" s="462" t="n">
        <v>3.65</v>
      </c>
      <c r="S457" s="462" t="n">
        <v>3.53844</v>
      </c>
      <c r="T457" s="462" t="n">
        <v>4.05255</v>
      </c>
      <c r="U457" s="462" t="n">
        <v>4.47687</v>
      </c>
      <c r="V457" s="462" t="n">
        <v>4.92047</v>
      </c>
      <c r="W457" s="462" t="n">
        <v>5.4543</v>
      </c>
      <c r="X457" s="462" t="n">
        <v>5.96065</v>
      </c>
      <c r="Y457" s="462" t="n">
        <v>6.44857</v>
      </c>
      <c r="Z457" s="462" t="n">
        <v>6.71303</v>
      </c>
      <c r="AA457" s="462" t="n">
        <v>7.10115</v>
      </c>
      <c r="AB457" s="462" t="n">
        <v>7.85363</v>
      </c>
      <c r="AC457" s="462" t="n">
        <v>7.73319</v>
      </c>
      <c r="AD457" s="462" t="n">
        <v>7.67759</v>
      </c>
      <c r="AE457" s="462" t="n">
        <v>8.042820000000001</v>
      </c>
      <c r="AF457" s="462" t="n">
        <v>8.45139</v>
      </c>
      <c r="AG457" s="462" t="n">
        <v>7.80454</v>
      </c>
      <c r="AH457" s="462" t="n">
        <v>8.168979999999999</v>
      </c>
      <c r="AI457" s="462" t="n">
        <v>7.15012</v>
      </c>
      <c r="AJ457" s="462" t="n">
        <v>8.262219999999999</v>
      </c>
      <c r="AK457" s="462" t="n">
        <v>7.67462</v>
      </c>
      <c r="AL457" s="462" t="n">
        <v>8.49484</v>
      </c>
      <c r="AM457" s="462" t="n">
        <v>7.70576</v>
      </c>
      <c r="AN457" s="462" t="n">
        <v>9.30592</v>
      </c>
      <c r="AO457" s="462" t="n">
        <v>10.16795</v>
      </c>
      <c r="AP457" s="462" t="n">
        <v>10.11263</v>
      </c>
      <c r="AQ457" s="462" t="n">
        <v>10.79692</v>
      </c>
      <c r="AR457" s="462" t="n">
        <v>11.55693</v>
      </c>
      <c r="AS457" s="462" t="n">
        <v>12.28152</v>
      </c>
      <c r="AT457" s="462" t="n">
        <v>11.31652</v>
      </c>
      <c r="AU457" s="462" t="n">
        <v>10.61914</v>
      </c>
      <c r="AV457" s="462" t="n">
        <v>12.29618</v>
      </c>
      <c r="AW457" s="462" t="n">
        <v>11.32385</v>
      </c>
      <c r="AX457" s="462" t="n">
        <v>10.69527</v>
      </c>
      <c r="AY457" s="462" t="n">
        <v>12.22225</v>
      </c>
      <c r="AZ457" s="462" t="n">
        <v>14.615</v>
      </c>
      <c r="BA457" s="462" t="n">
        <v>15.855</v>
      </c>
      <c r="BB457" s="462" t="n">
        <v>13.815</v>
      </c>
      <c r="BC457" s="462" t="n">
        <v>16.51</v>
      </c>
      <c r="BD457" s="462" t="n">
        <v>19.13</v>
      </c>
      <c r="BE457" s="462" t="n">
        <v>19.5675</v>
      </c>
      <c r="BF457" s="462" t="n">
        <v>20.2175</v>
      </c>
      <c r="BG457" s="462" t="n">
        <v>20.705</v>
      </c>
      <c r="BH457" s="462" t="n">
        <v>22.50667</v>
      </c>
      <c r="BI457" s="462" t="n">
        <v>21.6625</v>
      </c>
      <c r="BJ457" s="462" t="n">
        <v>21.5975</v>
      </c>
      <c r="BK457" s="462" t="n">
        <v>23.055</v>
      </c>
      <c r="BL457" s="462" t="n">
        <v>26.63667</v>
      </c>
      <c r="BM457" s="462" t="n">
        <v>25.09333</v>
      </c>
      <c r="BN457" s="462" t="n">
        <v>27.4425</v>
      </c>
      <c r="BO457" s="462" t="n">
        <v>28.65667</v>
      </c>
      <c r="BP457" s="462" t="n">
        <v>30.33333</v>
      </c>
      <c r="BQ457" s="462" t="n">
        <v>34.1125</v>
      </c>
      <c r="BR457" s="319" t="inlineStr">
        <is>
          <t>-</t>
        </is>
      </c>
      <c r="BS457" s="319" t="inlineStr">
        <is>
          <t>-</t>
        </is>
      </c>
      <c r="BT457" s="319" t="inlineStr">
        <is>
          <t>-</t>
        </is>
      </c>
      <c r="BU457" s="319" t="inlineStr">
        <is>
          <t>-</t>
        </is>
      </c>
      <c r="BV457" s="319" t="inlineStr">
        <is>
          <t>-</t>
        </is>
      </c>
      <c r="BW457" s="319" t="inlineStr">
        <is>
          <t>-</t>
        </is>
      </c>
      <c r="BX457" s="319" t="inlineStr">
        <is>
          <t>-</t>
        </is>
      </c>
      <c r="BY457" s="319" t="inlineStr">
        <is>
          <t>-</t>
        </is>
      </c>
      <c r="BZ457" s="319" t="inlineStr">
        <is>
          <t>-</t>
        </is>
      </c>
      <c r="CA457" s="319" t="inlineStr">
        <is>
          <t>-</t>
        </is>
      </c>
      <c r="CB457" s="319" t="inlineStr">
        <is>
          <t>-</t>
        </is>
      </c>
      <c r="CC457" s="302" t="n"/>
      <c r="CD457" s="302" t="n"/>
      <c r="CE457" s="302" t="n"/>
      <c r="CF457" s="302" t="n"/>
      <c r="CG457" s="302" t="n"/>
      <c r="CH457" s="302" t="n"/>
      <c r="CI457" s="302" t="n"/>
      <c r="CJ457" s="302" t="n"/>
      <c r="CK457" s="302" t="n"/>
      <c r="CL457" s="302" t="n"/>
      <c r="CM457" s="302" t="n"/>
      <c r="CN457" s="302" t="n"/>
      <c r="CO457" s="302" t="n"/>
      <c r="CP457" s="302" t="n"/>
      <c r="CQ457" s="302" t="n"/>
      <c r="CR457" s="302" t="n"/>
      <c r="CS457" s="302" t="n"/>
      <c r="CT457" s="302" t="n"/>
      <c r="CU457" s="302" t="n"/>
      <c r="CV457" s="302" t="n"/>
    </row>
    <row r="458" ht="10.5" customHeight="1" s="412">
      <c r="A458" s="302" t="inlineStr">
        <is>
          <t xml:space="preserve">    Median</t>
        </is>
      </c>
      <c r="B458" s="319" t="inlineStr">
        <is>
          <t>-</t>
        </is>
      </c>
      <c r="C458" s="319" t="inlineStr">
        <is>
          <t>-</t>
        </is>
      </c>
      <c r="D458" s="319" t="inlineStr">
        <is>
          <t>-</t>
        </is>
      </c>
      <c r="E458" s="319" t="inlineStr">
        <is>
          <t>-</t>
        </is>
      </c>
      <c r="F458" s="319" t="inlineStr">
        <is>
          <t>-</t>
        </is>
      </c>
      <c r="G458" s="319" t="inlineStr">
        <is>
          <t>-</t>
        </is>
      </c>
      <c r="H458" s="462" t="n">
        <v>1.1225</v>
      </c>
      <c r="I458" s="319" t="inlineStr">
        <is>
          <t>-</t>
        </is>
      </c>
      <c r="J458" s="319" t="inlineStr">
        <is>
          <t>-</t>
        </is>
      </c>
      <c r="K458" s="462" t="n">
        <v>1.38</v>
      </c>
      <c r="L458" s="462" t="n">
        <v>1.525</v>
      </c>
      <c r="M458" s="462" t="n">
        <v>1.59</v>
      </c>
      <c r="N458" s="462" t="n">
        <v>2.06</v>
      </c>
      <c r="O458" s="462" t="n">
        <v>2.2575</v>
      </c>
      <c r="P458" s="462" t="n">
        <v>2.715</v>
      </c>
      <c r="Q458" s="462" t="n">
        <v>2.655</v>
      </c>
      <c r="R458" s="462" t="n">
        <v>3.65</v>
      </c>
      <c r="S458" s="462" t="n">
        <v>3.72</v>
      </c>
      <c r="T458" s="462" t="n">
        <v>4.015</v>
      </c>
      <c r="U458" s="462" t="n">
        <v>4.51</v>
      </c>
      <c r="V458" s="462" t="n">
        <v>4.95</v>
      </c>
      <c r="W458" s="462" t="n">
        <v>5.43</v>
      </c>
      <c r="X458" s="462" t="n">
        <v>5.98</v>
      </c>
      <c r="Y458" s="462" t="n">
        <v>6.43</v>
      </c>
      <c r="Z458" s="462" t="n">
        <v>6.7</v>
      </c>
      <c r="AA458" s="462" t="n">
        <v>7.135</v>
      </c>
      <c r="AB458" s="462" t="n">
        <v>7.84</v>
      </c>
      <c r="AC458" s="462" t="n">
        <v>7.82</v>
      </c>
      <c r="AD458" s="462" t="n">
        <v>7.55</v>
      </c>
      <c r="AE458" s="462" t="n">
        <v>8.16</v>
      </c>
      <c r="AF458" s="462" t="n">
        <v>8.289999999999999</v>
      </c>
      <c r="AG458" s="462" t="n">
        <v>7.6725</v>
      </c>
      <c r="AH458" s="462" t="n">
        <v>8.1365</v>
      </c>
      <c r="AI458" s="462" t="n">
        <v>7.734</v>
      </c>
      <c r="AJ458" s="462" t="n">
        <v>8.234999999999999</v>
      </c>
      <c r="AK458" s="462" t="n">
        <v>7.62</v>
      </c>
      <c r="AL458" s="462" t="n">
        <v>8.46969</v>
      </c>
      <c r="AM458" s="462" t="n">
        <v>8.529999999999999</v>
      </c>
      <c r="AN458" s="462" t="n">
        <v>9.605</v>
      </c>
      <c r="AO458" s="462" t="n">
        <v>10.125</v>
      </c>
      <c r="AP458" s="462" t="n">
        <v>10.11</v>
      </c>
      <c r="AQ458" s="462" t="n">
        <v>10.825</v>
      </c>
      <c r="AR458" s="462" t="n">
        <v>11.7</v>
      </c>
      <c r="AS458" s="462" t="n">
        <v>12.215</v>
      </c>
      <c r="AT458" s="462" t="n">
        <v>11.88456</v>
      </c>
      <c r="AU458" s="462" t="n">
        <v>10.24</v>
      </c>
      <c r="AV458" s="462" t="n">
        <v>12.25</v>
      </c>
      <c r="AW458" s="462" t="n">
        <v>11.24</v>
      </c>
      <c r="AX458" s="462" t="n">
        <v>10.795</v>
      </c>
      <c r="AY458" s="462" t="n">
        <v>12.4945</v>
      </c>
      <c r="AZ458" s="462" t="n">
        <v>14.935</v>
      </c>
      <c r="BA458" s="462" t="n">
        <v>15.855</v>
      </c>
      <c r="BB458" s="462" t="n">
        <v>14.62</v>
      </c>
      <c r="BC458" s="462" t="n">
        <v>16.5</v>
      </c>
      <c r="BD458" s="462" t="n">
        <v>19.12</v>
      </c>
      <c r="BE458" s="462" t="n">
        <v>19.685</v>
      </c>
      <c r="BF458" s="462" t="n">
        <v>20.335</v>
      </c>
      <c r="BG458" s="462" t="n">
        <v>20.61</v>
      </c>
      <c r="BH458" s="462" t="n">
        <v>22.44</v>
      </c>
      <c r="BI458" s="462" t="n">
        <v>21.87</v>
      </c>
      <c r="BJ458" s="462" t="n">
        <v>21.43</v>
      </c>
      <c r="BK458" s="462" t="n">
        <v>23.095</v>
      </c>
      <c r="BL458" s="462" t="n">
        <v>26.6</v>
      </c>
      <c r="BM458" s="462" t="n">
        <v>24.65</v>
      </c>
      <c r="BN458" s="462" t="n">
        <v>27.435</v>
      </c>
      <c r="BO458" s="462" t="n">
        <v>28.56</v>
      </c>
      <c r="BP458" s="462" t="n">
        <v>30.24</v>
      </c>
      <c r="BQ458" s="462" t="n">
        <v>33.945</v>
      </c>
      <c r="BR458" s="462" t="n">
        <v>34.72</v>
      </c>
      <c r="BS458" s="462" t="n">
        <v>36.59</v>
      </c>
      <c r="BT458" s="462" t="n">
        <v>41.14</v>
      </c>
      <c r="BU458" s="462" t="n">
        <v>43.54</v>
      </c>
      <c r="BV458" s="462" t="n">
        <v>45.42</v>
      </c>
      <c r="BW458" s="462" t="n">
        <v>47.16</v>
      </c>
      <c r="BX458" s="462" t="n">
        <v>52.2</v>
      </c>
      <c r="BY458" s="319" t="inlineStr">
        <is>
          <t>-</t>
        </is>
      </c>
      <c r="BZ458" s="319" t="inlineStr">
        <is>
          <t>-</t>
        </is>
      </c>
      <c r="CA458" s="319" t="inlineStr">
        <is>
          <t>-</t>
        </is>
      </c>
      <c r="CB458" s="319" t="inlineStr">
        <is>
          <t>-</t>
        </is>
      </c>
      <c r="CC458" s="302" t="n"/>
      <c r="CD458" s="302" t="n"/>
      <c r="CE458" s="302" t="n"/>
      <c r="CF458" s="302" t="n"/>
      <c r="CG458" s="302" t="n"/>
      <c r="CH458" s="302" t="n"/>
      <c r="CI458" s="302" t="n"/>
      <c r="CJ458" s="302" t="n"/>
      <c r="CK458" s="302" t="n"/>
      <c r="CL458" s="302" t="n"/>
      <c r="CM458" s="302" t="n"/>
      <c r="CN458" s="302" t="n"/>
      <c r="CO458" s="302" t="n"/>
      <c r="CP458" s="302" t="n"/>
      <c r="CQ458" s="302" t="n"/>
      <c r="CR458" s="302" t="n"/>
      <c r="CS458" s="302" t="n"/>
      <c r="CT458" s="302" t="n"/>
      <c r="CU458" s="302" t="n"/>
      <c r="CV458" s="302" t="n"/>
    </row>
    <row r="459" ht="10.5" customHeight="1" s="412">
      <c r="A459" s="302" t="inlineStr">
        <is>
          <t xml:space="preserve">    High</t>
        </is>
      </c>
      <c r="B459" s="319" t="inlineStr">
        <is>
          <t>-</t>
        </is>
      </c>
      <c r="C459" s="319" t="inlineStr">
        <is>
          <t>-</t>
        </is>
      </c>
      <c r="D459" s="319" t="inlineStr">
        <is>
          <t>-</t>
        </is>
      </c>
      <c r="E459" s="319" t="inlineStr">
        <is>
          <t>-</t>
        </is>
      </c>
      <c r="F459" s="319" t="inlineStr">
        <is>
          <t>-</t>
        </is>
      </c>
      <c r="G459" s="319" t="inlineStr">
        <is>
          <t>-</t>
        </is>
      </c>
      <c r="H459" s="462" t="n">
        <v>1.175</v>
      </c>
      <c r="I459" s="319" t="inlineStr">
        <is>
          <t>-</t>
        </is>
      </c>
      <c r="J459" s="319" t="inlineStr">
        <is>
          <t>-</t>
        </is>
      </c>
      <c r="K459" s="462" t="n">
        <v>1.38</v>
      </c>
      <c r="L459" s="462" t="n">
        <v>1.525</v>
      </c>
      <c r="M459" s="462" t="n">
        <v>1.59</v>
      </c>
      <c r="N459" s="462" t="n">
        <v>2.06</v>
      </c>
      <c r="O459" s="462" t="n">
        <v>2.34</v>
      </c>
      <c r="P459" s="462" t="n">
        <v>2.815</v>
      </c>
      <c r="Q459" s="462" t="n">
        <v>3.12</v>
      </c>
      <c r="R459" s="462" t="n">
        <v>3.96</v>
      </c>
      <c r="S459" s="462" t="n">
        <v>3.79</v>
      </c>
      <c r="T459" s="462" t="n">
        <v>4.21</v>
      </c>
      <c r="U459" s="462" t="n">
        <v>4.6</v>
      </c>
      <c r="V459" s="462" t="n">
        <v>5.09</v>
      </c>
      <c r="W459" s="462" t="n">
        <v>5.5972</v>
      </c>
      <c r="X459" s="462" t="n">
        <v>6.05</v>
      </c>
      <c r="Y459" s="462" t="n">
        <v>6.6</v>
      </c>
      <c r="Z459" s="462" t="n">
        <v>6.8</v>
      </c>
      <c r="AA459" s="462" t="n">
        <v>7.24</v>
      </c>
      <c r="AB459" s="462" t="n">
        <v>8.04213</v>
      </c>
      <c r="AC459" s="462" t="n">
        <v>8.1</v>
      </c>
      <c r="AD459" s="462" t="n">
        <v>8.039999999999999</v>
      </c>
      <c r="AE459" s="462" t="n">
        <v>8.2341</v>
      </c>
      <c r="AF459" s="462" t="n">
        <v>9.53335</v>
      </c>
      <c r="AG459" s="462" t="n">
        <v>8.44</v>
      </c>
      <c r="AH459" s="462" t="n">
        <v>8.460000000000001</v>
      </c>
      <c r="AI459" s="462" t="n">
        <v>8.19</v>
      </c>
      <c r="AJ459" s="462" t="n">
        <v>8.68272</v>
      </c>
      <c r="AK459" s="462" t="n">
        <v>8.32</v>
      </c>
      <c r="AL459" s="462" t="n">
        <v>9.09</v>
      </c>
      <c r="AM459" s="462" t="n">
        <v>8.859999999999999</v>
      </c>
      <c r="AN459" s="462" t="n">
        <v>9.84</v>
      </c>
      <c r="AO459" s="462" t="n">
        <v>10.55</v>
      </c>
      <c r="AP459" s="462" t="n">
        <v>10.35</v>
      </c>
      <c r="AQ459" s="462" t="n">
        <v>11.10154</v>
      </c>
      <c r="AR459" s="462" t="n">
        <v>11.87</v>
      </c>
      <c r="AS459" s="462" t="n">
        <v>12.84</v>
      </c>
      <c r="AT459" s="462" t="n">
        <v>12.57</v>
      </c>
      <c r="AU459" s="462" t="n">
        <v>13.72481</v>
      </c>
      <c r="AV459" s="462" t="n">
        <v>12.60088</v>
      </c>
      <c r="AW459" s="462" t="n">
        <v>12.03</v>
      </c>
      <c r="AX459" s="462" t="n">
        <v>11.82164</v>
      </c>
      <c r="AY459" s="462" t="n">
        <v>12.75</v>
      </c>
      <c r="AZ459" s="462" t="n">
        <v>14.94</v>
      </c>
      <c r="BA459" s="462" t="n">
        <v>16.45</v>
      </c>
      <c r="BB459" s="462" t="n">
        <v>14.68</v>
      </c>
      <c r="BC459" s="462" t="n">
        <v>16.71</v>
      </c>
      <c r="BD459" s="462" t="n">
        <v>19.22</v>
      </c>
      <c r="BE459" s="462" t="n">
        <v>20.62</v>
      </c>
      <c r="BF459" s="462" t="n">
        <v>20.89</v>
      </c>
      <c r="BG459" s="462" t="n">
        <v>21.39</v>
      </c>
      <c r="BH459" s="462" t="n">
        <v>23.17</v>
      </c>
      <c r="BI459" s="462" t="n">
        <v>22.33</v>
      </c>
      <c r="BJ459" s="462" t="n">
        <v>22.34</v>
      </c>
      <c r="BK459" s="462" t="n">
        <v>24.07</v>
      </c>
      <c r="BL459" s="462" t="n">
        <v>27.79</v>
      </c>
      <c r="BM459" s="462" t="n">
        <v>26.43</v>
      </c>
      <c r="BN459" s="462" t="n">
        <v>27.63</v>
      </c>
      <c r="BO459" s="462" t="n">
        <v>28.95</v>
      </c>
      <c r="BP459" s="462" t="n">
        <v>31.42</v>
      </c>
      <c r="BQ459" s="462" t="n">
        <v>36.22</v>
      </c>
      <c r="BR459" s="462" t="n">
        <v>35.3</v>
      </c>
      <c r="BS459" s="462" t="n">
        <v>36.91</v>
      </c>
      <c r="BT459" s="462" t="n">
        <v>42.26</v>
      </c>
      <c r="BU459" s="462" t="n">
        <v>43.54</v>
      </c>
      <c r="BV459" s="462" t="n">
        <v>45.42</v>
      </c>
      <c r="BW459" s="462" t="n">
        <v>47.16</v>
      </c>
      <c r="BX459" s="462" t="n">
        <v>52.2</v>
      </c>
      <c r="BY459" s="319" t="inlineStr">
        <is>
          <t>-</t>
        </is>
      </c>
      <c r="BZ459" s="319" t="inlineStr">
        <is>
          <t>-</t>
        </is>
      </c>
      <c r="CA459" s="319" t="inlineStr">
        <is>
          <t>-</t>
        </is>
      </c>
      <c r="CB459" s="319" t="inlineStr">
        <is>
          <t>-</t>
        </is>
      </c>
      <c r="CC459" s="302" t="n"/>
      <c r="CD459" s="302" t="n"/>
      <c r="CE459" s="302" t="n"/>
      <c r="CF459" s="302" t="n"/>
      <c r="CG459" s="302" t="n"/>
      <c r="CH459" s="302" t="n"/>
      <c r="CI459" s="302" t="n"/>
      <c r="CJ459" s="302" t="n"/>
      <c r="CK459" s="302" t="n"/>
      <c r="CL459" s="302" t="n"/>
      <c r="CM459" s="302" t="n"/>
      <c r="CN459" s="302" t="n"/>
      <c r="CO459" s="302" t="n"/>
      <c r="CP459" s="302" t="n"/>
      <c r="CQ459" s="302" t="n"/>
      <c r="CR459" s="302" t="n"/>
      <c r="CS459" s="302" t="n"/>
      <c r="CT459" s="302" t="n"/>
      <c r="CU459" s="302" t="n"/>
      <c r="CV459" s="302" t="n"/>
    </row>
    <row r="460" ht="10.5" customHeight="1" s="412">
      <c r="A460" s="302" t="inlineStr">
        <is>
          <t xml:space="preserve">    Low</t>
        </is>
      </c>
      <c r="B460" s="319" t="inlineStr">
        <is>
          <t>-</t>
        </is>
      </c>
      <c r="C460" s="319" t="inlineStr">
        <is>
          <t>-</t>
        </is>
      </c>
      <c r="D460" s="319" t="inlineStr">
        <is>
          <t>-</t>
        </is>
      </c>
      <c r="E460" s="319" t="inlineStr">
        <is>
          <t>-</t>
        </is>
      </c>
      <c r="F460" s="319" t="inlineStr">
        <is>
          <t>-</t>
        </is>
      </c>
      <c r="G460" s="319" t="inlineStr">
        <is>
          <t>-</t>
        </is>
      </c>
      <c r="H460" s="462" t="n">
        <v>1.07</v>
      </c>
      <c r="I460" s="319" t="inlineStr">
        <is>
          <t>-</t>
        </is>
      </c>
      <c r="J460" s="319" t="inlineStr">
        <is>
          <t>-</t>
        </is>
      </c>
      <c r="K460" s="462" t="n">
        <v>1.38</v>
      </c>
      <c r="L460" s="462" t="n">
        <v>1.525</v>
      </c>
      <c r="M460" s="462" t="n">
        <v>1.59</v>
      </c>
      <c r="N460" s="462" t="n">
        <v>2.06</v>
      </c>
      <c r="O460" s="462" t="n">
        <v>2.175</v>
      </c>
      <c r="P460" s="462" t="n">
        <v>2.615</v>
      </c>
      <c r="Q460" s="462" t="n">
        <v>2.19</v>
      </c>
      <c r="R460" s="462" t="n">
        <v>3.34</v>
      </c>
      <c r="S460" s="462" t="n">
        <v>3.0222</v>
      </c>
      <c r="T460" s="462" t="n">
        <v>3.93527</v>
      </c>
      <c r="U460" s="462" t="n">
        <v>4.28</v>
      </c>
      <c r="V460" s="462" t="n">
        <v>4.7182</v>
      </c>
      <c r="W460" s="462" t="n">
        <v>5.36</v>
      </c>
      <c r="X460" s="462" t="n">
        <v>5.85</v>
      </c>
      <c r="Y460" s="462" t="n">
        <v>6.33283</v>
      </c>
      <c r="Z460" s="462" t="n">
        <v>6.63</v>
      </c>
      <c r="AA460" s="462" t="n">
        <v>6.8</v>
      </c>
      <c r="AB460" s="462" t="n">
        <v>7.716</v>
      </c>
      <c r="AC460" s="462" t="n">
        <v>7.12595</v>
      </c>
      <c r="AD460" s="462" t="n">
        <v>7.46</v>
      </c>
      <c r="AE460" s="462" t="n">
        <v>7.8</v>
      </c>
      <c r="AF460" s="462" t="n">
        <v>8.050000000000001</v>
      </c>
      <c r="AG460" s="462" t="n">
        <v>7.42</v>
      </c>
      <c r="AH460" s="462" t="n">
        <v>7.84</v>
      </c>
      <c r="AI460" s="462" t="n">
        <v>3.08</v>
      </c>
      <c r="AJ460" s="462" t="n">
        <v>7.925</v>
      </c>
      <c r="AK460" s="462" t="n">
        <v>7.17</v>
      </c>
      <c r="AL460" s="462" t="n">
        <v>7.98</v>
      </c>
      <c r="AM460" s="462" t="n">
        <v>4.16</v>
      </c>
      <c r="AN460" s="462" t="n">
        <v>8.2174</v>
      </c>
      <c r="AO460" s="462" t="n">
        <v>9.773070000000001</v>
      </c>
      <c r="AP460" s="462" t="n">
        <v>9.949999999999999</v>
      </c>
      <c r="AQ460" s="462" t="n">
        <v>10.41</v>
      </c>
      <c r="AR460" s="462" t="n">
        <v>10.5</v>
      </c>
      <c r="AS460" s="462" t="n">
        <v>11.9491</v>
      </c>
      <c r="AT460" s="462" t="n">
        <v>9.56</v>
      </c>
      <c r="AU460" s="462" t="n">
        <v>9.119999999999999</v>
      </c>
      <c r="AV460" s="462" t="n">
        <v>12.1</v>
      </c>
      <c r="AW460" s="462" t="n">
        <v>10.47</v>
      </c>
      <c r="AX460" s="462" t="n">
        <v>9.24</v>
      </c>
      <c r="AY460" s="462" t="n">
        <v>11.15</v>
      </c>
      <c r="AZ460" s="462" t="n">
        <v>13.97</v>
      </c>
      <c r="BA460" s="462" t="n">
        <v>15.26</v>
      </c>
      <c r="BB460" s="462" t="n">
        <v>11.34</v>
      </c>
      <c r="BC460" s="462" t="n">
        <v>16.32</v>
      </c>
      <c r="BD460" s="462" t="n">
        <v>19.05</v>
      </c>
      <c r="BE460" s="462" t="n">
        <v>18.28</v>
      </c>
      <c r="BF460" s="462" t="n">
        <v>19.31</v>
      </c>
      <c r="BG460" s="462" t="n">
        <v>20.21</v>
      </c>
      <c r="BH460" s="462" t="n">
        <v>21.91</v>
      </c>
      <c r="BI460" s="462" t="n">
        <v>20.58</v>
      </c>
      <c r="BJ460" s="462" t="n">
        <v>21.19</v>
      </c>
      <c r="BK460" s="462" t="n">
        <v>21.96</v>
      </c>
      <c r="BL460" s="462" t="n">
        <v>25.52</v>
      </c>
      <c r="BM460" s="462" t="n">
        <v>24.2</v>
      </c>
      <c r="BN460" s="462" t="n">
        <v>27.27</v>
      </c>
      <c r="BO460" s="462" t="n">
        <v>28.46</v>
      </c>
      <c r="BP460" s="462" t="n">
        <v>29.34</v>
      </c>
      <c r="BQ460" s="462" t="n">
        <v>32.34</v>
      </c>
      <c r="BR460" s="462" t="n">
        <v>33.49</v>
      </c>
      <c r="BS460" s="462" t="n">
        <v>35.34</v>
      </c>
      <c r="BT460" s="462" t="n">
        <v>38.68</v>
      </c>
      <c r="BU460" s="462" t="n">
        <v>43.54</v>
      </c>
      <c r="BV460" s="462" t="n">
        <v>45.42</v>
      </c>
      <c r="BW460" s="462" t="n">
        <v>47.16</v>
      </c>
      <c r="BX460" s="462" t="n">
        <v>52.2</v>
      </c>
      <c r="BY460" s="319" t="inlineStr">
        <is>
          <t>-</t>
        </is>
      </c>
      <c r="BZ460" s="319" t="inlineStr">
        <is>
          <t>-</t>
        </is>
      </c>
      <c r="CA460" s="319" t="inlineStr">
        <is>
          <t>-</t>
        </is>
      </c>
      <c r="CB460" s="319" t="inlineStr">
        <is>
          <t>-</t>
        </is>
      </c>
      <c r="CC460" s="302" t="n"/>
      <c r="CD460" s="302" t="n"/>
      <c r="CE460" s="302" t="n"/>
      <c r="CF460" s="302" t="n"/>
      <c r="CG460" s="302" t="n"/>
      <c r="CH460" s="302" t="n"/>
      <c r="CI460" s="302" t="n"/>
      <c r="CJ460" s="302" t="n"/>
      <c r="CK460" s="302" t="n"/>
      <c r="CL460" s="302" t="n"/>
      <c r="CM460" s="302" t="n"/>
      <c r="CN460" s="302" t="n"/>
      <c r="CO460" s="302" t="n"/>
      <c r="CP460" s="302" t="n"/>
      <c r="CQ460" s="302" t="n"/>
      <c r="CR460" s="302" t="n"/>
      <c r="CS460" s="302" t="n"/>
      <c r="CT460" s="302" t="n"/>
      <c r="CU460" s="302" t="n"/>
      <c r="CV460" s="302" t="n"/>
    </row>
    <row r="461" ht="10.5" customHeight="1" s="412">
      <c r="A461" s="302" t="inlineStr">
        <is>
          <t xml:space="preserve">    Std. Dev.</t>
        </is>
      </c>
      <c r="B461" s="319" t="inlineStr">
        <is>
          <t>-</t>
        </is>
      </c>
      <c r="C461" s="319" t="inlineStr">
        <is>
          <t>-</t>
        </is>
      </c>
      <c r="D461" s="319" t="inlineStr">
        <is>
          <t>-</t>
        </is>
      </c>
      <c r="E461" s="319" t="inlineStr">
        <is>
          <t>-</t>
        </is>
      </c>
      <c r="F461" s="319" t="inlineStr">
        <is>
          <t>-</t>
        </is>
      </c>
      <c r="G461" s="319" t="inlineStr">
        <is>
          <t>-</t>
        </is>
      </c>
      <c r="H461" s="460" t="n">
        <v>0.0525</v>
      </c>
      <c r="I461" s="319" t="inlineStr">
        <is>
          <t>-</t>
        </is>
      </c>
      <c r="J461" s="319" t="inlineStr">
        <is>
          <t>-</t>
        </is>
      </c>
      <c r="K461" s="460" t="n">
        <v>0</v>
      </c>
      <c r="L461" s="460" t="n">
        <v>0</v>
      </c>
      <c r="M461" s="460" t="n">
        <v>0</v>
      </c>
      <c r="N461" s="460" t="n">
        <v>0</v>
      </c>
      <c r="O461" s="460" t="n">
        <v>0.0825</v>
      </c>
      <c r="P461" s="460" t="n">
        <v>0.1</v>
      </c>
      <c r="Q461" s="460" t="n">
        <v>0.465</v>
      </c>
      <c r="R461" s="460" t="n">
        <v>0.31</v>
      </c>
      <c r="S461" s="460" t="n">
        <v>0.28678</v>
      </c>
      <c r="T461" s="460" t="n">
        <v>0.09057999999999999</v>
      </c>
      <c r="U461" s="460" t="n">
        <v>0.09328</v>
      </c>
      <c r="V461" s="460" t="n">
        <v>0.12509</v>
      </c>
      <c r="W461" s="460" t="n">
        <v>0.10037</v>
      </c>
      <c r="X461" s="460" t="n">
        <v>0.06723</v>
      </c>
      <c r="Y461" s="460" t="n">
        <v>0.08674</v>
      </c>
      <c r="Z461" s="460" t="n">
        <v>0.06351</v>
      </c>
      <c r="AA461" s="460" t="n">
        <v>0.14405</v>
      </c>
      <c r="AB461" s="460" t="n">
        <v>0.1064</v>
      </c>
      <c r="AC461" s="460" t="n">
        <v>0.32485</v>
      </c>
      <c r="AD461" s="460" t="n">
        <v>0.21422</v>
      </c>
      <c r="AE461" s="460" t="n">
        <v>0.18774</v>
      </c>
      <c r="AF461" s="460" t="n">
        <v>0.50164</v>
      </c>
      <c r="AG461" s="460" t="n">
        <v>0.36908</v>
      </c>
      <c r="AH461" s="460" t="n">
        <v>0.22439</v>
      </c>
      <c r="AI461" s="460" t="n">
        <v>1.68624</v>
      </c>
      <c r="AJ461" s="460" t="n">
        <v>0.24459</v>
      </c>
      <c r="AK461" s="460" t="n">
        <v>0.34606</v>
      </c>
      <c r="AL461" s="460" t="n">
        <v>0.29633</v>
      </c>
      <c r="AM461" s="460" t="n">
        <v>1.77967</v>
      </c>
      <c r="AN461" s="460" t="n">
        <v>0.58344</v>
      </c>
      <c r="AO461" s="460" t="n">
        <v>0.24125</v>
      </c>
      <c r="AP461" s="460" t="n">
        <v>0.12007</v>
      </c>
      <c r="AQ461" s="460" t="n">
        <v>0.2026</v>
      </c>
      <c r="AR461" s="460" t="n">
        <v>0.4398</v>
      </c>
      <c r="AS461" s="460" t="n">
        <v>0.27205</v>
      </c>
      <c r="AT461" s="460" t="n">
        <v>1.24003</v>
      </c>
      <c r="AU461" s="460" t="n">
        <v>1.47666</v>
      </c>
      <c r="AV461" s="460" t="n">
        <v>0.17519</v>
      </c>
      <c r="AW461" s="460" t="n">
        <v>0.52861</v>
      </c>
      <c r="AX461" s="460" t="n">
        <v>0.86088</v>
      </c>
      <c r="AY461" s="460" t="n">
        <v>0.6278</v>
      </c>
      <c r="AZ461" s="460" t="n">
        <v>0.45609</v>
      </c>
      <c r="BA461" s="460" t="n">
        <v>0.595</v>
      </c>
      <c r="BB461" s="460" t="n">
        <v>1.42917</v>
      </c>
      <c r="BC461" s="460" t="n">
        <v>0.15937</v>
      </c>
      <c r="BD461" s="460" t="n">
        <v>0.06976</v>
      </c>
      <c r="BE461" s="460" t="n">
        <v>0.84933</v>
      </c>
      <c r="BF461" s="460" t="n">
        <v>0.57399</v>
      </c>
      <c r="BG461" s="460" t="n">
        <v>0.45527</v>
      </c>
      <c r="BH461" s="460" t="n">
        <v>0.51655</v>
      </c>
      <c r="BI461" s="460" t="n">
        <v>0.67087</v>
      </c>
      <c r="BJ461" s="460" t="n">
        <v>0.44065</v>
      </c>
      <c r="BK461" s="460" t="n">
        <v>0.75725</v>
      </c>
      <c r="BL461" s="460" t="n">
        <v>0.92709</v>
      </c>
      <c r="BM461" s="460" t="n">
        <v>0.96285</v>
      </c>
      <c r="BN461" s="460" t="n">
        <v>0.12755</v>
      </c>
      <c r="BO461" s="460" t="n">
        <v>0.2114</v>
      </c>
      <c r="BP461" s="460" t="n">
        <v>0.85172</v>
      </c>
      <c r="BQ461" s="460" t="n">
        <v>1.48928</v>
      </c>
      <c r="BR461" s="460" t="n">
        <v>0.75464</v>
      </c>
      <c r="BS461" s="460" t="n">
        <v>0.6774</v>
      </c>
      <c r="BT461" s="460" t="n">
        <v>1.49527</v>
      </c>
      <c r="BU461" s="460" t="n">
        <v>0</v>
      </c>
      <c r="BV461" s="460" t="n">
        <v>0</v>
      </c>
      <c r="BW461" s="460" t="n">
        <v>0</v>
      </c>
      <c r="BX461" s="460" t="n">
        <v>0</v>
      </c>
      <c r="BY461" s="319" t="inlineStr">
        <is>
          <t>-</t>
        </is>
      </c>
      <c r="BZ461" s="319" t="inlineStr">
        <is>
          <t>-</t>
        </is>
      </c>
      <c r="CA461" s="319" t="inlineStr">
        <is>
          <t>-</t>
        </is>
      </c>
      <c r="CB461" s="319" t="inlineStr">
        <is>
          <t>-</t>
        </is>
      </c>
      <c r="CC461" s="302" t="n"/>
      <c r="CD461" s="302" t="n"/>
      <c r="CE461" s="302" t="n"/>
      <c r="CF461" s="302" t="n"/>
      <c r="CG461" s="302" t="n"/>
      <c r="CH461" s="302" t="n"/>
      <c r="CI461" s="302" t="n"/>
      <c r="CJ461" s="302" t="n"/>
      <c r="CK461" s="302" t="n"/>
      <c r="CL461" s="302" t="n"/>
      <c r="CM461" s="302" t="n"/>
      <c r="CN461" s="302" t="n"/>
      <c r="CO461" s="302" t="n"/>
      <c r="CP461" s="302" t="n"/>
      <c r="CQ461" s="302" t="n"/>
      <c r="CR461" s="302" t="n"/>
      <c r="CS461" s="302" t="n"/>
      <c r="CT461" s="302" t="n"/>
      <c r="CU461" s="302" t="n"/>
      <c r="CV461" s="302" t="n"/>
    </row>
    <row r="462" ht="10.5" customHeight="1" s="412">
      <c r="A462" s="302" t="inlineStr">
        <is>
          <t xml:space="preserve">    No. of Estimates</t>
        </is>
      </c>
      <c r="B462" s="319" t="inlineStr">
        <is>
          <t>-</t>
        </is>
      </c>
      <c r="C462" s="319" t="inlineStr">
        <is>
          <t>-</t>
        </is>
      </c>
      <c r="D462" s="319" t="inlineStr">
        <is>
          <t>-</t>
        </is>
      </c>
      <c r="E462" s="319" t="inlineStr">
        <is>
          <t>-</t>
        </is>
      </c>
      <c r="F462" s="319" t="inlineStr">
        <is>
          <t>-</t>
        </is>
      </c>
      <c r="G462" s="319" t="inlineStr">
        <is>
          <t>-</t>
        </is>
      </c>
      <c r="H462" s="319" t="inlineStr">
        <is>
          <t>2/1</t>
        </is>
      </c>
      <c r="I462" s="319" t="inlineStr">
        <is>
          <t>-</t>
        </is>
      </c>
      <c r="J462" s="319" t="inlineStr">
        <is>
          <t>-</t>
        </is>
      </c>
      <c r="K462" s="319" t="inlineStr">
        <is>
          <t>1/1</t>
        </is>
      </c>
      <c r="L462" s="319" t="inlineStr">
        <is>
          <t>1/1</t>
        </is>
      </c>
      <c r="M462" s="319" t="inlineStr">
        <is>
          <t>1/1</t>
        </is>
      </c>
      <c r="N462" s="319" t="inlineStr">
        <is>
          <t>1/1</t>
        </is>
      </c>
      <c r="O462" s="319" t="inlineStr">
        <is>
          <t>2/2</t>
        </is>
      </c>
      <c r="P462" s="319" t="inlineStr">
        <is>
          <t>2/2</t>
        </is>
      </c>
      <c r="Q462" s="319" t="inlineStr">
        <is>
          <t>2/2</t>
        </is>
      </c>
      <c r="R462" s="319" t="inlineStr">
        <is>
          <t>2/2</t>
        </is>
      </c>
      <c r="S462" s="319" t="inlineStr">
        <is>
          <t>5/5</t>
        </is>
      </c>
      <c r="T462" s="319" t="inlineStr">
        <is>
          <t>6/6</t>
        </is>
      </c>
      <c r="U462" s="319" t="inlineStr">
        <is>
          <t>7/7</t>
        </is>
      </c>
      <c r="V462" s="319" t="inlineStr">
        <is>
          <t>5/5</t>
        </is>
      </c>
      <c r="W462" s="319" t="inlineStr">
        <is>
          <t>4/5</t>
        </is>
      </c>
      <c r="X462" s="319" t="inlineStr">
        <is>
          <t>5/5</t>
        </is>
      </c>
      <c r="Y462" s="319" t="inlineStr">
        <is>
          <t>5/5</t>
        </is>
      </c>
      <c r="Z462" s="319" t="inlineStr">
        <is>
          <t>5/5</t>
        </is>
      </c>
      <c r="AA462" s="319" t="inlineStr">
        <is>
          <t>6/6</t>
        </is>
      </c>
      <c r="AB462" s="319" t="inlineStr">
        <is>
          <t>5/5</t>
        </is>
      </c>
      <c r="AC462" s="319" t="inlineStr">
        <is>
          <t>5/5</t>
        </is>
      </c>
      <c r="AD462" s="319" t="inlineStr">
        <is>
          <t>5/5</t>
        </is>
      </c>
      <c r="AE462" s="319" t="inlineStr">
        <is>
          <t>5/5</t>
        </is>
      </c>
      <c r="AF462" s="319" t="inlineStr">
        <is>
          <t>6/6</t>
        </is>
      </c>
      <c r="AG462" s="319" t="inlineStr">
        <is>
          <t>6/6</t>
        </is>
      </c>
      <c r="AH462" s="319" t="inlineStr">
        <is>
          <t>6/6</t>
        </is>
      </c>
      <c r="AI462" s="319" t="inlineStr">
        <is>
          <t>7/7</t>
        </is>
      </c>
      <c r="AJ462" s="319" t="inlineStr">
        <is>
          <t>8/8</t>
        </is>
      </c>
      <c r="AK462" s="319" t="inlineStr">
        <is>
          <t>8/8</t>
        </is>
      </c>
      <c r="AL462" s="319" t="inlineStr">
        <is>
          <t>8/8</t>
        </is>
      </c>
      <c r="AM462" s="319" t="inlineStr">
        <is>
          <t>5/9</t>
        </is>
      </c>
      <c r="AN462" s="319" t="inlineStr">
        <is>
          <t>8/8</t>
        </is>
      </c>
      <c r="AO462" s="319" t="inlineStr">
        <is>
          <t>8/8</t>
        </is>
      </c>
      <c r="AP462" s="319" t="inlineStr">
        <is>
          <t>9/9</t>
        </is>
      </c>
      <c r="AQ462" s="319" t="inlineStr">
        <is>
          <t>6/6</t>
        </is>
      </c>
      <c r="AR462" s="319" t="inlineStr">
        <is>
          <t>7/7</t>
        </is>
      </c>
      <c r="AS462" s="319" t="inlineStr">
        <is>
          <t>6/6</t>
        </is>
      </c>
      <c r="AT462" s="319" t="inlineStr">
        <is>
          <t>6/6</t>
        </is>
      </c>
      <c r="AU462" s="319" t="inlineStr">
        <is>
          <t>6/6</t>
        </is>
      </c>
      <c r="AV462" s="319" t="inlineStr">
        <is>
          <t>5/5</t>
        </is>
      </c>
      <c r="AW462" s="319" t="inlineStr">
        <is>
          <t>5/5</t>
        </is>
      </c>
      <c r="AX462" s="319" t="inlineStr">
        <is>
          <t>6/6</t>
        </is>
      </c>
      <c r="AY462" s="319" t="inlineStr">
        <is>
          <t>4/4</t>
        </is>
      </c>
      <c r="AZ462" s="319" t="inlineStr">
        <is>
          <t>3/3</t>
        </is>
      </c>
      <c r="BA462" s="319" t="inlineStr">
        <is>
          <t>2/2</t>
        </is>
      </c>
      <c r="BB462" s="319" t="inlineStr">
        <is>
          <t>4/4</t>
        </is>
      </c>
      <c r="BC462" s="319" t="inlineStr">
        <is>
          <t>3/3</t>
        </is>
      </c>
      <c r="BD462" s="319" t="inlineStr">
        <is>
          <t>3/3</t>
        </is>
      </c>
      <c r="BE462" s="319" t="inlineStr">
        <is>
          <t>4/4</t>
        </is>
      </c>
      <c r="BF462" s="319" t="inlineStr">
        <is>
          <t>4/4</t>
        </is>
      </c>
      <c r="BG462" s="319" t="inlineStr">
        <is>
          <t>4/4</t>
        </is>
      </c>
      <c r="BH462" s="319" t="inlineStr">
        <is>
          <t>3/3</t>
        </is>
      </c>
      <c r="BI462" s="319" t="inlineStr">
        <is>
          <t>4/4</t>
        </is>
      </c>
      <c r="BJ462" s="319" t="inlineStr">
        <is>
          <t>4/4</t>
        </is>
      </c>
      <c r="BK462" s="319" t="inlineStr">
        <is>
          <t>4/4</t>
        </is>
      </c>
      <c r="BL462" s="319" t="inlineStr">
        <is>
          <t>3/3</t>
        </is>
      </c>
      <c r="BM462" s="319" t="inlineStr">
        <is>
          <t>3/3</t>
        </is>
      </c>
      <c r="BN462" s="319" t="inlineStr">
        <is>
          <t>4/4</t>
        </is>
      </c>
      <c r="BO462" s="319" t="inlineStr">
        <is>
          <t>3/3</t>
        </is>
      </c>
      <c r="BP462" s="319" t="inlineStr">
        <is>
          <t>3/3</t>
        </is>
      </c>
      <c r="BQ462" s="319" t="inlineStr">
        <is>
          <t>4/4</t>
        </is>
      </c>
      <c r="BR462" s="319" t="inlineStr">
        <is>
          <t>3/3</t>
        </is>
      </c>
      <c r="BS462" s="319" t="inlineStr">
        <is>
          <t>3/3</t>
        </is>
      </c>
      <c r="BT462" s="319" t="inlineStr">
        <is>
          <t>3/3</t>
        </is>
      </c>
      <c r="BU462" s="319" t="inlineStr">
        <is>
          <t>1/1</t>
        </is>
      </c>
      <c r="BV462" s="319" t="inlineStr">
        <is>
          <t>1/1</t>
        </is>
      </c>
      <c r="BW462" s="319" t="inlineStr">
        <is>
          <t>1/1</t>
        </is>
      </c>
      <c r="BX462" s="319" t="inlineStr">
        <is>
          <t>1/1</t>
        </is>
      </c>
      <c r="BY462" s="319" t="inlineStr">
        <is>
          <t>-</t>
        </is>
      </c>
      <c r="BZ462" s="319" t="inlineStr">
        <is>
          <t>-</t>
        </is>
      </c>
      <c r="CA462" s="319" t="inlineStr">
        <is>
          <t>-</t>
        </is>
      </c>
      <c r="CB462" s="319" t="inlineStr">
        <is>
          <t>-</t>
        </is>
      </c>
      <c r="CC462" s="302" t="n"/>
      <c r="CD462" s="302" t="n"/>
      <c r="CE462" s="302" t="n"/>
      <c r="CF462" s="302" t="n"/>
      <c r="CG462" s="302" t="n"/>
      <c r="CH462" s="302" t="n"/>
      <c r="CI462" s="302" t="n"/>
      <c r="CJ462" s="302" t="n"/>
      <c r="CK462" s="302" t="n"/>
      <c r="CL462" s="302" t="n"/>
      <c r="CM462" s="302" t="n"/>
      <c r="CN462" s="302" t="n"/>
      <c r="CO462" s="302" t="n"/>
      <c r="CP462" s="302" t="n"/>
      <c r="CQ462" s="302" t="n"/>
      <c r="CR462" s="302" t="n"/>
      <c r="CS462" s="302" t="n"/>
      <c r="CT462" s="302" t="n"/>
      <c r="CU462" s="302" t="n"/>
      <c r="CV462" s="302" t="n"/>
    </row>
    <row r="463" ht="10.5" customHeight="1" s="412">
      <c r="A463" s="302" t="inlineStr">
        <is>
          <t xml:space="preserve">    Acctg. Standard</t>
        </is>
      </c>
      <c r="B463" s="319" t="inlineStr">
        <is>
          <t>-</t>
        </is>
      </c>
      <c r="C463" s="319" t="inlineStr">
        <is>
          <t>-</t>
        </is>
      </c>
      <c r="D463" s="319" t="inlineStr">
        <is>
          <t>-</t>
        </is>
      </c>
      <c r="E463" s="319" t="inlineStr">
        <is>
          <t>-</t>
        </is>
      </c>
      <c r="F463" s="319" t="inlineStr">
        <is>
          <t>-</t>
        </is>
      </c>
      <c r="G463" s="319" t="inlineStr">
        <is>
          <t>-</t>
        </is>
      </c>
      <c r="H463" s="319" t="inlineStr">
        <is>
          <t>US GAAP</t>
        </is>
      </c>
      <c r="I463" s="319" t="inlineStr">
        <is>
          <t>-</t>
        </is>
      </c>
      <c r="J463" s="319" t="inlineStr">
        <is>
          <t>-</t>
        </is>
      </c>
      <c r="K463" s="319" t="inlineStr">
        <is>
          <t>US GAAP</t>
        </is>
      </c>
      <c r="L463" s="319" t="inlineStr">
        <is>
          <t>US GAAP</t>
        </is>
      </c>
      <c r="M463" s="319" t="inlineStr">
        <is>
          <t>US GAAP</t>
        </is>
      </c>
      <c r="N463" s="319" t="inlineStr">
        <is>
          <t>US GAAP</t>
        </is>
      </c>
      <c r="O463" s="319" t="inlineStr">
        <is>
          <t>US GAAP</t>
        </is>
      </c>
      <c r="P463" s="319" t="inlineStr">
        <is>
          <t>US GAAP</t>
        </is>
      </c>
      <c r="Q463" s="319" t="inlineStr">
        <is>
          <t>US GAAP</t>
        </is>
      </c>
      <c r="R463" s="319" t="inlineStr">
        <is>
          <t>US GAAP</t>
        </is>
      </c>
      <c r="S463" s="319" t="inlineStr">
        <is>
          <t>US GAAP</t>
        </is>
      </c>
      <c r="T463" s="319" t="inlineStr">
        <is>
          <t>US GAAP</t>
        </is>
      </c>
      <c r="U463" s="319" t="inlineStr">
        <is>
          <t>US GAAP</t>
        </is>
      </c>
      <c r="V463" s="319" t="inlineStr">
        <is>
          <t>US GAAP</t>
        </is>
      </c>
      <c r="W463" s="319" t="inlineStr">
        <is>
          <t>US GAAP</t>
        </is>
      </c>
      <c r="X463" s="319" t="inlineStr">
        <is>
          <t>US GAAP</t>
        </is>
      </c>
      <c r="Y463" s="319" t="inlineStr">
        <is>
          <t>US GAAP</t>
        </is>
      </c>
      <c r="Z463" s="319" t="inlineStr">
        <is>
          <t>US GAAP</t>
        </is>
      </c>
      <c r="AA463" s="319" t="inlineStr">
        <is>
          <t>US GAAP</t>
        </is>
      </c>
      <c r="AB463" s="319" t="inlineStr">
        <is>
          <t>US GAAP</t>
        </is>
      </c>
      <c r="AC463" s="319" t="inlineStr">
        <is>
          <t>US GAAP</t>
        </is>
      </c>
      <c r="AD463" s="319" t="inlineStr">
        <is>
          <t>US GAAP</t>
        </is>
      </c>
      <c r="AE463" s="319" t="inlineStr">
        <is>
          <t>US GAAP</t>
        </is>
      </c>
      <c r="AF463" s="319" t="inlineStr">
        <is>
          <t>US GAAP</t>
        </is>
      </c>
      <c r="AG463" s="319" t="inlineStr">
        <is>
          <t>US GAAP</t>
        </is>
      </c>
      <c r="AH463" s="319" t="inlineStr">
        <is>
          <t>US GAAP</t>
        </is>
      </c>
      <c r="AI463" s="319" t="inlineStr">
        <is>
          <t>US GAAP</t>
        </is>
      </c>
      <c r="AJ463" s="319" t="inlineStr">
        <is>
          <t>US GAAP</t>
        </is>
      </c>
      <c r="AK463" s="319" t="inlineStr">
        <is>
          <t>US GAAP</t>
        </is>
      </c>
      <c r="AL463" s="319" t="inlineStr">
        <is>
          <t>US GAAP</t>
        </is>
      </c>
      <c r="AM463" s="319" t="inlineStr">
        <is>
          <t>US GAAP</t>
        </is>
      </c>
      <c r="AN463" s="319" t="inlineStr">
        <is>
          <t>US GAAP</t>
        </is>
      </c>
      <c r="AO463" s="319" t="inlineStr">
        <is>
          <t>US GAAP</t>
        </is>
      </c>
      <c r="AP463" s="319" t="inlineStr">
        <is>
          <t>US GAAP</t>
        </is>
      </c>
      <c r="AQ463" s="319" t="inlineStr">
        <is>
          <t>US GAAP</t>
        </is>
      </c>
      <c r="AR463" s="319" t="inlineStr">
        <is>
          <t>US GAAP</t>
        </is>
      </c>
      <c r="AS463" s="319" t="inlineStr">
        <is>
          <t>US GAAP</t>
        </is>
      </c>
      <c r="AT463" s="319" t="inlineStr">
        <is>
          <t>US GAAP</t>
        </is>
      </c>
      <c r="AU463" s="319" t="inlineStr">
        <is>
          <t>US GAAP</t>
        </is>
      </c>
      <c r="AV463" s="319" t="inlineStr">
        <is>
          <t>US GAAP</t>
        </is>
      </c>
      <c r="AW463" s="319" t="inlineStr">
        <is>
          <t>US GAAP</t>
        </is>
      </c>
      <c r="AX463" s="319" t="inlineStr">
        <is>
          <t>US GAAP</t>
        </is>
      </c>
      <c r="AY463" s="319" t="inlineStr">
        <is>
          <t>US GAAP</t>
        </is>
      </c>
      <c r="AZ463" s="319" t="inlineStr">
        <is>
          <t>US GAAP</t>
        </is>
      </c>
      <c r="BA463" s="319" t="inlineStr">
        <is>
          <t>US GAAP</t>
        </is>
      </c>
      <c r="BB463" s="319" t="inlineStr">
        <is>
          <t>US GAAP</t>
        </is>
      </c>
      <c r="BC463" s="319" t="inlineStr">
        <is>
          <t>US GAAP</t>
        </is>
      </c>
      <c r="BD463" s="319" t="inlineStr">
        <is>
          <t>US GAAP</t>
        </is>
      </c>
      <c r="BE463" s="319" t="inlineStr">
        <is>
          <t>US GAAP</t>
        </is>
      </c>
      <c r="BF463" s="319" t="inlineStr">
        <is>
          <t>US GAAP</t>
        </is>
      </c>
      <c r="BG463" s="319" t="inlineStr">
        <is>
          <t>US GAAP</t>
        </is>
      </c>
      <c r="BH463" s="319" t="inlineStr">
        <is>
          <t>US GAAP</t>
        </is>
      </c>
      <c r="BI463" s="319" t="inlineStr">
        <is>
          <t>US GAAP</t>
        </is>
      </c>
      <c r="BJ463" s="319" t="inlineStr">
        <is>
          <t>US GAAP</t>
        </is>
      </c>
      <c r="BK463" s="319" t="inlineStr">
        <is>
          <t>US GAAP</t>
        </is>
      </c>
      <c r="BL463" s="319" t="inlineStr">
        <is>
          <t>US GAAP</t>
        </is>
      </c>
      <c r="BM463" s="319" t="inlineStr">
        <is>
          <t>US GAAP</t>
        </is>
      </c>
      <c r="BN463" s="319" t="inlineStr">
        <is>
          <t>US GAAP</t>
        </is>
      </c>
      <c r="BO463" s="319" t="inlineStr">
        <is>
          <t>US GAAP</t>
        </is>
      </c>
      <c r="BP463" s="319" t="inlineStr">
        <is>
          <t>US GAAP</t>
        </is>
      </c>
      <c r="BQ463" s="319" t="inlineStr">
        <is>
          <t>US GAAP</t>
        </is>
      </c>
      <c r="BR463" s="319" t="inlineStr">
        <is>
          <t>US GAAP</t>
        </is>
      </c>
      <c r="BS463" s="319" t="inlineStr">
        <is>
          <t>US GAAP</t>
        </is>
      </c>
      <c r="BT463" s="319" t="inlineStr">
        <is>
          <t>US GAAP</t>
        </is>
      </c>
      <c r="BU463" s="319" t="inlineStr">
        <is>
          <t>US GAAP</t>
        </is>
      </c>
      <c r="BV463" s="319" t="inlineStr">
        <is>
          <t>US GAAP</t>
        </is>
      </c>
      <c r="BW463" s="319" t="inlineStr">
        <is>
          <t>US GAAP</t>
        </is>
      </c>
      <c r="BX463" s="319" t="inlineStr">
        <is>
          <t>US GAAP</t>
        </is>
      </c>
      <c r="BY463" s="319" t="inlineStr">
        <is>
          <t>-</t>
        </is>
      </c>
      <c r="BZ463" s="319" t="inlineStr">
        <is>
          <t>-</t>
        </is>
      </c>
      <c r="CA463" s="319" t="inlineStr">
        <is>
          <t>-</t>
        </is>
      </c>
      <c r="CB463" s="319" t="inlineStr">
        <is>
          <t>-</t>
        </is>
      </c>
      <c r="CC463" s="302" t="n"/>
      <c r="CD463" s="302" t="n"/>
      <c r="CE463" s="302" t="n"/>
      <c r="CF463" s="302" t="n"/>
      <c r="CG463" s="302" t="n"/>
      <c r="CH463" s="302" t="n"/>
      <c r="CI463" s="302" t="n"/>
      <c r="CJ463" s="302" t="n"/>
      <c r="CK463" s="302" t="n"/>
      <c r="CL463" s="302" t="n"/>
      <c r="CM463" s="302" t="n"/>
      <c r="CN463" s="302" t="n"/>
      <c r="CO463" s="302" t="n"/>
      <c r="CP463" s="302" t="n"/>
      <c r="CQ463" s="302" t="n"/>
      <c r="CR463" s="302" t="n"/>
      <c r="CS463" s="302" t="n"/>
      <c r="CT463" s="302" t="n"/>
      <c r="CU463" s="302" t="n"/>
      <c r="CV463" s="302" t="n"/>
    </row>
    <row r="464" ht="10.5" customHeight="1" s="412">
      <c r="A464" s="318" t="inlineStr">
        <is>
          <t>Net Asset Value Per Share</t>
        </is>
      </c>
      <c r="B464" s="319" t="inlineStr">
        <is>
          <t>-</t>
        </is>
      </c>
      <c r="C464" s="319" t="inlineStr">
        <is>
          <t>-</t>
        </is>
      </c>
      <c r="D464" s="319" t="inlineStr">
        <is>
          <t>-</t>
        </is>
      </c>
      <c r="E464" s="319" t="inlineStr">
        <is>
          <t>-</t>
        </is>
      </c>
      <c r="F464" s="319" t="inlineStr">
        <is>
          <t>-</t>
        </is>
      </c>
      <c r="G464" s="319" t="inlineStr">
        <is>
          <t>-</t>
        </is>
      </c>
      <c r="H464" s="461" t="n">
        <v>1.455</v>
      </c>
      <c r="I464" s="319" t="inlineStr">
        <is>
          <t>-</t>
        </is>
      </c>
      <c r="J464" s="319" t="inlineStr">
        <is>
          <t>-</t>
        </is>
      </c>
      <c r="K464" s="319" t="inlineStr">
        <is>
          <t>-</t>
        </is>
      </c>
      <c r="L464" s="319" t="inlineStr">
        <is>
          <t>-</t>
        </is>
      </c>
      <c r="M464" s="319" t="inlineStr">
        <is>
          <t>-</t>
        </is>
      </c>
      <c r="N464" s="319" t="inlineStr">
        <is>
          <t>-</t>
        </is>
      </c>
      <c r="O464" s="461" t="n">
        <v>2.79769</v>
      </c>
      <c r="P464" s="461" t="n">
        <v>2.5525</v>
      </c>
      <c r="Q464" s="319" t="inlineStr">
        <is>
          <t>-</t>
        </is>
      </c>
      <c r="R464" s="461" t="n">
        <v>3.2586</v>
      </c>
      <c r="S464" s="461" t="n">
        <v>4.50172</v>
      </c>
      <c r="T464" s="461" t="n">
        <v>5.171</v>
      </c>
      <c r="U464" s="461" t="n">
        <v>5.7098</v>
      </c>
      <c r="V464" s="461" t="n">
        <v>6.1795</v>
      </c>
      <c r="W464" s="461" t="n">
        <v>6.5961</v>
      </c>
      <c r="X464" s="461" t="n">
        <v>5.9341</v>
      </c>
      <c r="Y464" s="461" t="n">
        <v>6.2279</v>
      </c>
      <c r="Z464" s="461" t="n">
        <v>6.5504</v>
      </c>
      <c r="AA464" s="461" t="n">
        <v>6.9816</v>
      </c>
      <c r="AB464" s="461" t="n">
        <v>9.2636</v>
      </c>
      <c r="AC464" s="461" t="n">
        <v>7.56811</v>
      </c>
      <c r="AD464" s="461" t="n">
        <v>9.622400000000001</v>
      </c>
      <c r="AE464" s="461" t="n">
        <v>7.9847</v>
      </c>
      <c r="AF464" s="461" t="n">
        <v>8.0481</v>
      </c>
      <c r="AG464" s="461" t="n">
        <v>8.476699999999999</v>
      </c>
      <c r="AH464" s="461" t="n">
        <v>8.16</v>
      </c>
      <c r="AI464" s="461" t="n">
        <v>7.98383</v>
      </c>
      <c r="AJ464" s="461" t="n">
        <v>7.3073</v>
      </c>
      <c r="AK464" s="461" t="n">
        <v>8.277699999999999</v>
      </c>
      <c r="AL464" s="461" t="n">
        <v>8.890000000000001</v>
      </c>
      <c r="AM464" s="461" t="n">
        <v>8.779999999999999</v>
      </c>
      <c r="AN464" s="461" t="n">
        <v>9.741400000000001</v>
      </c>
      <c r="AO464" s="319" t="inlineStr">
        <is>
          <t>-</t>
        </is>
      </c>
      <c r="AP464" s="319" t="inlineStr">
        <is>
          <t>-</t>
        </is>
      </c>
      <c r="AQ464" s="319" t="inlineStr">
        <is>
          <t>-</t>
        </is>
      </c>
      <c r="AR464" s="319" t="inlineStr">
        <is>
          <t>-</t>
        </is>
      </c>
      <c r="AS464" s="319" t="inlineStr">
        <is>
          <t>-</t>
        </is>
      </c>
      <c r="AT464" s="319" t="inlineStr">
        <is>
          <t>-</t>
        </is>
      </c>
      <c r="AU464" s="461" t="n">
        <v>10.3889</v>
      </c>
      <c r="AV464" s="461" t="n">
        <v>10.6123</v>
      </c>
      <c r="AW464" s="461" t="n">
        <v>10.2228</v>
      </c>
      <c r="AX464" s="461" t="n">
        <v>11.3409</v>
      </c>
      <c r="AY464" s="461" t="n">
        <v>12.4174</v>
      </c>
      <c r="AZ464" s="461" t="n">
        <v>14.1152</v>
      </c>
      <c r="BA464" s="319" t="inlineStr">
        <is>
          <t>-</t>
        </is>
      </c>
      <c r="BB464" s="461" t="n">
        <v>15.1152</v>
      </c>
      <c r="BC464" s="319" t="inlineStr">
        <is>
          <t>-</t>
        </is>
      </c>
      <c r="BD464" s="461" t="n">
        <v>15.9822</v>
      </c>
      <c r="BE464" s="461" t="n">
        <v>16.604</v>
      </c>
      <c r="BF464" s="461" t="n">
        <v>16.9243</v>
      </c>
      <c r="BG464" s="461" t="n">
        <v>16.88235</v>
      </c>
      <c r="BH464" s="461" t="n">
        <v>17.513</v>
      </c>
      <c r="BI464" s="461" t="n">
        <v>16.6152</v>
      </c>
      <c r="BJ464" s="461" t="n">
        <v>18.795</v>
      </c>
      <c r="BK464" s="461" t="n">
        <v>20.247</v>
      </c>
      <c r="BL464" s="461" t="n">
        <v>24.3032</v>
      </c>
      <c r="BM464" s="461" t="n">
        <v>25.67</v>
      </c>
      <c r="BN464" s="461" t="n">
        <v>28.707</v>
      </c>
      <c r="BO464" s="461" t="n">
        <v>28.6562</v>
      </c>
      <c r="BP464" s="461" t="n">
        <v>24.4835</v>
      </c>
      <c r="BQ464" s="461" t="n">
        <v>33.2116</v>
      </c>
      <c r="BR464" s="462" t="n">
        <v>33.375</v>
      </c>
      <c r="BS464" s="462" t="n">
        <v>35.39</v>
      </c>
      <c r="BT464" s="462" t="n">
        <v>39.74</v>
      </c>
      <c r="BU464" s="462" t="n">
        <v>42.07</v>
      </c>
      <c r="BV464" s="462" t="n">
        <v>43.94</v>
      </c>
      <c r="BW464" s="462" t="n">
        <v>45.68</v>
      </c>
      <c r="BX464" s="462" t="n">
        <v>50.71</v>
      </c>
      <c r="BY464" s="319" t="inlineStr">
        <is>
          <t>-</t>
        </is>
      </c>
      <c r="BZ464" s="319" t="inlineStr">
        <is>
          <t>-</t>
        </is>
      </c>
      <c r="CA464" s="319" t="inlineStr">
        <is>
          <t>-</t>
        </is>
      </c>
      <c r="CB464" s="319" t="inlineStr">
        <is>
          <t>-</t>
        </is>
      </c>
      <c r="CC464" s="302" t="n"/>
      <c r="CD464" s="302" t="n"/>
      <c r="CE464" s="302" t="n"/>
      <c r="CF464" s="302" t="n"/>
      <c r="CG464" s="302" t="n"/>
      <c r="CH464" s="302" t="n"/>
      <c r="CI464" s="302" t="n"/>
      <c r="CJ464" s="302" t="n"/>
      <c r="CK464" s="302" t="n"/>
      <c r="CL464" s="302" t="n"/>
      <c r="CM464" s="302" t="n"/>
      <c r="CN464" s="302" t="n"/>
      <c r="CO464" s="302" t="n"/>
      <c r="CP464" s="302" t="n"/>
      <c r="CQ464" s="302" t="n"/>
      <c r="CR464" s="302" t="n"/>
      <c r="CS464" s="302" t="n"/>
      <c r="CT464" s="302" t="n"/>
      <c r="CU464" s="302" t="n"/>
      <c r="CV464" s="302" t="n"/>
    </row>
    <row r="465" ht="10.5" customHeight="1" s="412">
      <c r="A465" s="302" t="inlineStr">
        <is>
          <t xml:space="preserve">    Final Est.</t>
        </is>
      </c>
      <c r="B465" s="319" t="inlineStr">
        <is>
          <t>-</t>
        </is>
      </c>
      <c r="C465" s="319" t="inlineStr">
        <is>
          <t>-</t>
        </is>
      </c>
      <c r="D465" s="319" t="inlineStr">
        <is>
          <t>-</t>
        </is>
      </c>
      <c r="E465" s="319" t="inlineStr">
        <is>
          <t>-</t>
        </is>
      </c>
      <c r="F465" s="319" t="inlineStr">
        <is>
          <t>-</t>
        </is>
      </c>
      <c r="G465" s="319" t="inlineStr">
        <is>
          <t>-</t>
        </is>
      </c>
      <c r="H465" s="319" t="inlineStr">
        <is>
          <t>-</t>
        </is>
      </c>
      <c r="I465" s="319" t="inlineStr">
        <is>
          <t>-</t>
        </is>
      </c>
      <c r="J465" s="319" t="inlineStr">
        <is>
          <t>-</t>
        </is>
      </c>
      <c r="K465" s="319" t="inlineStr">
        <is>
          <t>-</t>
        </is>
      </c>
      <c r="L465" s="319" t="inlineStr">
        <is>
          <t>-</t>
        </is>
      </c>
      <c r="M465" s="319" t="inlineStr">
        <is>
          <t>-</t>
        </is>
      </c>
      <c r="N465" s="319" t="inlineStr">
        <is>
          <t>-</t>
        </is>
      </c>
      <c r="O465" s="462" t="n">
        <v>2.005</v>
      </c>
      <c r="P465" s="462" t="n">
        <v>2.435</v>
      </c>
      <c r="Q465" s="319" t="inlineStr">
        <is>
          <t>-</t>
        </is>
      </c>
      <c r="R465" s="462" t="n">
        <v>3.76</v>
      </c>
      <c r="S465" s="462" t="n">
        <v>3.625</v>
      </c>
      <c r="T465" s="462" t="n">
        <v>3.9</v>
      </c>
      <c r="U465" s="462" t="n">
        <v>4.38333</v>
      </c>
      <c r="V465" s="462" t="n">
        <v>4.81333</v>
      </c>
      <c r="W465" s="462" t="n">
        <v>5.26333</v>
      </c>
      <c r="X465" s="462" t="n">
        <v>5.78435</v>
      </c>
      <c r="Y465" s="462" t="n">
        <v>6.35667</v>
      </c>
      <c r="Z465" s="462" t="n">
        <v>6.56037</v>
      </c>
      <c r="AA465" s="462" t="n">
        <v>7.05291</v>
      </c>
      <c r="AB465" s="462" t="n">
        <v>7.72978</v>
      </c>
      <c r="AC465" s="462" t="n">
        <v>7.69402</v>
      </c>
      <c r="AD465" s="462" t="n">
        <v>7.94116</v>
      </c>
      <c r="AE465" s="462" t="n">
        <v>8.07864</v>
      </c>
      <c r="AF465" s="462" t="n">
        <v>8.41</v>
      </c>
      <c r="AG465" s="462" t="n">
        <v>7.97973</v>
      </c>
      <c r="AH465" s="462" t="n">
        <v>8.460000000000001</v>
      </c>
      <c r="AI465" s="462" t="n">
        <v>8.19</v>
      </c>
      <c r="AJ465" s="462" t="n">
        <v>8.449999999999999</v>
      </c>
      <c r="AK465" s="462" t="n">
        <v>8.32</v>
      </c>
      <c r="AL465" s="462" t="n">
        <v>9.09</v>
      </c>
      <c r="AM465" s="462" t="n">
        <v>10.06</v>
      </c>
      <c r="AN465" s="319" t="inlineStr">
        <is>
          <t>-</t>
        </is>
      </c>
      <c r="AO465" s="319" t="inlineStr">
        <is>
          <t>-</t>
        </is>
      </c>
      <c r="AP465" s="319" t="inlineStr">
        <is>
          <t>-</t>
        </is>
      </c>
      <c r="AQ465" s="319" t="inlineStr">
        <is>
          <t>-</t>
        </is>
      </c>
      <c r="AR465" s="319" t="inlineStr">
        <is>
          <t>-</t>
        </is>
      </c>
      <c r="AS465" s="319" t="inlineStr">
        <is>
          <t>-</t>
        </is>
      </c>
      <c r="AT465" s="319" t="inlineStr">
        <is>
          <t>-</t>
        </is>
      </c>
      <c r="AU465" s="462" t="n">
        <v>9.710000000000001</v>
      </c>
      <c r="AV465" s="319" t="inlineStr">
        <is>
          <t>-</t>
        </is>
      </c>
      <c r="AW465" s="319" t="inlineStr">
        <is>
          <t>-</t>
        </is>
      </c>
      <c r="AX465" s="462" t="n">
        <v>9.949999999999999</v>
      </c>
      <c r="AY465" s="462" t="n">
        <v>10.96</v>
      </c>
      <c r="AZ465" s="319" t="inlineStr">
        <is>
          <t>-</t>
        </is>
      </c>
      <c r="BA465" s="319" t="inlineStr">
        <is>
          <t>-</t>
        </is>
      </c>
      <c r="BB465" s="462" t="n">
        <v>10.63</v>
      </c>
      <c r="BC465" s="319" t="inlineStr">
        <is>
          <t>-</t>
        </is>
      </c>
      <c r="BD465" s="462" t="n">
        <v>15.54</v>
      </c>
      <c r="BE465" s="462" t="n">
        <v>17.39</v>
      </c>
      <c r="BF465" s="462" t="n">
        <v>18.555</v>
      </c>
      <c r="BG465" s="462" t="n">
        <v>18.525</v>
      </c>
      <c r="BH465" s="462" t="n">
        <v>20.405</v>
      </c>
      <c r="BI465" s="462" t="n">
        <v>19.335</v>
      </c>
      <c r="BJ465" s="462" t="n">
        <v>19.65</v>
      </c>
      <c r="BK465" s="462" t="n">
        <v>21.32</v>
      </c>
      <c r="BL465" s="462" t="n">
        <v>24.29</v>
      </c>
      <c r="BM465" s="462" t="n">
        <v>25.355</v>
      </c>
      <c r="BN465" s="462" t="n">
        <v>27.18</v>
      </c>
      <c r="BO465" s="462" t="n">
        <v>28.54</v>
      </c>
      <c r="BP465" s="462" t="n">
        <v>29.695</v>
      </c>
      <c r="BQ465" s="462" t="n">
        <v>34.185</v>
      </c>
      <c r="BR465" s="319" t="inlineStr">
        <is>
          <t>-</t>
        </is>
      </c>
      <c r="BS465" s="319" t="inlineStr">
        <is>
          <t>-</t>
        </is>
      </c>
      <c r="BT465" s="319" t="inlineStr">
        <is>
          <t>-</t>
        </is>
      </c>
      <c r="BU465" s="319" t="inlineStr">
        <is>
          <t>-</t>
        </is>
      </c>
      <c r="BV465" s="319" t="inlineStr">
        <is>
          <t>-</t>
        </is>
      </c>
      <c r="BW465" s="319" t="inlineStr">
        <is>
          <t>-</t>
        </is>
      </c>
      <c r="BX465" s="319" t="inlineStr">
        <is>
          <t>-</t>
        </is>
      </c>
      <c r="BY465" s="319" t="inlineStr">
        <is>
          <t>-</t>
        </is>
      </c>
      <c r="BZ465" s="319" t="inlineStr">
        <is>
          <t>-</t>
        </is>
      </c>
      <c r="CA465" s="319" t="inlineStr">
        <is>
          <t>-</t>
        </is>
      </c>
      <c r="CB465" s="319" t="inlineStr">
        <is>
          <t>-</t>
        </is>
      </c>
      <c r="CC465" s="302" t="n"/>
      <c r="CD465" s="302" t="n"/>
      <c r="CE465" s="302" t="n"/>
      <c r="CF465" s="302" t="n"/>
      <c r="CG465" s="302" t="n"/>
      <c r="CH465" s="302" t="n"/>
      <c r="CI465" s="302" t="n"/>
      <c r="CJ465" s="302" t="n"/>
      <c r="CK465" s="302" t="n"/>
      <c r="CL465" s="302" t="n"/>
      <c r="CM465" s="302" t="n"/>
      <c r="CN465" s="302" t="n"/>
      <c r="CO465" s="302" t="n"/>
      <c r="CP465" s="302" t="n"/>
      <c r="CQ465" s="302" t="n"/>
      <c r="CR465" s="302" t="n"/>
      <c r="CS465" s="302" t="n"/>
      <c r="CT465" s="302" t="n"/>
      <c r="CU465" s="302" t="n"/>
      <c r="CV465" s="302" t="n"/>
    </row>
    <row r="466" ht="10.5" customHeight="1" s="412">
      <c r="A466" s="302" t="inlineStr">
        <is>
          <t xml:space="preserve">    Median</t>
        </is>
      </c>
      <c r="B466" s="319" t="inlineStr">
        <is>
          <t>-</t>
        </is>
      </c>
      <c r="C466" s="319" t="inlineStr">
        <is>
          <t>-</t>
        </is>
      </c>
      <c r="D466" s="319" t="inlineStr">
        <is>
          <t>-</t>
        </is>
      </c>
      <c r="E466" s="319" t="inlineStr">
        <is>
          <t>-</t>
        </is>
      </c>
      <c r="F466" s="319" t="inlineStr">
        <is>
          <t>-</t>
        </is>
      </c>
      <c r="G466" s="319" t="inlineStr">
        <is>
          <t>-</t>
        </is>
      </c>
      <c r="H466" s="319" t="inlineStr">
        <is>
          <t>-</t>
        </is>
      </c>
      <c r="I466" s="319" t="inlineStr">
        <is>
          <t>-</t>
        </is>
      </c>
      <c r="J466" s="319" t="inlineStr">
        <is>
          <t>-</t>
        </is>
      </c>
      <c r="K466" s="319" t="inlineStr">
        <is>
          <t>-</t>
        </is>
      </c>
      <c r="L466" s="319" t="inlineStr">
        <is>
          <t>-</t>
        </is>
      </c>
      <c r="M466" s="319" t="inlineStr">
        <is>
          <t>-</t>
        </is>
      </c>
      <c r="N466" s="319" t="inlineStr">
        <is>
          <t>-</t>
        </is>
      </c>
      <c r="O466" s="462" t="n">
        <v>2.005</v>
      </c>
      <c r="P466" s="462" t="n">
        <v>2.435</v>
      </c>
      <c r="Q466" s="319" t="inlineStr">
        <is>
          <t>-</t>
        </is>
      </c>
      <c r="R466" s="462" t="n">
        <v>3.76</v>
      </c>
      <c r="S466" s="462" t="n">
        <v>3.625</v>
      </c>
      <c r="T466" s="462" t="n">
        <v>3.91</v>
      </c>
      <c r="U466" s="462" t="n">
        <v>4.38</v>
      </c>
      <c r="V466" s="462" t="n">
        <v>4.86</v>
      </c>
      <c r="W466" s="462" t="n">
        <v>5.29</v>
      </c>
      <c r="X466" s="462" t="n">
        <v>5.7837</v>
      </c>
      <c r="Y466" s="462" t="n">
        <v>6.25</v>
      </c>
      <c r="Z466" s="462" t="n">
        <v>6.51074</v>
      </c>
      <c r="AA466" s="462" t="n">
        <v>7</v>
      </c>
      <c r="AB466" s="462" t="n">
        <v>7.72978</v>
      </c>
      <c r="AC466" s="462" t="n">
        <v>7.69402</v>
      </c>
      <c r="AD466" s="462" t="n">
        <v>7.94116</v>
      </c>
      <c r="AE466" s="462" t="n">
        <v>8.07864</v>
      </c>
      <c r="AF466" s="462" t="n">
        <v>8.41</v>
      </c>
      <c r="AG466" s="462" t="n">
        <v>7.97973</v>
      </c>
      <c r="AH466" s="462" t="n">
        <v>8.460000000000001</v>
      </c>
      <c r="AI466" s="462" t="n">
        <v>8.19</v>
      </c>
      <c r="AJ466" s="462" t="n">
        <v>8.449999999999999</v>
      </c>
      <c r="AK466" s="462" t="n">
        <v>8.32</v>
      </c>
      <c r="AL466" s="462" t="n">
        <v>9.09</v>
      </c>
      <c r="AM466" s="462" t="n">
        <v>10.06</v>
      </c>
      <c r="AN466" s="319" t="inlineStr">
        <is>
          <t>-</t>
        </is>
      </c>
      <c r="AO466" s="319" t="inlineStr">
        <is>
          <t>-</t>
        </is>
      </c>
      <c r="AP466" s="319" t="inlineStr">
        <is>
          <t>-</t>
        </is>
      </c>
      <c r="AQ466" s="319" t="inlineStr">
        <is>
          <t>-</t>
        </is>
      </c>
      <c r="AR466" s="319" t="inlineStr">
        <is>
          <t>-</t>
        </is>
      </c>
      <c r="AS466" s="319" t="inlineStr">
        <is>
          <t>-</t>
        </is>
      </c>
      <c r="AT466" s="319" t="inlineStr">
        <is>
          <t>-</t>
        </is>
      </c>
      <c r="AU466" s="462" t="n">
        <v>9.710000000000001</v>
      </c>
      <c r="AV466" s="319" t="inlineStr">
        <is>
          <t>-</t>
        </is>
      </c>
      <c r="AW466" s="319" t="inlineStr">
        <is>
          <t>-</t>
        </is>
      </c>
      <c r="AX466" s="462" t="n">
        <v>9.949999999999999</v>
      </c>
      <c r="AY466" s="462" t="n">
        <v>10.96</v>
      </c>
      <c r="AZ466" s="319" t="inlineStr">
        <is>
          <t>-</t>
        </is>
      </c>
      <c r="BA466" s="319" t="inlineStr">
        <is>
          <t>-</t>
        </is>
      </c>
      <c r="BB466" s="462" t="n">
        <v>10.63</v>
      </c>
      <c r="BC466" s="319" t="inlineStr">
        <is>
          <t>-</t>
        </is>
      </c>
      <c r="BD466" s="462" t="n">
        <v>15.54</v>
      </c>
      <c r="BE466" s="462" t="n">
        <v>17.39</v>
      </c>
      <c r="BF466" s="462" t="n">
        <v>18.555</v>
      </c>
      <c r="BG466" s="462" t="n">
        <v>18.525</v>
      </c>
      <c r="BH466" s="462" t="n">
        <v>20.405</v>
      </c>
      <c r="BI466" s="462" t="n">
        <v>19.335</v>
      </c>
      <c r="BJ466" s="462" t="n">
        <v>19.65</v>
      </c>
      <c r="BK466" s="462" t="n">
        <v>21.32</v>
      </c>
      <c r="BL466" s="462" t="n">
        <v>24.29</v>
      </c>
      <c r="BM466" s="462" t="n">
        <v>25.355</v>
      </c>
      <c r="BN466" s="462" t="n">
        <v>27.18</v>
      </c>
      <c r="BO466" s="462" t="n">
        <v>28.54</v>
      </c>
      <c r="BP466" s="462" t="n">
        <v>29.695</v>
      </c>
      <c r="BQ466" s="462" t="n">
        <v>34.185</v>
      </c>
      <c r="BR466" s="462" t="n">
        <v>33.375</v>
      </c>
      <c r="BS466" s="462" t="n">
        <v>35.39</v>
      </c>
      <c r="BT466" s="462" t="n">
        <v>39.74</v>
      </c>
      <c r="BU466" s="462" t="n">
        <v>42.07</v>
      </c>
      <c r="BV466" s="462" t="n">
        <v>43.94</v>
      </c>
      <c r="BW466" s="462" t="n">
        <v>45.68</v>
      </c>
      <c r="BX466" s="462" t="n">
        <v>50.71</v>
      </c>
      <c r="BY466" s="319" t="inlineStr">
        <is>
          <t>-</t>
        </is>
      </c>
      <c r="BZ466" s="319" t="inlineStr">
        <is>
          <t>-</t>
        </is>
      </c>
      <c r="CA466" s="319" t="inlineStr">
        <is>
          <t>-</t>
        </is>
      </c>
      <c r="CB466" s="319" t="inlineStr">
        <is>
          <t>-</t>
        </is>
      </c>
      <c r="CC466" s="302" t="n"/>
      <c r="CD466" s="302" t="n"/>
      <c r="CE466" s="302" t="n"/>
      <c r="CF466" s="302" t="n"/>
      <c r="CG466" s="302" t="n"/>
      <c r="CH466" s="302" t="n"/>
      <c r="CI466" s="302" t="n"/>
      <c r="CJ466" s="302" t="n"/>
      <c r="CK466" s="302" t="n"/>
      <c r="CL466" s="302" t="n"/>
      <c r="CM466" s="302" t="n"/>
      <c r="CN466" s="302" t="n"/>
      <c r="CO466" s="302" t="n"/>
      <c r="CP466" s="302" t="n"/>
      <c r="CQ466" s="302" t="n"/>
      <c r="CR466" s="302" t="n"/>
      <c r="CS466" s="302" t="n"/>
      <c r="CT466" s="302" t="n"/>
      <c r="CU466" s="302" t="n"/>
      <c r="CV466" s="302" t="n"/>
    </row>
    <row r="467" ht="10.5" customHeight="1" s="412">
      <c r="A467" s="302" t="inlineStr">
        <is>
          <t xml:space="preserve">    High</t>
        </is>
      </c>
      <c r="B467" s="319" t="inlineStr">
        <is>
          <t>-</t>
        </is>
      </c>
      <c r="C467" s="319" t="inlineStr">
        <is>
          <t>-</t>
        </is>
      </c>
      <c r="D467" s="319" t="inlineStr">
        <is>
          <t>-</t>
        </is>
      </c>
      <c r="E467" s="319" t="inlineStr">
        <is>
          <t>-</t>
        </is>
      </c>
      <c r="F467" s="319" t="inlineStr">
        <is>
          <t>-</t>
        </is>
      </c>
      <c r="G467" s="319" t="inlineStr">
        <is>
          <t>-</t>
        </is>
      </c>
      <c r="H467" s="319" t="inlineStr">
        <is>
          <t>-</t>
        </is>
      </c>
      <c r="I467" s="319" t="inlineStr">
        <is>
          <t>-</t>
        </is>
      </c>
      <c r="J467" s="319" t="inlineStr">
        <is>
          <t>-</t>
        </is>
      </c>
      <c r="K467" s="319" t="inlineStr">
        <is>
          <t>-</t>
        </is>
      </c>
      <c r="L467" s="319" t="inlineStr">
        <is>
          <t>-</t>
        </is>
      </c>
      <c r="M467" s="319" t="inlineStr">
        <is>
          <t>-</t>
        </is>
      </c>
      <c r="N467" s="319" t="inlineStr">
        <is>
          <t>-</t>
        </is>
      </c>
      <c r="O467" s="462" t="n">
        <v>2.005</v>
      </c>
      <c r="P467" s="462" t="n">
        <v>2.435</v>
      </c>
      <c r="Q467" s="319" t="inlineStr">
        <is>
          <t>-</t>
        </is>
      </c>
      <c r="R467" s="462" t="n">
        <v>3.76</v>
      </c>
      <c r="S467" s="462" t="n">
        <v>3.72</v>
      </c>
      <c r="T467" s="462" t="n">
        <v>4.01</v>
      </c>
      <c r="U467" s="462" t="n">
        <v>4.51</v>
      </c>
      <c r="V467" s="462" t="n">
        <v>4.87</v>
      </c>
      <c r="W467" s="462" t="n">
        <v>5.36</v>
      </c>
      <c r="X467" s="462" t="n">
        <v>5.93</v>
      </c>
      <c r="Y467" s="462" t="n">
        <v>6.6</v>
      </c>
      <c r="Z467" s="462" t="n">
        <v>6.8</v>
      </c>
      <c r="AA467" s="462" t="n">
        <v>7.24</v>
      </c>
      <c r="AB467" s="462" t="n">
        <v>7.81</v>
      </c>
      <c r="AC467" s="462" t="n">
        <v>7.76</v>
      </c>
      <c r="AD467" s="462" t="n">
        <v>8.039999999999999</v>
      </c>
      <c r="AE467" s="462" t="n">
        <v>8.19</v>
      </c>
      <c r="AF467" s="462" t="n">
        <v>8.41</v>
      </c>
      <c r="AG467" s="462" t="n">
        <v>8.15</v>
      </c>
      <c r="AH467" s="462" t="n">
        <v>8.460000000000001</v>
      </c>
      <c r="AI467" s="462" t="n">
        <v>8.19</v>
      </c>
      <c r="AJ467" s="462" t="n">
        <v>8.449999999999999</v>
      </c>
      <c r="AK467" s="462" t="n">
        <v>8.32</v>
      </c>
      <c r="AL467" s="462" t="n">
        <v>9.09</v>
      </c>
      <c r="AM467" s="462" t="n">
        <v>10.06</v>
      </c>
      <c r="AN467" s="319" t="inlineStr">
        <is>
          <t>-</t>
        </is>
      </c>
      <c r="AO467" s="319" t="inlineStr">
        <is>
          <t>-</t>
        </is>
      </c>
      <c r="AP467" s="319" t="inlineStr">
        <is>
          <t>-</t>
        </is>
      </c>
      <c r="AQ467" s="319" t="inlineStr">
        <is>
          <t>-</t>
        </is>
      </c>
      <c r="AR467" s="319" t="inlineStr">
        <is>
          <t>-</t>
        </is>
      </c>
      <c r="AS467" s="319" t="inlineStr">
        <is>
          <t>-</t>
        </is>
      </c>
      <c r="AT467" s="319" t="inlineStr">
        <is>
          <t>-</t>
        </is>
      </c>
      <c r="AU467" s="462" t="n">
        <v>9.710000000000001</v>
      </c>
      <c r="AV467" s="319" t="inlineStr">
        <is>
          <t>-</t>
        </is>
      </c>
      <c r="AW467" s="319" t="inlineStr">
        <is>
          <t>-</t>
        </is>
      </c>
      <c r="AX467" s="462" t="n">
        <v>9.949999999999999</v>
      </c>
      <c r="AY467" s="462" t="n">
        <v>10.96</v>
      </c>
      <c r="AZ467" s="319" t="inlineStr">
        <is>
          <t>-</t>
        </is>
      </c>
      <c r="BA467" s="319" t="inlineStr">
        <is>
          <t>-</t>
        </is>
      </c>
      <c r="BB467" s="462" t="n">
        <v>10.63</v>
      </c>
      <c r="BC467" s="319" t="inlineStr">
        <is>
          <t>-</t>
        </is>
      </c>
      <c r="BD467" s="462" t="n">
        <v>15.54</v>
      </c>
      <c r="BE467" s="462" t="n">
        <v>19.47</v>
      </c>
      <c r="BF467" s="462" t="n">
        <v>20.42</v>
      </c>
      <c r="BG467" s="462" t="n">
        <v>20.21</v>
      </c>
      <c r="BH467" s="462" t="n">
        <v>21.91</v>
      </c>
      <c r="BI467" s="462" t="n">
        <v>21.65</v>
      </c>
      <c r="BJ467" s="462" t="n">
        <v>21.39</v>
      </c>
      <c r="BK467" s="462" t="n">
        <v>22.92</v>
      </c>
      <c r="BL467" s="462" t="n">
        <v>25.52</v>
      </c>
      <c r="BM467" s="462" t="n">
        <v>26.43</v>
      </c>
      <c r="BN467" s="462" t="n">
        <v>27.44</v>
      </c>
      <c r="BO467" s="462" t="n">
        <v>28.95</v>
      </c>
      <c r="BP467" s="462" t="n">
        <v>30.05</v>
      </c>
      <c r="BQ467" s="462" t="n">
        <v>36.22</v>
      </c>
      <c r="BR467" s="462" t="n">
        <v>33.49</v>
      </c>
      <c r="BS467" s="462" t="n">
        <v>35.44</v>
      </c>
      <c r="BT467" s="462" t="n">
        <v>40.8</v>
      </c>
      <c r="BU467" s="462" t="n">
        <v>42.07</v>
      </c>
      <c r="BV467" s="462" t="n">
        <v>43.94</v>
      </c>
      <c r="BW467" s="462" t="n">
        <v>45.68</v>
      </c>
      <c r="BX467" s="462" t="n">
        <v>50.71</v>
      </c>
      <c r="BY467" s="319" t="inlineStr">
        <is>
          <t>-</t>
        </is>
      </c>
      <c r="BZ467" s="319" t="inlineStr">
        <is>
          <t>-</t>
        </is>
      </c>
      <c r="CA467" s="319" t="inlineStr">
        <is>
          <t>-</t>
        </is>
      </c>
      <c r="CB467" s="319" t="inlineStr">
        <is>
          <t>-</t>
        </is>
      </c>
      <c r="CC467" s="302" t="n"/>
      <c r="CD467" s="302" t="n"/>
      <c r="CE467" s="302" t="n"/>
      <c r="CF467" s="302" t="n"/>
      <c r="CG467" s="302" t="n"/>
      <c r="CH467" s="302" t="n"/>
      <c r="CI467" s="302" t="n"/>
      <c r="CJ467" s="302" t="n"/>
      <c r="CK467" s="302" t="n"/>
      <c r="CL467" s="302" t="n"/>
      <c r="CM467" s="302" t="n"/>
      <c r="CN467" s="302" t="n"/>
      <c r="CO467" s="302" t="n"/>
      <c r="CP467" s="302" t="n"/>
      <c r="CQ467" s="302" t="n"/>
      <c r="CR467" s="302" t="n"/>
      <c r="CS467" s="302" t="n"/>
      <c r="CT467" s="302" t="n"/>
      <c r="CU467" s="302" t="n"/>
      <c r="CV467" s="302" t="n"/>
    </row>
    <row r="468" ht="10.5" customHeight="1" s="412">
      <c r="A468" s="302" t="inlineStr">
        <is>
          <t xml:space="preserve">    Low</t>
        </is>
      </c>
      <c r="B468" s="319" t="inlineStr">
        <is>
          <t>-</t>
        </is>
      </c>
      <c r="C468" s="319" t="inlineStr">
        <is>
          <t>-</t>
        </is>
      </c>
      <c r="D468" s="319" t="inlineStr">
        <is>
          <t>-</t>
        </is>
      </c>
      <c r="E468" s="319" t="inlineStr">
        <is>
          <t>-</t>
        </is>
      </c>
      <c r="F468" s="319" t="inlineStr">
        <is>
          <t>-</t>
        </is>
      </c>
      <c r="G468" s="319" t="inlineStr">
        <is>
          <t>-</t>
        </is>
      </c>
      <c r="H468" s="319" t="inlineStr">
        <is>
          <t>-</t>
        </is>
      </c>
      <c r="I468" s="319" t="inlineStr">
        <is>
          <t>-</t>
        </is>
      </c>
      <c r="J468" s="319" t="inlineStr">
        <is>
          <t>-</t>
        </is>
      </c>
      <c r="K468" s="319" t="inlineStr">
        <is>
          <t>-</t>
        </is>
      </c>
      <c r="L468" s="319" t="inlineStr">
        <is>
          <t>-</t>
        </is>
      </c>
      <c r="M468" s="319" t="inlineStr">
        <is>
          <t>-</t>
        </is>
      </c>
      <c r="N468" s="319" t="inlineStr">
        <is>
          <t>-</t>
        </is>
      </c>
      <c r="O468" s="462" t="n">
        <v>2.005</v>
      </c>
      <c r="P468" s="462" t="n">
        <v>2.435</v>
      </c>
      <c r="Q468" s="319" t="inlineStr">
        <is>
          <t>-</t>
        </is>
      </c>
      <c r="R468" s="462" t="n">
        <v>3.76</v>
      </c>
      <c r="S468" s="462" t="n">
        <v>3.53</v>
      </c>
      <c r="T468" s="462" t="n">
        <v>3.78</v>
      </c>
      <c r="U468" s="462" t="n">
        <v>4.26</v>
      </c>
      <c r="V468" s="462" t="n">
        <v>4.71</v>
      </c>
      <c r="W468" s="462" t="n">
        <v>5.14</v>
      </c>
      <c r="X468" s="462" t="n">
        <v>5.64</v>
      </c>
      <c r="Y468" s="462" t="n">
        <v>6.22</v>
      </c>
      <c r="Z468" s="462" t="n">
        <v>6.42</v>
      </c>
      <c r="AA468" s="462" t="n">
        <v>6.91874</v>
      </c>
      <c r="AB468" s="462" t="n">
        <v>7.64956</v>
      </c>
      <c r="AC468" s="462" t="n">
        <v>7.62804</v>
      </c>
      <c r="AD468" s="462" t="n">
        <v>7.84232</v>
      </c>
      <c r="AE468" s="462" t="n">
        <v>7.96729</v>
      </c>
      <c r="AF468" s="462" t="n">
        <v>8.41</v>
      </c>
      <c r="AG468" s="462" t="n">
        <v>7.80946</v>
      </c>
      <c r="AH468" s="462" t="n">
        <v>8.460000000000001</v>
      </c>
      <c r="AI468" s="462" t="n">
        <v>8.19</v>
      </c>
      <c r="AJ468" s="462" t="n">
        <v>8.449999999999999</v>
      </c>
      <c r="AK468" s="462" t="n">
        <v>8.32</v>
      </c>
      <c r="AL468" s="462" t="n">
        <v>9.09</v>
      </c>
      <c r="AM468" s="462" t="n">
        <v>10.06</v>
      </c>
      <c r="AN468" s="319" t="inlineStr">
        <is>
          <t>-</t>
        </is>
      </c>
      <c r="AO468" s="319" t="inlineStr">
        <is>
          <t>-</t>
        </is>
      </c>
      <c r="AP468" s="319" t="inlineStr">
        <is>
          <t>-</t>
        </is>
      </c>
      <c r="AQ468" s="319" t="inlineStr">
        <is>
          <t>-</t>
        </is>
      </c>
      <c r="AR468" s="319" t="inlineStr">
        <is>
          <t>-</t>
        </is>
      </c>
      <c r="AS468" s="319" t="inlineStr">
        <is>
          <t>-</t>
        </is>
      </c>
      <c r="AT468" s="319" t="inlineStr">
        <is>
          <t>-</t>
        </is>
      </c>
      <c r="AU468" s="462" t="n">
        <v>9.710000000000001</v>
      </c>
      <c r="AV468" s="319" t="inlineStr">
        <is>
          <t>-</t>
        </is>
      </c>
      <c r="AW468" s="319" t="inlineStr">
        <is>
          <t>-</t>
        </is>
      </c>
      <c r="AX468" s="462" t="n">
        <v>9.949999999999999</v>
      </c>
      <c r="AY468" s="462" t="n">
        <v>10.96</v>
      </c>
      <c r="AZ468" s="319" t="inlineStr">
        <is>
          <t>-</t>
        </is>
      </c>
      <c r="BA468" s="319" t="inlineStr">
        <is>
          <t>-</t>
        </is>
      </c>
      <c r="BB468" s="462" t="n">
        <v>10.63</v>
      </c>
      <c r="BC468" s="319" t="inlineStr">
        <is>
          <t>-</t>
        </is>
      </c>
      <c r="BD468" s="462" t="n">
        <v>15.54</v>
      </c>
      <c r="BE468" s="462" t="n">
        <v>15.31</v>
      </c>
      <c r="BF468" s="462" t="n">
        <v>16.69</v>
      </c>
      <c r="BG468" s="462" t="n">
        <v>16.84</v>
      </c>
      <c r="BH468" s="462" t="n">
        <v>18.9</v>
      </c>
      <c r="BI468" s="462" t="n">
        <v>17.02</v>
      </c>
      <c r="BJ468" s="462" t="n">
        <v>17.91</v>
      </c>
      <c r="BK468" s="462" t="n">
        <v>19.72</v>
      </c>
      <c r="BL468" s="462" t="n">
        <v>23.06</v>
      </c>
      <c r="BM468" s="462" t="n">
        <v>24.28</v>
      </c>
      <c r="BN468" s="462" t="n">
        <v>26.92</v>
      </c>
      <c r="BO468" s="462" t="n">
        <v>28.13</v>
      </c>
      <c r="BP468" s="462" t="n">
        <v>29.34</v>
      </c>
      <c r="BQ468" s="462" t="n">
        <v>32.15</v>
      </c>
      <c r="BR468" s="462" t="n">
        <v>33.26</v>
      </c>
      <c r="BS468" s="462" t="n">
        <v>35.34</v>
      </c>
      <c r="BT468" s="462" t="n">
        <v>38.68</v>
      </c>
      <c r="BU468" s="462" t="n">
        <v>42.07</v>
      </c>
      <c r="BV468" s="462" t="n">
        <v>43.94</v>
      </c>
      <c r="BW468" s="462" t="n">
        <v>45.68</v>
      </c>
      <c r="BX468" s="462" t="n">
        <v>50.71</v>
      </c>
      <c r="BY468" s="319" t="inlineStr">
        <is>
          <t>-</t>
        </is>
      </c>
      <c r="BZ468" s="319" t="inlineStr">
        <is>
          <t>-</t>
        </is>
      </c>
      <c r="CA468" s="319" t="inlineStr">
        <is>
          <t>-</t>
        </is>
      </c>
      <c r="CB468" s="319" t="inlineStr">
        <is>
          <t>-</t>
        </is>
      </c>
      <c r="CC468" s="302" t="n"/>
      <c r="CD468" s="302" t="n"/>
      <c r="CE468" s="302" t="n"/>
      <c r="CF468" s="302" t="n"/>
      <c r="CG468" s="302" t="n"/>
      <c r="CH468" s="302" t="n"/>
      <c r="CI468" s="302" t="n"/>
      <c r="CJ468" s="302" t="n"/>
      <c r="CK468" s="302" t="n"/>
      <c r="CL468" s="302" t="n"/>
      <c r="CM468" s="302" t="n"/>
      <c r="CN468" s="302" t="n"/>
      <c r="CO468" s="302" t="n"/>
      <c r="CP468" s="302" t="n"/>
      <c r="CQ468" s="302" t="n"/>
      <c r="CR468" s="302" t="n"/>
      <c r="CS468" s="302" t="n"/>
      <c r="CT468" s="302" t="n"/>
      <c r="CU468" s="302" t="n"/>
      <c r="CV468" s="302" t="n"/>
    </row>
    <row r="469" ht="10.5" customHeight="1" s="412">
      <c r="A469" s="302" t="inlineStr">
        <is>
          <t xml:space="preserve">    Std. Dev.</t>
        </is>
      </c>
      <c r="B469" s="319" t="inlineStr">
        <is>
          <t>-</t>
        </is>
      </c>
      <c r="C469" s="319" t="inlineStr">
        <is>
          <t>-</t>
        </is>
      </c>
      <c r="D469" s="319" t="inlineStr">
        <is>
          <t>-</t>
        </is>
      </c>
      <c r="E469" s="319" t="inlineStr">
        <is>
          <t>-</t>
        </is>
      </c>
      <c r="F469" s="319" t="inlineStr">
        <is>
          <t>-</t>
        </is>
      </c>
      <c r="G469" s="319" t="inlineStr">
        <is>
          <t>-</t>
        </is>
      </c>
      <c r="H469" s="319" t="inlineStr">
        <is>
          <t>-</t>
        </is>
      </c>
      <c r="I469" s="319" t="inlineStr">
        <is>
          <t>-</t>
        </is>
      </c>
      <c r="J469" s="319" t="inlineStr">
        <is>
          <t>-</t>
        </is>
      </c>
      <c r="K469" s="319" t="inlineStr">
        <is>
          <t>-</t>
        </is>
      </c>
      <c r="L469" s="319" t="inlineStr">
        <is>
          <t>-</t>
        </is>
      </c>
      <c r="M469" s="319" t="inlineStr">
        <is>
          <t>-</t>
        </is>
      </c>
      <c r="N469" s="319" t="inlineStr">
        <is>
          <t>-</t>
        </is>
      </c>
      <c r="O469" s="460" t="n">
        <v>0</v>
      </c>
      <c r="P469" s="460" t="n">
        <v>0</v>
      </c>
      <c r="Q469" s="319" t="inlineStr">
        <is>
          <t>-</t>
        </is>
      </c>
      <c r="R469" s="460" t="n">
        <v>0</v>
      </c>
      <c r="S469" s="460" t="n">
        <v>0.095</v>
      </c>
      <c r="T469" s="460" t="n">
        <v>0.09415999999999999</v>
      </c>
      <c r="U469" s="460" t="n">
        <v>0.10209</v>
      </c>
      <c r="V469" s="460" t="n">
        <v>0.07318</v>
      </c>
      <c r="W469" s="460" t="n">
        <v>0.09177</v>
      </c>
      <c r="X469" s="460" t="n">
        <v>0.10299</v>
      </c>
      <c r="Y469" s="460" t="n">
        <v>0.1725</v>
      </c>
      <c r="Z469" s="460" t="n">
        <v>0.14397</v>
      </c>
      <c r="AA469" s="460" t="n">
        <v>0.13639</v>
      </c>
      <c r="AB469" s="460" t="n">
        <v>0.08022</v>
      </c>
      <c r="AC469" s="460" t="n">
        <v>0.06598</v>
      </c>
      <c r="AD469" s="460" t="n">
        <v>0.09884</v>
      </c>
      <c r="AE469" s="460" t="n">
        <v>0.11136</v>
      </c>
      <c r="AF469" s="460" t="n">
        <v>0</v>
      </c>
      <c r="AG469" s="460" t="n">
        <v>0.17027</v>
      </c>
      <c r="AH469" s="460" t="n">
        <v>0</v>
      </c>
      <c r="AI469" s="460" t="n">
        <v>0</v>
      </c>
      <c r="AJ469" s="460" t="n">
        <v>0</v>
      </c>
      <c r="AK469" s="460" t="n">
        <v>0</v>
      </c>
      <c r="AL469" s="460" t="n">
        <v>0</v>
      </c>
      <c r="AM469" s="460" t="n">
        <v>0</v>
      </c>
      <c r="AN469" s="319" t="inlineStr">
        <is>
          <t>-</t>
        </is>
      </c>
      <c r="AO469" s="319" t="inlineStr">
        <is>
          <t>-</t>
        </is>
      </c>
      <c r="AP469" s="319" t="inlineStr">
        <is>
          <t>-</t>
        </is>
      </c>
      <c r="AQ469" s="319" t="inlineStr">
        <is>
          <t>-</t>
        </is>
      </c>
      <c r="AR469" s="319" t="inlineStr">
        <is>
          <t>-</t>
        </is>
      </c>
      <c r="AS469" s="319" t="inlineStr">
        <is>
          <t>-</t>
        </is>
      </c>
      <c r="AT469" s="319" t="inlineStr">
        <is>
          <t>-</t>
        </is>
      </c>
      <c r="AU469" s="460" t="n">
        <v>0</v>
      </c>
      <c r="AV469" s="319" t="inlineStr">
        <is>
          <t>-</t>
        </is>
      </c>
      <c r="AW469" s="319" t="inlineStr">
        <is>
          <t>-</t>
        </is>
      </c>
      <c r="AX469" s="460" t="n">
        <v>0</v>
      </c>
      <c r="AY469" s="460" t="n">
        <v>0</v>
      </c>
      <c r="AZ469" s="319" t="inlineStr">
        <is>
          <t>-</t>
        </is>
      </c>
      <c r="BA469" s="319" t="inlineStr">
        <is>
          <t>-</t>
        </is>
      </c>
      <c r="BB469" s="460" t="n">
        <v>0</v>
      </c>
      <c r="BC469" s="319" t="inlineStr">
        <is>
          <t>-</t>
        </is>
      </c>
      <c r="BD469" s="460" t="n">
        <v>0</v>
      </c>
      <c r="BE469" s="460" t="n">
        <v>2.08</v>
      </c>
      <c r="BF469" s="460" t="n">
        <v>1.865</v>
      </c>
      <c r="BG469" s="460" t="n">
        <v>1.685</v>
      </c>
      <c r="BH469" s="460" t="n">
        <v>1.505</v>
      </c>
      <c r="BI469" s="460" t="n">
        <v>2.315</v>
      </c>
      <c r="BJ469" s="460" t="n">
        <v>1.74</v>
      </c>
      <c r="BK469" s="460" t="n">
        <v>1.6</v>
      </c>
      <c r="BL469" s="460" t="n">
        <v>1.23</v>
      </c>
      <c r="BM469" s="460" t="n">
        <v>1.075</v>
      </c>
      <c r="BN469" s="460" t="n">
        <v>0.26</v>
      </c>
      <c r="BO469" s="460" t="n">
        <v>0.41</v>
      </c>
      <c r="BP469" s="460" t="n">
        <v>0.355</v>
      </c>
      <c r="BQ469" s="460" t="n">
        <v>2.035</v>
      </c>
      <c r="BR469" s="460" t="n">
        <v>0.115</v>
      </c>
      <c r="BS469" s="460" t="n">
        <v>0.05</v>
      </c>
      <c r="BT469" s="460" t="n">
        <v>1.06</v>
      </c>
      <c r="BU469" s="460" t="n">
        <v>0</v>
      </c>
      <c r="BV469" s="460" t="n">
        <v>0</v>
      </c>
      <c r="BW469" s="460" t="n">
        <v>0</v>
      </c>
      <c r="BX469" s="460" t="n">
        <v>0</v>
      </c>
      <c r="BY469" s="319" t="inlineStr">
        <is>
          <t>-</t>
        </is>
      </c>
      <c r="BZ469" s="319" t="inlineStr">
        <is>
          <t>-</t>
        </is>
      </c>
      <c r="CA469" s="319" t="inlineStr">
        <is>
          <t>-</t>
        </is>
      </c>
      <c r="CB469" s="319" t="inlineStr">
        <is>
          <t>-</t>
        </is>
      </c>
      <c r="CC469" s="302" t="n"/>
      <c r="CD469" s="302" t="n"/>
      <c r="CE469" s="302" t="n"/>
      <c r="CF469" s="302" t="n"/>
      <c r="CG469" s="302" t="n"/>
      <c r="CH469" s="302" t="n"/>
      <c r="CI469" s="302" t="n"/>
      <c r="CJ469" s="302" t="n"/>
      <c r="CK469" s="302" t="n"/>
      <c r="CL469" s="302" t="n"/>
      <c r="CM469" s="302" t="n"/>
      <c r="CN469" s="302" t="n"/>
      <c r="CO469" s="302" t="n"/>
      <c r="CP469" s="302" t="n"/>
      <c r="CQ469" s="302" t="n"/>
      <c r="CR469" s="302" t="n"/>
      <c r="CS469" s="302" t="n"/>
      <c r="CT469" s="302" t="n"/>
      <c r="CU469" s="302" t="n"/>
      <c r="CV469" s="302" t="n"/>
    </row>
    <row r="470" ht="10.5" customHeight="1" s="412">
      <c r="A470" s="302" t="inlineStr">
        <is>
          <t xml:space="preserve">    No. of Estimates</t>
        </is>
      </c>
      <c r="B470" s="319" t="inlineStr">
        <is>
          <t>-</t>
        </is>
      </c>
      <c r="C470" s="319" t="inlineStr">
        <is>
          <t>-</t>
        </is>
      </c>
      <c r="D470" s="319" t="inlineStr">
        <is>
          <t>-</t>
        </is>
      </c>
      <c r="E470" s="319" t="inlineStr">
        <is>
          <t>-</t>
        </is>
      </c>
      <c r="F470" s="319" t="inlineStr">
        <is>
          <t>-</t>
        </is>
      </c>
      <c r="G470" s="319" t="inlineStr">
        <is>
          <t>-</t>
        </is>
      </c>
      <c r="H470" s="319" t="inlineStr">
        <is>
          <t>-</t>
        </is>
      </c>
      <c r="I470" s="319" t="inlineStr">
        <is>
          <t>-</t>
        </is>
      </c>
      <c r="J470" s="319" t="inlineStr">
        <is>
          <t>-</t>
        </is>
      </c>
      <c r="K470" s="319" t="inlineStr">
        <is>
          <t>-</t>
        </is>
      </c>
      <c r="L470" s="319" t="inlineStr">
        <is>
          <t>-</t>
        </is>
      </c>
      <c r="M470" s="319" t="inlineStr">
        <is>
          <t>-</t>
        </is>
      </c>
      <c r="N470" s="319" t="inlineStr">
        <is>
          <t>-</t>
        </is>
      </c>
      <c r="O470" s="319" t="inlineStr">
        <is>
          <t>1/1</t>
        </is>
      </c>
      <c r="P470" s="319" t="inlineStr">
        <is>
          <t>1/1</t>
        </is>
      </c>
      <c r="Q470" s="319" t="inlineStr">
        <is>
          <t>-</t>
        </is>
      </c>
      <c r="R470" s="319" t="inlineStr">
        <is>
          <t>1/1</t>
        </is>
      </c>
      <c r="S470" s="319" t="inlineStr">
        <is>
          <t>2/2</t>
        </is>
      </c>
      <c r="T470" s="319" t="inlineStr">
        <is>
          <t>3/3</t>
        </is>
      </c>
      <c r="U470" s="319" t="inlineStr">
        <is>
          <t>3/3</t>
        </is>
      </c>
      <c r="V470" s="319" t="inlineStr">
        <is>
          <t>3/3</t>
        </is>
      </c>
      <c r="W470" s="319" t="inlineStr">
        <is>
          <t>3/3</t>
        </is>
      </c>
      <c r="X470" s="319" t="inlineStr">
        <is>
          <t>4/4</t>
        </is>
      </c>
      <c r="Y470" s="319" t="inlineStr">
        <is>
          <t>3/3</t>
        </is>
      </c>
      <c r="Z470" s="319" t="inlineStr">
        <is>
          <t>4/4</t>
        </is>
      </c>
      <c r="AA470" s="319" t="inlineStr">
        <is>
          <t>3/3</t>
        </is>
      </c>
      <c r="AB470" s="319" t="inlineStr">
        <is>
          <t>2/2</t>
        </is>
      </c>
      <c r="AC470" s="319" t="inlineStr">
        <is>
          <t>2/2</t>
        </is>
      </c>
      <c r="AD470" s="319" t="inlineStr">
        <is>
          <t>2/2</t>
        </is>
      </c>
      <c r="AE470" s="319" t="inlineStr">
        <is>
          <t>2/2</t>
        </is>
      </c>
      <c r="AF470" s="319" t="inlineStr">
        <is>
          <t>1/1</t>
        </is>
      </c>
      <c r="AG470" s="319" t="inlineStr">
        <is>
          <t>2/2</t>
        </is>
      </c>
      <c r="AH470" s="319" t="inlineStr">
        <is>
          <t>1/1</t>
        </is>
      </c>
      <c r="AI470" s="319" t="inlineStr">
        <is>
          <t>1/1</t>
        </is>
      </c>
      <c r="AJ470" s="319" t="inlineStr">
        <is>
          <t>1/1</t>
        </is>
      </c>
      <c r="AK470" s="319" t="inlineStr">
        <is>
          <t>1/1</t>
        </is>
      </c>
      <c r="AL470" s="319" t="inlineStr">
        <is>
          <t>1/1</t>
        </is>
      </c>
      <c r="AM470" s="319" t="inlineStr">
        <is>
          <t>1/1</t>
        </is>
      </c>
      <c r="AN470" s="319" t="inlineStr">
        <is>
          <t>-</t>
        </is>
      </c>
      <c r="AO470" s="319" t="inlineStr">
        <is>
          <t>-</t>
        </is>
      </c>
      <c r="AP470" s="319" t="inlineStr">
        <is>
          <t>-</t>
        </is>
      </c>
      <c r="AQ470" s="319" t="inlineStr">
        <is>
          <t>-</t>
        </is>
      </c>
      <c r="AR470" s="319" t="inlineStr">
        <is>
          <t>-</t>
        </is>
      </c>
      <c r="AS470" s="319" t="inlineStr">
        <is>
          <t>-</t>
        </is>
      </c>
      <c r="AT470" s="319" t="inlineStr">
        <is>
          <t>-</t>
        </is>
      </c>
      <c r="AU470" s="319" t="inlineStr">
        <is>
          <t>1/2</t>
        </is>
      </c>
      <c r="AV470" s="319" t="inlineStr">
        <is>
          <t>-</t>
        </is>
      </c>
      <c r="AW470" s="319" t="inlineStr">
        <is>
          <t>-</t>
        </is>
      </c>
      <c r="AX470" s="319" t="inlineStr">
        <is>
          <t>1/2</t>
        </is>
      </c>
      <c r="AY470" s="319" t="inlineStr">
        <is>
          <t>1/2</t>
        </is>
      </c>
      <c r="AZ470" s="319" t="inlineStr">
        <is>
          <t>-</t>
        </is>
      </c>
      <c r="BA470" s="319" t="inlineStr">
        <is>
          <t>-</t>
        </is>
      </c>
      <c r="BB470" s="319" t="inlineStr">
        <is>
          <t>1/2</t>
        </is>
      </c>
      <c r="BC470" s="319" t="inlineStr">
        <is>
          <t>-</t>
        </is>
      </c>
      <c r="BD470" s="319" t="inlineStr">
        <is>
          <t>1/1</t>
        </is>
      </c>
      <c r="BE470" s="319" t="inlineStr">
        <is>
          <t>2/2</t>
        </is>
      </c>
      <c r="BF470" s="319" t="inlineStr">
        <is>
          <t>2/2</t>
        </is>
      </c>
      <c r="BG470" s="319" t="inlineStr">
        <is>
          <t>2/2</t>
        </is>
      </c>
      <c r="BH470" s="319" t="inlineStr">
        <is>
          <t>2/2</t>
        </is>
      </c>
      <c r="BI470" s="319" t="inlineStr">
        <is>
          <t>2/2</t>
        </is>
      </c>
      <c r="BJ470" s="319" t="inlineStr">
        <is>
          <t>2/2</t>
        </is>
      </c>
      <c r="BK470" s="319" t="inlineStr">
        <is>
          <t>2/2</t>
        </is>
      </c>
      <c r="BL470" s="319" t="inlineStr">
        <is>
          <t>2/2</t>
        </is>
      </c>
      <c r="BM470" s="319" t="inlineStr">
        <is>
          <t>2/2</t>
        </is>
      </c>
      <c r="BN470" s="319" t="inlineStr">
        <is>
          <t>2/2</t>
        </is>
      </c>
      <c r="BO470" s="319" t="inlineStr">
        <is>
          <t>2/2</t>
        </is>
      </c>
      <c r="BP470" s="319" t="inlineStr">
        <is>
          <t>2/2</t>
        </is>
      </c>
      <c r="BQ470" s="319" t="inlineStr">
        <is>
          <t>2/2</t>
        </is>
      </c>
      <c r="BR470" s="319" t="inlineStr">
        <is>
          <t>2/2</t>
        </is>
      </c>
      <c r="BS470" s="319" t="inlineStr">
        <is>
          <t>2/2</t>
        </is>
      </c>
      <c r="BT470" s="319" t="inlineStr">
        <is>
          <t>2/2</t>
        </is>
      </c>
      <c r="BU470" s="319" t="inlineStr">
        <is>
          <t>1/1</t>
        </is>
      </c>
      <c r="BV470" s="319" t="inlineStr">
        <is>
          <t>1/1</t>
        </is>
      </c>
      <c r="BW470" s="319" t="inlineStr">
        <is>
          <t>1/1</t>
        </is>
      </c>
      <c r="BX470" s="319" t="inlineStr">
        <is>
          <t>1/1</t>
        </is>
      </c>
      <c r="BY470" s="319" t="inlineStr">
        <is>
          <t>-</t>
        </is>
      </c>
      <c r="BZ470" s="319" t="inlineStr">
        <is>
          <t>-</t>
        </is>
      </c>
      <c r="CA470" s="319" t="inlineStr">
        <is>
          <t>-</t>
        </is>
      </c>
      <c r="CB470" s="319" t="inlineStr">
        <is>
          <t>-</t>
        </is>
      </c>
      <c r="CC470" s="302" t="n"/>
      <c r="CD470" s="302" t="n"/>
      <c r="CE470" s="302" t="n"/>
      <c r="CF470" s="302" t="n"/>
      <c r="CG470" s="302" t="n"/>
      <c r="CH470" s="302" t="n"/>
      <c r="CI470" s="302" t="n"/>
      <c r="CJ470" s="302" t="n"/>
      <c r="CK470" s="302" t="n"/>
      <c r="CL470" s="302" t="n"/>
      <c r="CM470" s="302" t="n"/>
      <c r="CN470" s="302" t="n"/>
      <c r="CO470" s="302" t="n"/>
      <c r="CP470" s="302" t="n"/>
      <c r="CQ470" s="302" t="n"/>
      <c r="CR470" s="302" t="n"/>
      <c r="CS470" s="302" t="n"/>
      <c r="CT470" s="302" t="n"/>
      <c r="CU470" s="302" t="n"/>
      <c r="CV470" s="302" t="n"/>
    </row>
    <row r="471" ht="10.5" customHeight="1" s="412">
      <c r="A471" s="302" t="inlineStr">
        <is>
          <t xml:space="preserve">    Acctg. Standard</t>
        </is>
      </c>
      <c r="B471" s="319" t="inlineStr">
        <is>
          <t>-</t>
        </is>
      </c>
      <c r="C471" s="319" t="inlineStr">
        <is>
          <t>-</t>
        </is>
      </c>
      <c r="D471" s="319" t="inlineStr">
        <is>
          <t>-</t>
        </is>
      </c>
      <c r="E471" s="319" t="inlineStr">
        <is>
          <t>-</t>
        </is>
      </c>
      <c r="F471" s="319" t="inlineStr">
        <is>
          <t>-</t>
        </is>
      </c>
      <c r="G471" s="319" t="inlineStr">
        <is>
          <t>-</t>
        </is>
      </c>
      <c r="H471" s="319" t="inlineStr">
        <is>
          <t>US GAAP</t>
        </is>
      </c>
      <c r="I471" s="319" t="inlineStr">
        <is>
          <t>-</t>
        </is>
      </c>
      <c r="J471" s="319" t="inlineStr">
        <is>
          <t>-</t>
        </is>
      </c>
      <c r="K471" s="319" t="inlineStr">
        <is>
          <t>-</t>
        </is>
      </c>
      <c r="L471" s="319" t="inlineStr">
        <is>
          <t>-</t>
        </is>
      </c>
      <c r="M471" s="319" t="inlineStr">
        <is>
          <t>-</t>
        </is>
      </c>
      <c r="N471" s="319" t="inlineStr">
        <is>
          <t>-</t>
        </is>
      </c>
      <c r="O471" s="319" t="inlineStr">
        <is>
          <t>US GAAP</t>
        </is>
      </c>
      <c r="P471" s="319" t="inlineStr">
        <is>
          <t>US GAAP</t>
        </is>
      </c>
      <c r="Q471" s="319" t="inlineStr">
        <is>
          <t>-</t>
        </is>
      </c>
      <c r="R471" s="319" t="inlineStr">
        <is>
          <t>US GAAP</t>
        </is>
      </c>
      <c r="S471" s="319" t="inlineStr">
        <is>
          <t>US GAAP</t>
        </is>
      </c>
      <c r="T471" s="319" t="inlineStr">
        <is>
          <t>US GAAP</t>
        </is>
      </c>
      <c r="U471" s="319" t="inlineStr">
        <is>
          <t>US GAAP</t>
        </is>
      </c>
      <c r="V471" s="319" t="inlineStr">
        <is>
          <t>US GAAP</t>
        </is>
      </c>
      <c r="W471" s="319" t="inlineStr">
        <is>
          <t>US GAAP</t>
        </is>
      </c>
      <c r="X471" s="319" t="inlineStr">
        <is>
          <t>US GAAP</t>
        </is>
      </c>
      <c r="Y471" s="319" t="inlineStr">
        <is>
          <t>US GAAP</t>
        </is>
      </c>
      <c r="Z471" s="319" t="inlineStr">
        <is>
          <t>US GAAP</t>
        </is>
      </c>
      <c r="AA471" s="319" t="inlineStr">
        <is>
          <t>US GAAP</t>
        </is>
      </c>
      <c r="AB471" s="319" t="inlineStr">
        <is>
          <t>US GAAP</t>
        </is>
      </c>
      <c r="AC471" s="319" t="inlineStr">
        <is>
          <t>US GAAP</t>
        </is>
      </c>
      <c r="AD471" s="319" t="inlineStr">
        <is>
          <t>US GAAP</t>
        </is>
      </c>
      <c r="AE471" s="319" t="inlineStr">
        <is>
          <t>US GAAP</t>
        </is>
      </c>
      <c r="AF471" s="319" t="inlineStr">
        <is>
          <t>US GAAP</t>
        </is>
      </c>
      <c r="AG471" s="319" t="inlineStr">
        <is>
          <t>US GAAP</t>
        </is>
      </c>
      <c r="AH471" s="319" t="inlineStr">
        <is>
          <t>US GAAP</t>
        </is>
      </c>
      <c r="AI471" s="319" t="inlineStr">
        <is>
          <t>US GAAP</t>
        </is>
      </c>
      <c r="AJ471" s="319" t="inlineStr">
        <is>
          <t>US GAAP</t>
        </is>
      </c>
      <c r="AK471" s="319" t="inlineStr">
        <is>
          <t>US GAAP</t>
        </is>
      </c>
      <c r="AL471" s="319" t="inlineStr">
        <is>
          <t>US GAAP</t>
        </is>
      </c>
      <c r="AM471" s="319" t="inlineStr">
        <is>
          <t>US GAAP</t>
        </is>
      </c>
      <c r="AN471" s="319" t="inlineStr">
        <is>
          <t>US GAAP</t>
        </is>
      </c>
      <c r="AO471" s="319" t="inlineStr">
        <is>
          <t>-</t>
        </is>
      </c>
      <c r="AP471" s="319" t="inlineStr">
        <is>
          <t>-</t>
        </is>
      </c>
      <c r="AQ471" s="319" t="inlineStr">
        <is>
          <t>-</t>
        </is>
      </c>
      <c r="AR471" s="319" t="inlineStr">
        <is>
          <t>-</t>
        </is>
      </c>
      <c r="AS471" s="319" t="inlineStr">
        <is>
          <t>-</t>
        </is>
      </c>
      <c r="AT471" s="319" t="inlineStr">
        <is>
          <t>-</t>
        </is>
      </c>
      <c r="AU471" s="319" t="inlineStr">
        <is>
          <t>US GAAP</t>
        </is>
      </c>
      <c r="AV471" s="319" t="inlineStr">
        <is>
          <t>US GAAP</t>
        </is>
      </c>
      <c r="AW471" s="319" t="inlineStr">
        <is>
          <t>US GAAP</t>
        </is>
      </c>
      <c r="AX471" s="319" t="inlineStr">
        <is>
          <t>US GAAP</t>
        </is>
      </c>
      <c r="AY471" s="319" t="inlineStr">
        <is>
          <t>US GAAP</t>
        </is>
      </c>
      <c r="AZ471" s="319" t="inlineStr">
        <is>
          <t>US GAAP</t>
        </is>
      </c>
      <c r="BA471" s="319" t="inlineStr">
        <is>
          <t>-</t>
        </is>
      </c>
      <c r="BB471" s="319" t="inlineStr">
        <is>
          <t>US GAAP</t>
        </is>
      </c>
      <c r="BC471" s="319" t="inlineStr">
        <is>
          <t>-</t>
        </is>
      </c>
      <c r="BD471" s="319" t="inlineStr">
        <is>
          <t>US GAAP</t>
        </is>
      </c>
      <c r="BE471" s="319" t="inlineStr">
        <is>
          <t>US GAAP</t>
        </is>
      </c>
      <c r="BF471" s="319" t="inlineStr">
        <is>
          <t>US GAAP</t>
        </is>
      </c>
      <c r="BG471" s="319" t="inlineStr">
        <is>
          <t>US GAAP</t>
        </is>
      </c>
      <c r="BH471" s="319" t="inlineStr">
        <is>
          <t>US GAAP</t>
        </is>
      </c>
      <c r="BI471" s="319" t="inlineStr">
        <is>
          <t>US GAAP</t>
        </is>
      </c>
      <c r="BJ471" s="319" t="inlineStr">
        <is>
          <t>US GAAP</t>
        </is>
      </c>
      <c r="BK471" s="319" t="inlineStr">
        <is>
          <t>US GAAP</t>
        </is>
      </c>
      <c r="BL471" s="319" t="inlineStr">
        <is>
          <t>US GAAP</t>
        </is>
      </c>
      <c r="BM471" s="319" t="inlineStr">
        <is>
          <t>US GAAP</t>
        </is>
      </c>
      <c r="BN471" s="319" t="inlineStr">
        <is>
          <t>US GAAP</t>
        </is>
      </c>
      <c r="BO471" s="319" t="inlineStr">
        <is>
          <t>US GAAP</t>
        </is>
      </c>
      <c r="BP471" s="319" t="inlineStr">
        <is>
          <t>US GAAP</t>
        </is>
      </c>
      <c r="BQ471" s="319" t="inlineStr">
        <is>
          <t>US GAAP</t>
        </is>
      </c>
      <c r="BR471" s="319" t="inlineStr">
        <is>
          <t>US GAAP</t>
        </is>
      </c>
      <c r="BS471" s="319" t="inlineStr">
        <is>
          <t>US GAAP</t>
        </is>
      </c>
      <c r="BT471" s="319" t="inlineStr">
        <is>
          <t>US GAAP</t>
        </is>
      </c>
      <c r="BU471" s="319" t="inlineStr">
        <is>
          <t>US GAAP</t>
        </is>
      </c>
      <c r="BV471" s="319" t="inlineStr">
        <is>
          <t>US GAAP</t>
        </is>
      </c>
      <c r="BW471" s="319" t="inlineStr">
        <is>
          <t>US GAAP</t>
        </is>
      </c>
      <c r="BX471" s="319" t="inlineStr">
        <is>
          <t>US GAAP</t>
        </is>
      </c>
      <c r="BY471" s="319" t="inlineStr">
        <is>
          <t>-</t>
        </is>
      </c>
      <c r="BZ471" s="319" t="inlineStr">
        <is>
          <t>-</t>
        </is>
      </c>
      <c r="CA471" s="319" t="inlineStr">
        <is>
          <t>-</t>
        </is>
      </c>
      <c r="CB471" s="319" t="inlineStr">
        <is>
          <t>-</t>
        </is>
      </c>
      <c r="CC471" s="302" t="n"/>
      <c r="CD471" s="302" t="n"/>
      <c r="CE471" s="302" t="n"/>
      <c r="CF471" s="302" t="n"/>
      <c r="CG471" s="302" t="n"/>
      <c r="CH471" s="302" t="n"/>
      <c r="CI471" s="302" t="n"/>
      <c r="CJ471" s="302" t="n"/>
      <c r="CK471" s="302" t="n"/>
      <c r="CL471" s="302" t="n"/>
      <c r="CM471" s="302" t="n"/>
      <c r="CN471" s="302" t="n"/>
      <c r="CO471" s="302" t="n"/>
      <c r="CP471" s="302" t="n"/>
      <c r="CQ471" s="302" t="n"/>
      <c r="CR471" s="302" t="n"/>
      <c r="CS471" s="302" t="n"/>
      <c r="CT471" s="302" t="n"/>
      <c r="CU471" s="302" t="n"/>
      <c r="CV471" s="302" t="n"/>
    </row>
    <row r="472" ht="10.5" customHeight="1" s="412">
      <c r="A472" s="318" t="inlineStr">
        <is>
          <t>CFPS</t>
        </is>
      </c>
      <c r="B472" s="319" t="inlineStr">
        <is>
          <t>-</t>
        </is>
      </c>
      <c r="C472" s="319" t="inlineStr">
        <is>
          <t>-</t>
        </is>
      </c>
      <c r="D472" s="319" t="inlineStr">
        <is>
          <t>-</t>
        </is>
      </c>
      <c r="E472" s="319" t="inlineStr">
        <is>
          <t>-</t>
        </is>
      </c>
      <c r="F472" s="319" t="inlineStr">
        <is>
          <t>-</t>
        </is>
      </c>
      <c r="G472" s="319" t="inlineStr">
        <is>
          <t>-</t>
        </is>
      </c>
      <c r="H472" s="319" t="inlineStr">
        <is>
          <t>-</t>
        </is>
      </c>
      <c r="I472" s="319" t="inlineStr">
        <is>
          <t>-</t>
        </is>
      </c>
      <c r="J472" s="319" t="inlineStr">
        <is>
          <t>-</t>
        </is>
      </c>
      <c r="K472" s="319" t="inlineStr">
        <is>
          <t>-</t>
        </is>
      </c>
      <c r="L472" s="319" t="inlineStr">
        <is>
          <t>-</t>
        </is>
      </c>
      <c r="M472" s="319" t="inlineStr">
        <is>
          <t>-</t>
        </is>
      </c>
      <c r="N472" s="461" t="n">
        <v>0.155</v>
      </c>
      <c r="O472" s="461" t="n">
        <v>0.37144</v>
      </c>
      <c r="P472" s="461" t="n">
        <v>0.65</v>
      </c>
      <c r="Q472" s="461" t="n">
        <v>0.04</v>
      </c>
      <c r="R472" s="461" t="n">
        <v>0.0955</v>
      </c>
      <c r="S472" s="461" t="n">
        <v>0.23386</v>
      </c>
      <c r="T472" s="461" t="n">
        <v>1.0412</v>
      </c>
      <c r="U472" s="461" t="n">
        <v>0.1095</v>
      </c>
      <c r="V472" s="461" t="n">
        <v>0.3265</v>
      </c>
      <c r="W472" s="461" t="n">
        <v>0.3411</v>
      </c>
      <c r="X472" s="461" t="n">
        <v>1.144</v>
      </c>
      <c r="Y472" s="461" t="n">
        <v>0.1723</v>
      </c>
      <c r="Z472" s="461" t="n">
        <v>0.3139</v>
      </c>
      <c r="AA472" s="461" t="n">
        <v>0.16351</v>
      </c>
      <c r="AB472" s="461" t="n">
        <v>1.2568</v>
      </c>
      <c r="AC472" s="461" t="n">
        <v>0.48659</v>
      </c>
      <c r="AD472" s="461" t="n">
        <v>0.36422</v>
      </c>
      <c r="AE472" s="461" t="n">
        <v>0.2988</v>
      </c>
      <c r="AF472" s="461" t="n">
        <v>1.037</v>
      </c>
      <c r="AG472" s="461" t="n">
        <v>0.1471</v>
      </c>
      <c r="AH472" s="461" t="n">
        <v>0.07922</v>
      </c>
      <c r="AI472" s="461" t="n">
        <v>-0.04</v>
      </c>
      <c r="AJ472" s="461" t="n">
        <v>1.97</v>
      </c>
      <c r="AK472" s="461" t="n">
        <v>0.289</v>
      </c>
      <c r="AL472" s="461" t="n">
        <v>0.439</v>
      </c>
      <c r="AM472" s="461" t="n">
        <v>-0.01936</v>
      </c>
      <c r="AN472" s="461" t="n">
        <v>2.0969</v>
      </c>
      <c r="AO472" s="461" t="n">
        <v>0.1414</v>
      </c>
      <c r="AP472" s="461" t="n">
        <v>0.6063</v>
      </c>
      <c r="AQ472" s="461" t="n">
        <v>0.2159</v>
      </c>
      <c r="AR472" s="461" t="n">
        <v>2.63</v>
      </c>
      <c r="AS472" s="461" t="n">
        <v>0.2636</v>
      </c>
      <c r="AT472" s="461" t="n">
        <v>1.29</v>
      </c>
      <c r="AU472" s="461" t="n">
        <v>0.8028999999999999</v>
      </c>
      <c r="AV472" s="461" t="n">
        <v>3.2152</v>
      </c>
      <c r="AW472" s="461" t="n">
        <v>-0.4782</v>
      </c>
      <c r="AX472" s="461" t="n">
        <v>0.8628400000000001</v>
      </c>
      <c r="AY472" s="461" t="n">
        <v>0.3445</v>
      </c>
      <c r="AZ472" s="461" t="n">
        <v>4.3868</v>
      </c>
      <c r="BA472" s="461" t="n">
        <v>-0.92691</v>
      </c>
      <c r="BB472" s="461" t="n">
        <v>1.3861</v>
      </c>
      <c r="BC472" s="461" t="n">
        <v>0.1936</v>
      </c>
      <c r="BD472" s="461" t="n">
        <v>5.4851</v>
      </c>
      <c r="BE472" s="461" t="n">
        <v>1.63462</v>
      </c>
      <c r="BF472" s="461" t="n">
        <v>2.1892</v>
      </c>
      <c r="BG472" s="461" t="n">
        <v>1.2163</v>
      </c>
      <c r="BH472" s="461" t="n">
        <v>5.64432</v>
      </c>
      <c r="BI472" s="461" t="n">
        <v>-1.89244</v>
      </c>
      <c r="BJ472" s="461" t="n">
        <v>0.76336</v>
      </c>
      <c r="BK472" s="461" t="n">
        <v>0.51492</v>
      </c>
      <c r="BL472" s="461" t="n">
        <v>8.1866</v>
      </c>
      <c r="BM472" s="461" t="n">
        <v>0.3565</v>
      </c>
      <c r="BN472" s="461" t="n">
        <v>3.746</v>
      </c>
      <c r="BO472" s="461" t="n">
        <v>3.0753</v>
      </c>
      <c r="BP472" s="461" t="n">
        <v>10.9369</v>
      </c>
      <c r="BQ472" s="461" t="n">
        <v>1.0094</v>
      </c>
      <c r="BR472" s="462" t="n">
        <v>4.76086</v>
      </c>
      <c r="BS472" s="462" t="n">
        <v>1.17</v>
      </c>
      <c r="BT472" s="462" t="n">
        <v>10.32237</v>
      </c>
      <c r="BU472" s="462" t="n">
        <v>0.60836</v>
      </c>
      <c r="BV472" s="319" t="inlineStr">
        <is>
          <t>-</t>
        </is>
      </c>
      <c r="BW472" s="319" t="inlineStr">
        <is>
          <t>-</t>
        </is>
      </c>
      <c r="BX472" s="319" t="inlineStr">
        <is>
          <t>-</t>
        </is>
      </c>
      <c r="BY472" s="319" t="inlineStr">
        <is>
          <t>-</t>
        </is>
      </c>
      <c r="BZ472" s="319" t="inlineStr">
        <is>
          <t>-</t>
        </is>
      </c>
      <c r="CA472" s="319" t="inlineStr">
        <is>
          <t>-</t>
        </is>
      </c>
      <c r="CB472" s="319" t="inlineStr">
        <is>
          <t>-</t>
        </is>
      </c>
      <c r="CC472" s="302" t="n"/>
      <c r="CD472" s="302" t="n"/>
      <c r="CE472" s="302" t="n"/>
      <c r="CF472" s="302" t="n"/>
      <c r="CG472" s="302" t="n"/>
      <c r="CH472" s="302" t="n"/>
      <c r="CI472" s="302" t="n"/>
      <c r="CJ472" s="302" t="n"/>
      <c r="CK472" s="302" t="n"/>
      <c r="CL472" s="302" t="n"/>
      <c r="CM472" s="302" t="n"/>
      <c r="CN472" s="302" t="n"/>
      <c r="CO472" s="302" t="n"/>
      <c r="CP472" s="302" t="n"/>
      <c r="CQ472" s="302" t="n"/>
      <c r="CR472" s="302" t="n"/>
      <c r="CS472" s="302" t="n"/>
      <c r="CT472" s="302" t="n"/>
      <c r="CU472" s="302" t="n"/>
      <c r="CV472" s="302" t="n"/>
    </row>
    <row r="473" ht="10.5" customHeight="1" s="412">
      <c r="A473" s="302" t="inlineStr">
        <is>
          <t xml:space="preserve">    Final Est.</t>
        </is>
      </c>
      <c r="B473" s="319" t="inlineStr">
        <is>
          <t>-</t>
        </is>
      </c>
      <c r="C473" s="319" t="inlineStr">
        <is>
          <t>-</t>
        </is>
      </c>
      <c r="D473" s="319" t="inlineStr">
        <is>
          <t>-</t>
        </is>
      </c>
      <c r="E473" s="319" t="inlineStr">
        <is>
          <t>-</t>
        </is>
      </c>
      <c r="F473" s="319" t="inlineStr">
        <is>
          <t>-</t>
        </is>
      </c>
      <c r="G473" s="319" t="inlineStr">
        <is>
          <t>-</t>
        </is>
      </c>
      <c r="H473" s="319" t="inlineStr">
        <is>
          <t>-</t>
        </is>
      </c>
      <c r="I473" s="319" t="inlineStr">
        <is>
          <t>-</t>
        </is>
      </c>
      <c r="J473" s="319" t="inlineStr">
        <is>
          <t>-</t>
        </is>
      </c>
      <c r="K473" s="319" t="inlineStr">
        <is>
          <t>-</t>
        </is>
      </c>
      <c r="L473" s="319" t="inlineStr">
        <is>
          <t>-</t>
        </is>
      </c>
      <c r="M473" s="319" t="inlineStr">
        <is>
          <t>-</t>
        </is>
      </c>
      <c r="N473" s="462" t="n">
        <v>0.09862</v>
      </c>
      <c r="O473" s="462" t="n">
        <v>0.15882</v>
      </c>
      <c r="P473" s="462" t="n">
        <v>0.52574</v>
      </c>
      <c r="Q473" s="462" t="n">
        <v>0.273</v>
      </c>
      <c r="R473" s="462" t="n">
        <v>0.14227</v>
      </c>
      <c r="S473" s="462" t="n">
        <v>0.31863</v>
      </c>
      <c r="T473" s="462" t="n">
        <v>0.78495</v>
      </c>
      <c r="U473" s="462" t="n">
        <v>0.19615</v>
      </c>
      <c r="V473" s="462" t="n">
        <v>0.3192</v>
      </c>
      <c r="W473" s="462" t="n">
        <v>0.3799</v>
      </c>
      <c r="X473" s="462" t="n">
        <v>1.07194</v>
      </c>
      <c r="Y473" s="462" t="n">
        <v>0.62832</v>
      </c>
      <c r="Z473" s="462" t="n">
        <v>0.43893</v>
      </c>
      <c r="AA473" s="462" t="n">
        <v>0.23509</v>
      </c>
      <c r="AB473" s="462" t="n">
        <v>0.78845</v>
      </c>
      <c r="AC473" s="462" t="n">
        <v>0.30464</v>
      </c>
      <c r="AD473" s="462" t="n">
        <v>0.3015</v>
      </c>
      <c r="AE473" s="462" t="n">
        <v>0.38494</v>
      </c>
      <c r="AF473" s="462" t="n">
        <v>0.8283700000000001</v>
      </c>
      <c r="AG473" s="462" t="n">
        <v>0.42968</v>
      </c>
      <c r="AH473" s="462" t="n">
        <v>0.52072</v>
      </c>
      <c r="AI473" s="462" t="n">
        <v>0.37529</v>
      </c>
      <c r="AJ473" s="462" t="n">
        <v>1.3373</v>
      </c>
      <c r="AK473" s="462" t="n">
        <v>1.04</v>
      </c>
      <c r="AL473" s="462" t="n">
        <v>1.14</v>
      </c>
      <c r="AM473" s="462" t="n">
        <v>0.86</v>
      </c>
      <c r="AN473" s="462" t="n">
        <v>1.54</v>
      </c>
      <c r="AO473" s="462" t="n">
        <v>0.18</v>
      </c>
      <c r="AP473" s="462" t="n">
        <v>0.34</v>
      </c>
      <c r="AQ473" s="462" t="n">
        <v>0.12</v>
      </c>
      <c r="AR473" s="462" t="n">
        <v>2.25</v>
      </c>
      <c r="AS473" s="462" t="n">
        <v>0.92</v>
      </c>
      <c r="AT473" s="462" t="n">
        <v>0.9399999999999999</v>
      </c>
      <c r="AU473" s="462" t="n">
        <v>-0.37</v>
      </c>
      <c r="AV473" s="462" t="n">
        <v>2.77</v>
      </c>
      <c r="AW473" s="462" t="n">
        <v>-0.07000000000000001</v>
      </c>
      <c r="AX473" s="462" t="n">
        <v>0.46</v>
      </c>
      <c r="AY473" s="462" t="n">
        <v>-0.13</v>
      </c>
      <c r="AZ473" s="462" t="n">
        <v>3.3</v>
      </c>
      <c r="BA473" s="462" t="n">
        <v>0.12</v>
      </c>
      <c r="BB473" s="462" t="n">
        <v>1.32761</v>
      </c>
      <c r="BC473" s="462" t="n">
        <v>1.19952</v>
      </c>
      <c r="BD473" s="462" t="n">
        <v>3.09233</v>
      </c>
      <c r="BE473" s="462" t="n">
        <v>0.56174</v>
      </c>
      <c r="BF473" s="462" t="n">
        <v>0.34084</v>
      </c>
      <c r="BG473" s="462" t="n">
        <v>0.67603</v>
      </c>
      <c r="BH473" s="462" t="n">
        <v>3.62709</v>
      </c>
      <c r="BI473" s="462" t="n">
        <v>1.71122</v>
      </c>
      <c r="BJ473" s="462" t="n">
        <v>3.40255</v>
      </c>
      <c r="BK473" s="462" t="n">
        <v>2.61301</v>
      </c>
      <c r="BL473" s="462" t="n">
        <v>9.095280000000001</v>
      </c>
      <c r="BM473" s="462" t="n">
        <v>2.31566</v>
      </c>
      <c r="BN473" s="462" t="n">
        <v>3.35643</v>
      </c>
      <c r="BO473" s="462" t="n">
        <v>1.77817</v>
      </c>
      <c r="BP473" s="462" t="n">
        <v>7.81454</v>
      </c>
      <c r="BQ473" s="462" t="n">
        <v>1.95692</v>
      </c>
      <c r="BR473" s="319" t="inlineStr">
        <is>
          <t>-</t>
        </is>
      </c>
      <c r="BS473" s="319" t="inlineStr">
        <is>
          <t>-</t>
        </is>
      </c>
      <c r="BT473" s="319" t="inlineStr">
        <is>
          <t>-</t>
        </is>
      </c>
      <c r="BU473" s="319" t="inlineStr">
        <is>
          <t>-</t>
        </is>
      </c>
      <c r="BV473" s="319" t="inlineStr">
        <is>
          <t>-</t>
        </is>
      </c>
      <c r="BW473" s="319" t="inlineStr">
        <is>
          <t>-</t>
        </is>
      </c>
      <c r="BX473" s="319" t="inlineStr">
        <is>
          <t>-</t>
        </is>
      </c>
      <c r="BY473" s="319" t="inlineStr">
        <is>
          <t>-</t>
        </is>
      </c>
      <c r="BZ473" s="319" t="inlineStr">
        <is>
          <t>-</t>
        </is>
      </c>
      <c r="CA473" s="319" t="inlineStr">
        <is>
          <t>-</t>
        </is>
      </c>
      <c r="CB473" s="319" t="inlineStr">
        <is>
          <t>-</t>
        </is>
      </c>
      <c r="CC473" s="302" t="n"/>
      <c r="CD473" s="302" t="n"/>
      <c r="CE473" s="302" t="n"/>
      <c r="CF473" s="302" t="n"/>
      <c r="CG473" s="302" t="n"/>
      <c r="CH473" s="302" t="n"/>
      <c r="CI473" s="302" t="n"/>
      <c r="CJ473" s="302" t="n"/>
      <c r="CK473" s="302" t="n"/>
      <c r="CL473" s="302" t="n"/>
      <c r="CM473" s="302" t="n"/>
      <c r="CN473" s="302" t="n"/>
      <c r="CO473" s="302" t="n"/>
      <c r="CP473" s="302" t="n"/>
      <c r="CQ473" s="302" t="n"/>
      <c r="CR473" s="302" t="n"/>
      <c r="CS473" s="302" t="n"/>
      <c r="CT473" s="302" t="n"/>
      <c r="CU473" s="302" t="n"/>
      <c r="CV473" s="302" t="n"/>
    </row>
    <row r="474" ht="10.5" customHeight="1" s="412">
      <c r="A474" s="302" t="inlineStr">
        <is>
          <t xml:space="preserve">    Median</t>
        </is>
      </c>
      <c r="B474" s="319" t="inlineStr">
        <is>
          <t>-</t>
        </is>
      </c>
      <c r="C474" s="319" t="inlineStr">
        <is>
          <t>-</t>
        </is>
      </c>
      <c r="D474" s="319" t="inlineStr">
        <is>
          <t>-</t>
        </is>
      </c>
      <c r="E474" s="319" t="inlineStr">
        <is>
          <t>-</t>
        </is>
      </c>
      <c r="F474" s="319" t="inlineStr">
        <is>
          <t>-</t>
        </is>
      </c>
      <c r="G474" s="319" t="inlineStr">
        <is>
          <t>-</t>
        </is>
      </c>
      <c r="H474" s="319" t="inlineStr">
        <is>
          <t>-</t>
        </is>
      </c>
      <c r="I474" s="319" t="inlineStr">
        <is>
          <t>-</t>
        </is>
      </c>
      <c r="J474" s="319" t="inlineStr">
        <is>
          <t>-</t>
        </is>
      </c>
      <c r="K474" s="319" t="inlineStr">
        <is>
          <t>-</t>
        </is>
      </c>
      <c r="L474" s="319" t="inlineStr">
        <is>
          <t>-</t>
        </is>
      </c>
      <c r="M474" s="319" t="inlineStr">
        <is>
          <t>-</t>
        </is>
      </c>
      <c r="N474" s="462" t="n">
        <v>0.09862</v>
      </c>
      <c r="O474" s="462" t="n">
        <v>0.15882</v>
      </c>
      <c r="P474" s="462" t="n">
        <v>0.52574</v>
      </c>
      <c r="Q474" s="462" t="n">
        <v>0.273</v>
      </c>
      <c r="R474" s="462" t="n">
        <v>0.14227</v>
      </c>
      <c r="S474" s="462" t="n">
        <v>0.30422</v>
      </c>
      <c r="T474" s="462" t="n">
        <v>0.8454199999999999</v>
      </c>
      <c r="U474" s="462" t="n">
        <v>0.2</v>
      </c>
      <c r="V474" s="462" t="n">
        <v>0.34841</v>
      </c>
      <c r="W474" s="462" t="n">
        <v>0.38595</v>
      </c>
      <c r="X474" s="462" t="n">
        <v>1.22</v>
      </c>
      <c r="Y474" s="462" t="n">
        <v>0.6049600000000001</v>
      </c>
      <c r="Z474" s="462" t="n">
        <v>0.35986</v>
      </c>
      <c r="AA474" s="462" t="n">
        <v>0.2</v>
      </c>
      <c r="AB474" s="462" t="n">
        <v>0.82192</v>
      </c>
      <c r="AC474" s="462" t="n">
        <v>0.29323</v>
      </c>
      <c r="AD474" s="462" t="n">
        <v>0.30497</v>
      </c>
      <c r="AE474" s="462" t="n">
        <v>0.38494</v>
      </c>
      <c r="AF474" s="462" t="n">
        <v>0.83257</v>
      </c>
      <c r="AG474" s="462" t="n">
        <v>0.43311</v>
      </c>
      <c r="AH474" s="462" t="n">
        <v>0.4581</v>
      </c>
      <c r="AI474" s="462" t="n">
        <v>0.37529</v>
      </c>
      <c r="AJ474" s="462" t="n">
        <v>1.3373</v>
      </c>
      <c r="AK474" s="462" t="n">
        <v>1.04</v>
      </c>
      <c r="AL474" s="462" t="n">
        <v>1.14</v>
      </c>
      <c r="AM474" s="462" t="n">
        <v>0.86</v>
      </c>
      <c r="AN474" s="462" t="n">
        <v>1.54</v>
      </c>
      <c r="AO474" s="462" t="n">
        <v>0.18</v>
      </c>
      <c r="AP474" s="462" t="n">
        <v>0.34</v>
      </c>
      <c r="AQ474" s="462" t="n">
        <v>0.12</v>
      </c>
      <c r="AR474" s="462" t="n">
        <v>2.25</v>
      </c>
      <c r="AS474" s="462" t="n">
        <v>0.92</v>
      </c>
      <c r="AT474" s="462" t="n">
        <v>0.9399999999999999</v>
      </c>
      <c r="AU474" s="462" t="n">
        <v>-0.37</v>
      </c>
      <c r="AV474" s="462" t="n">
        <v>2.77</v>
      </c>
      <c r="AW474" s="462" t="n">
        <v>-0.07000000000000001</v>
      </c>
      <c r="AX474" s="462" t="n">
        <v>0.46</v>
      </c>
      <c r="AY474" s="462" t="n">
        <v>-0.13</v>
      </c>
      <c r="AZ474" s="462" t="n">
        <v>3.3</v>
      </c>
      <c r="BA474" s="462" t="n">
        <v>0.12</v>
      </c>
      <c r="BB474" s="462" t="n">
        <v>1.37</v>
      </c>
      <c r="BC474" s="462" t="n">
        <v>1.06</v>
      </c>
      <c r="BD474" s="462" t="n">
        <v>2.85</v>
      </c>
      <c r="BE474" s="462" t="n">
        <v>0.74</v>
      </c>
      <c r="BF474" s="462" t="n">
        <v>0.6</v>
      </c>
      <c r="BG474" s="462" t="n">
        <v>0.52</v>
      </c>
      <c r="BH474" s="462" t="n">
        <v>3.58</v>
      </c>
      <c r="BI474" s="462" t="n">
        <v>1.71122</v>
      </c>
      <c r="BJ474" s="462" t="n">
        <v>4.31764</v>
      </c>
      <c r="BK474" s="462" t="n">
        <v>0.72902</v>
      </c>
      <c r="BL474" s="462" t="n">
        <v>7.94584</v>
      </c>
      <c r="BM474" s="462" t="n">
        <v>2.31566</v>
      </c>
      <c r="BN474" s="462" t="n">
        <v>3.35643</v>
      </c>
      <c r="BO474" s="462" t="n">
        <v>1.77817</v>
      </c>
      <c r="BP474" s="462" t="n">
        <v>7.81454</v>
      </c>
      <c r="BQ474" s="462" t="n">
        <v>1.95692</v>
      </c>
      <c r="BR474" s="462" t="n">
        <v>4.76086</v>
      </c>
      <c r="BS474" s="462" t="n">
        <v>1.17</v>
      </c>
      <c r="BT474" s="462" t="n">
        <v>10.32237</v>
      </c>
      <c r="BU474" s="462" t="n">
        <v>0.60836</v>
      </c>
      <c r="BV474" s="319" t="inlineStr">
        <is>
          <t>-</t>
        </is>
      </c>
      <c r="BW474" s="319" t="inlineStr">
        <is>
          <t>-</t>
        </is>
      </c>
      <c r="BX474" s="319" t="inlineStr">
        <is>
          <t>-</t>
        </is>
      </c>
      <c r="BY474" s="319" t="inlineStr">
        <is>
          <t>-</t>
        </is>
      </c>
      <c r="BZ474" s="319" t="inlineStr">
        <is>
          <t>-</t>
        </is>
      </c>
      <c r="CA474" s="319" t="inlineStr">
        <is>
          <t>-</t>
        </is>
      </c>
      <c r="CB474" s="319" t="inlineStr">
        <is>
          <t>-</t>
        </is>
      </c>
      <c r="CC474" s="302" t="n"/>
      <c r="CD474" s="302" t="n"/>
      <c r="CE474" s="302" t="n"/>
      <c r="CF474" s="302" t="n"/>
      <c r="CG474" s="302" t="n"/>
      <c r="CH474" s="302" t="n"/>
      <c r="CI474" s="302" t="n"/>
      <c r="CJ474" s="302" t="n"/>
      <c r="CK474" s="302" t="n"/>
      <c r="CL474" s="302" t="n"/>
      <c r="CM474" s="302" t="n"/>
      <c r="CN474" s="302" t="n"/>
      <c r="CO474" s="302" t="n"/>
      <c r="CP474" s="302" t="n"/>
      <c r="CQ474" s="302" t="n"/>
      <c r="CR474" s="302" t="n"/>
      <c r="CS474" s="302" t="n"/>
      <c r="CT474" s="302" t="n"/>
      <c r="CU474" s="302" t="n"/>
      <c r="CV474" s="302" t="n"/>
    </row>
    <row r="475" ht="10.5" customHeight="1" s="412">
      <c r="A475" s="302" t="inlineStr">
        <is>
          <t xml:space="preserve">    High</t>
        </is>
      </c>
      <c r="B475" s="319" t="inlineStr">
        <is>
          <t>-</t>
        </is>
      </c>
      <c r="C475" s="319" t="inlineStr">
        <is>
          <t>-</t>
        </is>
      </c>
      <c r="D475" s="319" t="inlineStr">
        <is>
          <t>-</t>
        </is>
      </c>
      <c r="E475" s="319" t="inlineStr">
        <is>
          <t>-</t>
        </is>
      </c>
      <c r="F475" s="319" t="inlineStr">
        <is>
          <t>-</t>
        </is>
      </c>
      <c r="G475" s="319" t="inlineStr">
        <is>
          <t>-</t>
        </is>
      </c>
      <c r="H475" s="319" t="inlineStr">
        <is>
          <t>-</t>
        </is>
      </c>
      <c r="I475" s="319" t="inlineStr">
        <is>
          <t>-</t>
        </is>
      </c>
      <c r="J475" s="319" t="inlineStr">
        <is>
          <t>-</t>
        </is>
      </c>
      <c r="K475" s="319" t="inlineStr">
        <is>
          <t>-</t>
        </is>
      </c>
      <c r="L475" s="319" t="inlineStr">
        <is>
          <t>-</t>
        </is>
      </c>
      <c r="M475" s="319" t="inlineStr">
        <is>
          <t>-</t>
        </is>
      </c>
      <c r="N475" s="462" t="n">
        <v>0.09862</v>
      </c>
      <c r="O475" s="462" t="n">
        <v>0.17263</v>
      </c>
      <c r="P475" s="462" t="n">
        <v>0.55647</v>
      </c>
      <c r="Q475" s="462" t="n">
        <v>0.273</v>
      </c>
      <c r="R475" s="462" t="n">
        <v>0.15</v>
      </c>
      <c r="S475" s="462" t="n">
        <v>0.38</v>
      </c>
      <c r="T475" s="462" t="n">
        <v>0.89</v>
      </c>
      <c r="U475" s="462" t="n">
        <v>0.20844</v>
      </c>
      <c r="V475" s="462" t="n">
        <v>0.39</v>
      </c>
      <c r="W475" s="462" t="n">
        <v>0.41376</v>
      </c>
      <c r="X475" s="462" t="n">
        <v>1.22188</v>
      </c>
      <c r="Y475" s="462" t="n">
        <v>0.99</v>
      </c>
      <c r="Z475" s="462" t="n">
        <v>0.92</v>
      </c>
      <c r="AA475" s="462" t="n">
        <v>0.4891</v>
      </c>
      <c r="AB475" s="462" t="n">
        <v>0.85</v>
      </c>
      <c r="AC475" s="462" t="n">
        <v>0.39886</v>
      </c>
      <c r="AD475" s="462" t="n">
        <v>0.42606</v>
      </c>
      <c r="AE475" s="462" t="n">
        <v>0.45149</v>
      </c>
      <c r="AF475" s="462" t="n">
        <v>0.87227</v>
      </c>
      <c r="AG475" s="462" t="n">
        <v>0.53682</v>
      </c>
      <c r="AH475" s="462" t="n">
        <v>0.73406</v>
      </c>
      <c r="AI475" s="462" t="n">
        <v>0.39058</v>
      </c>
      <c r="AJ475" s="462" t="n">
        <v>1.36</v>
      </c>
      <c r="AK475" s="462" t="n">
        <v>1.04</v>
      </c>
      <c r="AL475" s="462" t="n">
        <v>1.14</v>
      </c>
      <c r="AM475" s="462" t="n">
        <v>0.86</v>
      </c>
      <c r="AN475" s="462" t="n">
        <v>1.54</v>
      </c>
      <c r="AO475" s="462" t="n">
        <v>0.18</v>
      </c>
      <c r="AP475" s="462" t="n">
        <v>0.34</v>
      </c>
      <c r="AQ475" s="462" t="n">
        <v>0.12</v>
      </c>
      <c r="AR475" s="462" t="n">
        <v>2.25</v>
      </c>
      <c r="AS475" s="462" t="n">
        <v>0.92</v>
      </c>
      <c r="AT475" s="462" t="n">
        <v>0.9399999999999999</v>
      </c>
      <c r="AU475" s="462" t="n">
        <v>-0.37</v>
      </c>
      <c r="AV475" s="462" t="n">
        <v>2.77</v>
      </c>
      <c r="AW475" s="462" t="n">
        <v>-0.07000000000000001</v>
      </c>
      <c r="AX475" s="462" t="n">
        <v>0.46</v>
      </c>
      <c r="AY475" s="462" t="n">
        <v>-0.13</v>
      </c>
      <c r="AZ475" s="462" t="n">
        <v>3.3</v>
      </c>
      <c r="BA475" s="462" t="n">
        <v>0.12</v>
      </c>
      <c r="BB475" s="462" t="n">
        <v>2.37</v>
      </c>
      <c r="BC475" s="462" t="n">
        <v>2.98</v>
      </c>
      <c r="BD475" s="462" t="n">
        <v>3.73</v>
      </c>
      <c r="BE475" s="462" t="n">
        <v>1.52</v>
      </c>
      <c r="BF475" s="462" t="n">
        <v>0.95</v>
      </c>
      <c r="BG475" s="462" t="n">
        <v>1.3</v>
      </c>
      <c r="BH475" s="462" t="n">
        <v>4.37128</v>
      </c>
      <c r="BI475" s="462" t="n">
        <v>2.41245</v>
      </c>
      <c r="BJ475" s="462" t="n">
        <v>4.81</v>
      </c>
      <c r="BK475" s="462" t="n">
        <v>6.48</v>
      </c>
      <c r="BL475" s="462" t="n">
        <v>12.4</v>
      </c>
      <c r="BM475" s="462" t="n">
        <v>3.54132</v>
      </c>
      <c r="BN475" s="462" t="n">
        <v>4.24286</v>
      </c>
      <c r="BO475" s="462" t="n">
        <v>2.03634</v>
      </c>
      <c r="BP475" s="462" t="n">
        <v>8.300000000000001</v>
      </c>
      <c r="BQ475" s="462" t="n">
        <v>2.24</v>
      </c>
      <c r="BR475" s="462" t="n">
        <v>5.18171</v>
      </c>
      <c r="BS475" s="462" t="n">
        <v>1.17</v>
      </c>
      <c r="BT475" s="462" t="n">
        <v>10.66474</v>
      </c>
      <c r="BU475" s="462" t="n">
        <v>0.60836</v>
      </c>
      <c r="BV475" s="319" t="inlineStr">
        <is>
          <t>-</t>
        </is>
      </c>
      <c r="BW475" s="319" t="inlineStr">
        <is>
          <t>-</t>
        </is>
      </c>
      <c r="BX475" s="319" t="inlineStr">
        <is>
          <t>-</t>
        </is>
      </c>
      <c r="BY475" s="319" t="inlineStr">
        <is>
          <t>-</t>
        </is>
      </c>
      <c r="BZ475" s="319" t="inlineStr">
        <is>
          <t>-</t>
        </is>
      </c>
      <c r="CA475" s="319" t="inlineStr">
        <is>
          <t>-</t>
        </is>
      </c>
      <c r="CB475" s="319" t="inlineStr">
        <is>
          <t>-</t>
        </is>
      </c>
      <c r="CC475" s="302" t="n"/>
      <c r="CD475" s="302" t="n"/>
      <c r="CE475" s="302" t="n"/>
      <c r="CF475" s="302" t="n"/>
      <c r="CG475" s="302" t="n"/>
      <c r="CH475" s="302" t="n"/>
      <c r="CI475" s="302" t="n"/>
      <c r="CJ475" s="302" t="n"/>
      <c r="CK475" s="302" t="n"/>
      <c r="CL475" s="302" t="n"/>
      <c r="CM475" s="302" t="n"/>
      <c r="CN475" s="302" t="n"/>
      <c r="CO475" s="302" t="n"/>
      <c r="CP475" s="302" t="n"/>
      <c r="CQ475" s="302" t="n"/>
      <c r="CR475" s="302" t="n"/>
      <c r="CS475" s="302" t="n"/>
      <c r="CT475" s="302" t="n"/>
      <c r="CU475" s="302" t="n"/>
      <c r="CV475" s="302" t="n"/>
    </row>
    <row r="476" ht="10.5" customHeight="1" s="412">
      <c r="A476" s="302" t="inlineStr">
        <is>
          <t xml:space="preserve">    Low</t>
        </is>
      </c>
      <c r="B476" s="319" t="inlineStr">
        <is>
          <t>-</t>
        </is>
      </c>
      <c r="C476" s="319" t="inlineStr">
        <is>
          <t>-</t>
        </is>
      </c>
      <c r="D476" s="319" t="inlineStr">
        <is>
          <t>-</t>
        </is>
      </c>
      <c r="E476" s="319" t="inlineStr">
        <is>
          <t>-</t>
        </is>
      </c>
      <c r="F476" s="319" t="inlineStr">
        <is>
          <t>-</t>
        </is>
      </c>
      <c r="G476" s="319" t="inlineStr">
        <is>
          <t>-</t>
        </is>
      </c>
      <c r="H476" s="319" t="inlineStr">
        <is>
          <t>-</t>
        </is>
      </c>
      <c r="I476" s="319" t="inlineStr">
        <is>
          <t>-</t>
        </is>
      </c>
      <c r="J476" s="319" t="inlineStr">
        <is>
          <t>-</t>
        </is>
      </c>
      <c r="K476" s="319" t="inlineStr">
        <is>
          <t>-</t>
        </is>
      </c>
      <c r="L476" s="319" t="inlineStr">
        <is>
          <t>-</t>
        </is>
      </c>
      <c r="M476" s="319" t="inlineStr">
        <is>
          <t>-</t>
        </is>
      </c>
      <c r="N476" s="462" t="n">
        <v>0.09862</v>
      </c>
      <c r="O476" s="462" t="n">
        <v>0.145</v>
      </c>
      <c r="P476" s="462" t="n">
        <v>0.495</v>
      </c>
      <c r="Q476" s="462" t="n">
        <v>0.273</v>
      </c>
      <c r="R476" s="462" t="n">
        <v>0.13453</v>
      </c>
      <c r="S476" s="462" t="n">
        <v>0.28609</v>
      </c>
      <c r="T476" s="462" t="n">
        <v>0.5589499999999999</v>
      </c>
      <c r="U476" s="462" t="n">
        <v>0.18</v>
      </c>
      <c r="V476" s="462" t="n">
        <v>0.19</v>
      </c>
      <c r="W476" s="462" t="n">
        <v>0.34</v>
      </c>
      <c r="X476" s="462" t="n">
        <v>0.77395</v>
      </c>
      <c r="Y476" s="462" t="n">
        <v>0.29</v>
      </c>
      <c r="Z476" s="462" t="n">
        <v>0.11601</v>
      </c>
      <c r="AA476" s="462" t="n">
        <v>0.01618</v>
      </c>
      <c r="AB476" s="462" t="n">
        <v>0.69343</v>
      </c>
      <c r="AC476" s="462" t="n">
        <v>0.23325</v>
      </c>
      <c r="AD476" s="462" t="n">
        <v>0.17</v>
      </c>
      <c r="AE476" s="462" t="n">
        <v>0.3184</v>
      </c>
      <c r="AF476" s="462" t="n">
        <v>0.77607</v>
      </c>
      <c r="AG476" s="462" t="n">
        <v>0.3157</v>
      </c>
      <c r="AH476" s="462" t="n">
        <v>0.37</v>
      </c>
      <c r="AI476" s="462" t="n">
        <v>0.36</v>
      </c>
      <c r="AJ476" s="462" t="n">
        <v>1.31461</v>
      </c>
      <c r="AK476" s="462" t="n">
        <v>1.04</v>
      </c>
      <c r="AL476" s="462" t="n">
        <v>1.14</v>
      </c>
      <c r="AM476" s="462" t="n">
        <v>0.86</v>
      </c>
      <c r="AN476" s="462" t="n">
        <v>1.54</v>
      </c>
      <c r="AO476" s="462" t="n">
        <v>0.18</v>
      </c>
      <c r="AP476" s="462" t="n">
        <v>0.34</v>
      </c>
      <c r="AQ476" s="462" t="n">
        <v>0.12</v>
      </c>
      <c r="AR476" s="462" t="n">
        <v>2.25</v>
      </c>
      <c r="AS476" s="462" t="n">
        <v>0.92</v>
      </c>
      <c r="AT476" s="462" t="n">
        <v>0.9399999999999999</v>
      </c>
      <c r="AU476" s="462" t="n">
        <v>-0.37</v>
      </c>
      <c r="AV476" s="462" t="n">
        <v>2.77</v>
      </c>
      <c r="AW476" s="462" t="n">
        <v>-0.07000000000000001</v>
      </c>
      <c r="AX476" s="462" t="n">
        <v>0.46</v>
      </c>
      <c r="AY476" s="462" t="n">
        <v>-0.13</v>
      </c>
      <c r="AZ476" s="462" t="n">
        <v>3.3</v>
      </c>
      <c r="BA476" s="462" t="n">
        <v>0.12</v>
      </c>
      <c r="BB476" s="462" t="n">
        <v>0.24284</v>
      </c>
      <c r="BC476" s="462" t="n">
        <v>-0.44145</v>
      </c>
      <c r="BD476" s="462" t="n">
        <v>2.697</v>
      </c>
      <c r="BE476" s="462" t="n">
        <v>-0.57477</v>
      </c>
      <c r="BF476" s="462" t="n">
        <v>-0.52747</v>
      </c>
      <c r="BG476" s="462" t="n">
        <v>0.2081</v>
      </c>
      <c r="BH476" s="462" t="n">
        <v>2.93</v>
      </c>
      <c r="BI476" s="462" t="n">
        <v>1.01</v>
      </c>
      <c r="BJ476" s="462" t="n">
        <v>1.08</v>
      </c>
      <c r="BK476" s="462" t="n">
        <v>0.63</v>
      </c>
      <c r="BL476" s="462" t="n">
        <v>6.94</v>
      </c>
      <c r="BM476" s="462" t="n">
        <v>1.09</v>
      </c>
      <c r="BN476" s="462" t="n">
        <v>2.47</v>
      </c>
      <c r="BO476" s="462" t="n">
        <v>1.52</v>
      </c>
      <c r="BP476" s="462" t="n">
        <v>7.32908</v>
      </c>
      <c r="BQ476" s="462" t="n">
        <v>1.67383</v>
      </c>
      <c r="BR476" s="462" t="n">
        <v>4.34</v>
      </c>
      <c r="BS476" s="462" t="n">
        <v>1.17</v>
      </c>
      <c r="BT476" s="462" t="n">
        <v>9.98</v>
      </c>
      <c r="BU476" s="462" t="n">
        <v>0.60836</v>
      </c>
      <c r="BV476" s="319" t="inlineStr">
        <is>
          <t>-</t>
        </is>
      </c>
      <c r="BW476" s="319" t="inlineStr">
        <is>
          <t>-</t>
        </is>
      </c>
      <c r="BX476" s="319" t="inlineStr">
        <is>
          <t>-</t>
        </is>
      </c>
      <c r="BY476" s="319" t="inlineStr">
        <is>
          <t>-</t>
        </is>
      </c>
      <c r="BZ476" s="319" t="inlineStr">
        <is>
          <t>-</t>
        </is>
      </c>
      <c r="CA476" s="319" t="inlineStr">
        <is>
          <t>-</t>
        </is>
      </c>
      <c r="CB476" s="319" t="inlineStr">
        <is>
          <t>-</t>
        </is>
      </c>
      <c r="CC476" s="302" t="n"/>
      <c r="CD476" s="302" t="n"/>
      <c r="CE476" s="302" t="n"/>
      <c r="CF476" s="302" t="n"/>
      <c r="CG476" s="302" t="n"/>
      <c r="CH476" s="302" t="n"/>
      <c r="CI476" s="302" t="n"/>
      <c r="CJ476" s="302" t="n"/>
      <c r="CK476" s="302" t="n"/>
      <c r="CL476" s="302" t="n"/>
      <c r="CM476" s="302" t="n"/>
      <c r="CN476" s="302" t="n"/>
      <c r="CO476" s="302" t="n"/>
      <c r="CP476" s="302" t="n"/>
      <c r="CQ476" s="302" t="n"/>
      <c r="CR476" s="302" t="n"/>
      <c r="CS476" s="302" t="n"/>
      <c r="CT476" s="302" t="n"/>
      <c r="CU476" s="302" t="n"/>
      <c r="CV476" s="302" t="n"/>
    </row>
    <row r="477" ht="10.5" customHeight="1" s="412">
      <c r="A477" s="302" t="inlineStr">
        <is>
          <t xml:space="preserve">    Std. Dev.</t>
        </is>
      </c>
      <c r="B477" s="319" t="inlineStr">
        <is>
          <t>-</t>
        </is>
      </c>
      <c r="C477" s="319" t="inlineStr">
        <is>
          <t>-</t>
        </is>
      </c>
      <c r="D477" s="319" t="inlineStr">
        <is>
          <t>-</t>
        </is>
      </c>
      <c r="E477" s="319" t="inlineStr">
        <is>
          <t>-</t>
        </is>
      </c>
      <c r="F477" s="319" t="inlineStr">
        <is>
          <t>-</t>
        </is>
      </c>
      <c r="G477" s="319" t="inlineStr">
        <is>
          <t>-</t>
        </is>
      </c>
      <c r="H477" s="319" t="inlineStr">
        <is>
          <t>-</t>
        </is>
      </c>
      <c r="I477" s="319" t="inlineStr">
        <is>
          <t>-</t>
        </is>
      </c>
      <c r="J477" s="319" t="inlineStr">
        <is>
          <t>-</t>
        </is>
      </c>
      <c r="K477" s="319" t="inlineStr">
        <is>
          <t>-</t>
        </is>
      </c>
      <c r="L477" s="319" t="inlineStr">
        <is>
          <t>-</t>
        </is>
      </c>
      <c r="M477" s="319" t="inlineStr">
        <is>
          <t>-</t>
        </is>
      </c>
      <c r="N477" s="460" t="n">
        <v>0</v>
      </c>
      <c r="O477" s="460" t="n">
        <v>0.01382</v>
      </c>
      <c r="P477" s="460" t="n">
        <v>0.03073</v>
      </c>
      <c r="Q477" s="460" t="n">
        <v>0</v>
      </c>
      <c r="R477" s="460" t="n">
        <v>0.00773</v>
      </c>
      <c r="S477" s="460" t="n">
        <v>0.03788</v>
      </c>
      <c r="T477" s="460" t="n">
        <v>0.13288</v>
      </c>
      <c r="U477" s="460" t="n">
        <v>0.01193</v>
      </c>
      <c r="V477" s="460" t="n">
        <v>0.07678</v>
      </c>
      <c r="W477" s="460" t="n">
        <v>0.03041</v>
      </c>
      <c r="X477" s="460" t="n">
        <v>0.21071</v>
      </c>
      <c r="Y477" s="460" t="n">
        <v>0.28625</v>
      </c>
      <c r="Z477" s="460" t="n">
        <v>0.3004</v>
      </c>
      <c r="AA477" s="460" t="n">
        <v>0.19466</v>
      </c>
      <c r="AB477" s="460" t="n">
        <v>0.06816</v>
      </c>
      <c r="AC477" s="460" t="n">
        <v>0.06082</v>
      </c>
      <c r="AD477" s="460" t="n">
        <v>0.10697</v>
      </c>
      <c r="AE477" s="460" t="n">
        <v>0.06654</v>
      </c>
      <c r="AF477" s="460" t="n">
        <v>0.0433</v>
      </c>
      <c r="AG477" s="460" t="n">
        <v>0.0784</v>
      </c>
      <c r="AH477" s="460" t="n">
        <v>0.15508</v>
      </c>
      <c r="AI477" s="460" t="n">
        <v>0.01529</v>
      </c>
      <c r="AJ477" s="460" t="n">
        <v>0.0227</v>
      </c>
      <c r="AK477" s="460" t="n">
        <v>0</v>
      </c>
      <c r="AL477" s="460" t="n">
        <v>0</v>
      </c>
      <c r="AM477" s="460" t="n">
        <v>0</v>
      </c>
      <c r="AN477" s="460" t="n">
        <v>0</v>
      </c>
      <c r="AO477" s="460" t="n">
        <v>0</v>
      </c>
      <c r="AP477" s="460" t="n">
        <v>0</v>
      </c>
      <c r="AQ477" s="460" t="n">
        <v>0</v>
      </c>
      <c r="AR477" s="460" t="n">
        <v>0</v>
      </c>
      <c r="AS477" s="460" t="n">
        <v>0</v>
      </c>
      <c r="AT477" s="460" t="n">
        <v>0</v>
      </c>
      <c r="AU477" s="460" t="n">
        <v>0</v>
      </c>
      <c r="AV477" s="460" t="n">
        <v>0</v>
      </c>
      <c r="AW477" s="460" t="n">
        <v>0</v>
      </c>
      <c r="AX477" s="460" t="n">
        <v>0</v>
      </c>
      <c r="AY477" s="460" t="n">
        <v>0</v>
      </c>
      <c r="AZ477" s="460" t="n">
        <v>0</v>
      </c>
      <c r="BA477" s="460" t="n">
        <v>0</v>
      </c>
      <c r="BB477" s="460" t="n">
        <v>0.86893</v>
      </c>
      <c r="BC477" s="460" t="n">
        <v>1.40028</v>
      </c>
      <c r="BD477" s="460" t="n">
        <v>0.4552</v>
      </c>
      <c r="BE477" s="460" t="n">
        <v>0.86443</v>
      </c>
      <c r="BF477" s="460" t="n">
        <v>0.6304</v>
      </c>
      <c r="BG477" s="460" t="n">
        <v>0.45922</v>
      </c>
      <c r="BH477" s="460" t="n">
        <v>0.58934</v>
      </c>
      <c r="BI477" s="460" t="n">
        <v>0.70122</v>
      </c>
      <c r="BJ477" s="460" t="n">
        <v>1.65454</v>
      </c>
      <c r="BK477" s="460" t="n">
        <v>2.73468</v>
      </c>
      <c r="BL477" s="460" t="n">
        <v>2.37259</v>
      </c>
      <c r="BM477" s="460" t="n">
        <v>1.22566</v>
      </c>
      <c r="BN477" s="460" t="n">
        <v>0.8864300000000001</v>
      </c>
      <c r="BO477" s="460" t="n">
        <v>0.25817</v>
      </c>
      <c r="BP477" s="460" t="n">
        <v>0.48546</v>
      </c>
      <c r="BQ477" s="460" t="n">
        <v>0.28308</v>
      </c>
      <c r="BR477" s="460" t="n">
        <v>0.42086</v>
      </c>
      <c r="BS477" s="460" t="n">
        <v>0</v>
      </c>
      <c r="BT477" s="460" t="n">
        <v>0.34237</v>
      </c>
      <c r="BU477" s="460" t="n">
        <v>0</v>
      </c>
      <c r="BV477" s="319" t="inlineStr">
        <is>
          <t>-</t>
        </is>
      </c>
      <c r="BW477" s="319" t="inlineStr">
        <is>
          <t>-</t>
        </is>
      </c>
      <c r="BX477" s="319" t="inlineStr">
        <is>
          <t>-</t>
        </is>
      </c>
      <c r="BY477" s="319" t="inlineStr">
        <is>
          <t>-</t>
        </is>
      </c>
      <c r="BZ477" s="319" t="inlineStr">
        <is>
          <t>-</t>
        </is>
      </c>
      <c r="CA477" s="319" t="inlineStr">
        <is>
          <t>-</t>
        </is>
      </c>
      <c r="CB477" s="319" t="inlineStr">
        <is>
          <t>-</t>
        </is>
      </c>
      <c r="CC477" s="302" t="n"/>
      <c r="CD477" s="302" t="n"/>
      <c r="CE477" s="302" t="n"/>
      <c r="CF477" s="302" t="n"/>
      <c r="CG477" s="302" t="n"/>
      <c r="CH477" s="302" t="n"/>
      <c r="CI477" s="302" t="n"/>
      <c r="CJ477" s="302" t="n"/>
      <c r="CK477" s="302" t="n"/>
      <c r="CL477" s="302" t="n"/>
      <c r="CM477" s="302" t="n"/>
      <c r="CN477" s="302" t="n"/>
      <c r="CO477" s="302" t="n"/>
      <c r="CP477" s="302" t="n"/>
      <c r="CQ477" s="302" t="n"/>
      <c r="CR477" s="302" t="n"/>
      <c r="CS477" s="302" t="n"/>
      <c r="CT477" s="302" t="n"/>
      <c r="CU477" s="302" t="n"/>
      <c r="CV477" s="302" t="n"/>
    </row>
    <row r="478" ht="10.5" customHeight="1" s="412">
      <c r="A478" s="302" t="inlineStr">
        <is>
          <t xml:space="preserve">    No. of Estimates</t>
        </is>
      </c>
      <c r="B478" s="319" t="inlineStr">
        <is>
          <t>-</t>
        </is>
      </c>
      <c r="C478" s="319" t="inlineStr">
        <is>
          <t>-</t>
        </is>
      </c>
      <c r="D478" s="319" t="inlineStr">
        <is>
          <t>-</t>
        </is>
      </c>
      <c r="E478" s="319" t="inlineStr">
        <is>
          <t>-</t>
        </is>
      </c>
      <c r="F478" s="319" t="inlineStr">
        <is>
          <t>-</t>
        </is>
      </c>
      <c r="G478" s="319" t="inlineStr">
        <is>
          <t>-</t>
        </is>
      </c>
      <c r="H478" s="319" t="inlineStr">
        <is>
          <t>-</t>
        </is>
      </c>
      <c r="I478" s="319" t="inlineStr">
        <is>
          <t>-</t>
        </is>
      </c>
      <c r="J478" s="319" t="inlineStr">
        <is>
          <t>-</t>
        </is>
      </c>
      <c r="K478" s="319" t="inlineStr">
        <is>
          <t>-</t>
        </is>
      </c>
      <c r="L478" s="319" t="inlineStr">
        <is>
          <t>-</t>
        </is>
      </c>
      <c r="M478" s="319" t="inlineStr">
        <is>
          <t>-</t>
        </is>
      </c>
      <c r="N478" s="319" t="inlineStr">
        <is>
          <t>1/1</t>
        </is>
      </c>
      <c r="O478" s="319" t="inlineStr">
        <is>
          <t>2/2</t>
        </is>
      </c>
      <c r="P478" s="319" t="inlineStr">
        <is>
          <t>2/2</t>
        </is>
      </c>
      <c r="Q478" s="319" t="inlineStr">
        <is>
          <t>1/1</t>
        </is>
      </c>
      <c r="R478" s="319" t="inlineStr">
        <is>
          <t>2/2</t>
        </is>
      </c>
      <c r="S478" s="319" t="inlineStr">
        <is>
          <t>4/4</t>
        </is>
      </c>
      <c r="T478" s="319" t="inlineStr">
        <is>
          <t>4/4</t>
        </is>
      </c>
      <c r="U478" s="319" t="inlineStr">
        <is>
          <t>3/4</t>
        </is>
      </c>
      <c r="V478" s="319" t="inlineStr">
        <is>
          <t>4/4</t>
        </is>
      </c>
      <c r="W478" s="319" t="inlineStr">
        <is>
          <t>3/4</t>
        </is>
      </c>
      <c r="X478" s="319" t="inlineStr">
        <is>
          <t>3/4</t>
        </is>
      </c>
      <c r="Y478" s="319" t="inlineStr">
        <is>
          <t>3/4</t>
        </is>
      </c>
      <c r="Z478" s="319" t="inlineStr">
        <is>
          <t>4/4</t>
        </is>
      </c>
      <c r="AA478" s="319" t="inlineStr">
        <is>
          <t>3/3</t>
        </is>
      </c>
      <c r="AB478" s="319" t="inlineStr">
        <is>
          <t>3/3</t>
        </is>
      </c>
      <c r="AC478" s="319" t="inlineStr">
        <is>
          <t>4/4</t>
        </is>
      </c>
      <c r="AD478" s="319" t="inlineStr">
        <is>
          <t>4/4</t>
        </is>
      </c>
      <c r="AE478" s="319" t="inlineStr">
        <is>
          <t>2/4</t>
        </is>
      </c>
      <c r="AF478" s="319" t="inlineStr">
        <is>
          <t>4/4</t>
        </is>
      </c>
      <c r="AG478" s="319" t="inlineStr">
        <is>
          <t>4/4</t>
        </is>
      </c>
      <c r="AH478" s="319" t="inlineStr">
        <is>
          <t>3/3</t>
        </is>
      </c>
      <c r="AI478" s="319" t="inlineStr">
        <is>
          <t>2/3</t>
        </is>
      </c>
      <c r="AJ478" s="319" t="inlineStr">
        <is>
          <t>2/3</t>
        </is>
      </c>
      <c r="AK478" s="319" t="inlineStr">
        <is>
          <t>1/2</t>
        </is>
      </c>
      <c r="AL478" s="319" t="inlineStr">
        <is>
          <t>1/2</t>
        </is>
      </c>
      <c r="AM478" s="319" t="inlineStr">
        <is>
          <t>1/2</t>
        </is>
      </c>
      <c r="AN478" s="319" t="inlineStr">
        <is>
          <t>1/2</t>
        </is>
      </c>
      <c r="AO478" s="319" t="inlineStr">
        <is>
          <t>1/2</t>
        </is>
      </c>
      <c r="AP478" s="319" t="inlineStr">
        <is>
          <t>1/2</t>
        </is>
      </c>
      <c r="AQ478" s="319" t="inlineStr">
        <is>
          <t>1/2</t>
        </is>
      </c>
      <c r="AR478" s="319" t="inlineStr">
        <is>
          <t>1/2</t>
        </is>
      </c>
      <c r="AS478" s="319" t="inlineStr">
        <is>
          <t>1/2</t>
        </is>
      </c>
      <c r="AT478" s="319" t="inlineStr">
        <is>
          <t>1/2</t>
        </is>
      </c>
      <c r="AU478" s="319" t="inlineStr">
        <is>
          <t>1/2</t>
        </is>
      </c>
      <c r="AV478" s="319" t="inlineStr">
        <is>
          <t>1/2</t>
        </is>
      </c>
      <c r="AW478" s="319" t="inlineStr">
        <is>
          <t>1/2</t>
        </is>
      </c>
      <c r="AX478" s="319" t="inlineStr">
        <is>
          <t>1/2</t>
        </is>
      </c>
      <c r="AY478" s="319" t="inlineStr">
        <is>
          <t>1/1</t>
        </is>
      </c>
      <c r="AZ478" s="319" t="inlineStr">
        <is>
          <t>1/1</t>
        </is>
      </c>
      <c r="BA478" s="319" t="inlineStr">
        <is>
          <t>1/1</t>
        </is>
      </c>
      <c r="BB478" s="319" t="inlineStr">
        <is>
          <t>3/3</t>
        </is>
      </c>
      <c r="BC478" s="319" t="inlineStr">
        <is>
          <t>3/3</t>
        </is>
      </c>
      <c r="BD478" s="319" t="inlineStr">
        <is>
          <t>3/3</t>
        </is>
      </c>
      <c r="BE478" s="319" t="inlineStr">
        <is>
          <t>3/3</t>
        </is>
      </c>
      <c r="BF478" s="319" t="inlineStr">
        <is>
          <t>3/3</t>
        </is>
      </c>
      <c r="BG478" s="319" t="inlineStr">
        <is>
          <t>3/3</t>
        </is>
      </c>
      <c r="BH478" s="319" t="inlineStr">
        <is>
          <t>3/3</t>
        </is>
      </c>
      <c r="BI478" s="319" t="inlineStr">
        <is>
          <t>2/3</t>
        </is>
      </c>
      <c r="BJ478" s="319" t="inlineStr">
        <is>
          <t>3/3</t>
        </is>
      </c>
      <c r="BK478" s="319" t="inlineStr">
        <is>
          <t>3/3</t>
        </is>
      </c>
      <c r="BL478" s="319" t="inlineStr">
        <is>
          <t>3/3</t>
        </is>
      </c>
      <c r="BM478" s="319" t="inlineStr">
        <is>
          <t>2/2</t>
        </is>
      </c>
      <c r="BN478" s="319" t="inlineStr">
        <is>
          <t>2/2</t>
        </is>
      </c>
      <c r="BO478" s="319" t="inlineStr">
        <is>
          <t>2/2</t>
        </is>
      </c>
      <c r="BP478" s="319" t="inlineStr">
        <is>
          <t>2/2</t>
        </is>
      </c>
      <c r="BQ478" s="319" t="inlineStr">
        <is>
          <t>2/2</t>
        </is>
      </c>
      <c r="BR478" s="319" t="inlineStr">
        <is>
          <t>2/2</t>
        </is>
      </c>
      <c r="BS478" s="319" t="inlineStr">
        <is>
          <t>1/1</t>
        </is>
      </c>
      <c r="BT478" s="319" t="inlineStr">
        <is>
          <t>2/2</t>
        </is>
      </c>
      <c r="BU478" s="319" t="inlineStr">
        <is>
          <t>1/1</t>
        </is>
      </c>
      <c r="BV478" s="319" t="inlineStr">
        <is>
          <t>-</t>
        </is>
      </c>
      <c r="BW478" s="319" t="inlineStr">
        <is>
          <t>-</t>
        </is>
      </c>
      <c r="BX478" s="319" t="inlineStr">
        <is>
          <t>-</t>
        </is>
      </c>
      <c r="BY478" s="319" t="inlineStr">
        <is>
          <t>-</t>
        </is>
      </c>
      <c r="BZ478" s="319" t="inlineStr">
        <is>
          <t>-</t>
        </is>
      </c>
      <c r="CA478" s="319" t="inlineStr">
        <is>
          <t>-</t>
        </is>
      </c>
      <c r="CB478" s="319" t="inlineStr">
        <is>
          <t>-</t>
        </is>
      </c>
      <c r="CC478" s="302" t="n"/>
      <c r="CD478" s="302" t="n"/>
      <c r="CE478" s="302" t="n"/>
      <c r="CF478" s="302" t="n"/>
      <c r="CG478" s="302" t="n"/>
      <c r="CH478" s="302" t="n"/>
      <c r="CI478" s="302" t="n"/>
      <c r="CJ478" s="302" t="n"/>
      <c r="CK478" s="302" t="n"/>
      <c r="CL478" s="302" t="n"/>
      <c r="CM478" s="302" t="n"/>
      <c r="CN478" s="302" t="n"/>
      <c r="CO478" s="302" t="n"/>
      <c r="CP478" s="302" t="n"/>
      <c r="CQ478" s="302" t="n"/>
      <c r="CR478" s="302" t="n"/>
      <c r="CS478" s="302" t="n"/>
      <c r="CT478" s="302" t="n"/>
      <c r="CU478" s="302" t="n"/>
      <c r="CV478" s="302" t="n"/>
    </row>
    <row r="479" ht="10.5" customHeight="1" s="412">
      <c r="A479" s="302" t="inlineStr">
        <is>
          <t xml:space="preserve">    Acctg. Standard</t>
        </is>
      </c>
      <c r="B479" s="319" t="inlineStr">
        <is>
          <t>-</t>
        </is>
      </c>
      <c r="C479" s="319" t="inlineStr">
        <is>
          <t>-</t>
        </is>
      </c>
      <c r="D479" s="319" t="inlineStr">
        <is>
          <t>-</t>
        </is>
      </c>
      <c r="E479" s="319" t="inlineStr">
        <is>
          <t>-</t>
        </is>
      </c>
      <c r="F479" s="319" t="inlineStr">
        <is>
          <t>-</t>
        </is>
      </c>
      <c r="G479" s="319" t="inlineStr">
        <is>
          <t>-</t>
        </is>
      </c>
      <c r="H479" s="319" t="inlineStr">
        <is>
          <t>-</t>
        </is>
      </c>
      <c r="I479" s="319" t="inlineStr">
        <is>
          <t>-</t>
        </is>
      </c>
      <c r="J479" s="319" t="inlineStr">
        <is>
          <t>-</t>
        </is>
      </c>
      <c r="K479" s="319" t="inlineStr">
        <is>
          <t>-</t>
        </is>
      </c>
      <c r="L479" s="319" t="inlineStr">
        <is>
          <t>-</t>
        </is>
      </c>
      <c r="M479" s="319" t="inlineStr">
        <is>
          <t>-</t>
        </is>
      </c>
      <c r="N479" s="319" t="inlineStr">
        <is>
          <t>US GAAP</t>
        </is>
      </c>
      <c r="O479" s="319" t="inlineStr">
        <is>
          <t>US GAAP</t>
        </is>
      </c>
      <c r="P479" s="319" t="inlineStr">
        <is>
          <t>US GAAP</t>
        </is>
      </c>
      <c r="Q479" s="319" t="inlineStr">
        <is>
          <t>US GAAP</t>
        </is>
      </c>
      <c r="R479" s="319" t="inlineStr">
        <is>
          <t>US GAAP</t>
        </is>
      </c>
      <c r="S479" s="319" t="inlineStr">
        <is>
          <t>US GAAP</t>
        </is>
      </c>
      <c r="T479" s="319" t="inlineStr">
        <is>
          <t>US GAAP</t>
        </is>
      </c>
      <c r="U479" s="319" t="inlineStr">
        <is>
          <t>US GAAP</t>
        </is>
      </c>
      <c r="V479" s="319" t="inlineStr">
        <is>
          <t>US GAAP</t>
        </is>
      </c>
      <c r="W479" s="319" t="inlineStr">
        <is>
          <t>US GAAP</t>
        </is>
      </c>
      <c r="X479" s="319" t="inlineStr">
        <is>
          <t>US GAAP</t>
        </is>
      </c>
      <c r="Y479" s="319" t="inlineStr">
        <is>
          <t>US GAAP</t>
        </is>
      </c>
      <c r="Z479" s="319" t="inlineStr">
        <is>
          <t>US GAAP</t>
        </is>
      </c>
      <c r="AA479" s="319" t="inlineStr">
        <is>
          <t>US GAAP</t>
        </is>
      </c>
      <c r="AB479" s="319" t="inlineStr">
        <is>
          <t>US GAAP</t>
        </is>
      </c>
      <c r="AC479" s="319" t="inlineStr">
        <is>
          <t>US GAAP</t>
        </is>
      </c>
      <c r="AD479" s="319" t="inlineStr">
        <is>
          <t>US GAAP</t>
        </is>
      </c>
      <c r="AE479" s="319" t="inlineStr">
        <is>
          <t>US GAAP</t>
        </is>
      </c>
      <c r="AF479" s="319" t="inlineStr">
        <is>
          <t>US GAAP</t>
        </is>
      </c>
      <c r="AG479" s="319" t="inlineStr">
        <is>
          <t>US GAAP</t>
        </is>
      </c>
      <c r="AH479" s="319" t="inlineStr">
        <is>
          <t>US GAAP</t>
        </is>
      </c>
      <c r="AI479" s="319" t="inlineStr">
        <is>
          <t>US GAAP</t>
        </is>
      </c>
      <c r="AJ479" s="319" t="inlineStr">
        <is>
          <t>US GAAP</t>
        </is>
      </c>
      <c r="AK479" s="319" t="inlineStr">
        <is>
          <t>US GAAP</t>
        </is>
      </c>
      <c r="AL479" s="319" t="inlineStr">
        <is>
          <t>US GAAP</t>
        </is>
      </c>
      <c r="AM479" s="319" t="inlineStr">
        <is>
          <t>US GAAP</t>
        </is>
      </c>
      <c r="AN479" s="319" t="inlineStr">
        <is>
          <t>US GAAP</t>
        </is>
      </c>
      <c r="AO479" s="319" t="inlineStr">
        <is>
          <t>US GAAP</t>
        </is>
      </c>
      <c r="AP479" s="319" t="inlineStr">
        <is>
          <t>US GAAP</t>
        </is>
      </c>
      <c r="AQ479" s="319" t="inlineStr">
        <is>
          <t>US GAAP</t>
        </is>
      </c>
      <c r="AR479" s="319" t="inlineStr">
        <is>
          <t>US GAAP</t>
        </is>
      </c>
      <c r="AS479" s="319" t="inlineStr">
        <is>
          <t>US GAAP</t>
        </is>
      </c>
      <c r="AT479" s="319" t="inlineStr">
        <is>
          <t>US GAAP</t>
        </is>
      </c>
      <c r="AU479" s="319" t="inlineStr">
        <is>
          <t>US GAAP</t>
        </is>
      </c>
      <c r="AV479" s="319" t="inlineStr">
        <is>
          <t>US GAAP</t>
        </is>
      </c>
      <c r="AW479" s="319" t="inlineStr">
        <is>
          <t>US GAAP</t>
        </is>
      </c>
      <c r="AX479" s="319" t="inlineStr">
        <is>
          <t>US GAAP</t>
        </is>
      </c>
      <c r="AY479" s="319" t="inlineStr">
        <is>
          <t>US GAAP</t>
        </is>
      </c>
      <c r="AZ479" s="319" t="inlineStr">
        <is>
          <t>US GAAP</t>
        </is>
      </c>
      <c r="BA479" s="319" t="inlineStr">
        <is>
          <t>US GAAP</t>
        </is>
      </c>
      <c r="BB479" s="319" t="inlineStr">
        <is>
          <t>US GAAP</t>
        </is>
      </c>
      <c r="BC479" s="319" t="inlineStr">
        <is>
          <t>US GAAP</t>
        </is>
      </c>
      <c r="BD479" s="319" t="inlineStr">
        <is>
          <t>US GAAP</t>
        </is>
      </c>
      <c r="BE479" s="319" t="inlineStr">
        <is>
          <t>US GAAP</t>
        </is>
      </c>
      <c r="BF479" s="319" t="inlineStr">
        <is>
          <t>US GAAP</t>
        </is>
      </c>
      <c r="BG479" s="319" t="inlineStr">
        <is>
          <t>US GAAP</t>
        </is>
      </c>
      <c r="BH479" s="319" t="inlineStr">
        <is>
          <t>US GAAP</t>
        </is>
      </c>
      <c r="BI479" s="319" t="inlineStr">
        <is>
          <t>US GAAP</t>
        </is>
      </c>
      <c r="BJ479" s="319" t="inlineStr">
        <is>
          <t>US GAAP</t>
        </is>
      </c>
      <c r="BK479" s="319" t="inlineStr">
        <is>
          <t>US GAAP</t>
        </is>
      </c>
      <c r="BL479" s="319" t="inlineStr">
        <is>
          <t>US GAAP</t>
        </is>
      </c>
      <c r="BM479" s="319" t="inlineStr">
        <is>
          <t>US GAAP</t>
        </is>
      </c>
      <c r="BN479" s="319" t="inlineStr">
        <is>
          <t>US GAAP</t>
        </is>
      </c>
      <c r="BO479" s="319" t="inlineStr">
        <is>
          <t>US GAAP</t>
        </is>
      </c>
      <c r="BP479" s="319" t="inlineStr">
        <is>
          <t>US GAAP</t>
        </is>
      </c>
      <c r="BQ479" s="319" t="inlineStr">
        <is>
          <t>US GAAP</t>
        </is>
      </c>
      <c r="BR479" s="319" t="inlineStr">
        <is>
          <t>US GAAP</t>
        </is>
      </c>
      <c r="BS479" s="319" t="inlineStr">
        <is>
          <t>US GAAP</t>
        </is>
      </c>
      <c r="BT479" s="319" t="inlineStr">
        <is>
          <t>US GAAP</t>
        </is>
      </c>
      <c r="BU479" s="319" t="inlineStr">
        <is>
          <t>US GAAP</t>
        </is>
      </c>
      <c r="BV479" s="319" t="inlineStr">
        <is>
          <t>-</t>
        </is>
      </c>
      <c r="BW479" s="319" t="inlineStr">
        <is>
          <t>-</t>
        </is>
      </c>
      <c r="BX479" s="319" t="inlineStr">
        <is>
          <t>-</t>
        </is>
      </c>
      <c r="BY479" s="319" t="inlineStr">
        <is>
          <t>-</t>
        </is>
      </c>
      <c r="BZ479" s="319" t="inlineStr">
        <is>
          <t>-</t>
        </is>
      </c>
      <c r="CA479" s="319" t="inlineStr">
        <is>
          <t>-</t>
        </is>
      </c>
      <c r="CB479" s="319" t="inlineStr">
        <is>
          <t>-</t>
        </is>
      </c>
      <c r="CC479" s="302" t="n"/>
      <c r="CD479" s="302" t="n"/>
      <c r="CE479" s="302" t="n"/>
      <c r="CF479" s="302" t="n"/>
      <c r="CG479" s="302" t="n"/>
      <c r="CH479" s="302" t="n"/>
      <c r="CI479" s="302" t="n"/>
      <c r="CJ479" s="302" t="n"/>
      <c r="CK479" s="302" t="n"/>
      <c r="CL479" s="302" t="n"/>
      <c r="CM479" s="302" t="n"/>
      <c r="CN479" s="302" t="n"/>
      <c r="CO479" s="302" t="n"/>
      <c r="CP479" s="302" t="n"/>
      <c r="CQ479" s="302" t="n"/>
      <c r="CR479" s="302" t="n"/>
      <c r="CS479" s="302" t="n"/>
      <c r="CT479" s="302" t="n"/>
      <c r="CU479" s="302" t="n"/>
      <c r="CV479" s="302" t="n"/>
    </row>
    <row r="480" ht="10.5" customHeight="1" s="412">
      <c r="A480" s="302" t="n"/>
      <c r="B480" s="307" t="n"/>
      <c r="C480" s="307" t="n"/>
      <c r="D480" s="307" t="n"/>
      <c r="E480" s="307" t="n"/>
      <c r="F480" s="307" t="n"/>
      <c r="G480" s="307" t="n"/>
      <c r="H480" s="307" t="n"/>
      <c r="I480" s="307" t="n"/>
      <c r="J480" s="307" t="n"/>
      <c r="K480" s="307" t="n"/>
      <c r="L480" s="307" t="n"/>
      <c r="M480" s="307" t="n"/>
      <c r="N480" s="307" t="n"/>
      <c r="O480" s="307" t="n"/>
      <c r="P480" s="307" t="n"/>
      <c r="Q480" s="307" t="n"/>
      <c r="R480" s="307" t="n"/>
      <c r="S480" s="307" t="n"/>
      <c r="T480" s="307" t="n"/>
      <c r="U480" s="307" t="n"/>
      <c r="V480" s="307" t="n"/>
      <c r="W480" s="307" t="n"/>
      <c r="X480" s="307" t="n"/>
      <c r="Y480" s="307" t="n"/>
      <c r="Z480" s="307" t="n"/>
      <c r="AA480" s="307" t="n"/>
      <c r="AB480" s="307" t="n"/>
      <c r="AC480" s="307" t="n"/>
      <c r="AD480" s="307" t="n"/>
      <c r="AE480" s="307" t="n"/>
      <c r="AF480" s="307" t="n"/>
      <c r="AG480" s="307" t="n"/>
      <c r="AH480" s="307" t="n"/>
      <c r="AI480" s="307" t="n"/>
      <c r="AJ480" s="307" t="n"/>
      <c r="AK480" s="307" t="n"/>
      <c r="AL480" s="307" t="n"/>
      <c r="AM480" s="307" t="n"/>
      <c r="AN480" s="307" t="n"/>
      <c r="AO480" s="307" t="n"/>
      <c r="AP480" s="307" t="n"/>
      <c r="AQ480" s="307" t="n"/>
      <c r="AR480" s="307" t="n"/>
      <c r="AS480" s="307" t="n"/>
      <c r="AT480" s="307" t="n"/>
      <c r="AU480" s="307" t="n"/>
      <c r="AV480" s="307" t="n"/>
      <c r="AW480" s="307" t="n"/>
      <c r="AX480" s="307" t="n"/>
      <c r="AY480" s="307" t="n"/>
      <c r="AZ480" s="307" t="n"/>
      <c r="BA480" s="307" t="n"/>
      <c r="BB480" s="307" t="n"/>
      <c r="BC480" s="307" t="n"/>
      <c r="BD480" s="307" t="n"/>
      <c r="BE480" s="307" t="n"/>
      <c r="BF480" s="307" t="n"/>
      <c r="BG480" s="307" t="n"/>
      <c r="BH480" s="307" t="n"/>
      <c r="BI480" s="307" t="n"/>
      <c r="BJ480" s="307" t="n"/>
      <c r="BK480" s="307" t="n"/>
      <c r="BL480" s="307" t="n"/>
      <c r="BM480" s="307" t="n"/>
      <c r="BN480" s="307" t="n"/>
      <c r="BO480" s="307" t="n"/>
      <c r="BP480" s="307" t="n"/>
      <c r="BQ480" s="307" t="n"/>
      <c r="BR480" s="307" t="n"/>
      <c r="BS480" s="307" t="n"/>
      <c r="BT480" s="307" t="n"/>
      <c r="BU480" s="307" t="n"/>
      <c r="BV480" s="307" t="n"/>
      <c r="BW480" s="307" t="n"/>
      <c r="BX480" s="307" t="n"/>
      <c r="BY480" s="307" t="n"/>
      <c r="BZ480" s="307" t="n"/>
      <c r="CA480" s="307" t="n"/>
      <c r="CB480" s="307" t="n"/>
      <c r="CC480" s="302" t="n"/>
      <c r="CD480" s="302" t="n"/>
      <c r="CE480" s="302" t="n"/>
      <c r="CF480" s="302" t="n"/>
      <c r="CG480" s="302" t="n"/>
      <c r="CH480" s="302" t="n"/>
      <c r="CI480" s="302" t="n"/>
      <c r="CJ480" s="302" t="n"/>
      <c r="CK480" s="302" t="n"/>
      <c r="CL480" s="302" t="n"/>
      <c r="CM480" s="302" t="n"/>
      <c r="CN480" s="302" t="n"/>
      <c r="CO480" s="302" t="n"/>
      <c r="CP480" s="302" t="n"/>
      <c r="CQ480" s="302" t="n"/>
      <c r="CR480" s="302" t="n"/>
      <c r="CS480" s="302" t="n"/>
      <c r="CT480" s="302" t="n"/>
      <c r="CU480" s="302" t="n"/>
      <c r="CV480" s="302" t="n"/>
    </row>
    <row r="481" ht="10.5" customHeight="1" s="412">
      <c r="A481" s="316" t="inlineStr">
        <is>
          <t>Company Level (USD)</t>
        </is>
      </c>
      <c r="B481" s="317" t="inlineStr">
        <is>
          <t>FQ2 2008 - Jul 2007</t>
        </is>
      </c>
      <c r="C481" s="317" t="inlineStr">
        <is>
          <t>FQ3 2008 - Oct 2007</t>
        </is>
      </c>
      <c r="D481" s="317" t="inlineStr">
        <is>
          <t>FQ4 2008 - Jan 2008</t>
        </is>
      </c>
      <c r="E481" s="317" t="inlineStr">
        <is>
          <t>FQ1 2009 - Apr 2008</t>
        </is>
      </c>
      <c r="F481" s="317" t="inlineStr">
        <is>
          <t>FQ2 2009 - Jul 2008</t>
        </is>
      </c>
      <c r="G481" s="317" t="inlineStr">
        <is>
          <t>FQ3 2009 - Oct 2008</t>
        </is>
      </c>
      <c r="H481" s="317" t="inlineStr">
        <is>
          <t>FQ4 2009 - Jan 2009</t>
        </is>
      </c>
      <c r="I481" s="317" t="inlineStr">
        <is>
          <t>FQ1 2010 - Apr 2009</t>
        </is>
      </c>
      <c r="J481" s="317" t="inlineStr">
        <is>
          <t>FQ2 2010 - Jul 2009</t>
        </is>
      </c>
      <c r="K481" s="317" t="inlineStr">
        <is>
          <t>FQ3 2010 - Oct 2009</t>
        </is>
      </c>
      <c r="L481" s="317" t="inlineStr">
        <is>
          <t>FQ4 2010 - Jan 2010</t>
        </is>
      </c>
      <c r="M481" s="317" t="inlineStr">
        <is>
          <t>FQ1 2011 - Apr 2010</t>
        </is>
      </c>
      <c r="N481" s="317" t="inlineStr">
        <is>
          <t>FQ2 2011 - Jul 2010</t>
        </is>
      </c>
      <c r="O481" s="317" t="inlineStr">
        <is>
          <t>FQ3 2011 - Oct 2010</t>
        </is>
      </c>
      <c r="P481" s="317" t="inlineStr">
        <is>
          <t>FQ4 2011 - Jan 2011</t>
        </is>
      </c>
      <c r="Q481" s="317" t="inlineStr">
        <is>
          <t>FQ1 2012 - Apr 2011</t>
        </is>
      </c>
      <c r="R481" s="317" t="inlineStr">
        <is>
          <t>FQ2 2012 - Jul 2011</t>
        </is>
      </c>
      <c r="S481" s="317" t="inlineStr">
        <is>
          <t>FQ3 2012 - Oct 2011</t>
        </is>
      </c>
      <c r="T481" s="317" t="inlineStr">
        <is>
          <t>FQ4 2012 - Jan 2012</t>
        </is>
      </c>
      <c r="U481" s="317" t="inlineStr">
        <is>
          <t>FQ1 2013 - Apr 2012</t>
        </is>
      </c>
      <c r="V481" s="317" t="inlineStr">
        <is>
          <t>FQ2 2013 - Jul 2012</t>
        </is>
      </c>
      <c r="W481" s="317" t="inlineStr">
        <is>
          <t>FQ3 2013 - Oct 2012</t>
        </is>
      </c>
      <c r="X481" s="317" t="inlineStr">
        <is>
          <t>FQ4 2013 - Jan 2013</t>
        </is>
      </c>
      <c r="Y481" s="317" t="inlineStr">
        <is>
          <t>FQ1 2014 - Apr 2013</t>
        </is>
      </c>
      <c r="Z481" s="317" t="inlineStr">
        <is>
          <t>FQ2 2014 - Jul 2013</t>
        </is>
      </c>
      <c r="AA481" s="317" t="inlineStr">
        <is>
          <t>FQ3 2014 - Oct 2013</t>
        </is>
      </c>
      <c r="AB481" s="317" t="inlineStr">
        <is>
          <t>FQ4 2014 - Jan 2014</t>
        </is>
      </c>
      <c r="AC481" s="317" t="inlineStr">
        <is>
          <t>FQ1 2015 - Apr 2014</t>
        </is>
      </c>
      <c r="AD481" s="317" t="inlineStr">
        <is>
          <t>FQ2 2015 - Jul 2014</t>
        </is>
      </c>
      <c r="AE481" s="317" t="inlineStr">
        <is>
          <t>FQ3 2015 - Oct 2014</t>
        </is>
      </c>
      <c r="AF481" s="317" t="inlineStr">
        <is>
          <t>FQ4 2015 - Jan 2015</t>
        </is>
      </c>
      <c r="AG481" s="317" t="inlineStr">
        <is>
          <t>FQ1 2016 - Apr 2015</t>
        </is>
      </c>
      <c r="AH481" s="317" t="inlineStr">
        <is>
          <t>FQ2 2016 - Jul 2015</t>
        </is>
      </c>
      <c r="AI481" s="317" t="inlineStr">
        <is>
          <t>FQ3 2016 - Oct 2015</t>
        </is>
      </c>
      <c r="AJ481" s="317" t="inlineStr">
        <is>
          <t>FQ4 2016 - Jan 2016</t>
        </is>
      </c>
      <c r="AK481" s="317" t="inlineStr">
        <is>
          <t>FQ1 2017 - Apr 2016</t>
        </is>
      </c>
      <c r="AL481" s="317" t="inlineStr">
        <is>
          <t>FQ2 2017 - Jul 2016</t>
        </is>
      </c>
      <c r="AM481" s="317" t="inlineStr">
        <is>
          <t>FQ3 2017 - Oct 2016</t>
        </is>
      </c>
      <c r="AN481" s="317" t="inlineStr">
        <is>
          <t>FQ4 2017 - Jan 2017</t>
        </is>
      </c>
      <c r="AO481" s="317" t="inlineStr">
        <is>
          <t>FQ1 2018 - Apr 2017</t>
        </is>
      </c>
      <c r="AP481" s="317" t="inlineStr">
        <is>
          <t>FQ2 2018 - Jul 2017</t>
        </is>
      </c>
      <c r="AQ481" s="317" t="inlineStr">
        <is>
          <t>FQ3 2018 - Oct 2017</t>
        </is>
      </c>
      <c r="AR481" s="317" t="inlineStr">
        <is>
          <t>FQ4 2018 - Jan 2018</t>
        </is>
      </c>
      <c r="AS481" s="317" t="inlineStr">
        <is>
          <t>FQ1 2019 - Apr 2018</t>
        </is>
      </c>
      <c r="AT481" s="317" t="inlineStr">
        <is>
          <t>FQ2 2019 - Jul 2018</t>
        </is>
      </c>
      <c r="AU481" s="317" t="inlineStr">
        <is>
          <t>FQ3 2019 - Oct 2018</t>
        </is>
      </c>
      <c r="AV481" s="317" t="inlineStr">
        <is>
          <t>FQ4 2019 - Jan 2019</t>
        </is>
      </c>
      <c r="AW481" s="317" t="inlineStr">
        <is>
          <t>FQ1 2020 - Apr 2019</t>
        </is>
      </c>
      <c r="AX481" s="317" t="inlineStr">
        <is>
          <t>FQ2 2020 - Jul 2019</t>
        </is>
      </c>
      <c r="AY481" s="317" t="inlineStr">
        <is>
          <t>FQ3 2020 - Oct 2019</t>
        </is>
      </c>
      <c r="AZ481" s="317" t="inlineStr">
        <is>
          <t>FQ4 2020 - Jan 2020</t>
        </is>
      </c>
      <c r="BA481" s="317" t="inlineStr">
        <is>
          <t>FQ1 2021 - Apr 2020</t>
        </is>
      </c>
      <c r="BB481" s="317" t="inlineStr">
        <is>
          <t>FQ2 2021 - Jul 2020</t>
        </is>
      </c>
      <c r="BC481" s="317" t="inlineStr">
        <is>
          <t>FQ3 2021 - Oct 2020</t>
        </is>
      </c>
      <c r="BD481" s="317" t="inlineStr">
        <is>
          <t>FQ4 2021 - Jan 2021</t>
        </is>
      </c>
      <c r="BE481" s="317" t="inlineStr">
        <is>
          <t>FQ1 2022 - Apr 2021</t>
        </is>
      </c>
      <c r="BF481" s="317" t="inlineStr">
        <is>
          <t>FQ2 2022 - Jul 2021</t>
        </is>
      </c>
      <c r="BG481" s="317" t="inlineStr">
        <is>
          <t>FQ3 2022 - Oct 2021</t>
        </is>
      </c>
      <c r="BH481" s="317" t="inlineStr">
        <is>
          <t>FQ4 2022 - Jan 2022</t>
        </is>
      </c>
      <c r="BI481" s="317" t="inlineStr">
        <is>
          <t>FQ1 2023 - Apr 2022</t>
        </is>
      </c>
      <c r="BJ481" s="317" t="inlineStr">
        <is>
          <t>FQ2 2023 - Jul 2022</t>
        </is>
      </c>
      <c r="BK481" s="317" t="inlineStr">
        <is>
          <t>FQ3 2023 - Oct 2022</t>
        </is>
      </c>
      <c r="BL481" s="317" t="inlineStr">
        <is>
          <t>FQ4 2023 - Jan 2023</t>
        </is>
      </c>
      <c r="BM481" s="317" t="inlineStr">
        <is>
          <t>FQ1 2024 - Apr 2023</t>
        </is>
      </c>
      <c r="BN481" s="317" t="inlineStr">
        <is>
          <t>FQ2 2024 - Jul 2023</t>
        </is>
      </c>
      <c r="BO481" s="317" t="inlineStr">
        <is>
          <t>FQ3 2024 - Oct 2023</t>
        </is>
      </c>
      <c r="BP481" s="317" t="inlineStr">
        <is>
          <t>FQ4 2024 - Jan 2024</t>
        </is>
      </c>
      <c r="BQ481" s="317" t="inlineStr">
        <is>
          <t>FQ1 2025 - Apr 2024</t>
        </is>
      </c>
      <c r="BR481" s="317" t="inlineStr">
        <is>
          <t>FQ2 2025 - Jul 2024</t>
        </is>
      </c>
      <c r="BS481" s="317" t="inlineStr">
        <is>
          <t>FQ3 2025 - Oct 2024</t>
        </is>
      </c>
      <c r="BT481" s="317" t="inlineStr">
        <is>
          <t>FQ4 2025 - Jan 2025</t>
        </is>
      </c>
      <c r="BU481" s="317" t="inlineStr">
        <is>
          <t>FQ1 2026 - Apr 2025</t>
        </is>
      </c>
      <c r="BV481" s="317" t="inlineStr">
        <is>
          <t>FQ2 2026 - Jul 2025</t>
        </is>
      </c>
      <c r="BW481" s="317" t="inlineStr">
        <is>
          <t>FQ3 2026 - Oct 2025</t>
        </is>
      </c>
      <c r="BX481" s="317" t="inlineStr">
        <is>
          <t>FQ4 2026 - Jan 2026</t>
        </is>
      </c>
      <c r="BY481" s="317" t="inlineStr">
        <is>
          <t>FQ1 2027 - Apr 2026</t>
        </is>
      </c>
      <c r="BZ481" s="317" t="inlineStr">
        <is>
          <t>FQ2 2027 - Jul 2026</t>
        </is>
      </c>
      <c r="CA481" s="317" t="inlineStr">
        <is>
          <t>FQ3 2027 - Oct 2026</t>
        </is>
      </c>
      <c r="CB481" s="317" t="inlineStr">
        <is>
          <t>FQ4 2027 - Jan 2027</t>
        </is>
      </c>
      <c r="CC481" s="302" t="n"/>
      <c r="CD481" s="302" t="n"/>
      <c r="CE481" s="302" t="n"/>
      <c r="CF481" s="302" t="n"/>
      <c r="CG481" s="302" t="n"/>
      <c r="CH481" s="302" t="n"/>
      <c r="CI481" s="302" t="n"/>
      <c r="CJ481" s="302" t="n"/>
      <c r="CK481" s="302" t="n"/>
      <c r="CL481" s="302" t="n"/>
      <c r="CM481" s="302" t="n"/>
      <c r="CN481" s="302" t="n"/>
      <c r="CO481" s="302" t="n"/>
      <c r="CP481" s="302" t="n"/>
      <c r="CQ481" s="302" t="n"/>
      <c r="CR481" s="302" t="n"/>
      <c r="CS481" s="302" t="n"/>
      <c r="CT481" s="302" t="n"/>
      <c r="CU481" s="302" t="n"/>
      <c r="CV481" s="302" t="n"/>
    </row>
    <row r="482" ht="10.5" customHeight="1" s="412">
      <c r="A482" s="318" t="inlineStr">
        <is>
          <t>Revenue</t>
        </is>
      </c>
      <c r="B482" s="461" t="n">
        <v>58.681</v>
      </c>
      <c r="C482" s="461" t="n">
        <v>66.15000000000001</v>
      </c>
      <c r="D482" s="461" t="n">
        <v>105.093</v>
      </c>
      <c r="E482" s="461" t="n">
        <v>78.167</v>
      </c>
      <c r="F482" s="461" t="n">
        <v>85.48399999999999</v>
      </c>
      <c r="G482" s="461" t="n">
        <v>87.047</v>
      </c>
      <c r="H482" s="461" t="n">
        <v>103.921</v>
      </c>
      <c r="I482" s="461" t="n">
        <v>81.68000000000001</v>
      </c>
      <c r="J482" s="461" t="n">
        <v>97.721</v>
      </c>
      <c r="K482" s="461" t="n">
        <v>112.891</v>
      </c>
      <c r="L482" s="461" t="n">
        <v>160.606</v>
      </c>
      <c r="M482" s="461" t="n">
        <v>138.297</v>
      </c>
      <c r="N482" s="461" t="n">
        <v>152.208</v>
      </c>
      <c r="O482" s="461" t="n">
        <v>175.8</v>
      </c>
      <c r="P482" s="461" t="n">
        <v>245.399</v>
      </c>
      <c r="Q482" s="461" t="n">
        <v>186.78</v>
      </c>
      <c r="R482" s="461" t="n">
        <v>212.323</v>
      </c>
      <c r="S482" s="461" t="n">
        <v>230.216</v>
      </c>
      <c r="T482" s="461" t="n">
        <v>371.52</v>
      </c>
      <c r="U482" s="461" t="n">
        <v>285.698</v>
      </c>
      <c r="V482" s="461" t="n">
        <v>282.634</v>
      </c>
      <c r="W482" s="461" t="n">
        <v>316.537</v>
      </c>
      <c r="X482" s="461" t="n">
        <v>485.489</v>
      </c>
      <c r="Y482" s="461" t="n">
        <v>345.782</v>
      </c>
      <c r="Z482" s="461" t="n">
        <v>344.513</v>
      </c>
      <c r="AA482" s="461" t="n">
        <v>379.9</v>
      </c>
      <c r="AB482" s="461" t="n">
        <v>520.9930000000001</v>
      </c>
      <c r="AC482" s="461" t="n">
        <v>384.618</v>
      </c>
      <c r="AD482" s="461" t="n">
        <v>390.708</v>
      </c>
      <c r="AE482" s="461" t="n">
        <v>419.396</v>
      </c>
      <c r="AF482" s="461" t="n">
        <v>602.491</v>
      </c>
      <c r="AG482" s="461" t="n">
        <v>423.544</v>
      </c>
      <c r="AH482" s="461" t="n">
        <v>453.01</v>
      </c>
      <c r="AI482" s="461" t="n">
        <v>479.693</v>
      </c>
      <c r="AJ482" s="461" t="n">
        <v>704.276</v>
      </c>
      <c r="AK482" s="461" t="n">
        <v>495.516</v>
      </c>
      <c r="AL482" s="461" t="n">
        <v>514.52</v>
      </c>
      <c r="AM482" s="461" t="n">
        <v>544.4160000000001</v>
      </c>
      <c r="AN482" s="461" t="n">
        <v>789.9400000000001</v>
      </c>
      <c r="AO482" s="461" t="n">
        <v>520.307</v>
      </c>
      <c r="AP482" s="461" t="n">
        <v>581.054</v>
      </c>
      <c r="AQ482" s="461" t="n">
        <v>619.018</v>
      </c>
      <c r="AR482" s="461" t="n">
        <v>928.802</v>
      </c>
      <c r="AS482" s="461" t="n">
        <v>649.706</v>
      </c>
      <c r="AT482" s="461" t="n">
        <v>723.5</v>
      </c>
      <c r="AU482" s="461" t="n">
        <v>747.655</v>
      </c>
      <c r="AV482" s="461" t="n">
        <v>1167.458</v>
      </c>
      <c r="AW482" s="461" t="n">
        <v>782.3150000000001</v>
      </c>
      <c r="AX482" s="461" t="n">
        <v>883.352</v>
      </c>
      <c r="AY482" s="461" t="n">
        <v>916.138</v>
      </c>
      <c r="AZ482" s="461" t="n">
        <v>1397.491</v>
      </c>
      <c r="BA482" s="461" t="n">
        <v>651.962</v>
      </c>
      <c r="BB482" s="461" t="n">
        <v>902.942</v>
      </c>
      <c r="BC482" s="461" t="n">
        <v>1117.426</v>
      </c>
      <c r="BD482" s="461" t="n">
        <v>1729.55</v>
      </c>
      <c r="BE482" s="461" t="n">
        <v>1226.465</v>
      </c>
      <c r="BF482" s="461" t="n">
        <v>1450.618</v>
      </c>
      <c r="BG482" s="461" t="n">
        <v>1450.421</v>
      </c>
      <c r="BH482" s="461" t="n">
        <v>2129.113</v>
      </c>
      <c r="BI482" s="461" t="n">
        <v>1613.463</v>
      </c>
      <c r="BJ482" s="461" t="n">
        <v>1868.328</v>
      </c>
      <c r="BK482" s="461" t="n">
        <v>1856.889</v>
      </c>
      <c r="BL482" s="461" t="n">
        <v>2771.838</v>
      </c>
      <c r="BM482" s="461" t="n">
        <v>2000.792</v>
      </c>
      <c r="BN482" s="461" t="n">
        <v>2209.165</v>
      </c>
      <c r="BO482" s="461" t="n">
        <v>2204.218</v>
      </c>
      <c r="BP482" s="461" t="n">
        <v>3205.103</v>
      </c>
      <c r="BQ482" s="461" t="n">
        <v>2208.891</v>
      </c>
      <c r="BR482" s="462" t="n">
        <v>2425.5455</v>
      </c>
      <c r="BS482" s="462" t="n">
        <v>2457.84801</v>
      </c>
      <c r="BT482" s="462" t="n">
        <v>3649.86207</v>
      </c>
      <c r="BU482" s="462" t="n">
        <v>2449.78941</v>
      </c>
      <c r="BV482" s="462" t="n">
        <v>2692.56723</v>
      </c>
      <c r="BW482" s="462" t="n">
        <v>2722.45417</v>
      </c>
      <c r="BX482" s="462" t="n">
        <v>3928.90032</v>
      </c>
      <c r="BY482" s="319" t="inlineStr">
        <is>
          <t>-</t>
        </is>
      </c>
      <c r="BZ482" s="319" t="inlineStr">
        <is>
          <t>-</t>
        </is>
      </c>
      <c r="CA482" s="319" t="inlineStr">
        <is>
          <t>-</t>
        </is>
      </c>
      <c r="CB482" s="319" t="inlineStr">
        <is>
          <t>-</t>
        </is>
      </c>
      <c r="CC482" s="302" t="n"/>
      <c r="CD482" s="302" t="n"/>
      <c r="CE482" s="302" t="n"/>
      <c r="CF482" s="302" t="n"/>
      <c r="CG482" s="302" t="n"/>
      <c r="CH482" s="302" t="n"/>
      <c r="CI482" s="302" t="n"/>
      <c r="CJ482" s="302" t="n"/>
      <c r="CK482" s="302" t="n"/>
      <c r="CL482" s="302" t="n"/>
      <c r="CM482" s="302" t="n"/>
      <c r="CN482" s="302" t="n"/>
      <c r="CO482" s="302" t="n"/>
      <c r="CP482" s="302" t="n"/>
      <c r="CQ482" s="302" t="n"/>
      <c r="CR482" s="302" t="n"/>
      <c r="CS482" s="302" t="n"/>
      <c r="CT482" s="302" t="n"/>
      <c r="CU482" s="302" t="n"/>
      <c r="CV482" s="302" t="n"/>
    </row>
    <row r="483" ht="10.5" customHeight="1" s="412">
      <c r="A483" s="302" t="inlineStr">
        <is>
          <t xml:space="preserve">    Final Est.</t>
        </is>
      </c>
      <c r="B483" s="462" t="n">
        <v>52.0505</v>
      </c>
      <c r="C483" s="462" t="n">
        <v>63.42619</v>
      </c>
      <c r="D483" s="462" t="n">
        <v>93.21182</v>
      </c>
      <c r="E483" s="462" t="n">
        <v>72.096</v>
      </c>
      <c r="F483" s="462" t="n">
        <v>88.21599999999999</v>
      </c>
      <c r="G483" s="462" t="n">
        <v>86.497</v>
      </c>
      <c r="H483" s="462" t="n">
        <v>94.514</v>
      </c>
      <c r="I483" s="462" t="n">
        <v>74.229</v>
      </c>
      <c r="J483" s="462" t="n">
        <v>88.199</v>
      </c>
      <c r="K483" s="462" t="n">
        <v>111.156</v>
      </c>
      <c r="L483" s="462" t="n">
        <v>142.8476</v>
      </c>
      <c r="M483" s="462" t="n">
        <v>128.81173</v>
      </c>
      <c r="N483" s="462" t="n">
        <v>146.45551</v>
      </c>
      <c r="O483" s="462" t="n">
        <v>159.5759</v>
      </c>
      <c r="P483" s="462" t="n">
        <v>242.3313</v>
      </c>
      <c r="Q483" s="462" t="n">
        <v>180.43581</v>
      </c>
      <c r="R483" s="462" t="n">
        <v>205.62554</v>
      </c>
      <c r="S483" s="462" t="n">
        <v>237.4873</v>
      </c>
      <c r="T483" s="462" t="n">
        <v>362.0578</v>
      </c>
      <c r="U483" s="462" t="n">
        <v>270.51032</v>
      </c>
      <c r="V483" s="462" t="n">
        <v>282.76846</v>
      </c>
      <c r="W483" s="462" t="n">
        <v>305.44044</v>
      </c>
      <c r="X483" s="462" t="n">
        <v>482.10474</v>
      </c>
      <c r="Y483" s="462" t="n">
        <v>341.59039</v>
      </c>
      <c r="Z483" s="462" t="n">
        <v>343.93292</v>
      </c>
      <c r="AA483" s="462" t="n">
        <v>376.26963</v>
      </c>
      <c r="AB483" s="462" t="n">
        <v>515.03945</v>
      </c>
      <c r="AC483" s="462" t="n">
        <v>381.40976</v>
      </c>
      <c r="AD483" s="462" t="n">
        <v>376.80139</v>
      </c>
      <c r="AE483" s="462" t="n">
        <v>424.62513</v>
      </c>
      <c r="AF483" s="462" t="n">
        <v>599.7863599999999</v>
      </c>
      <c r="AG483" s="462" t="n">
        <v>418.68633</v>
      </c>
      <c r="AH483" s="462" t="n">
        <v>445.84303</v>
      </c>
      <c r="AI483" s="462" t="n">
        <v>482.27084</v>
      </c>
      <c r="AJ483" s="462" t="n">
        <v>693.83312</v>
      </c>
      <c r="AK483" s="462" t="n">
        <v>487.64374</v>
      </c>
      <c r="AL483" s="462" t="n">
        <v>515.78439</v>
      </c>
      <c r="AM483" s="462" t="n">
        <v>540.09181</v>
      </c>
      <c r="AN483" s="462" t="n">
        <v>783.32055</v>
      </c>
      <c r="AO483" s="462" t="n">
        <v>513.99036</v>
      </c>
      <c r="AP483" s="462" t="n">
        <v>567.39629</v>
      </c>
      <c r="AQ483" s="462" t="n">
        <v>610.55591</v>
      </c>
      <c r="AR483" s="462" t="n">
        <v>912.41269</v>
      </c>
      <c r="AS483" s="462" t="n">
        <v>616.82032</v>
      </c>
      <c r="AT483" s="462" t="n">
        <v>667.96286</v>
      </c>
      <c r="AU483" s="462" t="n">
        <v>736.10423</v>
      </c>
      <c r="AV483" s="462" t="n">
        <v>1153.15536</v>
      </c>
      <c r="AW483" s="462" t="n">
        <v>755.91314</v>
      </c>
      <c r="AX483" s="462" t="n">
        <v>845.0282099999999</v>
      </c>
      <c r="AY483" s="462" t="n">
        <v>897.5803</v>
      </c>
      <c r="AZ483" s="462" t="n">
        <v>1381.8649</v>
      </c>
      <c r="BA483" s="462" t="n">
        <v>696.07696</v>
      </c>
      <c r="BB483" s="462" t="n">
        <v>847.38354</v>
      </c>
      <c r="BC483" s="462" t="n">
        <v>1013.76032</v>
      </c>
      <c r="BD483" s="462" t="n">
        <v>1660.84474</v>
      </c>
      <c r="BE483" s="462" t="n">
        <v>1129.60306</v>
      </c>
      <c r="BF483" s="462" t="n">
        <v>1332.35664</v>
      </c>
      <c r="BG483" s="462" t="n">
        <v>1436.83387</v>
      </c>
      <c r="BH483" s="462" t="n">
        <v>2132.23611</v>
      </c>
      <c r="BI483" s="462" t="n">
        <v>1546.11554</v>
      </c>
      <c r="BJ483" s="462" t="n">
        <v>1769.77336</v>
      </c>
      <c r="BK483" s="462" t="n">
        <v>1810.24951</v>
      </c>
      <c r="BL483" s="462" t="n">
        <v>2700.23192</v>
      </c>
      <c r="BM483" s="462" t="n">
        <v>1924.32837</v>
      </c>
      <c r="BN483" s="462" t="n">
        <v>2171.43768</v>
      </c>
      <c r="BO483" s="462" t="n">
        <v>2187.15552</v>
      </c>
      <c r="BP483" s="462" t="n">
        <v>3197.07021</v>
      </c>
      <c r="BQ483" s="462" t="n">
        <v>2197.15291</v>
      </c>
      <c r="BR483" s="319" t="inlineStr">
        <is>
          <t>-</t>
        </is>
      </c>
      <c r="BS483" s="319" t="inlineStr">
        <is>
          <t>-</t>
        </is>
      </c>
      <c r="BT483" s="319" t="inlineStr">
        <is>
          <t>-</t>
        </is>
      </c>
      <c r="BU483" s="319" t="inlineStr">
        <is>
          <t>-</t>
        </is>
      </c>
      <c r="BV483" s="319" t="inlineStr">
        <is>
          <t>-</t>
        </is>
      </c>
      <c r="BW483" s="319" t="inlineStr">
        <is>
          <t>-</t>
        </is>
      </c>
      <c r="BX483" s="319" t="inlineStr">
        <is>
          <t>-</t>
        </is>
      </c>
      <c r="BY483" s="319" t="inlineStr">
        <is>
          <t>-</t>
        </is>
      </c>
      <c r="BZ483" s="319" t="inlineStr">
        <is>
          <t>-</t>
        </is>
      </c>
      <c r="CA483" s="319" t="inlineStr">
        <is>
          <t>-</t>
        </is>
      </c>
      <c r="CB483" s="319" t="inlineStr">
        <is>
          <t>-</t>
        </is>
      </c>
      <c r="CC483" s="302" t="n"/>
      <c r="CD483" s="302" t="n"/>
      <c r="CE483" s="302" t="n"/>
      <c r="CF483" s="302" t="n"/>
      <c r="CG483" s="302" t="n"/>
      <c r="CH483" s="302" t="n"/>
      <c r="CI483" s="302" t="n"/>
      <c r="CJ483" s="302" t="n"/>
      <c r="CK483" s="302" t="n"/>
      <c r="CL483" s="302" t="n"/>
      <c r="CM483" s="302" t="n"/>
      <c r="CN483" s="302" t="n"/>
      <c r="CO483" s="302" t="n"/>
      <c r="CP483" s="302" t="n"/>
      <c r="CQ483" s="302" t="n"/>
      <c r="CR483" s="302" t="n"/>
      <c r="CS483" s="302" t="n"/>
      <c r="CT483" s="302" t="n"/>
      <c r="CU483" s="302" t="n"/>
      <c r="CV483" s="302" t="n"/>
    </row>
    <row r="484" ht="10.5" customHeight="1" s="412">
      <c r="A484" s="302" t="inlineStr">
        <is>
          <t xml:space="preserve">    Median</t>
        </is>
      </c>
      <c r="B484" s="462" t="n">
        <v>52.035</v>
      </c>
      <c r="C484" s="462" t="n">
        <v>63.9035</v>
      </c>
      <c r="D484" s="462" t="n">
        <v>94.7</v>
      </c>
      <c r="E484" s="462" t="n">
        <v>72.717</v>
      </c>
      <c r="F484" s="462" t="n">
        <v>87.313</v>
      </c>
      <c r="G484" s="462" t="n">
        <v>86.7</v>
      </c>
      <c r="H484" s="462" t="n">
        <v>94.41200000000001</v>
      </c>
      <c r="I484" s="462" t="n">
        <v>74</v>
      </c>
      <c r="J484" s="462" t="n">
        <v>87.5</v>
      </c>
      <c r="K484" s="462" t="n">
        <v>111.05</v>
      </c>
      <c r="L484" s="462" t="n">
        <v>143.6675</v>
      </c>
      <c r="M484" s="462" t="n">
        <v>130</v>
      </c>
      <c r="N484" s="462" t="n">
        <v>145.296</v>
      </c>
      <c r="O484" s="462" t="n">
        <v>159</v>
      </c>
      <c r="P484" s="462" t="n">
        <v>238.95</v>
      </c>
      <c r="Q484" s="462" t="n">
        <v>180</v>
      </c>
      <c r="R484" s="462" t="n">
        <v>205</v>
      </c>
      <c r="S484" s="462" t="n">
        <v>234.054</v>
      </c>
      <c r="T484" s="462" t="n">
        <v>362.421</v>
      </c>
      <c r="U484" s="462" t="n">
        <v>269.9</v>
      </c>
      <c r="V484" s="462" t="n">
        <v>281.82174</v>
      </c>
      <c r="W484" s="462" t="n">
        <v>304.754</v>
      </c>
      <c r="X484" s="462" t="n">
        <v>480.08583</v>
      </c>
      <c r="Y484" s="462" t="n">
        <v>340</v>
      </c>
      <c r="Z484" s="462" t="n">
        <v>344</v>
      </c>
      <c r="AA484" s="462" t="n">
        <v>374.8</v>
      </c>
      <c r="AB484" s="462" t="n">
        <v>515.05</v>
      </c>
      <c r="AC484" s="462" t="n">
        <v>380.513</v>
      </c>
      <c r="AD484" s="462" t="n">
        <v>377.6</v>
      </c>
      <c r="AE484" s="462" t="n">
        <v>424.337</v>
      </c>
      <c r="AF484" s="462" t="n">
        <v>599.8629</v>
      </c>
      <c r="AG484" s="462" t="n">
        <v>418</v>
      </c>
      <c r="AH484" s="462" t="n">
        <v>445.35</v>
      </c>
      <c r="AI484" s="462" t="n">
        <v>482</v>
      </c>
      <c r="AJ484" s="462" t="n">
        <v>694</v>
      </c>
      <c r="AK484" s="462" t="n">
        <v>486.5</v>
      </c>
      <c r="AL484" s="462" t="n">
        <v>514.7</v>
      </c>
      <c r="AM484" s="462" t="n">
        <v>541.4</v>
      </c>
      <c r="AN484" s="462" t="n">
        <v>784</v>
      </c>
      <c r="AO484" s="462" t="n">
        <v>512.8365</v>
      </c>
      <c r="AP484" s="462" t="n">
        <v>567.5025000000001</v>
      </c>
      <c r="AQ484" s="462" t="n">
        <v>612</v>
      </c>
      <c r="AR484" s="462" t="n">
        <v>912.42404</v>
      </c>
      <c r="AS484" s="462" t="n">
        <v>615.97455</v>
      </c>
      <c r="AT484" s="462" t="n">
        <v>665.7225</v>
      </c>
      <c r="AU484" s="462" t="n">
        <v>734.85</v>
      </c>
      <c r="AV484" s="462" t="n">
        <v>1150.285</v>
      </c>
      <c r="AW484" s="462" t="n">
        <v>753.9</v>
      </c>
      <c r="AX484" s="462" t="n">
        <v>843.7</v>
      </c>
      <c r="AY484" s="462" t="n">
        <v>897.2</v>
      </c>
      <c r="AZ484" s="462" t="n">
        <v>1380.4</v>
      </c>
      <c r="BA484" s="462" t="n">
        <v>701.15</v>
      </c>
      <c r="BB484" s="462" t="n">
        <v>835.205</v>
      </c>
      <c r="BC484" s="462" t="n">
        <v>1002.7</v>
      </c>
      <c r="BD484" s="462" t="n">
        <v>1661</v>
      </c>
      <c r="BE484" s="462" t="n">
        <v>1128.313</v>
      </c>
      <c r="BF484" s="462" t="n">
        <v>1332</v>
      </c>
      <c r="BG484" s="462" t="n">
        <v>1435.3</v>
      </c>
      <c r="BH484" s="462" t="n">
        <v>2129.5</v>
      </c>
      <c r="BI484" s="462" t="n">
        <v>1548.9</v>
      </c>
      <c r="BJ484" s="462" t="n">
        <v>1771</v>
      </c>
      <c r="BK484" s="462" t="n">
        <v>1804.5</v>
      </c>
      <c r="BL484" s="462" t="n">
        <v>2699.686</v>
      </c>
      <c r="BM484" s="462" t="n">
        <v>1926</v>
      </c>
      <c r="BN484" s="462" t="n">
        <v>2170</v>
      </c>
      <c r="BO484" s="462" t="n">
        <v>2188.6</v>
      </c>
      <c r="BP484" s="462" t="n">
        <v>3192.89714</v>
      </c>
      <c r="BQ484" s="462" t="n">
        <v>2200.4</v>
      </c>
      <c r="BR484" s="462" t="n">
        <v>2421.3645</v>
      </c>
      <c r="BS484" s="462" t="n">
        <v>2456.25751</v>
      </c>
      <c r="BT484" s="462" t="n">
        <v>3658.5495</v>
      </c>
      <c r="BU484" s="462" t="n">
        <v>2484.3</v>
      </c>
      <c r="BV484" s="462" t="n">
        <v>2720.7506</v>
      </c>
      <c r="BW484" s="462" t="n">
        <v>2756.89</v>
      </c>
      <c r="BX484" s="462" t="n">
        <v>3969</v>
      </c>
      <c r="BY484" s="319" t="inlineStr">
        <is>
          <t>-</t>
        </is>
      </c>
      <c r="BZ484" s="319" t="inlineStr">
        <is>
          <t>-</t>
        </is>
      </c>
      <c r="CA484" s="319" t="inlineStr">
        <is>
          <t>-</t>
        </is>
      </c>
      <c r="CB484" s="319" t="inlineStr">
        <is>
          <t>-</t>
        </is>
      </c>
      <c r="CC484" s="302" t="n"/>
      <c r="CD484" s="302" t="n"/>
      <c r="CE484" s="302" t="n"/>
      <c r="CF484" s="302" t="n"/>
      <c r="CG484" s="302" t="n"/>
      <c r="CH484" s="302" t="n"/>
      <c r="CI484" s="302" t="n"/>
      <c r="CJ484" s="302" t="n"/>
      <c r="CK484" s="302" t="n"/>
      <c r="CL484" s="302" t="n"/>
      <c r="CM484" s="302" t="n"/>
      <c r="CN484" s="302" t="n"/>
      <c r="CO484" s="302" t="n"/>
      <c r="CP484" s="302" t="n"/>
      <c r="CQ484" s="302" t="n"/>
      <c r="CR484" s="302" t="n"/>
      <c r="CS484" s="302" t="n"/>
      <c r="CT484" s="302" t="n"/>
      <c r="CU484" s="302" t="n"/>
      <c r="CV484" s="302" t="n"/>
    </row>
    <row r="485" ht="10.5" customHeight="1" s="412">
      <c r="A485" s="302" t="inlineStr">
        <is>
          <t xml:space="preserve">    High</t>
        </is>
      </c>
      <c r="B485" s="462" t="n">
        <v>55.167</v>
      </c>
      <c r="C485" s="462" t="n">
        <v>66.3</v>
      </c>
      <c r="D485" s="462" t="n">
        <v>101.002</v>
      </c>
      <c r="E485" s="462" t="n">
        <v>75.93600000000001</v>
      </c>
      <c r="F485" s="462" t="n">
        <v>94</v>
      </c>
      <c r="G485" s="462" t="n">
        <v>88.172</v>
      </c>
      <c r="H485" s="462" t="n">
        <v>99.40000000000001</v>
      </c>
      <c r="I485" s="462" t="n">
        <v>77.98399999999999</v>
      </c>
      <c r="J485" s="462" t="n">
        <v>99.40000000000001</v>
      </c>
      <c r="K485" s="462" t="n">
        <v>112.193</v>
      </c>
      <c r="L485" s="462" t="n">
        <v>148.9</v>
      </c>
      <c r="M485" s="462" t="n">
        <v>131.7</v>
      </c>
      <c r="N485" s="462" t="n">
        <v>154.71</v>
      </c>
      <c r="O485" s="462" t="n">
        <v>166</v>
      </c>
      <c r="P485" s="462" t="n">
        <v>297.2</v>
      </c>
      <c r="Q485" s="462" t="n">
        <v>186.612</v>
      </c>
      <c r="R485" s="462" t="n">
        <v>210.5</v>
      </c>
      <c r="S485" s="462" t="n">
        <v>305.71</v>
      </c>
      <c r="T485" s="462" t="n">
        <v>364.2</v>
      </c>
      <c r="U485" s="462" t="n">
        <v>280.6</v>
      </c>
      <c r="V485" s="462" t="n">
        <v>297</v>
      </c>
      <c r="W485" s="462" t="n">
        <v>312.8</v>
      </c>
      <c r="X485" s="462" t="n">
        <v>495.3</v>
      </c>
      <c r="Y485" s="462" t="n">
        <v>351.6</v>
      </c>
      <c r="Z485" s="462" t="n">
        <v>353.909</v>
      </c>
      <c r="AA485" s="462" t="n">
        <v>388.804</v>
      </c>
      <c r="AB485" s="462" t="n">
        <v>521.43641</v>
      </c>
      <c r="AC485" s="462" t="n">
        <v>403.7</v>
      </c>
      <c r="AD485" s="462" t="n">
        <v>385.6</v>
      </c>
      <c r="AE485" s="462" t="n">
        <v>430.14</v>
      </c>
      <c r="AF485" s="462" t="n">
        <v>610</v>
      </c>
      <c r="AG485" s="462" t="n">
        <v>427.2888</v>
      </c>
      <c r="AH485" s="462" t="n">
        <v>453.92637</v>
      </c>
      <c r="AI485" s="462" t="n">
        <v>501.3</v>
      </c>
      <c r="AJ485" s="462" t="n">
        <v>696.3</v>
      </c>
      <c r="AK485" s="462" t="n">
        <v>497.327</v>
      </c>
      <c r="AL485" s="462" t="n">
        <v>534.6</v>
      </c>
      <c r="AM485" s="462" t="n">
        <v>548.0913</v>
      </c>
      <c r="AN485" s="462" t="n">
        <v>789</v>
      </c>
      <c r="AO485" s="462" t="n">
        <v>525</v>
      </c>
      <c r="AP485" s="462" t="n">
        <v>578</v>
      </c>
      <c r="AQ485" s="462" t="n">
        <v>618.85515</v>
      </c>
      <c r="AR485" s="462" t="n">
        <v>943.333</v>
      </c>
      <c r="AS485" s="462" t="n">
        <v>642.8</v>
      </c>
      <c r="AT485" s="462" t="n">
        <v>679.9</v>
      </c>
      <c r="AU485" s="462" t="n">
        <v>766.1</v>
      </c>
      <c r="AV485" s="462" t="n">
        <v>1166</v>
      </c>
      <c r="AW485" s="462" t="n">
        <v>789.183</v>
      </c>
      <c r="AX485" s="462" t="n">
        <v>867.485</v>
      </c>
      <c r="AY485" s="462" t="n">
        <v>934</v>
      </c>
      <c r="AZ485" s="462" t="n">
        <v>1399</v>
      </c>
      <c r="BA485" s="462" t="n">
        <v>860</v>
      </c>
      <c r="BB485" s="462" t="n">
        <v>980</v>
      </c>
      <c r="BC485" s="462" t="n">
        <v>1126</v>
      </c>
      <c r="BD485" s="462" t="n">
        <v>1718.876</v>
      </c>
      <c r="BE485" s="462" t="n">
        <v>1176</v>
      </c>
      <c r="BF485" s="462" t="n">
        <v>1392.16539</v>
      </c>
      <c r="BG485" s="462" t="n">
        <v>1461</v>
      </c>
      <c r="BH485" s="462" t="n">
        <v>2152.29839</v>
      </c>
      <c r="BI485" s="462" t="n">
        <v>1560.5</v>
      </c>
      <c r="BJ485" s="462" t="n">
        <v>1798.8</v>
      </c>
      <c r="BK485" s="462" t="n">
        <v>1880</v>
      </c>
      <c r="BL485" s="462" t="n">
        <v>2740</v>
      </c>
      <c r="BM485" s="462" t="n">
        <v>1952</v>
      </c>
      <c r="BN485" s="462" t="n">
        <v>2210</v>
      </c>
      <c r="BO485" s="462" t="n">
        <v>2207</v>
      </c>
      <c r="BP485" s="462" t="n">
        <v>3250</v>
      </c>
      <c r="BQ485" s="462" t="n">
        <v>2231.371</v>
      </c>
      <c r="BR485" s="462" t="n">
        <v>2470</v>
      </c>
      <c r="BS485" s="462" t="n">
        <v>2511.1</v>
      </c>
      <c r="BT485" s="462" t="n">
        <v>3731</v>
      </c>
      <c r="BU485" s="462" t="n">
        <v>2521</v>
      </c>
      <c r="BV485" s="462" t="n">
        <v>2780</v>
      </c>
      <c r="BW485" s="462" t="n">
        <v>2828</v>
      </c>
      <c r="BX485" s="462" t="n">
        <v>4088</v>
      </c>
      <c r="BY485" s="319" t="inlineStr">
        <is>
          <t>-</t>
        </is>
      </c>
      <c r="BZ485" s="319" t="inlineStr">
        <is>
          <t>-</t>
        </is>
      </c>
      <c r="CA485" s="319" t="inlineStr">
        <is>
          <t>-</t>
        </is>
      </c>
      <c r="CB485" s="319" t="inlineStr">
        <is>
          <t>-</t>
        </is>
      </c>
      <c r="CC485" s="302" t="n"/>
      <c r="CD485" s="302" t="n"/>
      <c r="CE485" s="302" t="n"/>
      <c r="CF485" s="302" t="n"/>
      <c r="CG485" s="302" t="n"/>
      <c r="CH485" s="302" t="n"/>
      <c r="CI485" s="302" t="n"/>
      <c r="CJ485" s="302" t="n"/>
      <c r="CK485" s="302" t="n"/>
      <c r="CL485" s="302" t="n"/>
      <c r="CM485" s="302" t="n"/>
      <c r="CN485" s="302" t="n"/>
      <c r="CO485" s="302" t="n"/>
      <c r="CP485" s="302" t="n"/>
      <c r="CQ485" s="302" t="n"/>
      <c r="CR485" s="302" t="n"/>
      <c r="CS485" s="302" t="n"/>
      <c r="CT485" s="302" t="n"/>
      <c r="CU485" s="302" t="n"/>
      <c r="CV485" s="302" t="n"/>
    </row>
    <row r="486" ht="10.5" customHeight="1" s="412">
      <c r="A486" s="302" t="inlineStr">
        <is>
          <t xml:space="preserve">    Low</t>
        </is>
      </c>
      <c r="B486" s="462" t="n">
        <v>48.6</v>
      </c>
      <c r="C486" s="462" t="n">
        <v>59.5</v>
      </c>
      <c r="D486" s="462" t="n">
        <v>83.59999999999999</v>
      </c>
      <c r="E486" s="462" t="n">
        <v>67.19499999999999</v>
      </c>
      <c r="F486" s="462" t="n">
        <v>82.7</v>
      </c>
      <c r="G486" s="462" t="n">
        <v>84.908</v>
      </c>
      <c r="H486" s="462" t="n">
        <v>90</v>
      </c>
      <c r="I486" s="462" t="n">
        <v>72</v>
      </c>
      <c r="J486" s="462" t="n">
        <v>81</v>
      </c>
      <c r="K486" s="462" t="n">
        <v>110.1</v>
      </c>
      <c r="L486" s="462" t="n">
        <v>129.3</v>
      </c>
      <c r="M486" s="462" t="n">
        <v>124.294</v>
      </c>
      <c r="N486" s="462" t="n">
        <v>142.771</v>
      </c>
      <c r="O486" s="462" t="n">
        <v>156.6</v>
      </c>
      <c r="P486" s="462" t="n">
        <v>234</v>
      </c>
      <c r="Q486" s="462" t="n">
        <v>174</v>
      </c>
      <c r="R486" s="462" t="n">
        <v>201.87511</v>
      </c>
      <c r="S486" s="462" t="n">
        <v>224.2</v>
      </c>
      <c r="T486" s="462" t="n">
        <v>359.634</v>
      </c>
      <c r="U486" s="462" t="n">
        <v>265.209</v>
      </c>
      <c r="V486" s="462" t="n">
        <v>275</v>
      </c>
      <c r="W486" s="462" t="n">
        <v>299</v>
      </c>
      <c r="X486" s="462" t="n">
        <v>477</v>
      </c>
      <c r="Y486" s="462" t="n">
        <v>332.5</v>
      </c>
      <c r="Z486" s="462" t="n">
        <v>332.519</v>
      </c>
      <c r="AA486" s="462" t="n">
        <v>367.149</v>
      </c>
      <c r="AB486" s="462" t="n">
        <v>508.1</v>
      </c>
      <c r="AC486" s="462" t="n">
        <v>376.6</v>
      </c>
      <c r="AD486" s="462" t="n">
        <v>367.102</v>
      </c>
      <c r="AE486" s="462" t="n">
        <v>420</v>
      </c>
      <c r="AF486" s="462" t="n">
        <v>590.7</v>
      </c>
      <c r="AG486" s="462" t="n">
        <v>412.5</v>
      </c>
      <c r="AH486" s="462" t="n">
        <v>440.7</v>
      </c>
      <c r="AI486" s="462" t="n">
        <v>472.8</v>
      </c>
      <c r="AJ486" s="462" t="n">
        <v>690</v>
      </c>
      <c r="AK486" s="462" t="n">
        <v>483</v>
      </c>
      <c r="AL486" s="462" t="n">
        <v>508.4</v>
      </c>
      <c r="AM486" s="462" t="n">
        <v>529.678</v>
      </c>
      <c r="AN486" s="462" t="n">
        <v>775.1</v>
      </c>
      <c r="AO486" s="462" t="n">
        <v>506.2</v>
      </c>
      <c r="AP486" s="462" t="n">
        <v>554.3</v>
      </c>
      <c r="AQ486" s="462" t="n">
        <v>600.3</v>
      </c>
      <c r="AR486" s="462" t="n">
        <v>891.6409</v>
      </c>
      <c r="AS486" s="462" t="n">
        <v>611.6</v>
      </c>
      <c r="AT486" s="462" t="n">
        <v>657.8278299999999</v>
      </c>
      <c r="AU486" s="462" t="n">
        <v>692.1</v>
      </c>
      <c r="AV486" s="462" t="n">
        <v>1140.4</v>
      </c>
      <c r="AW486" s="462" t="n">
        <v>742.506</v>
      </c>
      <c r="AX486" s="462" t="n">
        <v>830</v>
      </c>
      <c r="AY486" s="462" t="n">
        <v>850</v>
      </c>
      <c r="AZ486" s="462" t="n">
        <v>1362.7</v>
      </c>
      <c r="BA486" s="462" t="n">
        <v>590</v>
      </c>
      <c r="BB486" s="462" t="n">
        <v>765.857</v>
      </c>
      <c r="BC486" s="462" t="n">
        <v>987</v>
      </c>
      <c r="BD486" s="462" t="n">
        <v>1617.288</v>
      </c>
      <c r="BE486" s="462" t="n">
        <v>1102.6</v>
      </c>
      <c r="BF486" s="462" t="n">
        <v>1304.46433</v>
      </c>
      <c r="BG486" s="462" t="n">
        <v>1421.161</v>
      </c>
      <c r="BH486" s="462" t="n">
        <v>2121</v>
      </c>
      <c r="BI486" s="462" t="n">
        <v>1531.485</v>
      </c>
      <c r="BJ486" s="462" t="n">
        <v>1718</v>
      </c>
      <c r="BK486" s="462" t="n">
        <v>1730</v>
      </c>
      <c r="BL486" s="462" t="n">
        <v>2660</v>
      </c>
      <c r="BM486" s="462" t="n">
        <v>1886.783</v>
      </c>
      <c r="BN486" s="462" t="n">
        <v>2132</v>
      </c>
      <c r="BO486" s="462" t="n">
        <v>2150</v>
      </c>
      <c r="BP486" s="462" t="n">
        <v>3180</v>
      </c>
      <c r="BQ486" s="462" t="n">
        <v>2142</v>
      </c>
      <c r="BR486" s="462" t="n">
        <v>2397.3</v>
      </c>
      <c r="BS486" s="462" t="n">
        <v>2362.3</v>
      </c>
      <c r="BT486" s="462" t="n">
        <v>3422.3</v>
      </c>
      <c r="BU486" s="462" t="n">
        <v>2311.3</v>
      </c>
      <c r="BV486" s="462" t="n">
        <v>2490.3</v>
      </c>
      <c r="BW486" s="462" t="n">
        <v>2454.4</v>
      </c>
      <c r="BX486" s="462" t="n">
        <v>3549.5</v>
      </c>
      <c r="BY486" s="319" t="inlineStr">
        <is>
          <t>-</t>
        </is>
      </c>
      <c r="BZ486" s="319" t="inlineStr">
        <is>
          <t>-</t>
        </is>
      </c>
      <c r="CA486" s="319" t="inlineStr">
        <is>
          <t>-</t>
        </is>
      </c>
      <c r="CB486" s="319" t="inlineStr">
        <is>
          <t>-</t>
        </is>
      </c>
      <c r="CC486" s="302" t="n"/>
      <c r="CD486" s="302" t="n"/>
      <c r="CE486" s="302" t="n"/>
      <c r="CF486" s="302" t="n"/>
      <c r="CG486" s="302" t="n"/>
      <c r="CH486" s="302" t="n"/>
      <c r="CI486" s="302" t="n"/>
      <c r="CJ486" s="302" t="n"/>
      <c r="CK486" s="302" t="n"/>
      <c r="CL486" s="302" t="n"/>
      <c r="CM486" s="302" t="n"/>
      <c r="CN486" s="302" t="n"/>
      <c r="CO486" s="302" t="n"/>
      <c r="CP486" s="302" t="n"/>
      <c r="CQ486" s="302" t="n"/>
      <c r="CR486" s="302" t="n"/>
      <c r="CS486" s="302" t="n"/>
      <c r="CT486" s="302" t="n"/>
      <c r="CU486" s="302" t="n"/>
      <c r="CV486" s="302" t="n"/>
    </row>
    <row r="487" ht="10.5" customHeight="1" s="412">
      <c r="A487" s="302" t="inlineStr">
        <is>
          <t xml:space="preserve">    Std. Dev.</t>
        </is>
      </c>
      <c r="B487" s="460" t="n">
        <v>1.9176</v>
      </c>
      <c r="C487" s="460" t="n">
        <v>2.14369</v>
      </c>
      <c r="D487" s="460" t="n">
        <v>5.15849</v>
      </c>
      <c r="E487" s="460" t="n">
        <v>3.001</v>
      </c>
      <c r="F487" s="460" t="n">
        <v>3.732</v>
      </c>
      <c r="G487" s="460" t="n">
        <v>1.205</v>
      </c>
      <c r="H487" s="460" t="n">
        <v>2.846</v>
      </c>
      <c r="I487" s="460" t="n">
        <v>2.165</v>
      </c>
      <c r="J487" s="460" t="n">
        <v>4.711</v>
      </c>
      <c r="K487" s="460" t="n">
        <v>0.601</v>
      </c>
      <c r="L487" s="460" t="n">
        <v>5.03613</v>
      </c>
      <c r="M487" s="460" t="n">
        <v>2.30065</v>
      </c>
      <c r="N487" s="460" t="n">
        <v>3.46046</v>
      </c>
      <c r="O487" s="460" t="n">
        <v>2.61204</v>
      </c>
      <c r="P487" s="460" t="n">
        <v>14.24304</v>
      </c>
      <c r="Q487" s="460" t="n">
        <v>3.22143</v>
      </c>
      <c r="R487" s="460" t="n">
        <v>2.4366</v>
      </c>
      <c r="S487" s="460" t="n">
        <v>16.49381</v>
      </c>
      <c r="T487" s="460" t="n">
        <v>1.28204</v>
      </c>
      <c r="U487" s="460" t="n">
        <v>3.86277</v>
      </c>
      <c r="V487" s="460" t="n">
        <v>6.09543</v>
      </c>
      <c r="W487" s="460" t="n">
        <v>3.94084</v>
      </c>
      <c r="X487" s="460" t="n">
        <v>4.70865</v>
      </c>
      <c r="Y487" s="460" t="n">
        <v>4.83554</v>
      </c>
      <c r="Z487" s="460" t="n">
        <v>3.57338</v>
      </c>
      <c r="AA487" s="460" t="n">
        <v>4.91164</v>
      </c>
      <c r="AB487" s="460" t="n">
        <v>2.43938</v>
      </c>
      <c r="AC487" s="460" t="n">
        <v>4.91647</v>
      </c>
      <c r="AD487" s="460" t="n">
        <v>3.55462</v>
      </c>
      <c r="AE487" s="460" t="n">
        <v>2.56634</v>
      </c>
      <c r="AF487" s="460" t="n">
        <v>3.55712</v>
      </c>
      <c r="AG487" s="460" t="n">
        <v>3.42322</v>
      </c>
      <c r="AH487" s="460" t="n">
        <v>2.52983</v>
      </c>
      <c r="AI487" s="460" t="n">
        <v>4.96763</v>
      </c>
      <c r="AJ487" s="460" t="n">
        <v>1.54288</v>
      </c>
      <c r="AK487" s="460" t="n">
        <v>3.53402</v>
      </c>
      <c r="AL487" s="460" t="n">
        <v>5.34945</v>
      </c>
      <c r="AM487" s="460" t="n">
        <v>5.10534</v>
      </c>
      <c r="AN487" s="460" t="n">
        <v>3.3471</v>
      </c>
      <c r="AO487" s="460" t="n">
        <v>3.7695</v>
      </c>
      <c r="AP487" s="460" t="n">
        <v>4.09107</v>
      </c>
      <c r="AQ487" s="460" t="n">
        <v>4.75648</v>
      </c>
      <c r="AR487" s="460" t="n">
        <v>8.245229999999999</v>
      </c>
      <c r="AS487" s="460" t="n">
        <v>5.5763</v>
      </c>
      <c r="AT487" s="460" t="n">
        <v>6.5433</v>
      </c>
      <c r="AU487" s="460" t="n">
        <v>11.78781</v>
      </c>
      <c r="AV487" s="460" t="n">
        <v>6.81913</v>
      </c>
      <c r="AW487" s="460" t="n">
        <v>9.434810000000001</v>
      </c>
      <c r="AX487" s="460" t="n">
        <v>10.12847</v>
      </c>
      <c r="AY487" s="460" t="n">
        <v>13.92773</v>
      </c>
      <c r="AZ487" s="460" t="n">
        <v>7.48599</v>
      </c>
      <c r="BA487" s="460" t="n">
        <v>62.38143</v>
      </c>
      <c r="BB487" s="460" t="n">
        <v>43.17524</v>
      </c>
      <c r="BC487" s="460" t="n">
        <v>27.66355</v>
      </c>
      <c r="BD487" s="460" t="n">
        <v>22.10316</v>
      </c>
      <c r="BE487" s="460" t="n">
        <v>16.09845</v>
      </c>
      <c r="BF487" s="460" t="n">
        <v>16.71351</v>
      </c>
      <c r="BG487" s="460" t="n">
        <v>9.297190000000001</v>
      </c>
      <c r="BH487" s="460" t="n">
        <v>8.38433</v>
      </c>
      <c r="BI487" s="460" t="n">
        <v>8.450390000000001</v>
      </c>
      <c r="BJ487" s="460" t="n">
        <v>17.43045</v>
      </c>
      <c r="BK487" s="460" t="n">
        <v>31.25381</v>
      </c>
      <c r="BL487" s="460" t="n">
        <v>16.43114</v>
      </c>
      <c r="BM487" s="460" t="n">
        <v>13.24975</v>
      </c>
      <c r="BN487" s="460" t="n">
        <v>14.63266</v>
      </c>
      <c r="BO487" s="460" t="n">
        <v>10.67408</v>
      </c>
      <c r="BP487" s="460" t="n">
        <v>14.62516</v>
      </c>
      <c r="BQ487" s="460" t="n">
        <v>18.20326</v>
      </c>
      <c r="BR487" s="460" t="n">
        <v>13.36181</v>
      </c>
      <c r="BS487" s="460" t="n">
        <v>31.11691</v>
      </c>
      <c r="BT487" s="460" t="n">
        <v>61.35457</v>
      </c>
      <c r="BU487" s="460" t="n">
        <v>64.11660000000001</v>
      </c>
      <c r="BV487" s="460" t="n">
        <v>87.14781000000001</v>
      </c>
      <c r="BW487" s="460" t="n">
        <v>115.09237</v>
      </c>
      <c r="BX487" s="460" t="n">
        <v>164.62322</v>
      </c>
      <c r="BY487" s="319" t="inlineStr">
        <is>
          <t>-</t>
        </is>
      </c>
      <c r="BZ487" s="319" t="inlineStr">
        <is>
          <t>-</t>
        </is>
      </c>
      <c r="CA487" s="319" t="inlineStr">
        <is>
          <t>-</t>
        </is>
      </c>
      <c r="CB487" s="319" t="inlineStr">
        <is>
          <t>-</t>
        </is>
      </c>
      <c r="CC487" s="302" t="n"/>
      <c r="CD487" s="302" t="n"/>
      <c r="CE487" s="302" t="n"/>
      <c r="CF487" s="302" t="n"/>
      <c r="CG487" s="302" t="n"/>
      <c r="CH487" s="302" t="n"/>
      <c r="CI487" s="302" t="n"/>
      <c r="CJ487" s="302" t="n"/>
      <c r="CK487" s="302" t="n"/>
      <c r="CL487" s="302" t="n"/>
      <c r="CM487" s="302" t="n"/>
      <c r="CN487" s="302" t="n"/>
      <c r="CO487" s="302" t="n"/>
      <c r="CP487" s="302" t="n"/>
      <c r="CQ487" s="302" t="n"/>
      <c r="CR487" s="302" t="n"/>
      <c r="CS487" s="302" t="n"/>
      <c r="CT487" s="302" t="n"/>
      <c r="CU487" s="302" t="n"/>
      <c r="CV487" s="302" t="n"/>
    </row>
    <row r="488" ht="10.5" customHeight="1" s="412">
      <c r="A488" s="302" t="inlineStr">
        <is>
          <t xml:space="preserve">    No. of Estimates</t>
        </is>
      </c>
      <c r="B488" s="319" t="inlineStr">
        <is>
          <t>6/6</t>
        </is>
      </c>
      <c r="C488" s="319" t="inlineStr">
        <is>
          <t>10/10</t>
        </is>
      </c>
      <c r="D488" s="319" t="inlineStr">
        <is>
          <t>11/11</t>
        </is>
      </c>
      <c r="E488" s="319" t="inlineStr">
        <is>
          <t>8/8</t>
        </is>
      </c>
      <c r="F488" s="319" t="inlineStr">
        <is>
          <t>8/7</t>
        </is>
      </c>
      <c r="G488" s="319" t="inlineStr">
        <is>
          <t>7/7</t>
        </is>
      </c>
      <c r="H488" s="319" t="inlineStr">
        <is>
          <t>9/8</t>
        </is>
      </c>
      <c r="I488" s="319" t="inlineStr">
        <is>
          <t>9/9</t>
        </is>
      </c>
      <c r="J488" s="319" t="inlineStr">
        <is>
          <t>9/9</t>
        </is>
      </c>
      <c r="K488" s="319" t="inlineStr">
        <is>
          <t>10/10</t>
        </is>
      </c>
      <c r="L488" s="319" t="inlineStr">
        <is>
          <t>10/10</t>
        </is>
      </c>
      <c r="M488" s="319" t="inlineStr">
        <is>
          <t>11/11</t>
        </is>
      </c>
      <c r="N488" s="319" t="inlineStr">
        <is>
          <t>13/13</t>
        </is>
      </c>
      <c r="O488" s="319" t="inlineStr">
        <is>
          <t>15/16</t>
        </is>
      </c>
      <c r="P488" s="319" t="inlineStr">
        <is>
          <t>16/17</t>
        </is>
      </c>
      <c r="Q488" s="319" t="inlineStr">
        <is>
          <t>19/19</t>
        </is>
      </c>
      <c r="R488" s="319" t="inlineStr">
        <is>
          <t>17/17</t>
        </is>
      </c>
      <c r="S488" s="319" t="inlineStr">
        <is>
          <t>20/20</t>
        </is>
      </c>
      <c r="T488" s="319" t="inlineStr">
        <is>
          <t>16/18</t>
        </is>
      </c>
      <c r="U488" s="319" t="inlineStr">
        <is>
          <t>19/19</t>
        </is>
      </c>
      <c r="V488" s="319" t="inlineStr">
        <is>
          <t>20/20</t>
        </is>
      </c>
      <c r="W488" s="319" t="inlineStr">
        <is>
          <t>21/21</t>
        </is>
      </c>
      <c r="X488" s="319" t="inlineStr">
        <is>
          <t>22/22</t>
        </is>
      </c>
      <c r="Y488" s="319" t="inlineStr">
        <is>
          <t>23/23</t>
        </is>
      </c>
      <c r="Z488" s="319" t="inlineStr">
        <is>
          <t>25/25</t>
        </is>
      </c>
      <c r="AA488" s="319" t="inlineStr">
        <is>
          <t>26/26</t>
        </is>
      </c>
      <c r="AB488" s="319" t="inlineStr">
        <is>
          <t>28/28</t>
        </is>
      </c>
      <c r="AC488" s="319" t="inlineStr">
        <is>
          <t>28/28</t>
        </is>
      </c>
      <c r="AD488" s="319" t="inlineStr">
        <is>
          <t>30/30</t>
        </is>
      </c>
      <c r="AE488" s="319" t="inlineStr">
        <is>
          <t>30/30</t>
        </is>
      </c>
      <c r="AF488" s="319" t="inlineStr">
        <is>
          <t>32/32</t>
        </is>
      </c>
      <c r="AG488" s="319" t="inlineStr">
        <is>
          <t>33/33</t>
        </is>
      </c>
      <c r="AH488" s="319" t="inlineStr">
        <is>
          <t>30/30</t>
        </is>
      </c>
      <c r="AI488" s="319" t="inlineStr">
        <is>
          <t>32/32</t>
        </is>
      </c>
      <c r="AJ488" s="319" t="inlineStr">
        <is>
          <t>27/32</t>
        </is>
      </c>
      <c r="AK488" s="319" t="inlineStr">
        <is>
          <t>32/32</t>
        </is>
      </c>
      <c r="AL488" s="319" t="inlineStr">
        <is>
          <t>28/28</t>
        </is>
      </c>
      <c r="AM488" s="319" t="inlineStr">
        <is>
          <t>30/30</t>
        </is>
      </c>
      <c r="AN488" s="319" t="inlineStr">
        <is>
          <t>29/31</t>
        </is>
      </c>
      <c r="AO488" s="319" t="inlineStr">
        <is>
          <t>30/30</t>
        </is>
      </c>
      <c r="AP488" s="319" t="inlineStr">
        <is>
          <t>30/30</t>
        </is>
      </c>
      <c r="AQ488" s="319" t="inlineStr">
        <is>
          <t>27/27</t>
        </is>
      </c>
      <c r="AR488" s="319" t="inlineStr">
        <is>
          <t>26/27</t>
        </is>
      </c>
      <c r="AS488" s="319" t="inlineStr">
        <is>
          <t>27/27</t>
        </is>
      </c>
      <c r="AT488" s="319" t="inlineStr">
        <is>
          <t>30/30</t>
        </is>
      </c>
      <c r="AU488" s="319" t="inlineStr">
        <is>
          <t>32/32</t>
        </is>
      </c>
      <c r="AV488" s="319" t="inlineStr">
        <is>
          <t>28/31</t>
        </is>
      </c>
      <c r="AW488" s="319" t="inlineStr">
        <is>
          <t>31/31</t>
        </is>
      </c>
      <c r="AX488" s="319" t="inlineStr">
        <is>
          <t>28/28</t>
        </is>
      </c>
      <c r="AY488" s="319" t="inlineStr">
        <is>
          <t>29/29</t>
        </is>
      </c>
      <c r="AZ488" s="319" t="inlineStr">
        <is>
          <t>27/28</t>
        </is>
      </c>
      <c r="BA488" s="319" t="inlineStr">
        <is>
          <t>30/30</t>
        </is>
      </c>
      <c r="BB488" s="319" t="inlineStr">
        <is>
          <t>32/32</t>
        </is>
      </c>
      <c r="BC488" s="319" t="inlineStr">
        <is>
          <t>31/31</t>
        </is>
      </c>
      <c r="BD488" s="319" t="inlineStr">
        <is>
          <t>26/27</t>
        </is>
      </c>
      <c r="BE488" s="319" t="inlineStr">
        <is>
          <t>25/25</t>
        </is>
      </c>
      <c r="BF488" s="319" t="inlineStr">
        <is>
          <t>22/24</t>
        </is>
      </c>
      <c r="BG488" s="319" t="inlineStr">
        <is>
          <t>22/23</t>
        </is>
      </c>
      <c r="BH488" s="319" t="inlineStr">
        <is>
          <t>22/24</t>
        </is>
      </c>
      <c r="BI488" s="319" t="inlineStr">
        <is>
          <t>23/23</t>
        </is>
      </c>
      <c r="BJ488" s="319" t="inlineStr">
        <is>
          <t>25/25</t>
        </is>
      </c>
      <c r="BK488" s="319" t="inlineStr">
        <is>
          <t>21/21</t>
        </is>
      </c>
      <c r="BL488" s="319" t="inlineStr">
        <is>
          <t>24/24</t>
        </is>
      </c>
      <c r="BM488" s="319" t="inlineStr">
        <is>
          <t>21/21</t>
        </is>
      </c>
      <c r="BN488" s="319" t="inlineStr">
        <is>
          <t>23/23</t>
        </is>
      </c>
      <c r="BO488" s="319" t="inlineStr">
        <is>
          <t>26/26</t>
        </is>
      </c>
      <c r="BP488" s="319" t="inlineStr">
        <is>
          <t>26/28</t>
        </is>
      </c>
      <c r="BQ488" s="319" t="inlineStr">
        <is>
          <t>23/24</t>
        </is>
      </c>
      <c r="BR488" s="319" t="inlineStr">
        <is>
          <t>24/25</t>
        </is>
      </c>
      <c r="BS488" s="319" t="inlineStr">
        <is>
          <t>24/25</t>
        </is>
      </c>
      <c r="BT488" s="319" t="inlineStr">
        <is>
          <t>24/25</t>
        </is>
      </c>
      <c r="BU488" s="319" t="inlineStr">
        <is>
          <t>9/9</t>
        </is>
      </c>
      <c r="BV488" s="319" t="inlineStr">
        <is>
          <t>7/7</t>
        </is>
      </c>
      <c r="BW488" s="319" t="inlineStr">
        <is>
          <t>7/7</t>
        </is>
      </c>
      <c r="BX488" s="319" t="inlineStr">
        <is>
          <t>7/7</t>
        </is>
      </c>
      <c r="BY488" s="319" t="inlineStr">
        <is>
          <t>-</t>
        </is>
      </c>
      <c r="BZ488" s="319" t="inlineStr">
        <is>
          <t>-</t>
        </is>
      </c>
      <c r="CA488" s="319" t="inlineStr">
        <is>
          <t>-</t>
        </is>
      </c>
      <c r="CB488" s="319" t="inlineStr">
        <is>
          <t>-</t>
        </is>
      </c>
      <c r="CC488" s="302" t="n"/>
      <c r="CD488" s="302" t="n"/>
      <c r="CE488" s="302" t="n"/>
      <c r="CF488" s="302" t="n"/>
      <c r="CG488" s="302" t="n"/>
      <c r="CH488" s="302" t="n"/>
      <c r="CI488" s="302" t="n"/>
      <c r="CJ488" s="302" t="n"/>
      <c r="CK488" s="302" t="n"/>
      <c r="CL488" s="302" t="n"/>
      <c r="CM488" s="302" t="n"/>
      <c r="CN488" s="302" t="n"/>
      <c r="CO488" s="302" t="n"/>
      <c r="CP488" s="302" t="n"/>
      <c r="CQ488" s="302" t="n"/>
      <c r="CR488" s="302" t="n"/>
      <c r="CS488" s="302" t="n"/>
      <c r="CT488" s="302" t="n"/>
      <c r="CU488" s="302" t="n"/>
      <c r="CV488" s="302" t="n"/>
    </row>
    <row r="489" ht="10.5" customHeight="1" s="412">
      <c r="A489" s="302" t="inlineStr">
        <is>
          <t xml:space="preserve">    Guidance Low</t>
        </is>
      </c>
      <c r="B489" s="319" t="inlineStr">
        <is>
          <t>-</t>
        </is>
      </c>
      <c r="C489" s="319" t="inlineStr">
        <is>
          <t>-</t>
        </is>
      </c>
      <c r="D489" s="319" t="inlineStr">
        <is>
          <t>-</t>
        </is>
      </c>
      <c r="E489" s="319" t="inlineStr">
        <is>
          <t>-</t>
        </is>
      </c>
      <c r="F489" s="319" t="inlineStr">
        <is>
          <t>-</t>
        </is>
      </c>
      <c r="G489" s="319" t="inlineStr">
        <is>
          <t>-</t>
        </is>
      </c>
      <c r="H489" s="463" t="n">
        <v>90</v>
      </c>
      <c r="I489" s="463" t="n">
        <v>70</v>
      </c>
      <c r="J489" s="463" t="n">
        <v>85</v>
      </c>
      <c r="K489" s="463" t="n">
        <v>110</v>
      </c>
      <c r="L489" s="463" t="n">
        <v>140</v>
      </c>
      <c r="M489" s="463" t="n">
        <v>125</v>
      </c>
      <c r="N489" s="463" t="n">
        <v>140</v>
      </c>
      <c r="O489" s="463" t="n">
        <v>155</v>
      </c>
      <c r="P489" s="463" t="n">
        <v>237</v>
      </c>
      <c r="Q489" s="463" t="n">
        <v>175</v>
      </c>
      <c r="R489" s="463" t="n">
        <v>200</v>
      </c>
      <c r="S489" s="463" t="n">
        <v>225</v>
      </c>
      <c r="T489" s="463" t="n">
        <v>358</v>
      </c>
      <c r="U489" s="463" t="n">
        <v>265</v>
      </c>
      <c r="V489" s="463" t="n">
        <v>273</v>
      </c>
      <c r="W489" s="463" t="n">
        <v>300</v>
      </c>
      <c r="X489" s="319" t="inlineStr">
        <is>
          <t>-</t>
        </is>
      </c>
      <c r="Y489" s="463" t="n">
        <v>333</v>
      </c>
      <c r="Z489" s="463" t="n">
        <v>340</v>
      </c>
      <c r="AA489" s="463" t="n">
        <v>370</v>
      </c>
      <c r="AB489" s="463" t="n">
        <v>513</v>
      </c>
      <c r="AC489" s="463" t="n">
        <v>377</v>
      </c>
      <c r="AD489" s="463" t="n">
        <v>375</v>
      </c>
      <c r="AE489" s="463" t="n">
        <v>420</v>
      </c>
      <c r="AF489" s="463" t="n">
        <v>595</v>
      </c>
      <c r="AG489" s="463" t="n">
        <v>413</v>
      </c>
      <c r="AH489" s="463" t="n">
        <v>440</v>
      </c>
      <c r="AI489" s="463" t="n">
        <v>477</v>
      </c>
      <c r="AJ489" s="463" t="n">
        <v>690</v>
      </c>
      <c r="AK489" s="463" t="n">
        <v>483</v>
      </c>
      <c r="AL489" s="463" t="n">
        <v>505</v>
      </c>
      <c r="AM489" s="463" t="n">
        <v>535</v>
      </c>
      <c r="AN489" s="463" t="n">
        <v>775</v>
      </c>
      <c r="AO489" s="463" t="n">
        <v>510</v>
      </c>
      <c r="AP489" s="463" t="n">
        <v>565</v>
      </c>
      <c r="AQ489" s="463" t="n">
        <v>605</v>
      </c>
      <c r="AR489" s="463" t="n">
        <v>905</v>
      </c>
      <c r="AS489" s="463" t="n">
        <v>612</v>
      </c>
      <c r="AT489" s="463" t="n">
        <v>660</v>
      </c>
      <c r="AU489" s="463" t="n">
        <v>720</v>
      </c>
      <c r="AV489" s="463" t="n">
        <v>1140</v>
      </c>
      <c r="AW489" s="463" t="n">
        <v>740</v>
      </c>
      <c r="AX489" s="463" t="n">
        <v>825</v>
      </c>
      <c r="AY489" s="463" t="n">
        <v>880</v>
      </c>
      <c r="AZ489" s="463" t="n">
        <v>1370</v>
      </c>
      <c r="BA489" s="319" t="inlineStr">
        <is>
          <t>-</t>
        </is>
      </c>
      <c r="BB489" s="319" t="inlineStr">
        <is>
          <t>-</t>
        </is>
      </c>
      <c r="BC489" s="319" t="inlineStr">
        <is>
          <t>-</t>
        </is>
      </c>
      <c r="BD489" s="319" t="inlineStr">
        <is>
          <t>-</t>
        </is>
      </c>
      <c r="BE489" s="463" t="n">
        <v>1100</v>
      </c>
      <c r="BF489" s="463" t="n">
        <v>1300</v>
      </c>
      <c r="BG489" s="463" t="n">
        <v>1400</v>
      </c>
      <c r="BH489" s="319" t="inlineStr">
        <is>
          <t>-</t>
        </is>
      </c>
      <c r="BI489" s="463" t="n">
        <v>1525</v>
      </c>
      <c r="BJ489" s="463" t="n">
        <v>1750</v>
      </c>
      <c r="BK489" s="463" t="n">
        <v>1780</v>
      </c>
      <c r="BL489" s="463" t="n">
        <v>2660</v>
      </c>
      <c r="BM489" s="463" t="n">
        <v>1890</v>
      </c>
      <c r="BN489" s="463" t="n">
        <v>2140</v>
      </c>
      <c r="BO489" s="463" t="n">
        <v>2165</v>
      </c>
      <c r="BP489" s="463" t="n">
        <v>3170</v>
      </c>
      <c r="BQ489" s="463" t="n">
        <v>2175</v>
      </c>
      <c r="BR489" s="463" t="n">
        <v>2400</v>
      </c>
      <c r="BS489" s="319" t="inlineStr">
        <is>
          <t>-</t>
        </is>
      </c>
      <c r="BT489" s="463" t="n">
        <v>3525.6133</v>
      </c>
      <c r="BU489" s="319" t="inlineStr">
        <is>
          <t>-</t>
        </is>
      </c>
      <c r="BV489" s="319" t="inlineStr">
        <is>
          <t>-</t>
        </is>
      </c>
      <c r="BW489" s="319" t="inlineStr">
        <is>
          <t>-</t>
        </is>
      </c>
      <c r="BX489" s="319" t="inlineStr">
        <is>
          <t>-</t>
        </is>
      </c>
      <c r="BY489" s="319" t="inlineStr">
        <is>
          <t>-</t>
        </is>
      </c>
      <c r="BZ489" s="319" t="inlineStr">
        <is>
          <t>-</t>
        </is>
      </c>
      <c r="CA489" s="319" t="inlineStr">
        <is>
          <t>-</t>
        </is>
      </c>
      <c r="CB489" s="319" t="inlineStr">
        <is>
          <t>-</t>
        </is>
      </c>
      <c r="CC489" s="302" t="n"/>
      <c r="CD489" s="302" t="n"/>
      <c r="CE489" s="302" t="n"/>
      <c r="CF489" s="302" t="n"/>
      <c r="CG489" s="302" t="n"/>
      <c r="CH489" s="302" t="n"/>
      <c r="CI489" s="302" t="n"/>
      <c r="CJ489" s="302" t="n"/>
      <c r="CK489" s="302" t="n"/>
      <c r="CL489" s="302" t="n"/>
      <c r="CM489" s="302" t="n"/>
      <c r="CN489" s="302" t="n"/>
      <c r="CO489" s="302" t="n"/>
      <c r="CP489" s="302" t="n"/>
      <c r="CQ489" s="302" t="n"/>
      <c r="CR489" s="302" t="n"/>
      <c r="CS489" s="302" t="n"/>
      <c r="CT489" s="302" t="n"/>
      <c r="CU489" s="302" t="n"/>
      <c r="CV489" s="302" t="n"/>
    </row>
    <row r="490" ht="10.5" customHeight="1" s="412">
      <c r="A490" s="302" t="inlineStr">
        <is>
          <t xml:space="preserve">    Guidance</t>
        </is>
      </c>
      <c r="B490" s="319" t="inlineStr">
        <is>
          <t>-</t>
        </is>
      </c>
      <c r="C490" s="319" t="inlineStr">
        <is>
          <t>-</t>
        </is>
      </c>
      <c r="D490" s="319" t="inlineStr">
        <is>
          <t>-</t>
        </is>
      </c>
      <c r="E490" s="319" t="inlineStr">
        <is>
          <t>-</t>
        </is>
      </c>
      <c r="F490" s="319" t="inlineStr">
        <is>
          <t>-</t>
        </is>
      </c>
      <c r="G490" s="319" t="inlineStr">
        <is>
          <t>-</t>
        </is>
      </c>
      <c r="H490" s="319" t="inlineStr">
        <is>
          <t>-</t>
        </is>
      </c>
      <c r="I490" s="319" t="inlineStr">
        <is>
          <t>-</t>
        </is>
      </c>
      <c r="J490" s="319" t="inlineStr">
        <is>
          <t>-</t>
        </is>
      </c>
      <c r="K490" s="319" t="inlineStr">
        <is>
          <t>-</t>
        </is>
      </c>
      <c r="L490" s="319" t="inlineStr">
        <is>
          <t>-</t>
        </is>
      </c>
      <c r="M490" s="319" t="inlineStr">
        <is>
          <t>-</t>
        </is>
      </c>
      <c r="N490" s="319" t="inlineStr">
        <is>
          <t>-</t>
        </is>
      </c>
      <c r="O490" s="319" t="inlineStr">
        <is>
          <t>-</t>
        </is>
      </c>
      <c r="P490" s="319" t="inlineStr">
        <is>
          <t>-</t>
        </is>
      </c>
      <c r="Q490" s="319" t="inlineStr">
        <is>
          <t>-</t>
        </is>
      </c>
      <c r="R490" s="319" t="inlineStr">
        <is>
          <t>-</t>
        </is>
      </c>
      <c r="S490" s="319" t="inlineStr">
        <is>
          <t>-</t>
        </is>
      </c>
      <c r="T490" s="319" t="inlineStr">
        <is>
          <t>-</t>
        </is>
      </c>
      <c r="U490" s="319" t="inlineStr">
        <is>
          <t>-</t>
        </is>
      </c>
      <c r="V490" s="319" t="inlineStr">
        <is>
          <t>-</t>
        </is>
      </c>
      <c r="W490" s="319" t="inlineStr">
        <is>
          <t>-</t>
        </is>
      </c>
      <c r="X490" s="465" t="n">
        <v>480</v>
      </c>
      <c r="Y490" s="319" t="inlineStr">
        <is>
          <t>-</t>
        </is>
      </c>
      <c r="Z490" s="319" t="inlineStr">
        <is>
          <t>-</t>
        </is>
      </c>
      <c r="AA490" s="319" t="inlineStr">
        <is>
          <t>-</t>
        </is>
      </c>
      <c r="AB490" s="319" t="inlineStr">
        <is>
          <t>-</t>
        </is>
      </c>
      <c r="AC490" s="319" t="inlineStr">
        <is>
          <t>-</t>
        </is>
      </c>
      <c r="AD490" s="319" t="inlineStr">
        <is>
          <t>-</t>
        </is>
      </c>
      <c r="AE490" s="319" t="inlineStr">
        <is>
          <t>-</t>
        </is>
      </c>
      <c r="AF490" s="319" t="inlineStr">
        <is>
          <t>-</t>
        </is>
      </c>
      <c r="AG490" s="319" t="inlineStr">
        <is>
          <t>-</t>
        </is>
      </c>
      <c r="AH490" s="319" t="inlineStr">
        <is>
          <t>-</t>
        </is>
      </c>
      <c r="AI490" s="319" t="inlineStr">
        <is>
          <t>-</t>
        </is>
      </c>
      <c r="AJ490" s="319" t="inlineStr">
        <is>
          <t>-</t>
        </is>
      </c>
      <c r="AK490" s="319" t="inlineStr">
        <is>
          <t>-</t>
        </is>
      </c>
      <c r="AL490" s="319" t="inlineStr">
        <is>
          <t>-</t>
        </is>
      </c>
      <c r="AM490" s="319" t="inlineStr">
        <is>
          <t>-</t>
        </is>
      </c>
      <c r="AN490" s="319" t="inlineStr">
        <is>
          <t>-</t>
        </is>
      </c>
      <c r="AO490" s="319" t="inlineStr">
        <is>
          <t>-</t>
        </is>
      </c>
      <c r="AP490" s="319" t="inlineStr">
        <is>
          <t>-</t>
        </is>
      </c>
      <c r="AQ490" s="319" t="inlineStr">
        <is>
          <t>-</t>
        </is>
      </c>
      <c r="AR490" s="319" t="inlineStr">
        <is>
          <t>-</t>
        </is>
      </c>
      <c r="AS490" s="319" t="inlineStr">
        <is>
          <t>-</t>
        </is>
      </c>
      <c r="AT490" s="319" t="inlineStr">
        <is>
          <t>-</t>
        </is>
      </c>
      <c r="AU490" s="319" t="inlineStr">
        <is>
          <t>-</t>
        </is>
      </c>
      <c r="AV490" s="319" t="inlineStr">
        <is>
          <t>-</t>
        </is>
      </c>
      <c r="AW490" s="319" t="inlineStr">
        <is>
          <t>-</t>
        </is>
      </c>
      <c r="AX490" s="319" t="inlineStr">
        <is>
          <t>-</t>
        </is>
      </c>
      <c r="AY490" s="319" t="inlineStr">
        <is>
          <t>-</t>
        </is>
      </c>
      <c r="AZ490" s="319" t="inlineStr">
        <is>
          <t>-</t>
        </is>
      </c>
      <c r="BA490" s="319" t="inlineStr">
        <is>
          <t>-</t>
        </is>
      </c>
      <c r="BB490" s="319" t="inlineStr">
        <is>
          <t>-</t>
        </is>
      </c>
      <c r="BC490" s="319" t="inlineStr">
        <is>
          <t>-</t>
        </is>
      </c>
      <c r="BD490" s="465" t="n">
        <v>1663.01429</v>
      </c>
      <c r="BE490" s="319" t="inlineStr">
        <is>
          <t>-</t>
        </is>
      </c>
      <c r="BF490" s="319" t="inlineStr">
        <is>
          <t>-</t>
        </is>
      </c>
      <c r="BG490" s="319" t="inlineStr">
        <is>
          <t>-</t>
        </is>
      </c>
      <c r="BH490" s="465" t="n">
        <v>2125</v>
      </c>
      <c r="BI490" s="319" t="inlineStr">
        <is>
          <t>-</t>
        </is>
      </c>
      <c r="BJ490" s="319" t="inlineStr">
        <is>
          <t>-</t>
        </is>
      </c>
      <c r="BK490" s="319" t="inlineStr">
        <is>
          <t>-</t>
        </is>
      </c>
      <c r="BL490" s="319" t="inlineStr">
        <is>
          <t>-</t>
        </is>
      </c>
      <c r="BM490" s="319" t="inlineStr">
        <is>
          <t>-</t>
        </is>
      </c>
      <c r="BN490" s="319" t="inlineStr">
        <is>
          <t>-</t>
        </is>
      </c>
      <c r="BO490" s="319" t="inlineStr">
        <is>
          <t>-</t>
        </is>
      </c>
      <c r="BP490" s="319" t="inlineStr">
        <is>
          <t>-</t>
        </is>
      </c>
      <c r="BQ490" s="319" t="inlineStr">
        <is>
          <t>-</t>
        </is>
      </c>
      <c r="BR490" s="319" t="inlineStr">
        <is>
          <t>-</t>
        </is>
      </c>
      <c r="BS490" s="319" t="inlineStr">
        <is>
          <t>-</t>
        </is>
      </c>
      <c r="BT490" s="319" t="inlineStr">
        <is>
          <t>-</t>
        </is>
      </c>
      <c r="BU490" s="319" t="inlineStr">
        <is>
          <t>-</t>
        </is>
      </c>
      <c r="BV490" s="319" t="inlineStr">
        <is>
          <t>-</t>
        </is>
      </c>
      <c r="BW490" s="319" t="inlineStr">
        <is>
          <t>-</t>
        </is>
      </c>
      <c r="BX490" s="319" t="inlineStr">
        <is>
          <t>-</t>
        </is>
      </c>
      <c r="BY490" s="319" t="inlineStr">
        <is>
          <t>-</t>
        </is>
      </c>
      <c r="BZ490" s="319" t="inlineStr">
        <is>
          <t>-</t>
        </is>
      </c>
      <c r="CA490" s="319" t="inlineStr">
        <is>
          <t>-</t>
        </is>
      </c>
      <c r="CB490" s="319" t="inlineStr">
        <is>
          <t>-</t>
        </is>
      </c>
      <c r="CC490" s="302" t="n"/>
      <c r="CD490" s="302" t="n"/>
      <c r="CE490" s="302" t="n"/>
      <c r="CF490" s="302" t="n"/>
      <c r="CG490" s="302" t="n"/>
      <c r="CH490" s="302" t="n"/>
      <c r="CI490" s="302" t="n"/>
      <c r="CJ490" s="302" t="n"/>
      <c r="CK490" s="302" t="n"/>
      <c r="CL490" s="302" t="n"/>
      <c r="CM490" s="302" t="n"/>
      <c r="CN490" s="302" t="n"/>
      <c r="CO490" s="302" t="n"/>
      <c r="CP490" s="302" t="n"/>
      <c r="CQ490" s="302" t="n"/>
      <c r="CR490" s="302" t="n"/>
      <c r="CS490" s="302" t="n"/>
      <c r="CT490" s="302" t="n"/>
      <c r="CU490" s="302" t="n"/>
      <c r="CV490" s="302" t="n"/>
    </row>
    <row r="491" ht="10.5" customHeight="1" s="412">
      <c r="A491" s="302" t="inlineStr">
        <is>
          <t xml:space="preserve">    Guidance High</t>
        </is>
      </c>
      <c r="B491" s="319" t="inlineStr">
        <is>
          <t>-</t>
        </is>
      </c>
      <c r="C491" s="319" t="inlineStr">
        <is>
          <t>-</t>
        </is>
      </c>
      <c r="D491" s="319" t="inlineStr">
        <is>
          <t>-</t>
        </is>
      </c>
      <c r="E491" s="319" t="inlineStr">
        <is>
          <t>-</t>
        </is>
      </c>
      <c r="F491" s="319" t="inlineStr">
        <is>
          <t>-</t>
        </is>
      </c>
      <c r="G491" s="319" t="inlineStr">
        <is>
          <t>-</t>
        </is>
      </c>
      <c r="H491" s="464" t="n">
        <v>95</v>
      </c>
      <c r="I491" s="464" t="n">
        <v>75</v>
      </c>
      <c r="J491" s="464" t="n">
        <v>90</v>
      </c>
      <c r="K491" s="464" t="n">
        <v>112</v>
      </c>
      <c r="L491" s="464" t="n">
        <v>145</v>
      </c>
      <c r="M491" s="464" t="n">
        <v>130</v>
      </c>
      <c r="N491" s="464" t="n">
        <v>145</v>
      </c>
      <c r="O491" s="464" t="n">
        <v>160</v>
      </c>
      <c r="P491" s="464" t="n">
        <v>239</v>
      </c>
      <c r="Q491" s="464" t="n">
        <v>180</v>
      </c>
      <c r="R491" s="464" t="n">
        <v>205</v>
      </c>
      <c r="S491" s="464" t="n">
        <v>230</v>
      </c>
      <c r="T491" s="464" t="n">
        <v>363</v>
      </c>
      <c r="U491" s="464" t="n">
        <v>270</v>
      </c>
      <c r="V491" s="464" t="n">
        <v>278</v>
      </c>
      <c r="W491" s="464" t="n">
        <v>305</v>
      </c>
      <c r="X491" s="319" t="inlineStr">
        <is>
          <t>-</t>
        </is>
      </c>
      <c r="Y491" s="464" t="n">
        <v>343</v>
      </c>
      <c r="Z491" s="464" t="n">
        <v>345</v>
      </c>
      <c r="AA491" s="464" t="n">
        <v>375</v>
      </c>
      <c r="AB491" s="464" t="n">
        <v>518</v>
      </c>
      <c r="AC491" s="464" t="n">
        <v>382</v>
      </c>
      <c r="AD491" s="464" t="n">
        <v>380</v>
      </c>
      <c r="AE491" s="464" t="n">
        <v>425</v>
      </c>
      <c r="AF491" s="464" t="n">
        <v>600</v>
      </c>
      <c r="AG491" s="464" t="n">
        <v>418</v>
      </c>
      <c r="AH491" s="464" t="n">
        <v>445</v>
      </c>
      <c r="AI491" s="464" t="n">
        <v>482</v>
      </c>
      <c r="AJ491" s="464" t="n">
        <v>695</v>
      </c>
      <c r="AK491" s="464" t="n">
        <v>488</v>
      </c>
      <c r="AL491" s="464" t="n">
        <v>515</v>
      </c>
      <c r="AM491" s="464" t="n">
        <v>545</v>
      </c>
      <c r="AN491" s="464" t="n">
        <v>785</v>
      </c>
      <c r="AO491" s="464" t="n">
        <v>515</v>
      </c>
      <c r="AP491" s="464" t="n">
        <v>570</v>
      </c>
      <c r="AQ491" s="464" t="n">
        <v>615</v>
      </c>
      <c r="AR491" s="464" t="n">
        <v>915</v>
      </c>
      <c r="AS491" s="464" t="n">
        <v>617</v>
      </c>
      <c r="AT491" s="464" t="n">
        <v>665</v>
      </c>
      <c r="AU491" s="464" t="n">
        <v>730</v>
      </c>
      <c r="AV491" s="464" t="n">
        <v>1150</v>
      </c>
      <c r="AW491" s="464" t="n">
        <v>750</v>
      </c>
      <c r="AX491" s="464" t="n">
        <v>835</v>
      </c>
      <c r="AY491" s="464" t="n">
        <v>890</v>
      </c>
      <c r="AZ491" s="464" t="n">
        <v>1380</v>
      </c>
      <c r="BA491" s="319" t="inlineStr">
        <is>
          <t>-</t>
        </is>
      </c>
      <c r="BB491" s="319" t="inlineStr">
        <is>
          <t>-</t>
        </is>
      </c>
      <c r="BC491" s="319" t="inlineStr">
        <is>
          <t>-</t>
        </is>
      </c>
      <c r="BD491" s="319" t="inlineStr">
        <is>
          <t>-</t>
        </is>
      </c>
      <c r="BE491" s="464" t="n">
        <v>1130</v>
      </c>
      <c r="BF491" s="464" t="n">
        <v>1330</v>
      </c>
      <c r="BG491" s="464" t="n">
        <v>1430</v>
      </c>
      <c r="BH491" s="319" t="inlineStr">
        <is>
          <t>-</t>
        </is>
      </c>
      <c r="BI491" s="464" t="n">
        <v>1550</v>
      </c>
      <c r="BJ491" s="464" t="n">
        <v>1775</v>
      </c>
      <c r="BK491" s="464" t="n">
        <v>1805</v>
      </c>
      <c r="BL491" s="464" t="n">
        <v>2700</v>
      </c>
      <c r="BM491" s="464" t="n">
        <v>1930</v>
      </c>
      <c r="BN491" s="464" t="n">
        <v>2170</v>
      </c>
      <c r="BO491" s="464" t="n">
        <v>2190</v>
      </c>
      <c r="BP491" s="464" t="n">
        <v>3190</v>
      </c>
      <c r="BQ491" s="464" t="n">
        <v>2200</v>
      </c>
      <c r="BR491" s="464" t="n">
        <v>2420</v>
      </c>
      <c r="BS491" s="319" t="inlineStr">
        <is>
          <t>-</t>
        </is>
      </c>
      <c r="BT491" s="464" t="n">
        <v>3557.66433</v>
      </c>
      <c r="BU491" s="319" t="inlineStr">
        <is>
          <t>-</t>
        </is>
      </c>
      <c r="BV491" s="319" t="inlineStr">
        <is>
          <t>-</t>
        </is>
      </c>
      <c r="BW491" s="319" t="inlineStr">
        <is>
          <t>-</t>
        </is>
      </c>
      <c r="BX491" s="319" t="inlineStr">
        <is>
          <t>-</t>
        </is>
      </c>
      <c r="BY491" s="319" t="inlineStr">
        <is>
          <t>-</t>
        </is>
      </c>
      <c r="BZ491" s="319" t="inlineStr">
        <is>
          <t>-</t>
        </is>
      </c>
      <c r="CA491" s="319" t="inlineStr">
        <is>
          <t>-</t>
        </is>
      </c>
      <c r="CB491" s="319" t="inlineStr">
        <is>
          <t>-</t>
        </is>
      </c>
      <c r="CC491" s="302" t="n"/>
      <c r="CD491" s="302" t="n"/>
      <c r="CE491" s="302" t="n"/>
      <c r="CF491" s="302" t="n"/>
      <c r="CG491" s="302" t="n"/>
      <c r="CH491" s="302" t="n"/>
      <c r="CI491" s="302" t="n"/>
      <c r="CJ491" s="302" t="n"/>
      <c r="CK491" s="302" t="n"/>
      <c r="CL491" s="302" t="n"/>
      <c r="CM491" s="302" t="n"/>
      <c r="CN491" s="302" t="n"/>
      <c r="CO491" s="302" t="n"/>
      <c r="CP491" s="302" t="n"/>
      <c r="CQ491" s="302" t="n"/>
      <c r="CR491" s="302" t="n"/>
      <c r="CS491" s="302" t="n"/>
      <c r="CT491" s="302" t="n"/>
      <c r="CU491" s="302" t="n"/>
      <c r="CV491" s="302" t="n"/>
    </row>
    <row r="492" ht="10.5" customHeight="1" s="412">
      <c r="A492" s="302" t="inlineStr">
        <is>
          <t xml:space="preserve">    Acctg. Standard</t>
        </is>
      </c>
      <c r="B492" s="319" t="inlineStr">
        <is>
          <t>US GAAP</t>
        </is>
      </c>
      <c r="C492" s="319" t="inlineStr">
        <is>
          <t>US GAAP</t>
        </is>
      </c>
      <c r="D492" s="319" t="inlineStr">
        <is>
          <t>US GAAP</t>
        </is>
      </c>
      <c r="E492" s="319" t="inlineStr">
        <is>
          <t>US GAAP</t>
        </is>
      </c>
      <c r="F492" s="319" t="inlineStr">
        <is>
          <t>US GAAP</t>
        </is>
      </c>
      <c r="G492" s="319" t="inlineStr">
        <is>
          <t>US GAAP</t>
        </is>
      </c>
      <c r="H492" s="319" t="inlineStr">
        <is>
          <t>US GAAP</t>
        </is>
      </c>
      <c r="I492" s="319" t="inlineStr">
        <is>
          <t>US GAAP</t>
        </is>
      </c>
      <c r="J492" s="319" t="inlineStr">
        <is>
          <t>US GAAP</t>
        </is>
      </c>
      <c r="K492" s="319" t="inlineStr">
        <is>
          <t>US GAAP</t>
        </is>
      </c>
      <c r="L492" s="319" t="inlineStr">
        <is>
          <t>US GAAP</t>
        </is>
      </c>
      <c r="M492" s="319" t="inlineStr">
        <is>
          <t>US GAAP</t>
        </is>
      </c>
      <c r="N492" s="319" t="inlineStr">
        <is>
          <t>US GAAP</t>
        </is>
      </c>
      <c r="O492" s="319" t="inlineStr">
        <is>
          <t>US GAAP</t>
        </is>
      </c>
      <c r="P492" s="319" t="inlineStr">
        <is>
          <t>US GAAP</t>
        </is>
      </c>
      <c r="Q492" s="319" t="inlineStr">
        <is>
          <t>US GAAP</t>
        </is>
      </c>
      <c r="R492" s="319" t="inlineStr">
        <is>
          <t>US GAAP</t>
        </is>
      </c>
      <c r="S492" s="319" t="inlineStr">
        <is>
          <t>US GAAP</t>
        </is>
      </c>
      <c r="T492" s="319" t="inlineStr">
        <is>
          <t>US GAAP</t>
        </is>
      </c>
      <c r="U492" s="319" t="inlineStr">
        <is>
          <t>US GAAP</t>
        </is>
      </c>
      <c r="V492" s="319" t="inlineStr">
        <is>
          <t>US GAAP</t>
        </is>
      </c>
      <c r="W492" s="319" t="inlineStr">
        <is>
          <t>US GAAP</t>
        </is>
      </c>
      <c r="X492" s="319" t="inlineStr">
        <is>
          <t>US GAAP</t>
        </is>
      </c>
      <c r="Y492" s="319" t="inlineStr">
        <is>
          <t>US GAAP</t>
        </is>
      </c>
      <c r="Z492" s="319" t="inlineStr">
        <is>
          <t>US GAAP</t>
        </is>
      </c>
      <c r="AA492" s="319" t="inlineStr">
        <is>
          <t>US GAAP</t>
        </is>
      </c>
      <c r="AB492" s="319" t="inlineStr">
        <is>
          <t>US GAAP</t>
        </is>
      </c>
      <c r="AC492" s="319" t="inlineStr">
        <is>
          <t>US GAAP</t>
        </is>
      </c>
      <c r="AD492" s="319" t="inlineStr">
        <is>
          <t>US GAAP</t>
        </is>
      </c>
      <c r="AE492" s="319" t="inlineStr">
        <is>
          <t>US GAAP</t>
        </is>
      </c>
      <c r="AF492" s="319" t="inlineStr">
        <is>
          <t>US GAAP</t>
        </is>
      </c>
      <c r="AG492" s="319" t="inlineStr">
        <is>
          <t>US GAAP</t>
        </is>
      </c>
      <c r="AH492" s="319" t="inlineStr">
        <is>
          <t>US GAAP</t>
        </is>
      </c>
      <c r="AI492" s="319" t="inlineStr">
        <is>
          <t>US GAAP</t>
        </is>
      </c>
      <c r="AJ492" s="319" t="inlineStr">
        <is>
          <t>US GAAP</t>
        </is>
      </c>
      <c r="AK492" s="319" t="inlineStr">
        <is>
          <t>US GAAP</t>
        </is>
      </c>
      <c r="AL492" s="319" t="inlineStr">
        <is>
          <t>US GAAP</t>
        </is>
      </c>
      <c r="AM492" s="319" t="inlineStr">
        <is>
          <t>US GAAP</t>
        </is>
      </c>
      <c r="AN492" s="319" t="inlineStr">
        <is>
          <t>US GAAP</t>
        </is>
      </c>
      <c r="AO492" s="319" t="inlineStr">
        <is>
          <t>US GAAP</t>
        </is>
      </c>
      <c r="AP492" s="319" t="inlineStr">
        <is>
          <t>US GAAP</t>
        </is>
      </c>
      <c r="AQ492" s="319" t="inlineStr">
        <is>
          <t>US GAAP</t>
        </is>
      </c>
      <c r="AR492" s="319" t="inlineStr">
        <is>
          <t>US GAAP</t>
        </is>
      </c>
      <c r="AS492" s="319" t="inlineStr">
        <is>
          <t>US GAAP</t>
        </is>
      </c>
      <c r="AT492" s="319" t="inlineStr">
        <is>
          <t>US GAAP</t>
        </is>
      </c>
      <c r="AU492" s="319" t="inlineStr">
        <is>
          <t>US GAAP</t>
        </is>
      </c>
      <c r="AV492" s="319" t="inlineStr">
        <is>
          <t>US GAAP</t>
        </is>
      </c>
      <c r="AW492" s="319" t="inlineStr">
        <is>
          <t>US GAAP</t>
        </is>
      </c>
      <c r="AX492" s="319" t="inlineStr">
        <is>
          <t>US GAAP</t>
        </is>
      </c>
      <c r="AY492" s="319" t="inlineStr">
        <is>
          <t>US GAAP</t>
        </is>
      </c>
      <c r="AZ492" s="319" t="inlineStr">
        <is>
          <t>US GAAP</t>
        </is>
      </c>
      <c r="BA492" s="319" t="inlineStr">
        <is>
          <t>US GAAP</t>
        </is>
      </c>
      <c r="BB492" s="319" t="inlineStr">
        <is>
          <t>US GAAP</t>
        </is>
      </c>
      <c r="BC492" s="319" t="inlineStr">
        <is>
          <t>US GAAP</t>
        </is>
      </c>
      <c r="BD492" s="319" t="inlineStr">
        <is>
          <t>US GAAP</t>
        </is>
      </c>
      <c r="BE492" s="319" t="inlineStr">
        <is>
          <t>US GAAP</t>
        </is>
      </c>
      <c r="BF492" s="319" t="inlineStr">
        <is>
          <t>US GAAP</t>
        </is>
      </c>
      <c r="BG492" s="319" t="inlineStr">
        <is>
          <t>US GAAP</t>
        </is>
      </c>
      <c r="BH492" s="319" t="inlineStr">
        <is>
          <t>US GAAP</t>
        </is>
      </c>
      <c r="BI492" s="319" t="inlineStr">
        <is>
          <t>US GAAP</t>
        </is>
      </c>
      <c r="BJ492" s="319" t="inlineStr">
        <is>
          <t>US GAAP</t>
        </is>
      </c>
      <c r="BK492" s="319" t="inlineStr">
        <is>
          <t>US GAAP</t>
        </is>
      </c>
      <c r="BL492" s="319" t="inlineStr">
        <is>
          <t>US GAAP</t>
        </is>
      </c>
      <c r="BM492" s="319" t="inlineStr">
        <is>
          <t>US GAAP</t>
        </is>
      </c>
      <c r="BN492" s="319" t="inlineStr">
        <is>
          <t>US GAAP</t>
        </is>
      </c>
      <c r="BO492" s="319" t="inlineStr">
        <is>
          <t>US GAAP</t>
        </is>
      </c>
      <c r="BP492" s="319" t="inlineStr">
        <is>
          <t>US GAAP</t>
        </is>
      </c>
      <c r="BQ492" s="319" t="inlineStr">
        <is>
          <t>US GAAP</t>
        </is>
      </c>
      <c r="BR492" s="319" t="inlineStr">
        <is>
          <t>US GAAP</t>
        </is>
      </c>
      <c r="BS492" s="319" t="inlineStr">
        <is>
          <t>US GAAP</t>
        </is>
      </c>
      <c r="BT492" s="319" t="inlineStr">
        <is>
          <t>US GAAP</t>
        </is>
      </c>
      <c r="BU492" s="319" t="inlineStr">
        <is>
          <t>US GAAP</t>
        </is>
      </c>
      <c r="BV492" s="319" t="inlineStr">
        <is>
          <t>US GAAP</t>
        </is>
      </c>
      <c r="BW492" s="319" t="inlineStr">
        <is>
          <t>US GAAP</t>
        </is>
      </c>
      <c r="BX492" s="319" t="inlineStr">
        <is>
          <t>US GAAP</t>
        </is>
      </c>
      <c r="BY492" s="319" t="inlineStr">
        <is>
          <t>-</t>
        </is>
      </c>
      <c r="BZ492" s="319" t="inlineStr">
        <is>
          <t>-</t>
        </is>
      </c>
      <c r="CA492" s="319" t="inlineStr">
        <is>
          <t>-</t>
        </is>
      </c>
      <c r="CB492" s="319" t="inlineStr">
        <is>
          <t>-</t>
        </is>
      </c>
      <c r="CC492" s="302" t="n"/>
      <c r="CD492" s="302" t="n"/>
      <c r="CE492" s="302" t="n"/>
      <c r="CF492" s="302" t="n"/>
      <c r="CG492" s="302" t="n"/>
      <c r="CH492" s="302" t="n"/>
      <c r="CI492" s="302" t="n"/>
      <c r="CJ492" s="302" t="n"/>
      <c r="CK492" s="302" t="n"/>
      <c r="CL492" s="302" t="n"/>
      <c r="CM492" s="302" t="n"/>
      <c r="CN492" s="302" t="n"/>
      <c r="CO492" s="302" t="n"/>
      <c r="CP492" s="302" t="n"/>
      <c r="CQ492" s="302" t="n"/>
      <c r="CR492" s="302" t="n"/>
      <c r="CS492" s="302" t="n"/>
      <c r="CT492" s="302" t="n"/>
      <c r="CU492" s="302" t="n"/>
      <c r="CV492" s="302" t="n"/>
    </row>
    <row r="493" ht="10.5" customHeight="1" s="412">
      <c r="A493" s="318" t="inlineStr">
        <is>
          <t>EBITDA</t>
        </is>
      </c>
      <c r="B493" s="319" t="inlineStr">
        <is>
          <t>-</t>
        </is>
      </c>
      <c r="C493" s="461" t="n">
        <v>13.955</v>
      </c>
      <c r="D493" s="461" t="n">
        <v>24.523</v>
      </c>
      <c r="E493" s="319" t="inlineStr">
        <is>
          <t>-</t>
        </is>
      </c>
      <c r="F493" s="461" t="n">
        <v>19.361</v>
      </c>
      <c r="G493" s="461" t="n">
        <v>16.958</v>
      </c>
      <c r="H493" s="461" t="n">
        <v>25.167</v>
      </c>
      <c r="I493" s="461" t="n">
        <v>14.131</v>
      </c>
      <c r="J493" s="461" t="n">
        <v>19.606</v>
      </c>
      <c r="K493" s="461" t="n">
        <v>26.61</v>
      </c>
      <c r="L493" s="461" t="n">
        <v>47.031</v>
      </c>
      <c r="M493" s="461" t="n">
        <v>37.862</v>
      </c>
      <c r="N493" s="461" t="n">
        <v>40.845</v>
      </c>
      <c r="O493" s="461" t="n">
        <v>48.802</v>
      </c>
      <c r="P493" s="461" t="n">
        <v>78.175</v>
      </c>
      <c r="Q493" s="461" t="n">
        <v>57.728</v>
      </c>
      <c r="R493" s="461" t="n">
        <v>67.003</v>
      </c>
      <c r="S493" s="461" t="n">
        <v>67.048</v>
      </c>
      <c r="T493" s="461" t="n">
        <v>125.438</v>
      </c>
      <c r="U493" s="461" t="n">
        <v>82.863</v>
      </c>
      <c r="V493" s="461" t="n">
        <v>79.869</v>
      </c>
      <c r="W493" s="461" t="n">
        <v>92.09399999999999</v>
      </c>
      <c r="X493" s="461" t="n">
        <v>164.613</v>
      </c>
      <c r="Y493" s="461" t="n">
        <v>77.61799999999999</v>
      </c>
      <c r="Z493" s="461" t="n">
        <v>91.06399999999999</v>
      </c>
      <c r="AA493" s="461" t="n">
        <v>105.252</v>
      </c>
      <c r="AB493" s="461" t="n">
        <v>166.492</v>
      </c>
      <c r="AC493" s="461" t="n">
        <v>82.261</v>
      </c>
      <c r="AD493" s="461" t="n">
        <v>81.52500000000001</v>
      </c>
      <c r="AE493" s="461" t="n">
        <v>96.768</v>
      </c>
      <c r="AF493" s="461" t="n">
        <v>173.843</v>
      </c>
      <c r="AG493" s="461" t="n">
        <v>84.13200000000001</v>
      </c>
      <c r="AH493" s="461" t="n">
        <v>83.274</v>
      </c>
      <c r="AI493" s="461" t="n">
        <v>87.88500000000001</v>
      </c>
      <c r="AJ493" s="461" t="n">
        <v>187.168</v>
      </c>
      <c r="AK493" s="461" t="n">
        <v>76.774</v>
      </c>
      <c r="AL493" s="461" t="n">
        <v>94.456</v>
      </c>
      <c r="AM493" s="461" t="n">
        <v>116.934</v>
      </c>
      <c r="AN493" s="461" t="n">
        <v>220.685</v>
      </c>
      <c r="AO493" s="461" t="n">
        <v>86.336</v>
      </c>
      <c r="AP493" s="461" t="n">
        <v>102.548</v>
      </c>
      <c r="AQ493" s="461" t="n">
        <v>136.334</v>
      </c>
      <c r="AR493" s="461" t="n">
        <v>286.242</v>
      </c>
      <c r="AS493" s="461" t="n">
        <v>131.078</v>
      </c>
      <c r="AT493" s="461" t="n">
        <v>162.864</v>
      </c>
      <c r="AU493" s="461" t="n">
        <v>167.589</v>
      </c>
      <c r="AV493" s="461" t="n">
        <v>366.789</v>
      </c>
      <c r="AW493" s="461" t="n">
        <v>161.635</v>
      </c>
      <c r="AX493" s="461" t="n">
        <v>205.581</v>
      </c>
      <c r="AY493" s="461" t="n">
        <v>219.851</v>
      </c>
      <c r="AZ493" s="461" t="n">
        <v>463.976</v>
      </c>
      <c r="BA493" s="461" t="n">
        <v>76.283</v>
      </c>
      <c r="BB493" s="461" t="n">
        <v>176.517</v>
      </c>
      <c r="BC493" s="461" t="n">
        <v>262.484</v>
      </c>
      <c r="BD493" s="461" t="n">
        <v>517.976</v>
      </c>
      <c r="BE493" s="461" t="n">
        <v>244.306</v>
      </c>
      <c r="BF493" s="461" t="n">
        <v>352.812</v>
      </c>
      <c r="BG493" s="461" t="n">
        <v>340.037</v>
      </c>
      <c r="BH493" s="461" t="n">
        <v>654.136</v>
      </c>
      <c r="BI493" s="461" t="n">
        <v>324.817</v>
      </c>
      <c r="BJ493" s="462" t="n">
        <v>405.19654</v>
      </c>
      <c r="BK493" s="461" t="n">
        <v>431.615</v>
      </c>
      <c r="BL493" s="461" t="n">
        <v>865.429</v>
      </c>
      <c r="BM493" s="461" t="n">
        <v>485.53</v>
      </c>
      <c r="BN493" s="461" t="n">
        <v>573.266</v>
      </c>
      <c r="BO493" s="461" t="n">
        <v>510.585</v>
      </c>
      <c r="BP493" s="461" t="n">
        <v>1017.18</v>
      </c>
      <c r="BQ493" s="461" t="n">
        <v>528.401</v>
      </c>
      <c r="BR493" s="462" t="n">
        <v>618.20304</v>
      </c>
      <c r="BS493" s="462" t="n">
        <v>601.922</v>
      </c>
      <c r="BT493" s="462" t="n">
        <v>1188.8366</v>
      </c>
      <c r="BU493" s="462" t="n">
        <v>595.90271</v>
      </c>
      <c r="BV493" s="462" t="n">
        <v>706.35774</v>
      </c>
      <c r="BW493" s="462" t="n">
        <v>678.95843</v>
      </c>
      <c r="BX493" s="462" t="n">
        <v>1285.45689</v>
      </c>
      <c r="BY493" s="319" t="inlineStr">
        <is>
          <t>-</t>
        </is>
      </c>
      <c r="BZ493" s="319" t="inlineStr">
        <is>
          <t>-</t>
        </is>
      </c>
      <c r="CA493" s="319" t="inlineStr">
        <is>
          <t>-</t>
        </is>
      </c>
      <c r="CB493" s="319" t="inlineStr">
        <is>
          <t>-</t>
        </is>
      </c>
      <c r="CC493" s="302" t="n"/>
      <c r="CD493" s="302" t="n"/>
      <c r="CE493" s="302" t="n"/>
      <c r="CF493" s="302" t="n"/>
      <c r="CG493" s="302" t="n"/>
      <c r="CH493" s="302" t="n"/>
      <c r="CI493" s="302" t="n"/>
      <c r="CJ493" s="302" t="n"/>
      <c r="CK493" s="302" t="n"/>
      <c r="CL493" s="302" t="n"/>
      <c r="CM493" s="302" t="n"/>
      <c r="CN493" s="302" t="n"/>
      <c r="CO493" s="302" t="n"/>
      <c r="CP493" s="302" t="n"/>
      <c r="CQ493" s="302" t="n"/>
      <c r="CR493" s="302" t="n"/>
      <c r="CS493" s="302" t="n"/>
      <c r="CT493" s="302" t="n"/>
      <c r="CU493" s="302" t="n"/>
      <c r="CV493" s="302" t="n"/>
    </row>
    <row r="494" ht="10.5" customHeight="1" s="412">
      <c r="A494" s="302" t="inlineStr">
        <is>
          <t xml:space="preserve">    Final Est.</t>
        </is>
      </c>
      <c r="B494" s="319" t="inlineStr">
        <is>
          <t>-</t>
        </is>
      </c>
      <c r="C494" s="462" t="n">
        <v>13.9</v>
      </c>
      <c r="D494" s="462" t="n">
        <v>24.1</v>
      </c>
      <c r="E494" s="319" t="inlineStr">
        <is>
          <t>-</t>
        </is>
      </c>
      <c r="F494" s="462" t="n">
        <v>18</v>
      </c>
      <c r="G494" s="462" t="n">
        <v>15</v>
      </c>
      <c r="H494" s="462" t="n">
        <v>19.362</v>
      </c>
      <c r="I494" s="462" t="n">
        <v>12.097</v>
      </c>
      <c r="J494" s="462" t="n">
        <v>15.756</v>
      </c>
      <c r="K494" s="462" t="n">
        <v>24.687</v>
      </c>
      <c r="L494" s="462" t="n">
        <v>36.06975</v>
      </c>
      <c r="M494" s="462" t="n">
        <v>28.45333</v>
      </c>
      <c r="N494" s="462" t="n">
        <v>33.57076</v>
      </c>
      <c r="O494" s="462" t="n">
        <v>36.82447</v>
      </c>
      <c r="P494" s="462" t="n">
        <v>73.67504</v>
      </c>
      <c r="Q494" s="462" t="n">
        <v>48.11188</v>
      </c>
      <c r="R494" s="462" t="n">
        <v>57.71443</v>
      </c>
      <c r="S494" s="462" t="n">
        <v>64.21462</v>
      </c>
      <c r="T494" s="462" t="n">
        <v>119.30251</v>
      </c>
      <c r="U494" s="462" t="n">
        <v>77.70797</v>
      </c>
      <c r="V494" s="462" t="n">
        <v>81.09616</v>
      </c>
      <c r="W494" s="462" t="n">
        <v>85.33502</v>
      </c>
      <c r="X494" s="462" t="n">
        <v>163.01212</v>
      </c>
      <c r="Y494" s="462" t="n">
        <v>75.10122</v>
      </c>
      <c r="Z494" s="462" t="n">
        <v>83.35113</v>
      </c>
      <c r="AA494" s="462" t="n">
        <v>98.99117</v>
      </c>
      <c r="AB494" s="462" t="n">
        <v>161.36538</v>
      </c>
      <c r="AC494" s="462" t="n">
        <v>78.82118</v>
      </c>
      <c r="AD494" s="462" t="n">
        <v>71.38497</v>
      </c>
      <c r="AE494" s="462" t="n">
        <v>90.96469</v>
      </c>
      <c r="AF494" s="462" t="n">
        <v>160.29601</v>
      </c>
      <c r="AG494" s="462" t="n">
        <v>79.70059999999999</v>
      </c>
      <c r="AH494" s="462" t="n">
        <v>81.30479</v>
      </c>
      <c r="AI494" s="462" t="n">
        <v>91.42149000000001</v>
      </c>
      <c r="AJ494" s="462" t="n">
        <v>175.71315</v>
      </c>
      <c r="AK494" s="462" t="n">
        <v>78.71601</v>
      </c>
      <c r="AL494" s="462" t="n">
        <v>93.38928</v>
      </c>
      <c r="AM494" s="462" t="n">
        <v>105.77553</v>
      </c>
      <c r="AN494" s="462" t="n">
        <v>223.45404</v>
      </c>
      <c r="AO494" s="462" t="n">
        <v>76.50342999999999</v>
      </c>
      <c r="AP494" s="462" t="n">
        <v>91.74062000000001</v>
      </c>
      <c r="AQ494" s="462" t="n">
        <v>128.00081</v>
      </c>
      <c r="AR494" s="462" t="n">
        <v>271.56189</v>
      </c>
      <c r="AS494" s="462" t="n">
        <v>112.84308</v>
      </c>
      <c r="AT494" s="462" t="n">
        <v>124.8575</v>
      </c>
      <c r="AU494" s="462" t="n">
        <v>161.71704</v>
      </c>
      <c r="AV494" s="462" t="n">
        <v>359.64433</v>
      </c>
      <c r="AW494" s="462" t="n">
        <v>157.93987</v>
      </c>
      <c r="AX494" s="462" t="n">
        <v>192.58827</v>
      </c>
      <c r="AY494" s="462" t="n">
        <v>204.52939</v>
      </c>
      <c r="AZ494" s="462" t="n">
        <v>450.83797</v>
      </c>
      <c r="BA494" s="462" t="n">
        <v>80.99629</v>
      </c>
      <c r="BB494" s="462" t="n">
        <v>142.5979</v>
      </c>
      <c r="BC494" s="462" t="n">
        <v>207.1376</v>
      </c>
      <c r="BD494" s="462" t="n">
        <v>508.8071</v>
      </c>
      <c r="BE494" s="462" t="n">
        <v>212.82234</v>
      </c>
      <c r="BF494" s="462" t="n">
        <v>273.57758</v>
      </c>
      <c r="BG494" s="462" t="n">
        <v>315.11677</v>
      </c>
      <c r="BH494" s="462" t="n">
        <v>648.80799</v>
      </c>
      <c r="BI494" s="462" t="n">
        <v>314.72838</v>
      </c>
      <c r="BJ494" s="319" t="inlineStr">
        <is>
          <t>-</t>
        </is>
      </c>
      <c r="BK494" s="462" t="n">
        <v>420.91444</v>
      </c>
      <c r="BL494" s="462" t="n">
        <v>836.3085</v>
      </c>
      <c r="BM494" s="462" t="n">
        <v>439.49809</v>
      </c>
      <c r="BN494" s="462" t="n">
        <v>543.0950800000001</v>
      </c>
      <c r="BO494" s="462" t="n">
        <v>500.54411</v>
      </c>
      <c r="BP494" s="462" t="n">
        <v>993.95003</v>
      </c>
      <c r="BQ494" s="462" t="n">
        <v>513.2664</v>
      </c>
      <c r="BR494" s="319" t="inlineStr">
        <is>
          <t>-</t>
        </is>
      </c>
      <c r="BS494" s="319" t="inlineStr">
        <is>
          <t>-</t>
        </is>
      </c>
      <c r="BT494" s="319" t="inlineStr">
        <is>
          <t>-</t>
        </is>
      </c>
      <c r="BU494" s="319" t="inlineStr">
        <is>
          <t>-</t>
        </is>
      </c>
      <c r="BV494" s="319" t="inlineStr">
        <is>
          <t>-</t>
        </is>
      </c>
      <c r="BW494" s="319" t="inlineStr">
        <is>
          <t>-</t>
        </is>
      </c>
      <c r="BX494" s="319" t="inlineStr">
        <is>
          <t>-</t>
        </is>
      </c>
      <c r="BY494" s="319" t="inlineStr">
        <is>
          <t>-</t>
        </is>
      </c>
      <c r="BZ494" s="319" t="inlineStr">
        <is>
          <t>-</t>
        </is>
      </c>
      <c r="CA494" s="319" t="inlineStr">
        <is>
          <t>-</t>
        </is>
      </c>
      <c r="CB494" s="319" t="inlineStr">
        <is>
          <t>-</t>
        </is>
      </c>
      <c r="CC494" s="302" t="n"/>
      <c r="CD494" s="302" t="n"/>
      <c r="CE494" s="302" t="n"/>
      <c r="CF494" s="302" t="n"/>
      <c r="CG494" s="302" t="n"/>
      <c r="CH494" s="302" t="n"/>
      <c r="CI494" s="302" t="n"/>
      <c r="CJ494" s="302" t="n"/>
      <c r="CK494" s="302" t="n"/>
      <c r="CL494" s="302" t="n"/>
      <c r="CM494" s="302" t="n"/>
      <c r="CN494" s="302" t="n"/>
      <c r="CO494" s="302" t="n"/>
      <c r="CP494" s="302" t="n"/>
      <c r="CQ494" s="302" t="n"/>
      <c r="CR494" s="302" t="n"/>
      <c r="CS494" s="302" t="n"/>
      <c r="CT494" s="302" t="n"/>
      <c r="CU494" s="302" t="n"/>
      <c r="CV494" s="302" t="n"/>
    </row>
    <row r="495" ht="10.5" customHeight="1" s="412">
      <c r="A495" s="302" t="inlineStr">
        <is>
          <t xml:space="preserve">    Median</t>
        </is>
      </c>
      <c r="B495" s="319" t="inlineStr">
        <is>
          <t>-</t>
        </is>
      </c>
      <c r="C495" s="462" t="n">
        <v>13.9</v>
      </c>
      <c r="D495" s="462" t="n">
        <v>24.1</v>
      </c>
      <c r="E495" s="319" t="inlineStr">
        <is>
          <t>-</t>
        </is>
      </c>
      <c r="F495" s="462" t="n">
        <v>18</v>
      </c>
      <c r="G495" s="462" t="n">
        <v>15</v>
      </c>
      <c r="H495" s="462" t="n">
        <v>19</v>
      </c>
      <c r="I495" s="462" t="n">
        <v>12.244</v>
      </c>
      <c r="J495" s="462" t="n">
        <v>15.763</v>
      </c>
      <c r="K495" s="462" t="n">
        <v>24.524</v>
      </c>
      <c r="L495" s="462" t="n">
        <v>35.6395</v>
      </c>
      <c r="M495" s="462" t="n">
        <v>28</v>
      </c>
      <c r="N495" s="462" t="n">
        <v>33.69552</v>
      </c>
      <c r="O495" s="462" t="n">
        <v>37.2</v>
      </c>
      <c r="P495" s="462" t="n">
        <v>73.59999999999999</v>
      </c>
      <c r="Q495" s="462" t="n">
        <v>48.5</v>
      </c>
      <c r="R495" s="462" t="n">
        <v>57.4</v>
      </c>
      <c r="S495" s="462" t="n">
        <v>63.2</v>
      </c>
      <c r="T495" s="462" t="n">
        <v>118.4</v>
      </c>
      <c r="U495" s="462" t="n">
        <v>77.07312</v>
      </c>
      <c r="V495" s="462" t="n">
        <v>79.5</v>
      </c>
      <c r="W495" s="462" t="n">
        <v>85.25</v>
      </c>
      <c r="X495" s="462" t="n">
        <v>162.88</v>
      </c>
      <c r="Y495" s="462" t="n">
        <v>75.1408</v>
      </c>
      <c r="Z495" s="462" t="n">
        <v>82.64182</v>
      </c>
      <c r="AA495" s="462" t="n">
        <v>98</v>
      </c>
      <c r="AB495" s="462" t="n">
        <v>161.5</v>
      </c>
      <c r="AC495" s="462" t="n">
        <v>79.1615</v>
      </c>
      <c r="AD495" s="462" t="n">
        <v>71.76903</v>
      </c>
      <c r="AE495" s="462" t="n">
        <v>91.40000000000001</v>
      </c>
      <c r="AF495" s="462" t="n">
        <v>161.6</v>
      </c>
      <c r="AG495" s="462" t="n">
        <v>79.9889</v>
      </c>
      <c r="AH495" s="462" t="n">
        <v>82.3</v>
      </c>
      <c r="AI495" s="462" t="n">
        <v>91.55</v>
      </c>
      <c r="AJ495" s="462" t="n">
        <v>176.6</v>
      </c>
      <c r="AK495" s="462" t="n">
        <v>78.59999999999999</v>
      </c>
      <c r="AL495" s="462" t="n">
        <v>94.25708</v>
      </c>
      <c r="AM495" s="462" t="n">
        <v>107.55</v>
      </c>
      <c r="AN495" s="462" t="n">
        <v>224.15</v>
      </c>
      <c r="AO495" s="462" t="n">
        <v>75.84999999999999</v>
      </c>
      <c r="AP495" s="462" t="n">
        <v>91.4675</v>
      </c>
      <c r="AQ495" s="462" t="n">
        <v>128.9</v>
      </c>
      <c r="AR495" s="462" t="n">
        <v>273.8</v>
      </c>
      <c r="AS495" s="462" t="n">
        <v>113.5</v>
      </c>
      <c r="AT495" s="462" t="n">
        <v>125.3</v>
      </c>
      <c r="AU495" s="462" t="n">
        <v>162.9</v>
      </c>
      <c r="AV495" s="462" t="n">
        <v>361.9</v>
      </c>
      <c r="AW495" s="462" t="n">
        <v>157.3</v>
      </c>
      <c r="AX495" s="462" t="n">
        <v>192.782</v>
      </c>
      <c r="AY495" s="462" t="n">
        <v>202.95</v>
      </c>
      <c r="AZ495" s="462" t="n">
        <v>450.5</v>
      </c>
      <c r="BA495" s="462" t="n">
        <v>80.55</v>
      </c>
      <c r="BB495" s="462" t="n">
        <v>139</v>
      </c>
      <c r="BC495" s="462" t="n">
        <v>205.5</v>
      </c>
      <c r="BD495" s="462" t="n">
        <v>511</v>
      </c>
      <c r="BE495" s="462" t="n">
        <v>212.1</v>
      </c>
      <c r="BF495" s="462" t="n">
        <v>269.7</v>
      </c>
      <c r="BG495" s="462" t="n">
        <v>311.5</v>
      </c>
      <c r="BH495" s="462" t="n">
        <v>648.75</v>
      </c>
      <c r="BI495" s="462" t="n">
        <v>317.55</v>
      </c>
      <c r="BJ495" s="462" t="n">
        <v>406.3</v>
      </c>
      <c r="BK495" s="462" t="n">
        <v>418</v>
      </c>
      <c r="BL495" s="462" t="n">
        <v>838.55</v>
      </c>
      <c r="BM495" s="462" t="n">
        <v>440.1</v>
      </c>
      <c r="BN495" s="462" t="n">
        <v>543.6</v>
      </c>
      <c r="BO495" s="462" t="n">
        <v>502.45</v>
      </c>
      <c r="BP495" s="462" t="n">
        <v>994.44382</v>
      </c>
      <c r="BQ495" s="462" t="n">
        <v>509.66252</v>
      </c>
      <c r="BR495" s="462" t="n">
        <v>618</v>
      </c>
      <c r="BS495" s="462" t="n">
        <v>605.84505</v>
      </c>
      <c r="BT495" s="462" t="n">
        <v>1187</v>
      </c>
      <c r="BU495" s="462" t="n">
        <v>596.65</v>
      </c>
      <c r="BV495" s="462" t="n">
        <v>700.36547</v>
      </c>
      <c r="BW495" s="462" t="n">
        <v>677.81686</v>
      </c>
      <c r="BX495" s="462" t="n">
        <v>1294.85</v>
      </c>
      <c r="BY495" s="319" t="inlineStr">
        <is>
          <t>-</t>
        </is>
      </c>
      <c r="BZ495" s="319" t="inlineStr">
        <is>
          <t>-</t>
        </is>
      </c>
      <c r="CA495" s="319" t="inlineStr">
        <is>
          <t>-</t>
        </is>
      </c>
      <c r="CB495" s="319" t="inlineStr">
        <is>
          <t>-</t>
        </is>
      </c>
      <c r="CC495" s="302" t="n"/>
      <c r="CD495" s="302" t="n"/>
      <c r="CE495" s="302" t="n"/>
      <c r="CF495" s="302" t="n"/>
      <c r="CG495" s="302" t="n"/>
      <c r="CH495" s="302" t="n"/>
      <c r="CI495" s="302" t="n"/>
      <c r="CJ495" s="302" t="n"/>
      <c r="CK495" s="302" t="n"/>
      <c r="CL495" s="302" t="n"/>
      <c r="CM495" s="302" t="n"/>
      <c r="CN495" s="302" t="n"/>
      <c r="CO495" s="302" t="n"/>
      <c r="CP495" s="302" t="n"/>
      <c r="CQ495" s="302" t="n"/>
      <c r="CR495" s="302" t="n"/>
      <c r="CS495" s="302" t="n"/>
      <c r="CT495" s="302" t="n"/>
      <c r="CU495" s="302" t="n"/>
      <c r="CV495" s="302" t="n"/>
    </row>
    <row r="496" ht="10.5" customHeight="1" s="412">
      <c r="A496" s="302" t="inlineStr">
        <is>
          <t xml:space="preserve">    High</t>
        </is>
      </c>
      <c r="B496" s="319" t="inlineStr">
        <is>
          <t>-</t>
        </is>
      </c>
      <c r="C496" s="462" t="n">
        <v>14.6</v>
      </c>
      <c r="D496" s="462" t="n">
        <v>25.2</v>
      </c>
      <c r="E496" s="319" t="inlineStr">
        <is>
          <t>-</t>
        </is>
      </c>
      <c r="F496" s="462" t="n">
        <v>18</v>
      </c>
      <c r="G496" s="462" t="n">
        <v>15</v>
      </c>
      <c r="H496" s="462" t="n">
        <v>20.485</v>
      </c>
      <c r="I496" s="462" t="n">
        <v>13</v>
      </c>
      <c r="J496" s="462" t="n">
        <v>17.1</v>
      </c>
      <c r="K496" s="462" t="n">
        <v>26</v>
      </c>
      <c r="L496" s="462" t="n">
        <v>38</v>
      </c>
      <c r="M496" s="462" t="n">
        <v>30</v>
      </c>
      <c r="N496" s="462" t="n">
        <v>34.6</v>
      </c>
      <c r="O496" s="462" t="n">
        <v>41</v>
      </c>
      <c r="P496" s="462" t="n">
        <v>75</v>
      </c>
      <c r="Q496" s="462" t="n">
        <v>50</v>
      </c>
      <c r="R496" s="462" t="n">
        <v>63.34898</v>
      </c>
      <c r="S496" s="462" t="n">
        <v>69.54921</v>
      </c>
      <c r="T496" s="462" t="n">
        <v>124.40192</v>
      </c>
      <c r="U496" s="462" t="n">
        <v>83.8</v>
      </c>
      <c r="V496" s="462" t="n">
        <v>89.5</v>
      </c>
      <c r="W496" s="462" t="n">
        <v>90.59999999999999</v>
      </c>
      <c r="X496" s="462" t="n">
        <v>168.1</v>
      </c>
      <c r="Y496" s="462" t="n">
        <v>82.80497</v>
      </c>
      <c r="Z496" s="462" t="n">
        <v>90</v>
      </c>
      <c r="AA496" s="462" t="n">
        <v>110.1</v>
      </c>
      <c r="AB496" s="462" t="n">
        <v>167.1</v>
      </c>
      <c r="AC496" s="462" t="n">
        <v>83.40000000000001</v>
      </c>
      <c r="AD496" s="462" t="n">
        <v>76</v>
      </c>
      <c r="AE496" s="462" t="n">
        <v>93.38059</v>
      </c>
      <c r="AF496" s="462" t="n">
        <v>167.3</v>
      </c>
      <c r="AG496" s="462" t="n">
        <v>85.51900000000001</v>
      </c>
      <c r="AH496" s="462" t="n">
        <v>85.81216000000001</v>
      </c>
      <c r="AI496" s="462" t="n">
        <v>94</v>
      </c>
      <c r="AJ496" s="462" t="n">
        <v>183</v>
      </c>
      <c r="AK496" s="462" t="n">
        <v>83.857</v>
      </c>
      <c r="AL496" s="462" t="n">
        <v>99.09999999999999</v>
      </c>
      <c r="AM496" s="462" t="n">
        <v>110.2</v>
      </c>
      <c r="AN496" s="462" t="n">
        <v>230.6</v>
      </c>
      <c r="AO496" s="462" t="n">
        <v>80.8</v>
      </c>
      <c r="AP496" s="462" t="n">
        <v>97.90000000000001</v>
      </c>
      <c r="AQ496" s="462" t="n">
        <v>133.55117</v>
      </c>
      <c r="AR496" s="462" t="n">
        <v>281.1</v>
      </c>
      <c r="AS496" s="462" t="n">
        <v>120</v>
      </c>
      <c r="AT496" s="462" t="n">
        <v>143.6347</v>
      </c>
      <c r="AU496" s="462" t="n">
        <v>170</v>
      </c>
      <c r="AV496" s="462" t="n">
        <v>379.5</v>
      </c>
      <c r="AW496" s="462" t="n">
        <v>161.658</v>
      </c>
      <c r="AX496" s="462" t="n">
        <v>203</v>
      </c>
      <c r="AY496" s="462" t="n">
        <v>211.1</v>
      </c>
      <c r="AZ496" s="462" t="n">
        <v>536</v>
      </c>
      <c r="BA496" s="462" t="n">
        <v>118.1</v>
      </c>
      <c r="BB496" s="462" t="n">
        <v>183.35686</v>
      </c>
      <c r="BC496" s="462" t="n">
        <v>235</v>
      </c>
      <c r="BD496" s="462" t="n">
        <v>527.91</v>
      </c>
      <c r="BE496" s="462" t="n">
        <v>235.45</v>
      </c>
      <c r="BF496" s="462" t="n">
        <v>316.95819</v>
      </c>
      <c r="BG496" s="462" t="n">
        <v>353.84771</v>
      </c>
      <c r="BH496" s="462" t="n">
        <v>665.28</v>
      </c>
      <c r="BI496" s="462" t="n">
        <v>344.38375</v>
      </c>
      <c r="BJ496" s="462" t="n">
        <v>425.63194</v>
      </c>
      <c r="BK496" s="462" t="n">
        <v>436</v>
      </c>
      <c r="BL496" s="462" t="n">
        <v>844</v>
      </c>
      <c r="BM496" s="462" t="n">
        <v>454</v>
      </c>
      <c r="BN496" s="462" t="n">
        <v>557</v>
      </c>
      <c r="BO496" s="462" t="n">
        <v>513.9</v>
      </c>
      <c r="BP496" s="462" t="n">
        <v>1014.4</v>
      </c>
      <c r="BQ496" s="462" t="n">
        <v>543.139</v>
      </c>
      <c r="BR496" s="462" t="n">
        <v>654</v>
      </c>
      <c r="BS496" s="462" t="n">
        <v>657</v>
      </c>
      <c r="BT496" s="462" t="n">
        <v>1216.1</v>
      </c>
      <c r="BU496" s="462" t="n">
        <v>610.31083</v>
      </c>
      <c r="BV496" s="462" t="n">
        <v>732</v>
      </c>
      <c r="BW496" s="462" t="n">
        <v>707</v>
      </c>
      <c r="BX496" s="462" t="n">
        <v>1305.1</v>
      </c>
      <c r="BY496" s="319" t="inlineStr">
        <is>
          <t>-</t>
        </is>
      </c>
      <c r="BZ496" s="319" t="inlineStr">
        <is>
          <t>-</t>
        </is>
      </c>
      <c r="CA496" s="319" t="inlineStr">
        <is>
          <t>-</t>
        </is>
      </c>
      <c r="CB496" s="319" t="inlineStr">
        <is>
          <t>-</t>
        </is>
      </c>
      <c r="CC496" s="302" t="n"/>
      <c r="CD496" s="302" t="n"/>
      <c r="CE496" s="302" t="n"/>
      <c r="CF496" s="302" t="n"/>
      <c r="CG496" s="302" t="n"/>
      <c r="CH496" s="302" t="n"/>
      <c r="CI496" s="302" t="n"/>
      <c r="CJ496" s="302" t="n"/>
      <c r="CK496" s="302" t="n"/>
      <c r="CL496" s="302" t="n"/>
      <c r="CM496" s="302" t="n"/>
      <c r="CN496" s="302" t="n"/>
      <c r="CO496" s="302" t="n"/>
      <c r="CP496" s="302" t="n"/>
      <c r="CQ496" s="302" t="n"/>
      <c r="CR496" s="302" t="n"/>
      <c r="CS496" s="302" t="n"/>
      <c r="CT496" s="302" t="n"/>
      <c r="CU496" s="302" t="n"/>
      <c r="CV496" s="302" t="n"/>
    </row>
    <row r="497" ht="10.5" customHeight="1" s="412">
      <c r="A497" s="302" t="inlineStr">
        <is>
          <t xml:space="preserve">    Low</t>
        </is>
      </c>
      <c r="B497" s="319" t="inlineStr">
        <is>
          <t>-</t>
        </is>
      </c>
      <c r="C497" s="462" t="n">
        <v>13.2</v>
      </c>
      <c r="D497" s="462" t="n">
        <v>23</v>
      </c>
      <c r="E497" s="319" t="inlineStr">
        <is>
          <t>-</t>
        </is>
      </c>
      <c r="F497" s="462" t="n">
        <v>18</v>
      </c>
      <c r="G497" s="462" t="n">
        <v>15</v>
      </c>
      <c r="H497" s="462" t="n">
        <v>18.6</v>
      </c>
      <c r="I497" s="462" t="n">
        <v>10.9</v>
      </c>
      <c r="J497" s="462" t="n">
        <v>14.4</v>
      </c>
      <c r="K497" s="462" t="n">
        <v>23.7</v>
      </c>
      <c r="L497" s="462" t="n">
        <v>35</v>
      </c>
      <c r="M497" s="462" t="n">
        <v>27.36</v>
      </c>
      <c r="N497" s="462" t="n">
        <v>32.292</v>
      </c>
      <c r="O497" s="462" t="n">
        <v>32.78781</v>
      </c>
      <c r="P497" s="462" t="n">
        <v>72.22199999999999</v>
      </c>
      <c r="Q497" s="462" t="n">
        <v>46.17107</v>
      </c>
      <c r="R497" s="462" t="n">
        <v>53.8</v>
      </c>
      <c r="S497" s="462" t="n">
        <v>60.12203</v>
      </c>
      <c r="T497" s="462" t="n">
        <v>116.4</v>
      </c>
      <c r="U497" s="462" t="n">
        <v>71.90000000000001</v>
      </c>
      <c r="V497" s="462" t="n">
        <v>75.95372999999999</v>
      </c>
      <c r="W497" s="462" t="n">
        <v>79.93608</v>
      </c>
      <c r="X497" s="462" t="n">
        <v>156.15341</v>
      </c>
      <c r="Y497" s="462" t="n">
        <v>69.8</v>
      </c>
      <c r="Z497" s="462" t="n">
        <v>70.7</v>
      </c>
      <c r="AA497" s="462" t="n">
        <v>94.3</v>
      </c>
      <c r="AB497" s="462" t="n">
        <v>149</v>
      </c>
      <c r="AC497" s="462" t="n">
        <v>76</v>
      </c>
      <c r="AD497" s="462" t="n">
        <v>60</v>
      </c>
      <c r="AE497" s="462" t="n">
        <v>87.2076</v>
      </c>
      <c r="AF497" s="462" t="n">
        <v>146</v>
      </c>
      <c r="AG497" s="462" t="n">
        <v>65</v>
      </c>
      <c r="AH497" s="462" t="n">
        <v>67</v>
      </c>
      <c r="AI497" s="462" t="n">
        <v>86.8</v>
      </c>
      <c r="AJ497" s="462" t="n">
        <v>169.36908</v>
      </c>
      <c r="AK497" s="462" t="n">
        <v>72.40000000000001</v>
      </c>
      <c r="AL497" s="462" t="n">
        <v>86.63087</v>
      </c>
      <c r="AM497" s="462" t="n">
        <v>93.0826</v>
      </c>
      <c r="AN497" s="462" t="n">
        <v>209.80673</v>
      </c>
      <c r="AO497" s="462" t="n">
        <v>69</v>
      </c>
      <c r="AP497" s="462" t="n">
        <v>86.94799</v>
      </c>
      <c r="AQ497" s="462" t="n">
        <v>117.86901</v>
      </c>
      <c r="AR497" s="462" t="n">
        <v>256.17717</v>
      </c>
      <c r="AS497" s="462" t="n">
        <v>102.2</v>
      </c>
      <c r="AT497" s="462" t="n">
        <v>112.5</v>
      </c>
      <c r="AU497" s="462" t="n">
        <v>135.3</v>
      </c>
      <c r="AV497" s="462" t="n">
        <v>286</v>
      </c>
      <c r="AW497" s="462" t="n">
        <v>152.7</v>
      </c>
      <c r="AX497" s="462" t="n">
        <v>184.1</v>
      </c>
      <c r="AY497" s="462" t="n">
        <v>200</v>
      </c>
      <c r="AZ497" s="462" t="n">
        <v>405.3</v>
      </c>
      <c r="BA497" s="462" t="n">
        <v>35</v>
      </c>
      <c r="BB497" s="462" t="n">
        <v>120</v>
      </c>
      <c r="BC497" s="462" t="n">
        <v>192.2</v>
      </c>
      <c r="BD497" s="462" t="n">
        <v>483.15386</v>
      </c>
      <c r="BE497" s="462" t="n">
        <v>189.2</v>
      </c>
      <c r="BF497" s="462" t="n">
        <v>253</v>
      </c>
      <c r="BG497" s="462" t="n">
        <v>299.1</v>
      </c>
      <c r="BH497" s="462" t="n">
        <v>636.5</v>
      </c>
      <c r="BI497" s="462" t="n">
        <v>255</v>
      </c>
      <c r="BJ497" s="462" t="n">
        <v>392.8</v>
      </c>
      <c r="BK497" s="462" t="n">
        <v>409.6</v>
      </c>
      <c r="BL497" s="462" t="n">
        <v>817.4</v>
      </c>
      <c r="BM497" s="462" t="n">
        <v>424</v>
      </c>
      <c r="BN497" s="462" t="n">
        <v>526.8</v>
      </c>
      <c r="BO497" s="462" t="n">
        <v>478</v>
      </c>
      <c r="BP497" s="462" t="n">
        <v>977.8</v>
      </c>
      <c r="BQ497" s="462" t="n">
        <v>493.8</v>
      </c>
      <c r="BR497" s="462" t="n">
        <v>596.1</v>
      </c>
      <c r="BS497" s="462" t="n">
        <v>557.6</v>
      </c>
      <c r="BT497" s="462" t="n">
        <v>1152.9</v>
      </c>
      <c r="BU497" s="462" t="n">
        <v>580</v>
      </c>
      <c r="BV497" s="462" t="n">
        <v>692.7</v>
      </c>
      <c r="BW497" s="462" t="n">
        <v>653.2</v>
      </c>
      <c r="BX497" s="462" t="n">
        <v>1247.02756</v>
      </c>
      <c r="BY497" s="319" t="inlineStr">
        <is>
          <t>-</t>
        </is>
      </c>
      <c r="BZ497" s="319" t="inlineStr">
        <is>
          <t>-</t>
        </is>
      </c>
      <c r="CA497" s="319" t="inlineStr">
        <is>
          <t>-</t>
        </is>
      </c>
      <c r="CB497" s="319" t="inlineStr">
        <is>
          <t>-</t>
        </is>
      </c>
      <c r="CC497" s="302" t="n"/>
      <c r="CD497" s="302" t="n"/>
      <c r="CE497" s="302" t="n"/>
      <c r="CF497" s="302" t="n"/>
      <c r="CG497" s="302" t="n"/>
      <c r="CH497" s="302" t="n"/>
      <c r="CI497" s="302" t="n"/>
      <c r="CJ497" s="302" t="n"/>
      <c r="CK497" s="302" t="n"/>
      <c r="CL497" s="302" t="n"/>
      <c r="CM497" s="302" t="n"/>
      <c r="CN497" s="302" t="n"/>
      <c r="CO497" s="302" t="n"/>
      <c r="CP497" s="302" t="n"/>
      <c r="CQ497" s="302" t="n"/>
      <c r="CR497" s="302" t="n"/>
      <c r="CS497" s="302" t="n"/>
      <c r="CT497" s="302" t="n"/>
      <c r="CU497" s="302" t="n"/>
      <c r="CV497" s="302" t="n"/>
    </row>
    <row r="498" ht="10.5" customHeight="1" s="412">
      <c r="A498" s="302" t="inlineStr">
        <is>
          <t xml:space="preserve">    Std. Dev.</t>
        </is>
      </c>
      <c r="B498" s="319" t="inlineStr">
        <is>
          <t>-</t>
        </is>
      </c>
      <c r="C498" s="460" t="n">
        <v>0.7</v>
      </c>
      <c r="D498" s="460" t="n">
        <v>1.1</v>
      </c>
      <c r="E498" s="319" t="inlineStr">
        <is>
          <t>-</t>
        </is>
      </c>
      <c r="F498" s="460" t="n">
        <v>0</v>
      </c>
      <c r="G498" s="460" t="n">
        <v>0</v>
      </c>
      <c r="H498" s="460" t="n">
        <v>0.8110000000000001</v>
      </c>
      <c r="I498" s="460" t="n">
        <v>0.823</v>
      </c>
      <c r="J498" s="460" t="n">
        <v>1.295</v>
      </c>
      <c r="K498" s="460" t="n">
        <v>0.86</v>
      </c>
      <c r="L498" s="460" t="n">
        <v>1.14494</v>
      </c>
      <c r="M498" s="460" t="n">
        <v>1.12444</v>
      </c>
      <c r="N498" s="460" t="n">
        <v>0.99892</v>
      </c>
      <c r="O498" s="460" t="n">
        <v>2.75235</v>
      </c>
      <c r="P498" s="460" t="n">
        <v>0.98832</v>
      </c>
      <c r="Q498" s="460" t="n">
        <v>1.19655</v>
      </c>
      <c r="R498" s="460" t="n">
        <v>3.02093</v>
      </c>
      <c r="S498" s="460" t="n">
        <v>3.14558</v>
      </c>
      <c r="T498" s="460" t="n">
        <v>2.44986</v>
      </c>
      <c r="U498" s="460" t="n">
        <v>3.39788</v>
      </c>
      <c r="V498" s="460" t="n">
        <v>3.92731</v>
      </c>
      <c r="W498" s="460" t="n">
        <v>2.78897</v>
      </c>
      <c r="X498" s="460" t="n">
        <v>3.02465</v>
      </c>
      <c r="Y498" s="460" t="n">
        <v>3.99118</v>
      </c>
      <c r="Z498" s="460" t="n">
        <v>4.54271</v>
      </c>
      <c r="AA498" s="460" t="n">
        <v>3.64499</v>
      </c>
      <c r="AB498" s="460" t="n">
        <v>4.01083</v>
      </c>
      <c r="AC498" s="460" t="n">
        <v>1.95526</v>
      </c>
      <c r="AD498" s="460" t="n">
        <v>3.47471</v>
      </c>
      <c r="AE498" s="460" t="n">
        <v>1.91674</v>
      </c>
      <c r="AF498" s="460" t="n">
        <v>4.57821</v>
      </c>
      <c r="AG498" s="460" t="n">
        <v>4.29912</v>
      </c>
      <c r="AH498" s="460" t="n">
        <v>4.52754</v>
      </c>
      <c r="AI498" s="460" t="n">
        <v>1.82822</v>
      </c>
      <c r="AJ498" s="460" t="n">
        <v>3.54004</v>
      </c>
      <c r="AK498" s="460" t="n">
        <v>2.64907</v>
      </c>
      <c r="AL498" s="460" t="n">
        <v>3.18641</v>
      </c>
      <c r="AM498" s="460" t="n">
        <v>4.23633</v>
      </c>
      <c r="AN498" s="460" t="n">
        <v>4.93026</v>
      </c>
      <c r="AO498" s="460" t="n">
        <v>2.81744</v>
      </c>
      <c r="AP498" s="460" t="n">
        <v>2.55845</v>
      </c>
      <c r="AQ498" s="460" t="n">
        <v>3.82157</v>
      </c>
      <c r="AR498" s="460" t="n">
        <v>6.76338</v>
      </c>
      <c r="AS498" s="460" t="n">
        <v>3.67454</v>
      </c>
      <c r="AT498" s="460" t="n">
        <v>7.47427</v>
      </c>
      <c r="AU498" s="460" t="n">
        <v>7.73308</v>
      </c>
      <c r="AV498" s="460" t="n">
        <v>19.77611</v>
      </c>
      <c r="AW498" s="460" t="n">
        <v>2.41646</v>
      </c>
      <c r="AX498" s="460" t="n">
        <v>4.46215</v>
      </c>
      <c r="AY498" s="460" t="n">
        <v>3.55837</v>
      </c>
      <c r="AZ498" s="460" t="n">
        <v>29.7812</v>
      </c>
      <c r="BA498" s="460" t="n">
        <v>21.90307</v>
      </c>
      <c r="BB498" s="460" t="n">
        <v>18.90687</v>
      </c>
      <c r="BC498" s="460" t="n">
        <v>11.28186</v>
      </c>
      <c r="BD498" s="460" t="n">
        <v>12.17792</v>
      </c>
      <c r="BE498" s="460" t="n">
        <v>13.07669</v>
      </c>
      <c r="BF498" s="460" t="n">
        <v>16.8199</v>
      </c>
      <c r="BG498" s="460" t="n">
        <v>16.25157</v>
      </c>
      <c r="BH498" s="460" t="n">
        <v>8.624560000000001</v>
      </c>
      <c r="BI498" s="460" t="n">
        <v>22.50493</v>
      </c>
      <c r="BJ498" s="460" t="n">
        <v>9.15512</v>
      </c>
      <c r="BK498" s="460" t="n">
        <v>8.370139999999999</v>
      </c>
      <c r="BL498" s="460" t="n">
        <v>7.2384</v>
      </c>
      <c r="BM498" s="460" t="n">
        <v>9.095879999999999</v>
      </c>
      <c r="BN498" s="460" t="n">
        <v>8.15005</v>
      </c>
      <c r="BO498" s="460" t="n">
        <v>9.935650000000001</v>
      </c>
      <c r="BP498" s="460" t="n">
        <v>10.37411</v>
      </c>
      <c r="BQ498" s="460" t="n">
        <v>13.48596</v>
      </c>
      <c r="BR498" s="460" t="n">
        <v>15.09436</v>
      </c>
      <c r="BS498" s="460" t="n">
        <v>27.6451</v>
      </c>
      <c r="BT498" s="460" t="n">
        <v>18.32244</v>
      </c>
      <c r="BU498" s="460" t="n">
        <v>13.28356</v>
      </c>
      <c r="BV498" s="460" t="n">
        <v>15.13216</v>
      </c>
      <c r="BW498" s="460" t="n">
        <v>19.59908</v>
      </c>
      <c r="BX498" s="460" t="n">
        <v>22.95415</v>
      </c>
      <c r="BY498" s="319" t="inlineStr">
        <is>
          <t>-</t>
        </is>
      </c>
      <c r="BZ498" s="319" t="inlineStr">
        <is>
          <t>-</t>
        </is>
      </c>
      <c r="CA498" s="319" t="inlineStr">
        <is>
          <t>-</t>
        </is>
      </c>
      <c r="CB498" s="319" t="inlineStr">
        <is>
          <t>-</t>
        </is>
      </c>
      <c r="CC498" s="302" t="n"/>
      <c r="CD498" s="302" t="n"/>
      <c r="CE498" s="302" t="n"/>
      <c r="CF498" s="302" t="n"/>
      <c r="CG498" s="302" t="n"/>
      <c r="CH498" s="302" t="n"/>
      <c r="CI498" s="302" t="n"/>
      <c r="CJ498" s="302" t="n"/>
      <c r="CK498" s="302" t="n"/>
      <c r="CL498" s="302" t="n"/>
      <c r="CM498" s="302" t="n"/>
      <c r="CN498" s="302" t="n"/>
      <c r="CO498" s="302" t="n"/>
      <c r="CP498" s="302" t="n"/>
      <c r="CQ498" s="302" t="n"/>
      <c r="CR498" s="302" t="n"/>
      <c r="CS498" s="302" t="n"/>
      <c r="CT498" s="302" t="n"/>
      <c r="CU498" s="302" t="n"/>
      <c r="CV498" s="302" t="n"/>
    </row>
    <row r="499" ht="10.5" customHeight="1" s="412">
      <c r="A499" s="302" t="inlineStr">
        <is>
          <t xml:space="preserve">    No. of Estimates</t>
        </is>
      </c>
      <c r="B499" s="319" t="inlineStr">
        <is>
          <t>-</t>
        </is>
      </c>
      <c r="C499" s="319" t="inlineStr">
        <is>
          <t>2/2</t>
        </is>
      </c>
      <c r="D499" s="319" t="inlineStr">
        <is>
          <t>2/2</t>
        </is>
      </c>
      <c r="E499" s="319" t="inlineStr">
        <is>
          <t>-</t>
        </is>
      </c>
      <c r="F499" s="319" t="inlineStr">
        <is>
          <t>1/1</t>
        </is>
      </c>
      <c r="G499" s="319" t="inlineStr">
        <is>
          <t>1/1</t>
        </is>
      </c>
      <c r="H499" s="319" t="inlineStr">
        <is>
          <t>3/2</t>
        </is>
      </c>
      <c r="I499" s="319" t="inlineStr">
        <is>
          <t>4/4</t>
        </is>
      </c>
      <c r="J499" s="319" t="inlineStr">
        <is>
          <t>4/4</t>
        </is>
      </c>
      <c r="K499" s="319" t="inlineStr">
        <is>
          <t>4/4</t>
        </is>
      </c>
      <c r="L499" s="319" t="inlineStr">
        <is>
          <t>4/4</t>
        </is>
      </c>
      <c r="M499" s="319" t="inlineStr">
        <is>
          <t>3/3</t>
        </is>
      </c>
      <c r="N499" s="319" t="inlineStr">
        <is>
          <t>4/4</t>
        </is>
      </c>
      <c r="O499" s="319" t="inlineStr">
        <is>
          <t>6/6</t>
        </is>
      </c>
      <c r="P499" s="319" t="inlineStr">
        <is>
          <t>6/6</t>
        </is>
      </c>
      <c r="Q499" s="319" t="inlineStr">
        <is>
          <t>8/8</t>
        </is>
      </c>
      <c r="R499" s="319" t="inlineStr">
        <is>
          <t>7/7</t>
        </is>
      </c>
      <c r="S499" s="319" t="inlineStr">
        <is>
          <t>10/10</t>
        </is>
      </c>
      <c r="T499" s="319" t="inlineStr">
        <is>
          <t>11/11</t>
        </is>
      </c>
      <c r="U499" s="319" t="inlineStr">
        <is>
          <t>12/12</t>
        </is>
      </c>
      <c r="V499" s="319" t="inlineStr">
        <is>
          <t>11/11</t>
        </is>
      </c>
      <c r="W499" s="319" t="inlineStr">
        <is>
          <t>12/12</t>
        </is>
      </c>
      <c r="X499" s="319" t="inlineStr">
        <is>
          <t>12/12</t>
        </is>
      </c>
      <c r="Y499" s="319" t="inlineStr">
        <is>
          <t>12/12</t>
        </is>
      </c>
      <c r="Z499" s="319" t="inlineStr">
        <is>
          <t>14/14</t>
        </is>
      </c>
      <c r="AA499" s="319" t="inlineStr">
        <is>
          <t>17/17</t>
        </is>
      </c>
      <c r="AB499" s="319" t="inlineStr">
        <is>
          <t>17/17</t>
        </is>
      </c>
      <c r="AC499" s="319" t="inlineStr">
        <is>
          <t>14/14</t>
        </is>
      </c>
      <c r="AD499" s="319" t="inlineStr">
        <is>
          <t>16/16</t>
        </is>
      </c>
      <c r="AE499" s="319" t="inlineStr">
        <is>
          <t>15/15</t>
        </is>
      </c>
      <c r="AF499" s="319" t="inlineStr">
        <is>
          <t>17/17</t>
        </is>
      </c>
      <c r="AG499" s="319" t="inlineStr">
        <is>
          <t>18/18</t>
        </is>
      </c>
      <c r="AH499" s="319" t="inlineStr">
        <is>
          <t>17/17</t>
        </is>
      </c>
      <c r="AI499" s="319" t="inlineStr">
        <is>
          <t>16/17</t>
        </is>
      </c>
      <c r="AJ499" s="319" t="inlineStr">
        <is>
          <t>17/17</t>
        </is>
      </c>
      <c r="AK499" s="319" t="inlineStr">
        <is>
          <t>15/17</t>
        </is>
      </c>
      <c r="AL499" s="319" t="inlineStr">
        <is>
          <t>14/14</t>
        </is>
      </c>
      <c r="AM499" s="319" t="inlineStr">
        <is>
          <t>16/16</t>
        </is>
      </c>
      <c r="AN499" s="319" t="inlineStr">
        <is>
          <t>18/18</t>
        </is>
      </c>
      <c r="AO499" s="319" t="inlineStr">
        <is>
          <t>16/16</t>
        </is>
      </c>
      <c r="AP499" s="319" t="inlineStr">
        <is>
          <t>18/19</t>
        </is>
      </c>
      <c r="AQ499" s="319" t="inlineStr">
        <is>
          <t>15/15</t>
        </is>
      </c>
      <c r="AR499" s="319" t="inlineStr">
        <is>
          <t>16/17</t>
        </is>
      </c>
      <c r="AS499" s="319" t="inlineStr">
        <is>
          <t>16/17</t>
        </is>
      </c>
      <c r="AT499" s="319" t="inlineStr">
        <is>
          <t>18/18</t>
        </is>
      </c>
      <c r="AU499" s="319" t="inlineStr">
        <is>
          <t>18/18</t>
        </is>
      </c>
      <c r="AV499" s="319" t="inlineStr">
        <is>
          <t>16/16</t>
        </is>
      </c>
      <c r="AW499" s="319" t="inlineStr">
        <is>
          <t>15/15</t>
        </is>
      </c>
      <c r="AX499" s="319" t="inlineStr">
        <is>
          <t>14/14</t>
        </is>
      </c>
      <c r="AY499" s="319" t="inlineStr">
        <is>
          <t>12/12</t>
        </is>
      </c>
      <c r="AZ499" s="319" t="inlineStr">
        <is>
          <t>12/12</t>
        </is>
      </c>
      <c r="BA499" s="319" t="inlineStr">
        <is>
          <t>12/12</t>
        </is>
      </c>
      <c r="BB499" s="319" t="inlineStr">
        <is>
          <t>11/14</t>
        </is>
      </c>
      <c r="BC499" s="319" t="inlineStr">
        <is>
          <t>12/12</t>
        </is>
      </c>
      <c r="BD499" s="319" t="inlineStr">
        <is>
          <t>9/10</t>
        </is>
      </c>
      <c r="BE499" s="319" t="inlineStr">
        <is>
          <t>10/11</t>
        </is>
      </c>
      <c r="BF499" s="319" t="inlineStr">
        <is>
          <t>9/10</t>
        </is>
      </c>
      <c r="BG499" s="319" t="inlineStr">
        <is>
          <t>10/10</t>
        </is>
      </c>
      <c r="BH499" s="319" t="inlineStr">
        <is>
          <t>10/10</t>
        </is>
      </c>
      <c r="BI499" s="319" t="inlineStr">
        <is>
          <t>10/10</t>
        </is>
      </c>
      <c r="BJ499" s="319" t="inlineStr">
        <is>
          <t>11/11</t>
        </is>
      </c>
      <c r="BK499" s="319" t="inlineStr">
        <is>
          <t>9/9</t>
        </is>
      </c>
      <c r="BL499" s="319" t="inlineStr">
        <is>
          <t>10/10</t>
        </is>
      </c>
      <c r="BM499" s="319" t="inlineStr">
        <is>
          <t>10/10</t>
        </is>
      </c>
      <c r="BN499" s="319" t="inlineStr">
        <is>
          <t>10/10</t>
        </is>
      </c>
      <c r="BO499" s="319" t="inlineStr">
        <is>
          <t>12/12</t>
        </is>
      </c>
      <c r="BP499" s="319" t="inlineStr">
        <is>
          <t>14/14</t>
        </is>
      </c>
      <c r="BQ499" s="319" t="inlineStr">
        <is>
          <t>10/11</t>
        </is>
      </c>
      <c r="BR499" s="319" t="inlineStr">
        <is>
          <t>11/12</t>
        </is>
      </c>
      <c r="BS499" s="319" t="inlineStr">
        <is>
          <t>11/12</t>
        </is>
      </c>
      <c r="BT499" s="319" t="inlineStr">
        <is>
          <t>11/12</t>
        </is>
      </c>
      <c r="BU499" s="319" t="inlineStr">
        <is>
          <t>4/4</t>
        </is>
      </c>
      <c r="BV499" s="319" t="inlineStr">
        <is>
          <t>4/4</t>
        </is>
      </c>
      <c r="BW499" s="319" t="inlineStr">
        <is>
          <t>4/4</t>
        </is>
      </c>
      <c r="BX499" s="319" t="inlineStr">
        <is>
          <t>4/4</t>
        </is>
      </c>
      <c r="BY499" s="319" t="inlineStr">
        <is>
          <t>-</t>
        </is>
      </c>
      <c r="BZ499" s="319" t="inlineStr">
        <is>
          <t>-</t>
        </is>
      </c>
      <c r="CA499" s="319" t="inlineStr">
        <is>
          <t>-</t>
        </is>
      </c>
      <c r="CB499" s="319" t="inlineStr">
        <is>
          <t>-</t>
        </is>
      </c>
      <c r="CC499" s="302" t="n"/>
      <c r="CD499" s="302" t="n"/>
      <c r="CE499" s="302" t="n"/>
      <c r="CF499" s="302" t="n"/>
      <c r="CG499" s="302" t="n"/>
      <c r="CH499" s="302" t="n"/>
      <c r="CI499" s="302" t="n"/>
      <c r="CJ499" s="302" t="n"/>
      <c r="CK499" s="302" t="n"/>
      <c r="CL499" s="302" t="n"/>
      <c r="CM499" s="302" t="n"/>
      <c r="CN499" s="302" t="n"/>
      <c r="CO499" s="302" t="n"/>
      <c r="CP499" s="302" t="n"/>
      <c r="CQ499" s="302" t="n"/>
      <c r="CR499" s="302" t="n"/>
      <c r="CS499" s="302" t="n"/>
      <c r="CT499" s="302" t="n"/>
      <c r="CU499" s="302" t="n"/>
      <c r="CV499" s="302" t="n"/>
    </row>
    <row r="500" ht="10.5" customHeight="1" s="412">
      <c r="A500" s="302" t="inlineStr">
        <is>
          <t xml:space="preserve">    Acctg. Standard</t>
        </is>
      </c>
      <c r="B500" s="319" t="inlineStr">
        <is>
          <t>-</t>
        </is>
      </c>
      <c r="C500" s="319" t="inlineStr">
        <is>
          <t>US GAAP</t>
        </is>
      </c>
      <c r="D500" s="319" t="inlineStr">
        <is>
          <t>US GAAP</t>
        </is>
      </c>
      <c r="E500" s="319" t="inlineStr">
        <is>
          <t>-</t>
        </is>
      </c>
      <c r="F500" s="319" t="inlineStr">
        <is>
          <t>US GAAP</t>
        </is>
      </c>
      <c r="G500" s="319" t="inlineStr">
        <is>
          <t>US GAAP</t>
        </is>
      </c>
      <c r="H500" s="319" t="inlineStr">
        <is>
          <t>US GAAP</t>
        </is>
      </c>
      <c r="I500" s="319" t="inlineStr">
        <is>
          <t>US GAAP</t>
        </is>
      </c>
      <c r="J500" s="319" t="inlineStr">
        <is>
          <t>US GAAP</t>
        </is>
      </c>
      <c r="K500" s="319" t="inlineStr">
        <is>
          <t>US GAAP</t>
        </is>
      </c>
      <c r="L500" s="319" t="inlineStr">
        <is>
          <t>US GAAP</t>
        </is>
      </c>
      <c r="M500" s="319" t="inlineStr">
        <is>
          <t>US GAAP</t>
        </is>
      </c>
      <c r="N500" s="319" t="inlineStr">
        <is>
          <t>US GAAP</t>
        </is>
      </c>
      <c r="O500" s="319" t="inlineStr">
        <is>
          <t>US GAAP</t>
        </is>
      </c>
      <c r="P500" s="319" t="inlineStr">
        <is>
          <t>US GAAP</t>
        </is>
      </c>
      <c r="Q500" s="319" t="inlineStr">
        <is>
          <t>US GAAP</t>
        </is>
      </c>
      <c r="R500" s="319" t="inlineStr">
        <is>
          <t>US GAAP</t>
        </is>
      </c>
      <c r="S500" s="319" t="inlineStr">
        <is>
          <t>US GAAP</t>
        </is>
      </c>
      <c r="T500" s="319" t="inlineStr">
        <is>
          <t>US GAAP</t>
        </is>
      </c>
      <c r="U500" s="319" t="inlineStr">
        <is>
          <t>US GAAP</t>
        </is>
      </c>
      <c r="V500" s="319" t="inlineStr">
        <is>
          <t>US GAAP</t>
        </is>
      </c>
      <c r="W500" s="319" t="inlineStr">
        <is>
          <t>US GAAP</t>
        </is>
      </c>
      <c r="X500" s="319" t="inlineStr">
        <is>
          <t>US GAAP</t>
        </is>
      </c>
      <c r="Y500" s="319" t="inlineStr">
        <is>
          <t>US GAAP</t>
        </is>
      </c>
      <c r="Z500" s="319" t="inlineStr">
        <is>
          <t>US GAAP</t>
        </is>
      </c>
      <c r="AA500" s="319" t="inlineStr">
        <is>
          <t>US GAAP</t>
        </is>
      </c>
      <c r="AB500" s="319" t="inlineStr">
        <is>
          <t>US GAAP</t>
        </is>
      </c>
      <c r="AC500" s="319" t="inlineStr">
        <is>
          <t>US GAAP</t>
        </is>
      </c>
      <c r="AD500" s="319" t="inlineStr">
        <is>
          <t>US GAAP</t>
        </is>
      </c>
      <c r="AE500" s="319" t="inlineStr">
        <is>
          <t>US GAAP</t>
        </is>
      </c>
      <c r="AF500" s="319" t="inlineStr">
        <is>
          <t>US GAAP</t>
        </is>
      </c>
      <c r="AG500" s="319" t="inlineStr">
        <is>
          <t>US GAAP</t>
        </is>
      </c>
      <c r="AH500" s="319" t="inlineStr">
        <is>
          <t>US GAAP</t>
        </is>
      </c>
      <c r="AI500" s="319" t="inlineStr">
        <is>
          <t>US GAAP</t>
        </is>
      </c>
      <c r="AJ500" s="319" t="inlineStr">
        <is>
          <t>US GAAP</t>
        </is>
      </c>
      <c r="AK500" s="319" t="inlineStr">
        <is>
          <t>US GAAP</t>
        </is>
      </c>
      <c r="AL500" s="319" t="inlineStr">
        <is>
          <t>US GAAP</t>
        </is>
      </c>
      <c r="AM500" s="319" t="inlineStr">
        <is>
          <t>US GAAP</t>
        </is>
      </c>
      <c r="AN500" s="319" t="inlineStr">
        <is>
          <t>US GAAP</t>
        </is>
      </c>
      <c r="AO500" s="319" t="inlineStr">
        <is>
          <t>US GAAP</t>
        </is>
      </c>
      <c r="AP500" s="319" t="inlineStr">
        <is>
          <t>US GAAP</t>
        </is>
      </c>
      <c r="AQ500" s="319" t="inlineStr">
        <is>
          <t>US GAAP</t>
        </is>
      </c>
      <c r="AR500" s="319" t="inlineStr">
        <is>
          <t>US GAAP</t>
        </is>
      </c>
      <c r="AS500" s="319" t="inlineStr">
        <is>
          <t>US GAAP</t>
        </is>
      </c>
      <c r="AT500" s="319" t="inlineStr">
        <is>
          <t>US GAAP</t>
        </is>
      </c>
      <c r="AU500" s="319" t="inlineStr">
        <is>
          <t>US GAAP</t>
        </is>
      </c>
      <c r="AV500" s="319" t="inlineStr">
        <is>
          <t>US GAAP</t>
        </is>
      </c>
      <c r="AW500" s="319" t="inlineStr">
        <is>
          <t>US GAAP</t>
        </is>
      </c>
      <c r="AX500" s="319" t="inlineStr">
        <is>
          <t>US GAAP</t>
        </is>
      </c>
      <c r="AY500" s="319" t="inlineStr">
        <is>
          <t>US GAAP</t>
        </is>
      </c>
      <c r="AZ500" s="319" t="inlineStr">
        <is>
          <t>US GAAP</t>
        </is>
      </c>
      <c r="BA500" s="319" t="inlineStr">
        <is>
          <t>US GAAP</t>
        </is>
      </c>
      <c r="BB500" s="319" t="inlineStr">
        <is>
          <t>US GAAP</t>
        </is>
      </c>
      <c r="BC500" s="319" t="inlineStr">
        <is>
          <t>US GAAP</t>
        </is>
      </c>
      <c r="BD500" s="319" t="inlineStr">
        <is>
          <t>US GAAP</t>
        </is>
      </c>
      <c r="BE500" s="319" t="inlineStr">
        <is>
          <t>US GAAP</t>
        </is>
      </c>
      <c r="BF500" s="319" t="inlineStr">
        <is>
          <t>US GAAP</t>
        </is>
      </c>
      <c r="BG500" s="319" t="inlineStr">
        <is>
          <t>US GAAP</t>
        </is>
      </c>
      <c r="BH500" s="319" t="inlineStr">
        <is>
          <t>US GAAP</t>
        </is>
      </c>
      <c r="BI500" s="319" t="inlineStr">
        <is>
          <t>US GAAP</t>
        </is>
      </c>
      <c r="BJ500" s="319" t="inlineStr">
        <is>
          <t>US GAAP</t>
        </is>
      </c>
      <c r="BK500" s="319" t="inlineStr">
        <is>
          <t>US GAAP</t>
        </is>
      </c>
      <c r="BL500" s="319" t="inlineStr">
        <is>
          <t>US GAAP</t>
        </is>
      </c>
      <c r="BM500" s="319" t="inlineStr">
        <is>
          <t>US GAAP</t>
        </is>
      </c>
      <c r="BN500" s="319" t="inlineStr">
        <is>
          <t>US GAAP</t>
        </is>
      </c>
      <c r="BO500" s="319" t="inlineStr">
        <is>
          <t>US GAAP</t>
        </is>
      </c>
      <c r="BP500" s="319" t="inlineStr">
        <is>
          <t>US GAAP</t>
        </is>
      </c>
      <c r="BQ500" s="319" t="inlineStr">
        <is>
          <t>US GAAP</t>
        </is>
      </c>
      <c r="BR500" s="319" t="inlineStr">
        <is>
          <t>US GAAP</t>
        </is>
      </c>
      <c r="BS500" s="319" t="inlineStr">
        <is>
          <t>US GAAP</t>
        </is>
      </c>
      <c r="BT500" s="319" t="inlineStr">
        <is>
          <t>US GAAP</t>
        </is>
      </c>
      <c r="BU500" s="319" t="inlineStr">
        <is>
          <t>US GAAP</t>
        </is>
      </c>
      <c r="BV500" s="319" t="inlineStr">
        <is>
          <t>US GAAP</t>
        </is>
      </c>
      <c r="BW500" s="319" t="inlineStr">
        <is>
          <t>US GAAP</t>
        </is>
      </c>
      <c r="BX500" s="319" t="inlineStr">
        <is>
          <t>US GAAP</t>
        </is>
      </c>
      <c r="BY500" s="319" t="inlineStr">
        <is>
          <t>-</t>
        </is>
      </c>
      <c r="BZ500" s="319" t="inlineStr">
        <is>
          <t>-</t>
        </is>
      </c>
      <c r="CA500" s="319" t="inlineStr">
        <is>
          <t>-</t>
        </is>
      </c>
      <c r="CB500" s="319" t="inlineStr">
        <is>
          <t>-</t>
        </is>
      </c>
      <c r="CC500" s="302" t="n"/>
      <c r="CD500" s="302" t="n"/>
      <c r="CE500" s="302" t="n"/>
      <c r="CF500" s="302" t="n"/>
      <c r="CG500" s="302" t="n"/>
      <c r="CH500" s="302" t="n"/>
      <c r="CI500" s="302" t="n"/>
      <c r="CJ500" s="302" t="n"/>
      <c r="CK500" s="302" t="n"/>
      <c r="CL500" s="302" t="n"/>
      <c r="CM500" s="302" t="n"/>
      <c r="CN500" s="302" t="n"/>
      <c r="CO500" s="302" t="n"/>
      <c r="CP500" s="302" t="n"/>
      <c r="CQ500" s="302" t="n"/>
      <c r="CR500" s="302" t="n"/>
      <c r="CS500" s="302" t="n"/>
      <c r="CT500" s="302" t="n"/>
      <c r="CU500" s="302" t="n"/>
      <c r="CV500" s="302" t="n"/>
    </row>
    <row r="501" ht="10.5" customHeight="1" s="412">
      <c r="A501" s="318" t="inlineStr">
        <is>
          <t>EBIT</t>
        </is>
      </c>
      <c r="B501" s="461" t="n">
        <v>9.77</v>
      </c>
      <c r="C501" s="461" t="n">
        <v>11.83</v>
      </c>
      <c r="D501" s="461" t="n">
        <v>21.676</v>
      </c>
      <c r="E501" s="461" t="n">
        <v>11.72</v>
      </c>
      <c r="F501" s="461" t="n">
        <v>15.543</v>
      </c>
      <c r="G501" s="461" t="n">
        <v>13.055</v>
      </c>
      <c r="H501" s="461" t="n">
        <v>20.446</v>
      </c>
      <c r="I501" s="461" t="n">
        <v>9.853</v>
      </c>
      <c r="J501" s="461" t="n">
        <v>14.332</v>
      </c>
      <c r="K501" s="461" t="n">
        <v>20.926</v>
      </c>
      <c r="L501" s="461" t="n">
        <v>41.435</v>
      </c>
      <c r="M501" s="461" t="n">
        <v>32.474</v>
      </c>
      <c r="N501" s="461" t="n">
        <v>34.243</v>
      </c>
      <c r="O501" s="461" t="n">
        <v>42.376</v>
      </c>
      <c r="P501" s="461" t="n">
        <v>71.977</v>
      </c>
      <c r="Q501" s="461" t="n">
        <v>51.687</v>
      </c>
      <c r="R501" s="461" t="n">
        <v>59.483</v>
      </c>
      <c r="S501" s="461" t="n">
        <v>59.721</v>
      </c>
      <c r="T501" s="461" t="n">
        <v>116.067</v>
      </c>
      <c r="U501" s="461" t="n">
        <v>73.065</v>
      </c>
      <c r="V501" s="461" t="n">
        <v>70.188</v>
      </c>
      <c r="W501" s="461" t="n">
        <v>80.611</v>
      </c>
      <c r="X501" s="461" t="n">
        <v>152.575</v>
      </c>
      <c r="Y501" s="461" t="n">
        <v>65.889</v>
      </c>
      <c r="Z501" s="461" t="n">
        <v>78.986</v>
      </c>
      <c r="AA501" s="461" t="n">
        <v>92.336</v>
      </c>
      <c r="AB501" s="461" t="n">
        <v>154.147</v>
      </c>
      <c r="AC501" s="461" t="n">
        <v>69.801</v>
      </c>
      <c r="AD501" s="461" t="n">
        <v>67.88800000000001</v>
      </c>
      <c r="AE501" s="461" t="n">
        <v>81.15600000000001</v>
      </c>
      <c r="AF501" s="461" t="n">
        <v>157.188</v>
      </c>
      <c r="AG501" s="461" t="n">
        <v>68.036</v>
      </c>
      <c r="AH501" s="461" t="n">
        <v>66.57899999999999</v>
      </c>
      <c r="AI501" s="461" t="n">
        <v>68.178</v>
      </c>
      <c r="AJ501" s="461" t="n">
        <v>166.283</v>
      </c>
      <c r="AK501" s="461" t="n">
        <v>57.589</v>
      </c>
      <c r="AL501" s="461" t="n">
        <v>73.959</v>
      </c>
      <c r="AM501" s="461" t="n">
        <v>92.97499999999999</v>
      </c>
      <c r="AN501" s="461" t="n">
        <v>196.629</v>
      </c>
      <c r="AO501" s="461" t="n">
        <v>63.173</v>
      </c>
      <c r="AP501" s="461" t="n">
        <v>74.142</v>
      </c>
      <c r="AQ501" s="461" t="n">
        <v>107.774</v>
      </c>
      <c r="AR501" s="461" t="n">
        <v>258.136</v>
      </c>
      <c r="AS501" s="461" t="n">
        <v>104.305</v>
      </c>
      <c r="AT501" s="461" t="n">
        <v>134.208</v>
      </c>
      <c r="AU501" s="461" t="n">
        <v>135.903</v>
      </c>
      <c r="AV501" s="461" t="n">
        <v>331.42</v>
      </c>
      <c r="AW501" s="461" t="n">
        <v>128.812</v>
      </c>
      <c r="AX501" s="461" t="n">
        <v>167.982</v>
      </c>
      <c r="AY501" s="461" t="n">
        <v>175.829</v>
      </c>
      <c r="AZ501" s="461" t="n">
        <v>416.487</v>
      </c>
      <c r="BA501" s="461" t="n">
        <v>32.751</v>
      </c>
      <c r="BB501" s="461" t="n">
        <v>135.873</v>
      </c>
      <c r="BC501" s="461" t="n">
        <v>213.451</v>
      </c>
      <c r="BD501" s="461" t="n">
        <v>465.707</v>
      </c>
      <c r="BE501" s="461" t="n">
        <v>193.821</v>
      </c>
      <c r="BF501" s="461" t="n">
        <v>299.174</v>
      </c>
      <c r="BG501" s="461" t="n">
        <v>282.074</v>
      </c>
      <c r="BH501" s="461" t="n">
        <v>592.016</v>
      </c>
      <c r="BI501" s="461" t="n">
        <v>260.347</v>
      </c>
      <c r="BJ501" s="461" t="n">
        <v>391.028</v>
      </c>
      <c r="BK501" s="461" t="n">
        <v>352.427</v>
      </c>
      <c r="BL501" s="461" t="n">
        <v>785.2670000000001</v>
      </c>
      <c r="BM501" s="461" t="n">
        <v>401.414</v>
      </c>
      <c r="BN501" s="461" t="n">
        <v>479.257</v>
      </c>
      <c r="BO501" s="461" t="n">
        <v>412.616</v>
      </c>
      <c r="BP501" s="461" t="n">
        <v>913.89</v>
      </c>
      <c r="BQ501" s="461" t="n">
        <v>432.642</v>
      </c>
      <c r="BR501" s="462" t="n">
        <v>515.25545</v>
      </c>
      <c r="BS501" s="462" t="n">
        <v>489.6922</v>
      </c>
      <c r="BT501" s="462" t="n">
        <v>1059.22032</v>
      </c>
      <c r="BU501" s="462" t="n">
        <v>473.33642</v>
      </c>
      <c r="BV501" s="462" t="n">
        <v>557.825</v>
      </c>
      <c r="BW501" s="462" t="n">
        <v>528.05</v>
      </c>
      <c r="BX501" s="462" t="n">
        <v>1077.725</v>
      </c>
      <c r="BY501" s="319" t="inlineStr">
        <is>
          <t>-</t>
        </is>
      </c>
      <c r="BZ501" s="319" t="inlineStr">
        <is>
          <t>-</t>
        </is>
      </c>
      <c r="CA501" s="319" t="inlineStr">
        <is>
          <t>-</t>
        </is>
      </c>
      <c r="CB501" s="319" t="inlineStr">
        <is>
          <t>-</t>
        </is>
      </c>
      <c r="CC501" s="302" t="n"/>
      <c r="CD501" s="302" t="n"/>
      <c r="CE501" s="302" t="n"/>
      <c r="CF501" s="302" t="n"/>
      <c r="CG501" s="302" t="n"/>
      <c r="CH501" s="302" t="n"/>
      <c r="CI501" s="302" t="n"/>
      <c r="CJ501" s="302" t="n"/>
      <c r="CK501" s="302" t="n"/>
      <c r="CL501" s="302" t="n"/>
      <c r="CM501" s="302" t="n"/>
      <c r="CN501" s="302" t="n"/>
      <c r="CO501" s="302" t="n"/>
      <c r="CP501" s="302" t="n"/>
      <c r="CQ501" s="302" t="n"/>
      <c r="CR501" s="302" t="n"/>
      <c r="CS501" s="302" t="n"/>
      <c r="CT501" s="302" t="n"/>
      <c r="CU501" s="302" t="n"/>
      <c r="CV501" s="302" t="n"/>
    </row>
    <row r="502" ht="10.5" customHeight="1" s="412">
      <c r="A502" s="302" t="inlineStr">
        <is>
          <t xml:space="preserve">    Final Est.</t>
        </is>
      </c>
      <c r="B502" s="462" t="n">
        <v>5.96867</v>
      </c>
      <c r="C502" s="462" t="n">
        <v>11.11912</v>
      </c>
      <c r="D502" s="462" t="n">
        <v>20.73512</v>
      </c>
      <c r="E502" s="462" t="n">
        <v>11.743</v>
      </c>
      <c r="F502" s="462" t="n">
        <v>13.776</v>
      </c>
      <c r="G502" s="462" t="n">
        <v>12.648</v>
      </c>
      <c r="H502" s="462" t="n">
        <v>16.012</v>
      </c>
      <c r="I502" s="462" t="n">
        <v>8.108000000000001</v>
      </c>
      <c r="J502" s="462" t="n">
        <v>10.495</v>
      </c>
      <c r="K502" s="462" t="n">
        <v>20.021</v>
      </c>
      <c r="L502" s="462" t="n">
        <v>31.47588</v>
      </c>
      <c r="M502" s="462" t="n">
        <v>22.84222</v>
      </c>
      <c r="N502" s="462" t="n">
        <v>28.20313</v>
      </c>
      <c r="O502" s="462" t="n">
        <v>30.1259</v>
      </c>
      <c r="P502" s="462" t="n">
        <v>67.98048</v>
      </c>
      <c r="Q502" s="462" t="n">
        <v>42.51176</v>
      </c>
      <c r="R502" s="462" t="n">
        <v>49.2974</v>
      </c>
      <c r="S502" s="462" t="n">
        <v>55.4617</v>
      </c>
      <c r="T502" s="462" t="n">
        <v>108.01269</v>
      </c>
      <c r="U502" s="462" t="n">
        <v>68.38686</v>
      </c>
      <c r="V502" s="462" t="n">
        <v>70.62407</v>
      </c>
      <c r="W502" s="462" t="n">
        <v>74.96519000000001</v>
      </c>
      <c r="X502" s="462" t="n">
        <v>151.67594</v>
      </c>
      <c r="Y502" s="462" t="n">
        <v>62.28585</v>
      </c>
      <c r="Z502" s="462" t="n">
        <v>71.92332</v>
      </c>
      <c r="AA502" s="462" t="n">
        <v>84.74439</v>
      </c>
      <c r="AB502" s="462" t="n">
        <v>148.82608</v>
      </c>
      <c r="AC502" s="462" t="n">
        <v>66.03064999999999</v>
      </c>
      <c r="AD502" s="462" t="n">
        <v>59.26402</v>
      </c>
      <c r="AE502" s="462" t="n">
        <v>77.05888</v>
      </c>
      <c r="AF502" s="462" t="n">
        <v>147.04389</v>
      </c>
      <c r="AG502" s="462" t="n">
        <v>65.58674000000001</v>
      </c>
      <c r="AH502" s="462" t="n">
        <v>67.02800999999999</v>
      </c>
      <c r="AI502" s="462" t="n">
        <v>74.71102999999999</v>
      </c>
      <c r="AJ502" s="462" t="n">
        <v>156.38522</v>
      </c>
      <c r="AK502" s="462" t="n">
        <v>59.68072</v>
      </c>
      <c r="AL502" s="462" t="n">
        <v>74.70395000000001</v>
      </c>
      <c r="AM502" s="462" t="n">
        <v>83.59481</v>
      </c>
      <c r="AN502" s="462" t="n">
        <v>199.51814</v>
      </c>
      <c r="AO502" s="462" t="n">
        <v>54.57517</v>
      </c>
      <c r="AP502" s="462" t="n">
        <v>68.59310000000001</v>
      </c>
      <c r="AQ502" s="462" t="n">
        <v>101.61472</v>
      </c>
      <c r="AR502" s="462" t="n">
        <v>246.12451</v>
      </c>
      <c r="AS502" s="462" t="n">
        <v>86.44119000000001</v>
      </c>
      <c r="AT502" s="462" t="n">
        <v>93.97786000000001</v>
      </c>
      <c r="AU502" s="462" t="n">
        <v>131.18036</v>
      </c>
      <c r="AV502" s="462" t="n">
        <v>330.06111</v>
      </c>
      <c r="AW502" s="462" t="n">
        <v>126.65295</v>
      </c>
      <c r="AX502" s="462" t="n">
        <v>159.9184</v>
      </c>
      <c r="AY502" s="462" t="n">
        <v>168.13054</v>
      </c>
      <c r="AZ502" s="462" t="n">
        <v>408.07355</v>
      </c>
      <c r="BA502" s="462" t="n">
        <v>43.72896</v>
      </c>
      <c r="BB502" s="462" t="n">
        <v>97.32213</v>
      </c>
      <c r="BC502" s="462" t="n">
        <v>159.52666</v>
      </c>
      <c r="BD502" s="462" t="n">
        <v>454.84377</v>
      </c>
      <c r="BE502" s="462" t="n">
        <v>153.9869</v>
      </c>
      <c r="BF502" s="462" t="n">
        <v>211.59061</v>
      </c>
      <c r="BG502" s="462" t="n">
        <v>251.92093</v>
      </c>
      <c r="BH502" s="462" t="n">
        <v>584.80669</v>
      </c>
      <c r="BI502" s="462" t="n">
        <v>255.54486</v>
      </c>
      <c r="BJ502" s="462" t="n">
        <v>333.33438</v>
      </c>
      <c r="BK502" s="462" t="n">
        <v>349.37126</v>
      </c>
      <c r="BL502" s="462" t="n">
        <v>758.9906999999999</v>
      </c>
      <c r="BM502" s="462" t="n">
        <v>356.90101</v>
      </c>
      <c r="BN502" s="462" t="n">
        <v>458.67996</v>
      </c>
      <c r="BO502" s="462" t="n">
        <v>410.89816</v>
      </c>
      <c r="BP502" s="462" t="n">
        <v>896.19897</v>
      </c>
      <c r="BQ502" s="462" t="n">
        <v>414.9555</v>
      </c>
      <c r="BR502" s="319" t="inlineStr">
        <is>
          <t>-</t>
        </is>
      </c>
      <c r="BS502" s="319" t="inlineStr">
        <is>
          <t>-</t>
        </is>
      </c>
      <c r="BT502" s="319" t="inlineStr">
        <is>
          <t>-</t>
        </is>
      </c>
      <c r="BU502" s="319" t="inlineStr">
        <is>
          <t>-</t>
        </is>
      </c>
      <c r="BV502" s="319" t="inlineStr">
        <is>
          <t>-</t>
        </is>
      </c>
      <c r="BW502" s="319" t="inlineStr">
        <is>
          <t>-</t>
        </is>
      </c>
      <c r="BX502" s="319" t="inlineStr">
        <is>
          <t>-</t>
        </is>
      </c>
      <c r="BY502" s="319" t="inlineStr">
        <is>
          <t>-</t>
        </is>
      </c>
      <c r="BZ502" s="319" t="inlineStr">
        <is>
          <t>-</t>
        </is>
      </c>
      <c r="CA502" s="319" t="inlineStr">
        <is>
          <t>-</t>
        </is>
      </c>
      <c r="CB502" s="319" t="inlineStr">
        <is>
          <t>-</t>
        </is>
      </c>
      <c r="CC502" s="302" t="n"/>
      <c r="CD502" s="302" t="n"/>
      <c r="CE502" s="302" t="n"/>
      <c r="CF502" s="302" t="n"/>
      <c r="CG502" s="302" t="n"/>
      <c r="CH502" s="302" t="n"/>
      <c r="CI502" s="302" t="n"/>
      <c r="CJ502" s="302" t="n"/>
      <c r="CK502" s="302" t="n"/>
      <c r="CL502" s="302" t="n"/>
      <c r="CM502" s="302" t="n"/>
      <c r="CN502" s="302" t="n"/>
      <c r="CO502" s="302" t="n"/>
      <c r="CP502" s="302" t="n"/>
      <c r="CQ502" s="302" t="n"/>
      <c r="CR502" s="302" t="n"/>
      <c r="CS502" s="302" t="n"/>
      <c r="CT502" s="302" t="n"/>
      <c r="CU502" s="302" t="n"/>
      <c r="CV502" s="302" t="n"/>
    </row>
    <row r="503" ht="10.5" customHeight="1" s="412">
      <c r="A503" s="302" t="inlineStr">
        <is>
          <t xml:space="preserve">    Median</t>
        </is>
      </c>
      <c r="B503" s="462" t="n">
        <v>5.9</v>
      </c>
      <c r="C503" s="462" t="n">
        <v>11.05</v>
      </c>
      <c r="D503" s="462" t="n">
        <v>20.762</v>
      </c>
      <c r="E503" s="462" t="n">
        <v>11.746</v>
      </c>
      <c r="F503" s="462" t="n">
        <v>13.35</v>
      </c>
      <c r="G503" s="462" t="n">
        <v>12.6</v>
      </c>
      <c r="H503" s="462" t="n">
        <v>16.2</v>
      </c>
      <c r="I503" s="462" t="n">
        <v>7.813</v>
      </c>
      <c r="J503" s="462" t="n">
        <v>10.417</v>
      </c>
      <c r="K503" s="462" t="n">
        <v>20.029</v>
      </c>
      <c r="L503" s="462" t="n">
        <v>31.091</v>
      </c>
      <c r="M503" s="462" t="n">
        <v>22.5</v>
      </c>
      <c r="N503" s="462" t="n">
        <v>27.672</v>
      </c>
      <c r="O503" s="462" t="n">
        <v>29.4</v>
      </c>
      <c r="P503" s="462" t="n">
        <v>68</v>
      </c>
      <c r="Q503" s="462" t="n">
        <v>42.363</v>
      </c>
      <c r="R503" s="462" t="n">
        <v>49.267</v>
      </c>
      <c r="S503" s="462" t="n">
        <v>55.289</v>
      </c>
      <c r="T503" s="462" t="n">
        <v>110.3</v>
      </c>
      <c r="U503" s="462" t="n">
        <v>67.65000000000001</v>
      </c>
      <c r="V503" s="462" t="n">
        <v>70.1191</v>
      </c>
      <c r="W503" s="462" t="n">
        <v>75</v>
      </c>
      <c r="X503" s="462" t="n">
        <v>151.5</v>
      </c>
      <c r="Y503" s="462" t="n">
        <v>62</v>
      </c>
      <c r="Z503" s="462" t="n">
        <v>72.04900000000001</v>
      </c>
      <c r="AA503" s="462" t="n">
        <v>84.435</v>
      </c>
      <c r="AB503" s="462" t="n">
        <v>148.7855</v>
      </c>
      <c r="AC503" s="462" t="n">
        <v>66</v>
      </c>
      <c r="AD503" s="462" t="n">
        <v>59.2</v>
      </c>
      <c r="AE503" s="462" t="n">
        <v>77.12184000000001</v>
      </c>
      <c r="AF503" s="462" t="n">
        <v>147.45</v>
      </c>
      <c r="AG503" s="462" t="n">
        <v>65.7</v>
      </c>
      <c r="AH503" s="462" t="n">
        <v>67.09999999999999</v>
      </c>
      <c r="AI503" s="462" t="n">
        <v>74.71178999999999</v>
      </c>
      <c r="AJ503" s="462" t="n">
        <v>156.358</v>
      </c>
      <c r="AK503" s="462" t="n">
        <v>59.28432</v>
      </c>
      <c r="AL503" s="462" t="n">
        <v>74.75</v>
      </c>
      <c r="AM503" s="462" t="n">
        <v>84.8</v>
      </c>
      <c r="AN503" s="462" t="n">
        <v>199.96996</v>
      </c>
      <c r="AO503" s="462" t="n">
        <v>54.45401</v>
      </c>
      <c r="AP503" s="462" t="n">
        <v>68</v>
      </c>
      <c r="AQ503" s="462" t="n">
        <v>101.7</v>
      </c>
      <c r="AR503" s="462" t="n">
        <v>246.1405</v>
      </c>
      <c r="AS503" s="462" t="n">
        <v>86.59999999999999</v>
      </c>
      <c r="AT503" s="462" t="n">
        <v>93.8</v>
      </c>
      <c r="AU503" s="462" t="n">
        <v>130</v>
      </c>
      <c r="AV503" s="462" t="n">
        <v>329.6</v>
      </c>
      <c r="AW503" s="462" t="n">
        <v>126.02201</v>
      </c>
      <c r="AX503" s="462" t="n">
        <v>159.4</v>
      </c>
      <c r="AY503" s="462" t="n">
        <v>167.8835</v>
      </c>
      <c r="AZ503" s="462" t="n">
        <v>408.54928</v>
      </c>
      <c r="BA503" s="462" t="n">
        <v>47.48614</v>
      </c>
      <c r="BB503" s="462" t="n">
        <v>95.2</v>
      </c>
      <c r="BC503" s="462" t="n">
        <v>157.86789</v>
      </c>
      <c r="BD503" s="462" t="n">
        <v>454.18143</v>
      </c>
      <c r="BE503" s="462" t="n">
        <v>154.95</v>
      </c>
      <c r="BF503" s="462" t="n">
        <v>209.9</v>
      </c>
      <c r="BG503" s="462" t="n">
        <v>251.2</v>
      </c>
      <c r="BH503" s="462" t="n">
        <v>586.40936</v>
      </c>
      <c r="BI503" s="462" t="n">
        <v>254.4</v>
      </c>
      <c r="BJ503" s="462" t="n">
        <v>332.25</v>
      </c>
      <c r="BK503" s="462" t="n">
        <v>346.65</v>
      </c>
      <c r="BL503" s="462" t="n">
        <v>760</v>
      </c>
      <c r="BM503" s="462" t="n">
        <v>359.6</v>
      </c>
      <c r="BN503" s="462" t="n">
        <v>457</v>
      </c>
      <c r="BO503" s="462" t="n">
        <v>409.65</v>
      </c>
      <c r="BP503" s="462" t="n">
        <v>897.3</v>
      </c>
      <c r="BQ503" s="462" t="n">
        <v>413.6</v>
      </c>
      <c r="BR503" s="462" t="n">
        <v>514.35</v>
      </c>
      <c r="BS503" s="462" t="n">
        <v>491.86932</v>
      </c>
      <c r="BT503" s="462" t="n">
        <v>1068.6</v>
      </c>
      <c r="BU503" s="462" t="n">
        <v>479.45</v>
      </c>
      <c r="BV503" s="462" t="n">
        <v>582.65</v>
      </c>
      <c r="BW503" s="462" t="n">
        <v>551.6</v>
      </c>
      <c r="BX503" s="462" t="n">
        <v>1156.15</v>
      </c>
      <c r="BY503" s="319" t="inlineStr">
        <is>
          <t>-</t>
        </is>
      </c>
      <c r="BZ503" s="319" t="inlineStr">
        <is>
          <t>-</t>
        </is>
      </c>
      <c r="CA503" s="319" t="inlineStr">
        <is>
          <t>-</t>
        </is>
      </c>
      <c r="CB503" s="319" t="inlineStr">
        <is>
          <t>-</t>
        </is>
      </c>
      <c r="CC503" s="302" t="n"/>
      <c r="CD503" s="302" t="n"/>
      <c r="CE503" s="302" t="n"/>
      <c r="CF503" s="302" t="n"/>
      <c r="CG503" s="302" t="n"/>
      <c r="CH503" s="302" t="n"/>
      <c r="CI503" s="302" t="n"/>
      <c r="CJ503" s="302" t="n"/>
      <c r="CK503" s="302" t="n"/>
      <c r="CL503" s="302" t="n"/>
      <c r="CM503" s="302" t="n"/>
      <c r="CN503" s="302" t="n"/>
      <c r="CO503" s="302" t="n"/>
      <c r="CP503" s="302" t="n"/>
      <c r="CQ503" s="302" t="n"/>
      <c r="CR503" s="302" t="n"/>
      <c r="CS503" s="302" t="n"/>
      <c r="CT503" s="302" t="n"/>
      <c r="CU503" s="302" t="n"/>
      <c r="CV503" s="302" t="n"/>
    </row>
    <row r="504" ht="10.5" customHeight="1" s="412">
      <c r="A504" s="302" t="inlineStr">
        <is>
          <t xml:space="preserve">    High</t>
        </is>
      </c>
      <c r="B504" s="462" t="n">
        <v>7.503</v>
      </c>
      <c r="C504" s="462" t="n">
        <v>12.2</v>
      </c>
      <c r="D504" s="462" t="n">
        <v>22</v>
      </c>
      <c r="E504" s="462" t="n">
        <v>12.6</v>
      </c>
      <c r="F504" s="462" t="n">
        <v>15</v>
      </c>
      <c r="G504" s="462" t="n">
        <v>13.9</v>
      </c>
      <c r="H504" s="462" t="n">
        <v>17.6</v>
      </c>
      <c r="I504" s="462" t="n">
        <v>10.235</v>
      </c>
      <c r="J504" s="462" t="n">
        <v>12.6</v>
      </c>
      <c r="K504" s="462" t="n">
        <v>21</v>
      </c>
      <c r="L504" s="462" t="n">
        <v>34.7</v>
      </c>
      <c r="M504" s="462" t="n">
        <v>25</v>
      </c>
      <c r="N504" s="462" t="n">
        <v>30.6</v>
      </c>
      <c r="O504" s="462" t="n">
        <v>35</v>
      </c>
      <c r="P504" s="462" t="n">
        <v>70</v>
      </c>
      <c r="Q504" s="462" t="n">
        <v>45.69</v>
      </c>
      <c r="R504" s="462" t="n">
        <v>53</v>
      </c>
      <c r="S504" s="462" t="n">
        <v>59.9</v>
      </c>
      <c r="T504" s="462" t="n">
        <v>113</v>
      </c>
      <c r="U504" s="462" t="n">
        <v>74.59999999999999</v>
      </c>
      <c r="V504" s="462" t="n">
        <v>79.40000000000001</v>
      </c>
      <c r="W504" s="462" t="n">
        <v>80.5</v>
      </c>
      <c r="X504" s="462" t="n">
        <v>154.962</v>
      </c>
      <c r="Y504" s="462" t="n">
        <v>70.13533</v>
      </c>
      <c r="Z504" s="462" t="n">
        <v>76</v>
      </c>
      <c r="AA504" s="462" t="n">
        <v>89.3</v>
      </c>
      <c r="AB504" s="462" t="n">
        <v>152.9</v>
      </c>
      <c r="AC504" s="462" t="n">
        <v>70.11199999999999</v>
      </c>
      <c r="AD504" s="462" t="n">
        <v>63</v>
      </c>
      <c r="AE504" s="462" t="n">
        <v>81.64</v>
      </c>
      <c r="AF504" s="462" t="n">
        <v>151</v>
      </c>
      <c r="AG504" s="462" t="n">
        <v>69</v>
      </c>
      <c r="AH504" s="462" t="n">
        <v>71</v>
      </c>
      <c r="AI504" s="462" t="n">
        <v>78</v>
      </c>
      <c r="AJ504" s="462" t="n">
        <v>159.9</v>
      </c>
      <c r="AK504" s="462" t="n">
        <v>66</v>
      </c>
      <c r="AL504" s="462" t="n">
        <v>83.491</v>
      </c>
      <c r="AM504" s="462" t="n">
        <v>87</v>
      </c>
      <c r="AN504" s="462" t="n">
        <v>204</v>
      </c>
      <c r="AO504" s="462" t="n">
        <v>59.2</v>
      </c>
      <c r="AP504" s="462" t="n">
        <v>78.59999999999999</v>
      </c>
      <c r="AQ504" s="462" t="n">
        <v>105.14517</v>
      </c>
      <c r="AR504" s="462" t="n">
        <v>251.319</v>
      </c>
      <c r="AS504" s="462" t="n">
        <v>95.777</v>
      </c>
      <c r="AT504" s="462" t="n">
        <v>101.33767</v>
      </c>
      <c r="AU504" s="462" t="n">
        <v>142.764</v>
      </c>
      <c r="AV504" s="462" t="n">
        <v>336.17724</v>
      </c>
      <c r="AW504" s="462" t="n">
        <v>131.99644</v>
      </c>
      <c r="AX504" s="462" t="n">
        <v>165</v>
      </c>
      <c r="AY504" s="462" t="n">
        <v>175</v>
      </c>
      <c r="AZ504" s="462" t="n">
        <v>414</v>
      </c>
      <c r="BA504" s="462" t="n">
        <v>96.09999999999999</v>
      </c>
      <c r="BB504" s="462" t="n">
        <v>142.87361</v>
      </c>
      <c r="BC504" s="462" t="n">
        <v>196.09264</v>
      </c>
      <c r="BD504" s="462" t="n">
        <v>472</v>
      </c>
      <c r="BE504" s="462" t="n">
        <v>171.504</v>
      </c>
      <c r="BF504" s="462" t="n">
        <v>235.00965</v>
      </c>
      <c r="BG504" s="462" t="n">
        <v>268.04</v>
      </c>
      <c r="BH504" s="462" t="n">
        <v>596.9</v>
      </c>
      <c r="BI504" s="462" t="n">
        <v>265</v>
      </c>
      <c r="BJ504" s="462" t="n">
        <v>349</v>
      </c>
      <c r="BK504" s="462" t="n">
        <v>370</v>
      </c>
      <c r="BL504" s="462" t="n">
        <v>766</v>
      </c>
      <c r="BM504" s="462" t="n">
        <v>366</v>
      </c>
      <c r="BN504" s="462" t="n">
        <v>474</v>
      </c>
      <c r="BO504" s="462" t="n">
        <v>423.301</v>
      </c>
      <c r="BP504" s="462" t="n">
        <v>911.3</v>
      </c>
      <c r="BQ504" s="462" t="n">
        <v>438.835</v>
      </c>
      <c r="BR504" s="462" t="n">
        <v>531.90246</v>
      </c>
      <c r="BS504" s="462" t="n">
        <v>517</v>
      </c>
      <c r="BT504" s="462" t="n">
        <v>1108.6</v>
      </c>
      <c r="BU504" s="462" t="n">
        <v>520.8</v>
      </c>
      <c r="BV504" s="462" t="n">
        <v>598</v>
      </c>
      <c r="BW504" s="462" t="n">
        <v>579</v>
      </c>
      <c r="BX504" s="462" t="n">
        <v>1166.6</v>
      </c>
      <c r="BY504" s="319" t="inlineStr">
        <is>
          <t>-</t>
        </is>
      </c>
      <c r="BZ504" s="319" t="inlineStr">
        <is>
          <t>-</t>
        </is>
      </c>
      <c r="CA504" s="319" t="inlineStr">
        <is>
          <t>-</t>
        </is>
      </c>
      <c r="CB504" s="319" t="inlineStr">
        <is>
          <t>-</t>
        </is>
      </c>
      <c r="CC504" s="302" t="n"/>
      <c r="CD504" s="302" t="n"/>
      <c r="CE504" s="302" t="n"/>
      <c r="CF504" s="302" t="n"/>
      <c r="CG504" s="302" t="n"/>
      <c r="CH504" s="302" t="n"/>
      <c r="CI504" s="302" t="n"/>
      <c r="CJ504" s="302" t="n"/>
      <c r="CK504" s="302" t="n"/>
      <c r="CL504" s="302" t="n"/>
      <c r="CM504" s="302" t="n"/>
      <c r="CN504" s="302" t="n"/>
      <c r="CO504" s="302" t="n"/>
      <c r="CP504" s="302" t="n"/>
      <c r="CQ504" s="302" t="n"/>
      <c r="CR504" s="302" t="n"/>
      <c r="CS504" s="302" t="n"/>
      <c r="CT504" s="302" t="n"/>
      <c r="CU504" s="302" t="n"/>
      <c r="CV504" s="302" t="n"/>
    </row>
    <row r="505" ht="10.5" customHeight="1" s="412">
      <c r="A505" s="302" t="inlineStr">
        <is>
          <t xml:space="preserve">    Low</t>
        </is>
      </c>
      <c r="B505" s="462" t="n">
        <v>4.9</v>
      </c>
      <c r="C505" s="462" t="n">
        <v>9.1</v>
      </c>
      <c r="D505" s="462" t="n">
        <v>19.5</v>
      </c>
      <c r="E505" s="462" t="n">
        <v>10.7</v>
      </c>
      <c r="F505" s="462" t="n">
        <v>13</v>
      </c>
      <c r="G505" s="462" t="n">
        <v>11.788</v>
      </c>
      <c r="H505" s="462" t="n">
        <v>14.2</v>
      </c>
      <c r="I505" s="462" t="n">
        <v>7</v>
      </c>
      <c r="J505" s="462" t="n">
        <v>9.199999999999999</v>
      </c>
      <c r="K505" s="462" t="n">
        <v>19.1</v>
      </c>
      <c r="L505" s="462" t="n">
        <v>29.7</v>
      </c>
      <c r="M505" s="462" t="n">
        <v>21.7</v>
      </c>
      <c r="N505" s="462" t="n">
        <v>27</v>
      </c>
      <c r="O505" s="462" t="n">
        <v>26.79356</v>
      </c>
      <c r="P505" s="462" t="n">
        <v>66.52627</v>
      </c>
      <c r="Q505" s="462" t="n">
        <v>39.96399</v>
      </c>
      <c r="R505" s="462" t="n">
        <v>46.9</v>
      </c>
      <c r="S505" s="462" t="n">
        <v>52.3</v>
      </c>
      <c r="T505" s="462" t="n">
        <v>89</v>
      </c>
      <c r="U505" s="462" t="n">
        <v>64</v>
      </c>
      <c r="V505" s="462" t="n">
        <v>67.0261</v>
      </c>
      <c r="W505" s="462" t="n">
        <v>70.89360000000001</v>
      </c>
      <c r="X505" s="462" t="n">
        <v>148</v>
      </c>
      <c r="Y505" s="462" t="n">
        <v>57.6</v>
      </c>
      <c r="Z505" s="462" t="n">
        <v>68</v>
      </c>
      <c r="AA505" s="462" t="n">
        <v>82.2</v>
      </c>
      <c r="AB505" s="462" t="n">
        <v>145</v>
      </c>
      <c r="AC505" s="462" t="n">
        <v>61.8</v>
      </c>
      <c r="AD505" s="462" t="n">
        <v>55.715</v>
      </c>
      <c r="AE505" s="462" t="n">
        <v>73.90000000000001</v>
      </c>
      <c r="AF505" s="462" t="n">
        <v>142</v>
      </c>
      <c r="AG505" s="462" t="n">
        <v>60.29401</v>
      </c>
      <c r="AH505" s="462" t="n">
        <v>61.4</v>
      </c>
      <c r="AI505" s="462" t="n">
        <v>71.77924</v>
      </c>
      <c r="AJ505" s="462" t="n">
        <v>150.92765</v>
      </c>
      <c r="AK505" s="462" t="n">
        <v>56</v>
      </c>
      <c r="AL505" s="462" t="n">
        <v>64.55426</v>
      </c>
      <c r="AM505" s="462" t="n">
        <v>71.00599</v>
      </c>
      <c r="AN505" s="462" t="n">
        <v>185.14128</v>
      </c>
      <c r="AO505" s="462" t="n">
        <v>50.3</v>
      </c>
      <c r="AP505" s="462" t="n">
        <v>62.95107</v>
      </c>
      <c r="AQ505" s="462" t="n">
        <v>93.77997000000001</v>
      </c>
      <c r="AR505" s="462" t="n">
        <v>239.65202</v>
      </c>
      <c r="AS505" s="462" t="n">
        <v>77.53831</v>
      </c>
      <c r="AT505" s="462" t="n">
        <v>84.79439000000001</v>
      </c>
      <c r="AU505" s="462" t="n">
        <v>126.0406</v>
      </c>
      <c r="AV505" s="462" t="n">
        <v>318.2</v>
      </c>
      <c r="AW505" s="462" t="n">
        <v>123.101</v>
      </c>
      <c r="AX505" s="462" t="n">
        <v>156.4</v>
      </c>
      <c r="AY505" s="462" t="n">
        <v>164.3</v>
      </c>
      <c r="AZ505" s="462" t="n">
        <v>393</v>
      </c>
      <c r="BA505" s="462" t="n">
        <v>-1.84917</v>
      </c>
      <c r="BB505" s="462" t="n">
        <v>75.8</v>
      </c>
      <c r="BC505" s="462" t="n">
        <v>146.2</v>
      </c>
      <c r="BD505" s="462" t="n">
        <v>424.3</v>
      </c>
      <c r="BE505" s="462" t="n">
        <v>141</v>
      </c>
      <c r="BF505" s="462" t="n">
        <v>194</v>
      </c>
      <c r="BG505" s="462" t="n">
        <v>240.389</v>
      </c>
      <c r="BH505" s="462" t="n">
        <v>565.7</v>
      </c>
      <c r="BI505" s="462" t="n">
        <v>251.164</v>
      </c>
      <c r="BJ505" s="462" t="n">
        <v>320</v>
      </c>
      <c r="BK505" s="462" t="n">
        <v>334</v>
      </c>
      <c r="BL505" s="462" t="n">
        <v>749</v>
      </c>
      <c r="BM505" s="462" t="n">
        <v>340.28758</v>
      </c>
      <c r="BN505" s="462" t="n">
        <v>451</v>
      </c>
      <c r="BO505" s="462" t="n">
        <v>403</v>
      </c>
      <c r="BP505" s="462" t="n">
        <v>880.3</v>
      </c>
      <c r="BQ505" s="462" t="n">
        <v>399.00811</v>
      </c>
      <c r="BR505" s="462" t="n">
        <v>506</v>
      </c>
      <c r="BS505" s="462" t="n">
        <v>423</v>
      </c>
      <c r="BT505" s="462" t="n">
        <v>917</v>
      </c>
      <c r="BU505" s="462" t="n">
        <v>393</v>
      </c>
      <c r="BV505" s="462" t="n">
        <v>468</v>
      </c>
      <c r="BW505" s="462" t="n">
        <v>430</v>
      </c>
      <c r="BX505" s="462" t="n">
        <v>832</v>
      </c>
      <c r="BY505" s="319" t="inlineStr">
        <is>
          <t>-</t>
        </is>
      </c>
      <c r="BZ505" s="319" t="inlineStr">
        <is>
          <t>-</t>
        </is>
      </c>
      <c r="CA505" s="319" t="inlineStr">
        <is>
          <t>-</t>
        </is>
      </c>
      <c r="CB505" s="319" t="inlineStr">
        <is>
          <t>-</t>
        </is>
      </c>
      <c r="CC505" s="302" t="n"/>
      <c r="CD505" s="302" t="n"/>
      <c r="CE505" s="302" t="n"/>
      <c r="CF505" s="302" t="n"/>
      <c r="CG505" s="302" t="n"/>
      <c r="CH505" s="302" t="n"/>
      <c r="CI505" s="302" t="n"/>
      <c r="CJ505" s="302" t="n"/>
      <c r="CK505" s="302" t="n"/>
      <c r="CL505" s="302" t="n"/>
      <c r="CM505" s="302" t="n"/>
      <c r="CN505" s="302" t="n"/>
      <c r="CO505" s="302" t="n"/>
      <c r="CP505" s="302" t="n"/>
      <c r="CQ505" s="302" t="n"/>
      <c r="CR505" s="302" t="n"/>
      <c r="CS505" s="302" t="n"/>
      <c r="CT505" s="302" t="n"/>
      <c r="CU505" s="302" t="n"/>
      <c r="CV505" s="302" t="n"/>
    </row>
    <row r="506" ht="10.5" customHeight="1" s="412">
      <c r="A506" s="302" t="inlineStr">
        <is>
          <t xml:space="preserve">    Std. Dev.</t>
        </is>
      </c>
      <c r="B506" s="460" t="n">
        <v>0.84562</v>
      </c>
      <c r="C506" s="460" t="n">
        <v>0.93668</v>
      </c>
      <c r="D506" s="460" t="n">
        <v>0.80182</v>
      </c>
      <c r="E506" s="460" t="n">
        <v>0.5629999999999999</v>
      </c>
      <c r="F506" s="460" t="n">
        <v>0.792</v>
      </c>
      <c r="G506" s="460" t="n">
        <v>0.6899999999999999</v>
      </c>
      <c r="H506" s="460" t="n">
        <v>0.957</v>
      </c>
      <c r="I506" s="460" t="n">
        <v>0.9340000000000001</v>
      </c>
      <c r="J506" s="460" t="n">
        <v>1.13</v>
      </c>
      <c r="K506" s="460" t="n">
        <v>0.6879999999999999</v>
      </c>
      <c r="L506" s="460" t="n">
        <v>1.47368</v>
      </c>
      <c r="M506" s="460" t="n">
        <v>0.94978</v>
      </c>
      <c r="N506" s="460" t="n">
        <v>1.26272</v>
      </c>
      <c r="O506" s="460" t="n">
        <v>1.90119</v>
      </c>
      <c r="P506" s="460" t="n">
        <v>0.96997</v>
      </c>
      <c r="Q506" s="460" t="n">
        <v>1.34733</v>
      </c>
      <c r="R506" s="460" t="n">
        <v>1.48463</v>
      </c>
      <c r="S506" s="460" t="n">
        <v>2.08192</v>
      </c>
      <c r="T506" s="460" t="n">
        <v>6.49562</v>
      </c>
      <c r="U506" s="460" t="n">
        <v>3.20129</v>
      </c>
      <c r="V506" s="460" t="n">
        <v>2.78573</v>
      </c>
      <c r="W506" s="460" t="n">
        <v>2.2197</v>
      </c>
      <c r="X506" s="460" t="n">
        <v>1.38787</v>
      </c>
      <c r="Y506" s="460" t="n">
        <v>2.99734</v>
      </c>
      <c r="Z506" s="460" t="n">
        <v>1.90293</v>
      </c>
      <c r="AA506" s="460" t="n">
        <v>1.76529</v>
      </c>
      <c r="AB506" s="460" t="n">
        <v>2.02273</v>
      </c>
      <c r="AC506" s="460" t="n">
        <v>2.05764</v>
      </c>
      <c r="AD506" s="460" t="n">
        <v>1.85172</v>
      </c>
      <c r="AE506" s="460" t="n">
        <v>1.73689</v>
      </c>
      <c r="AF506" s="460" t="n">
        <v>1.73531</v>
      </c>
      <c r="AG506" s="460" t="n">
        <v>2.00737</v>
      </c>
      <c r="AH506" s="460" t="n">
        <v>1.92217</v>
      </c>
      <c r="AI506" s="460" t="n">
        <v>1.46376</v>
      </c>
      <c r="AJ506" s="460" t="n">
        <v>1.66309</v>
      </c>
      <c r="AK506" s="460" t="n">
        <v>1.96977</v>
      </c>
      <c r="AL506" s="460" t="n">
        <v>3.34462</v>
      </c>
      <c r="AM506" s="460" t="n">
        <v>3.16829</v>
      </c>
      <c r="AN506" s="460" t="n">
        <v>3.21552</v>
      </c>
      <c r="AO506" s="460" t="n">
        <v>1.65851</v>
      </c>
      <c r="AP506" s="460" t="n">
        <v>2.46389</v>
      </c>
      <c r="AQ506" s="460" t="n">
        <v>2.08302</v>
      </c>
      <c r="AR506" s="460" t="n">
        <v>2.49456</v>
      </c>
      <c r="AS506" s="460" t="n">
        <v>2.9212</v>
      </c>
      <c r="AT506" s="460" t="n">
        <v>3.38422</v>
      </c>
      <c r="AU506" s="460" t="n">
        <v>4.11975</v>
      </c>
      <c r="AV506" s="460" t="n">
        <v>3.09015</v>
      </c>
      <c r="AW506" s="460" t="n">
        <v>2.18622</v>
      </c>
      <c r="AX506" s="460" t="n">
        <v>2.23979</v>
      </c>
      <c r="AY506" s="460" t="n">
        <v>2.37102</v>
      </c>
      <c r="AZ506" s="460" t="n">
        <v>3.99695</v>
      </c>
      <c r="BA506" s="460" t="n">
        <v>22.80226</v>
      </c>
      <c r="BB506" s="460" t="n">
        <v>14.2811</v>
      </c>
      <c r="BC506" s="460" t="n">
        <v>11.31948</v>
      </c>
      <c r="BD506" s="460" t="n">
        <v>12.25637</v>
      </c>
      <c r="BE506" s="460" t="n">
        <v>6.33641</v>
      </c>
      <c r="BF506" s="460" t="n">
        <v>9.00474</v>
      </c>
      <c r="BG506" s="460" t="n">
        <v>7.29649</v>
      </c>
      <c r="BH506" s="460" t="n">
        <v>7.17373</v>
      </c>
      <c r="BI506" s="460" t="n">
        <v>3.49469</v>
      </c>
      <c r="BJ506" s="460" t="n">
        <v>6.01527</v>
      </c>
      <c r="BK506" s="460" t="n">
        <v>8.34704</v>
      </c>
      <c r="BL506" s="460" t="n">
        <v>4.46112</v>
      </c>
      <c r="BM506" s="460" t="n">
        <v>6.39016</v>
      </c>
      <c r="BN506" s="460" t="n">
        <v>5.85832</v>
      </c>
      <c r="BO506" s="460" t="n">
        <v>4.99522</v>
      </c>
      <c r="BP506" s="460" t="n">
        <v>7.12085</v>
      </c>
      <c r="BQ506" s="460" t="n">
        <v>7.64479</v>
      </c>
      <c r="BR506" s="460" t="n">
        <v>5.64661</v>
      </c>
      <c r="BS506" s="460" t="n">
        <v>19.15505</v>
      </c>
      <c r="BT506" s="460" t="n">
        <v>36.77487</v>
      </c>
      <c r="BU506" s="460" t="n">
        <v>39.0751</v>
      </c>
      <c r="BV506" s="460" t="n">
        <v>53.21411</v>
      </c>
      <c r="BW506" s="460" t="n">
        <v>57.82082</v>
      </c>
      <c r="BX506" s="460" t="n">
        <v>141.93955</v>
      </c>
      <c r="BY506" s="319" t="inlineStr">
        <is>
          <t>-</t>
        </is>
      </c>
      <c r="BZ506" s="319" t="inlineStr">
        <is>
          <t>-</t>
        </is>
      </c>
      <c r="CA506" s="319" t="inlineStr">
        <is>
          <t>-</t>
        </is>
      </c>
      <c r="CB506" s="319" t="inlineStr">
        <is>
          <t>-</t>
        </is>
      </c>
      <c r="CC506" s="302" t="n"/>
      <c r="CD506" s="302" t="n"/>
      <c r="CE506" s="302" t="n"/>
      <c r="CF506" s="302" t="n"/>
      <c r="CG506" s="302" t="n"/>
      <c r="CH506" s="302" t="n"/>
      <c r="CI506" s="302" t="n"/>
      <c r="CJ506" s="302" t="n"/>
      <c r="CK506" s="302" t="n"/>
      <c r="CL506" s="302" t="n"/>
      <c r="CM506" s="302" t="n"/>
      <c r="CN506" s="302" t="n"/>
      <c r="CO506" s="302" t="n"/>
      <c r="CP506" s="302" t="n"/>
      <c r="CQ506" s="302" t="n"/>
      <c r="CR506" s="302" t="n"/>
      <c r="CS506" s="302" t="n"/>
      <c r="CT506" s="302" t="n"/>
      <c r="CU506" s="302" t="n"/>
      <c r="CV506" s="302" t="n"/>
    </row>
    <row r="507" ht="10.5" customHeight="1" s="412">
      <c r="A507" s="302" t="inlineStr">
        <is>
          <t xml:space="preserve">    No. of Estimates</t>
        </is>
      </c>
      <c r="B507" s="319" t="inlineStr">
        <is>
          <t>6/6</t>
        </is>
      </c>
      <c r="C507" s="319" t="inlineStr">
        <is>
          <t>8/8</t>
        </is>
      </c>
      <c r="D507" s="319" t="inlineStr">
        <is>
          <t>8/8</t>
        </is>
      </c>
      <c r="E507" s="319" t="inlineStr">
        <is>
          <t>6/6</t>
        </is>
      </c>
      <c r="F507" s="319" t="inlineStr">
        <is>
          <t>6/6</t>
        </is>
      </c>
      <c r="G507" s="319" t="inlineStr">
        <is>
          <t>6/6</t>
        </is>
      </c>
      <c r="H507" s="319" t="inlineStr">
        <is>
          <t>8/7</t>
        </is>
      </c>
      <c r="I507" s="319" t="inlineStr">
        <is>
          <t>8/8</t>
        </is>
      </c>
      <c r="J507" s="319" t="inlineStr">
        <is>
          <t>8/8</t>
        </is>
      </c>
      <c r="K507" s="319" t="inlineStr">
        <is>
          <t>8/8</t>
        </is>
      </c>
      <c r="L507" s="319" t="inlineStr">
        <is>
          <t>8/8</t>
        </is>
      </c>
      <c r="M507" s="319" t="inlineStr">
        <is>
          <t>9/9</t>
        </is>
      </c>
      <c r="N507" s="319" t="inlineStr">
        <is>
          <t>12/12</t>
        </is>
      </c>
      <c r="O507" s="319" t="inlineStr">
        <is>
          <t>15/15</t>
        </is>
      </c>
      <c r="P507" s="319" t="inlineStr">
        <is>
          <t>13/13</t>
        </is>
      </c>
      <c r="Q507" s="319" t="inlineStr">
        <is>
          <t>17/17</t>
        </is>
      </c>
      <c r="R507" s="319" t="inlineStr">
        <is>
          <t>16/16</t>
        </is>
      </c>
      <c r="S507" s="319" t="inlineStr">
        <is>
          <t>18/18</t>
        </is>
      </c>
      <c r="T507" s="319" t="inlineStr">
        <is>
          <t>17/17</t>
        </is>
      </c>
      <c r="U507" s="319" t="inlineStr">
        <is>
          <t>18/18</t>
        </is>
      </c>
      <c r="V507" s="319" t="inlineStr">
        <is>
          <t>18/18</t>
        </is>
      </c>
      <c r="W507" s="319" t="inlineStr">
        <is>
          <t>19/19</t>
        </is>
      </c>
      <c r="X507" s="319" t="inlineStr">
        <is>
          <t>21/21</t>
        </is>
      </c>
      <c r="Y507" s="319" t="inlineStr">
        <is>
          <t>22/22</t>
        </is>
      </c>
      <c r="Z507" s="319" t="inlineStr">
        <is>
          <t>23/23</t>
        </is>
      </c>
      <c r="AA507" s="319" t="inlineStr">
        <is>
          <t>25/25</t>
        </is>
      </c>
      <c r="AB507" s="319" t="inlineStr">
        <is>
          <t>26/26</t>
        </is>
      </c>
      <c r="AC507" s="319" t="inlineStr">
        <is>
          <t>25/25</t>
        </is>
      </c>
      <c r="AD507" s="319" t="inlineStr">
        <is>
          <t>28/28</t>
        </is>
      </c>
      <c r="AE507" s="319" t="inlineStr">
        <is>
          <t>28/28</t>
        </is>
      </c>
      <c r="AF507" s="319" t="inlineStr">
        <is>
          <t>30/30</t>
        </is>
      </c>
      <c r="AG507" s="319" t="inlineStr">
        <is>
          <t>31/31</t>
        </is>
      </c>
      <c r="AH507" s="319" t="inlineStr">
        <is>
          <t>28/28</t>
        </is>
      </c>
      <c r="AI507" s="319" t="inlineStr">
        <is>
          <t>28/28</t>
        </is>
      </c>
      <c r="AJ507" s="319" t="inlineStr">
        <is>
          <t>30/30</t>
        </is>
      </c>
      <c r="AK507" s="319" t="inlineStr">
        <is>
          <t>30/30</t>
        </is>
      </c>
      <c r="AL507" s="319" t="inlineStr">
        <is>
          <t>26/26</t>
        </is>
      </c>
      <c r="AM507" s="319" t="inlineStr">
        <is>
          <t>27/27</t>
        </is>
      </c>
      <c r="AN507" s="319" t="inlineStr">
        <is>
          <t>29/29</t>
        </is>
      </c>
      <c r="AO507" s="319" t="inlineStr">
        <is>
          <t>26/26</t>
        </is>
      </c>
      <c r="AP507" s="319" t="inlineStr">
        <is>
          <t>28/28</t>
        </is>
      </c>
      <c r="AQ507" s="319" t="inlineStr">
        <is>
          <t>25/25</t>
        </is>
      </c>
      <c r="AR507" s="319" t="inlineStr">
        <is>
          <t>22/24</t>
        </is>
      </c>
      <c r="AS507" s="319" t="inlineStr">
        <is>
          <t>25/25</t>
        </is>
      </c>
      <c r="AT507" s="319" t="inlineStr">
        <is>
          <t>27/27</t>
        </is>
      </c>
      <c r="AU507" s="319" t="inlineStr">
        <is>
          <t>29/29</t>
        </is>
      </c>
      <c r="AV507" s="319" t="inlineStr">
        <is>
          <t>27/27</t>
        </is>
      </c>
      <c r="AW507" s="319" t="inlineStr">
        <is>
          <t>27/27</t>
        </is>
      </c>
      <c r="AX507" s="319" t="inlineStr">
        <is>
          <t>25/25</t>
        </is>
      </c>
      <c r="AY507" s="319" t="inlineStr">
        <is>
          <t>26/26</t>
        </is>
      </c>
      <c r="AZ507" s="319" t="inlineStr">
        <is>
          <t>24/24</t>
        </is>
      </c>
      <c r="BA507" s="319" t="inlineStr">
        <is>
          <t>28/28</t>
        </is>
      </c>
      <c r="BB507" s="319" t="inlineStr">
        <is>
          <t>29/29</t>
        </is>
      </c>
      <c r="BC507" s="319" t="inlineStr">
        <is>
          <t>27/27</t>
        </is>
      </c>
      <c r="BD507" s="319" t="inlineStr">
        <is>
          <t>24/24</t>
        </is>
      </c>
      <c r="BE507" s="319" t="inlineStr">
        <is>
          <t>24/24</t>
        </is>
      </c>
      <c r="BF507" s="319" t="inlineStr">
        <is>
          <t>20/22</t>
        </is>
      </c>
      <c r="BG507" s="319" t="inlineStr">
        <is>
          <t>19/20</t>
        </is>
      </c>
      <c r="BH507" s="319" t="inlineStr">
        <is>
          <t>22/22</t>
        </is>
      </c>
      <c r="BI507" s="319" t="inlineStr">
        <is>
          <t>19/20</t>
        </is>
      </c>
      <c r="BJ507" s="319" t="inlineStr">
        <is>
          <t>22/22</t>
        </is>
      </c>
      <c r="BK507" s="319" t="inlineStr">
        <is>
          <t>18/18</t>
        </is>
      </c>
      <c r="BL507" s="319" t="inlineStr">
        <is>
          <t>21/21</t>
        </is>
      </c>
      <c r="BM507" s="319" t="inlineStr">
        <is>
          <t>19/19</t>
        </is>
      </c>
      <c r="BN507" s="319" t="inlineStr">
        <is>
          <t>18/18</t>
        </is>
      </c>
      <c r="BO507" s="319" t="inlineStr">
        <is>
          <t>22/22</t>
        </is>
      </c>
      <c r="BP507" s="319" t="inlineStr">
        <is>
          <t>22/22</t>
        </is>
      </c>
      <c r="BQ507" s="319" t="inlineStr">
        <is>
          <t>21/21</t>
        </is>
      </c>
      <c r="BR507" s="319" t="inlineStr">
        <is>
          <t>20/21</t>
        </is>
      </c>
      <c r="BS507" s="319" t="inlineStr">
        <is>
          <t>20/21</t>
        </is>
      </c>
      <c r="BT507" s="319" t="inlineStr">
        <is>
          <t>20/21</t>
        </is>
      </c>
      <c r="BU507" s="319" t="inlineStr">
        <is>
          <t>6/6</t>
        </is>
      </c>
      <c r="BV507" s="319" t="inlineStr">
        <is>
          <t>4/4</t>
        </is>
      </c>
      <c r="BW507" s="319" t="inlineStr">
        <is>
          <t>4/4</t>
        </is>
      </c>
      <c r="BX507" s="319" t="inlineStr">
        <is>
          <t>4/4</t>
        </is>
      </c>
      <c r="BY507" s="319" t="inlineStr">
        <is>
          <t>-</t>
        </is>
      </c>
      <c r="BZ507" s="319" t="inlineStr">
        <is>
          <t>-</t>
        </is>
      </c>
      <c r="CA507" s="319" t="inlineStr">
        <is>
          <t>-</t>
        </is>
      </c>
      <c r="CB507" s="319" t="inlineStr">
        <is>
          <t>-</t>
        </is>
      </c>
      <c r="CC507" s="302" t="n"/>
      <c r="CD507" s="302" t="n"/>
      <c r="CE507" s="302" t="n"/>
      <c r="CF507" s="302" t="n"/>
      <c r="CG507" s="302" t="n"/>
      <c r="CH507" s="302" t="n"/>
      <c r="CI507" s="302" t="n"/>
      <c r="CJ507" s="302" t="n"/>
      <c r="CK507" s="302" t="n"/>
      <c r="CL507" s="302" t="n"/>
      <c r="CM507" s="302" t="n"/>
      <c r="CN507" s="302" t="n"/>
      <c r="CO507" s="302" t="n"/>
      <c r="CP507" s="302" t="n"/>
      <c r="CQ507" s="302" t="n"/>
      <c r="CR507" s="302" t="n"/>
      <c r="CS507" s="302" t="n"/>
      <c r="CT507" s="302" t="n"/>
      <c r="CU507" s="302" t="n"/>
      <c r="CV507" s="302" t="n"/>
    </row>
    <row r="508" ht="10.5" customHeight="1" s="412">
      <c r="A508" s="302" t="inlineStr">
        <is>
          <t xml:space="preserve">    Guidance Low</t>
        </is>
      </c>
      <c r="B508" s="319" t="inlineStr">
        <is>
          <t>-</t>
        </is>
      </c>
      <c r="C508" s="319" t="inlineStr">
        <is>
          <t>-</t>
        </is>
      </c>
      <c r="D508" s="319" t="inlineStr">
        <is>
          <t>-</t>
        </is>
      </c>
      <c r="E508" s="319" t="inlineStr">
        <is>
          <t>-</t>
        </is>
      </c>
      <c r="F508" s="319" t="inlineStr">
        <is>
          <t>-</t>
        </is>
      </c>
      <c r="G508" s="319" t="inlineStr">
        <is>
          <t>-</t>
        </is>
      </c>
      <c r="H508" s="319" t="inlineStr">
        <is>
          <t>-</t>
        </is>
      </c>
      <c r="I508" s="319" t="inlineStr">
        <is>
          <t>-</t>
        </is>
      </c>
      <c r="J508" s="319" t="inlineStr">
        <is>
          <t>-</t>
        </is>
      </c>
      <c r="K508" s="319" t="inlineStr">
        <is>
          <t>-</t>
        </is>
      </c>
      <c r="L508" s="319" t="inlineStr">
        <is>
          <t>-</t>
        </is>
      </c>
      <c r="M508" s="319" t="inlineStr">
        <is>
          <t>-</t>
        </is>
      </c>
      <c r="N508" s="319" t="inlineStr">
        <is>
          <t>-</t>
        </is>
      </c>
      <c r="O508" s="319" t="inlineStr">
        <is>
          <t>-</t>
        </is>
      </c>
      <c r="P508" s="319" t="inlineStr">
        <is>
          <t>-</t>
        </is>
      </c>
      <c r="Q508" s="319" t="inlineStr">
        <is>
          <t>-</t>
        </is>
      </c>
      <c r="R508" s="319" t="inlineStr">
        <is>
          <t>-</t>
        </is>
      </c>
      <c r="S508" s="319" t="inlineStr">
        <is>
          <t>-</t>
        </is>
      </c>
      <c r="T508" s="319" t="inlineStr">
        <is>
          <t>-</t>
        </is>
      </c>
      <c r="U508" s="319" t="inlineStr">
        <is>
          <t>-</t>
        </is>
      </c>
      <c r="V508" s="319" t="inlineStr">
        <is>
          <t>-</t>
        </is>
      </c>
      <c r="W508" s="319" t="inlineStr">
        <is>
          <t>-</t>
        </is>
      </c>
      <c r="X508" s="319" t="inlineStr">
        <is>
          <t>-</t>
        </is>
      </c>
      <c r="Y508" s="319" t="inlineStr">
        <is>
          <t>-</t>
        </is>
      </c>
      <c r="Z508" s="319" t="inlineStr">
        <is>
          <t>-</t>
        </is>
      </c>
      <c r="AA508" s="319" t="inlineStr">
        <is>
          <t>-</t>
        </is>
      </c>
      <c r="AB508" s="319" t="inlineStr">
        <is>
          <t>-</t>
        </is>
      </c>
      <c r="AC508" s="319" t="inlineStr">
        <is>
          <t>-</t>
        </is>
      </c>
      <c r="AD508" s="319" t="inlineStr">
        <is>
          <t>-</t>
        </is>
      </c>
      <c r="AE508" s="319" t="inlineStr">
        <is>
          <t>-</t>
        </is>
      </c>
      <c r="AF508" s="319" t="inlineStr">
        <is>
          <t>-</t>
        </is>
      </c>
      <c r="AG508" s="319" t="inlineStr">
        <is>
          <t>-</t>
        </is>
      </c>
      <c r="AH508" s="319" t="inlineStr">
        <is>
          <t>-</t>
        </is>
      </c>
      <c r="AI508" s="319" t="inlineStr">
        <is>
          <t>-</t>
        </is>
      </c>
      <c r="AJ508" s="319" t="inlineStr">
        <is>
          <t>-</t>
        </is>
      </c>
      <c r="AK508" s="319" t="inlineStr">
        <is>
          <t>-</t>
        </is>
      </c>
      <c r="AL508" s="319" t="inlineStr">
        <is>
          <t>-</t>
        </is>
      </c>
      <c r="AM508" s="319" t="inlineStr">
        <is>
          <t>-</t>
        </is>
      </c>
      <c r="AN508" s="319" t="inlineStr">
        <is>
          <t>-</t>
        </is>
      </c>
      <c r="AO508" s="319" t="inlineStr">
        <is>
          <t>-</t>
        </is>
      </c>
      <c r="AP508" s="319" t="inlineStr">
        <is>
          <t>-</t>
        </is>
      </c>
      <c r="AQ508" s="319" t="inlineStr">
        <is>
          <t>-</t>
        </is>
      </c>
      <c r="AR508" s="319" t="inlineStr">
        <is>
          <t>-</t>
        </is>
      </c>
      <c r="AS508" s="319" t="inlineStr">
        <is>
          <t>-</t>
        </is>
      </c>
      <c r="AT508" s="319" t="inlineStr">
        <is>
          <t>-</t>
        </is>
      </c>
      <c r="AU508" s="319" t="inlineStr">
        <is>
          <t>-</t>
        </is>
      </c>
      <c r="AV508" s="319" t="inlineStr">
        <is>
          <t>-</t>
        </is>
      </c>
      <c r="AW508" s="319" t="inlineStr">
        <is>
          <t>-</t>
        </is>
      </c>
      <c r="AX508" s="319" t="inlineStr">
        <is>
          <t>-</t>
        </is>
      </c>
      <c r="AY508" s="319" t="inlineStr">
        <is>
          <t>-</t>
        </is>
      </c>
      <c r="AZ508" s="319" t="inlineStr">
        <is>
          <t>-</t>
        </is>
      </c>
      <c r="BA508" s="319" t="inlineStr">
        <is>
          <t>-</t>
        </is>
      </c>
      <c r="BB508" s="319" t="inlineStr">
        <is>
          <t>-</t>
        </is>
      </c>
      <c r="BC508" s="319" t="inlineStr">
        <is>
          <t>-</t>
        </is>
      </c>
      <c r="BD508" s="319" t="inlineStr">
        <is>
          <t>-</t>
        </is>
      </c>
      <c r="BE508" s="319" t="inlineStr">
        <is>
          <t>-</t>
        </is>
      </c>
      <c r="BF508" s="319" t="inlineStr">
        <is>
          <t>-</t>
        </is>
      </c>
      <c r="BG508" s="319" t="inlineStr">
        <is>
          <t>-</t>
        </is>
      </c>
      <c r="BH508" s="319" t="inlineStr">
        <is>
          <t>-</t>
        </is>
      </c>
      <c r="BI508" s="319" t="inlineStr">
        <is>
          <t>-</t>
        </is>
      </c>
      <c r="BJ508" s="319" t="inlineStr">
        <is>
          <t>-</t>
        </is>
      </c>
      <c r="BK508" s="319" t="inlineStr">
        <is>
          <t>-</t>
        </is>
      </c>
      <c r="BL508" s="319" t="inlineStr">
        <is>
          <t>-</t>
        </is>
      </c>
      <c r="BM508" s="319" t="inlineStr">
        <is>
          <t>-</t>
        </is>
      </c>
      <c r="BN508" s="319" t="inlineStr">
        <is>
          <t>-</t>
        </is>
      </c>
      <c r="BO508" s="319" t="inlineStr">
        <is>
          <t>-</t>
        </is>
      </c>
      <c r="BP508" s="319" t="inlineStr">
        <is>
          <t>-</t>
        </is>
      </c>
      <c r="BQ508" s="463" t="n">
        <v>408.1</v>
      </c>
      <c r="BR508" s="463" t="n">
        <v>506.4</v>
      </c>
      <c r="BS508" s="319" t="inlineStr">
        <is>
          <t>-</t>
        </is>
      </c>
      <c r="BT508" s="319" t="inlineStr">
        <is>
          <t>-</t>
        </is>
      </c>
      <c r="BU508" s="319" t="inlineStr">
        <is>
          <t>-</t>
        </is>
      </c>
      <c r="BV508" s="319" t="inlineStr">
        <is>
          <t>-</t>
        </is>
      </c>
      <c r="BW508" s="319" t="inlineStr">
        <is>
          <t>-</t>
        </is>
      </c>
      <c r="BX508" s="319" t="inlineStr">
        <is>
          <t>-</t>
        </is>
      </c>
      <c r="BY508" s="319" t="inlineStr">
        <is>
          <t>-</t>
        </is>
      </c>
      <c r="BZ508" s="319" t="inlineStr">
        <is>
          <t>-</t>
        </is>
      </c>
      <c r="CA508" s="319" t="inlineStr">
        <is>
          <t>-</t>
        </is>
      </c>
      <c r="CB508" s="319" t="inlineStr">
        <is>
          <t>-</t>
        </is>
      </c>
      <c r="CC508" s="302" t="n"/>
      <c r="CD508" s="302" t="n"/>
      <c r="CE508" s="302" t="n"/>
      <c r="CF508" s="302" t="n"/>
      <c r="CG508" s="302" t="n"/>
      <c r="CH508" s="302" t="n"/>
      <c r="CI508" s="302" t="n"/>
      <c r="CJ508" s="302" t="n"/>
      <c r="CK508" s="302" t="n"/>
      <c r="CL508" s="302" t="n"/>
      <c r="CM508" s="302" t="n"/>
      <c r="CN508" s="302" t="n"/>
      <c r="CO508" s="302" t="n"/>
      <c r="CP508" s="302" t="n"/>
      <c r="CQ508" s="302" t="n"/>
      <c r="CR508" s="302" t="n"/>
      <c r="CS508" s="302" t="n"/>
      <c r="CT508" s="302" t="n"/>
      <c r="CU508" s="302" t="n"/>
      <c r="CV508" s="302" t="n"/>
    </row>
    <row r="509" ht="10.5" customHeight="1" s="412">
      <c r="A509" s="302" t="inlineStr">
        <is>
          <t xml:space="preserve">    Guidance High</t>
        </is>
      </c>
      <c r="B509" s="319" t="inlineStr">
        <is>
          <t>-</t>
        </is>
      </c>
      <c r="C509" s="319" t="inlineStr">
        <is>
          <t>-</t>
        </is>
      </c>
      <c r="D509" s="319" t="inlineStr">
        <is>
          <t>-</t>
        </is>
      </c>
      <c r="E509" s="319" t="inlineStr">
        <is>
          <t>-</t>
        </is>
      </c>
      <c r="F509" s="319" t="inlineStr">
        <is>
          <t>-</t>
        </is>
      </c>
      <c r="G509" s="319" t="inlineStr">
        <is>
          <t>-</t>
        </is>
      </c>
      <c r="H509" s="319" t="inlineStr">
        <is>
          <t>-</t>
        </is>
      </c>
      <c r="I509" s="319" t="inlineStr">
        <is>
          <t>-</t>
        </is>
      </c>
      <c r="J509" s="319" t="inlineStr">
        <is>
          <t>-</t>
        </is>
      </c>
      <c r="K509" s="319" t="inlineStr">
        <is>
          <t>-</t>
        </is>
      </c>
      <c r="L509" s="319" t="inlineStr">
        <is>
          <t>-</t>
        </is>
      </c>
      <c r="M509" s="319" t="inlineStr">
        <is>
          <t>-</t>
        </is>
      </c>
      <c r="N509" s="319" t="inlineStr">
        <is>
          <t>-</t>
        </is>
      </c>
      <c r="O509" s="319" t="inlineStr">
        <is>
          <t>-</t>
        </is>
      </c>
      <c r="P509" s="319" t="inlineStr">
        <is>
          <t>-</t>
        </is>
      </c>
      <c r="Q509" s="319" t="inlineStr">
        <is>
          <t>-</t>
        </is>
      </c>
      <c r="R509" s="319" t="inlineStr">
        <is>
          <t>-</t>
        </is>
      </c>
      <c r="S509" s="319" t="inlineStr">
        <is>
          <t>-</t>
        </is>
      </c>
      <c r="T509" s="319" t="inlineStr">
        <is>
          <t>-</t>
        </is>
      </c>
      <c r="U509" s="319" t="inlineStr">
        <is>
          <t>-</t>
        </is>
      </c>
      <c r="V509" s="319" t="inlineStr">
        <is>
          <t>-</t>
        </is>
      </c>
      <c r="W509" s="319" t="inlineStr">
        <is>
          <t>-</t>
        </is>
      </c>
      <c r="X509" s="319" t="inlineStr">
        <is>
          <t>-</t>
        </is>
      </c>
      <c r="Y509" s="319" t="inlineStr">
        <is>
          <t>-</t>
        </is>
      </c>
      <c r="Z509" s="319" t="inlineStr">
        <is>
          <t>-</t>
        </is>
      </c>
      <c r="AA509" s="319" t="inlineStr">
        <is>
          <t>-</t>
        </is>
      </c>
      <c r="AB509" s="319" t="inlineStr">
        <is>
          <t>-</t>
        </is>
      </c>
      <c r="AC509" s="319" t="inlineStr">
        <is>
          <t>-</t>
        </is>
      </c>
      <c r="AD509" s="319" t="inlineStr">
        <is>
          <t>-</t>
        </is>
      </c>
      <c r="AE509" s="319" t="inlineStr">
        <is>
          <t>-</t>
        </is>
      </c>
      <c r="AF509" s="319" t="inlineStr">
        <is>
          <t>-</t>
        </is>
      </c>
      <c r="AG509" s="319" t="inlineStr">
        <is>
          <t>-</t>
        </is>
      </c>
      <c r="AH509" s="319" t="inlineStr">
        <is>
          <t>-</t>
        </is>
      </c>
      <c r="AI509" s="319" t="inlineStr">
        <is>
          <t>-</t>
        </is>
      </c>
      <c r="AJ509" s="319" t="inlineStr">
        <is>
          <t>-</t>
        </is>
      </c>
      <c r="AK509" s="319" t="inlineStr">
        <is>
          <t>-</t>
        </is>
      </c>
      <c r="AL509" s="319" t="inlineStr">
        <is>
          <t>-</t>
        </is>
      </c>
      <c r="AM509" s="319" t="inlineStr">
        <is>
          <t>-</t>
        </is>
      </c>
      <c r="AN509" s="319" t="inlineStr">
        <is>
          <t>-</t>
        </is>
      </c>
      <c r="AO509" s="319" t="inlineStr">
        <is>
          <t>-</t>
        </is>
      </c>
      <c r="AP509" s="319" t="inlineStr">
        <is>
          <t>-</t>
        </is>
      </c>
      <c r="AQ509" s="319" t="inlineStr">
        <is>
          <t>-</t>
        </is>
      </c>
      <c r="AR509" s="319" t="inlineStr">
        <is>
          <t>-</t>
        </is>
      </c>
      <c r="AS509" s="319" t="inlineStr">
        <is>
          <t>-</t>
        </is>
      </c>
      <c r="AT509" s="319" t="inlineStr">
        <is>
          <t>-</t>
        </is>
      </c>
      <c r="AU509" s="319" t="inlineStr">
        <is>
          <t>-</t>
        </is>
      </c>
      <c r="AV509" s="319" t="inlineStr">
        <is>
          <t>-</t>
        </is>
      </c>
      <c r="AW509" s="319" t="inlineStr">
        <is>
          <t>-</t>
        </is>
      </c>
      <c r="AX509" s="319" t="inlineStr">
        <is>
          <t>-</t>
        </is>
      </c>
      <c r="AY509" s="319" t="inlineStr">
        <is>
          <t>-</t>
        </is>
      </c>
      <c r="AZ509" s="319" t="inlineStr">
        <is>
          <t>-</t>
        </is>
      </c>
      <c r="BA509" s="319" t="inlineStr">
        <is>
          <t>-</t>
        </is>
      </c>
      <c r="BB509" s="319" t="inlineStr">
        <is>
          <t>-</t>
        </is>
      </c>
      <c r="BC509" s="319" t="inlineStr">
        <is>
          <t>-</t>
        </is>
      </c>
      <c r="BD509" s="319" t="inlineStr">
        <is>
          <t>-</t>
        </is>
      </c>
      <c r="BE509" s="319" t="inlineStr">
        <is>
          <t>-</t>
        </is>
      </c>
      <c r="BF509" s="319" t="inlineStr">
        <is>
          <t>-</t>
        </is>
      </c>
      <c r="BG509" s="319" t="inlineStr">
        <is>
          <t>-</t>
        </is>
      </c>
      <c r="BH509" s="319" t="inlineStr">
        <is>
          <t>-</t>
        </is>
      </c>
      <c r="BI509" s="319" t="inlineStr">
        <is>
          <t>-</t>
        </is>
      </c>
      <c r="BJ509" s="319" t="inlineStr">
        <is>
          <t>-</t>
        </is>
      </c>
      <c r="BK509" s="319" t="inlineStr">
        <is>
          <t>-</t>
        </is>
      </c>
      <c r="BL509" s="319" t="inlineStr">
        <is>
          <t>-</t>
        </is>
      </c>
      <c r="BM509" s="319" t="inlineStr">
        <is>
          <t>-</t>
        </is>
      </c>
      <c r="BN509" s="319" t="inlineStr">
        <is>
          <t>-</t>
        </is>
      </c>
      <c r="BO509" s="319" t="inlineStr">
        <is>
          <t>-</t>
        </is>
      </c>
      <c r="BP509" s="319" t="inlineStr">
        <is>
          <t>-</t>
        </is>
      </c>
      <c r="BQ509" s="464" t="n">
        <v>410.6</v>
      </c>
      <c r="BR509" s="464" t="n">
        <v>513</v>
      </c>
      <c r="BS509" s="319" t="inlineStr">
        <is>
          <t>-</t>
        </is>
      </c>
      <c r="BT509" s="319" t="inlineStr">
        <is>
          <t>-</t>
        </is>
      </c>
      <c r="BU509" s="319" t="inlineStr">
        <is>
          <t>-</t>
        </is>
      </c>
      <c r="BV509" s="319" t="inlineStr">
        <is>
          <t>-</t>
        </is>
      </c>
      <c r="BW509" s="319" t="inlineStr">
        <is>
          <t>-</t>
        </is>
      </c>
      <c r="BX509" s="319" t="inlineStr">
        <is>
          <t>-</t>
        </is>
      </c>
      <c r="BY509" s="319" t="inlineStr">
        <is>
          <t>-</t>
        </is>
      </c>
      <c r="BZ509" s="319" t="inlineStr">
        <is>
          <t>-</t>
        </is>
      </c>
      <c r="CA509" s="319" t="inlineStr">
        <is>
          <t>-</t>
        </is>
      </c>
      <c r="CB509" s="319" t="inlineStr">
        <is>
          <t>-</t>
        </is>
      </c>
      <c r="CC509" s="302" t="n"/>
      <c r="CD509" s="302" t="n"/>
      <c r="CE509" s="302" t="n"/>
      <c r="CF509" s="302" t="n"/>
      <c r="CG509" s="302" t="n"/>
      <c r="CH509" s="302" t="n"/>
      <c r="CI509" s="302" t="n"/>
      <c r="CJ509" s="302" t="n"/>
      <c r="CK509" s="302" t="n"/>
      <c r="CL509" s="302" t="n"/>
      <c r="CM509" s="302" t="n"/>
      <c r="CN509" s="302" t="n"/>
      <c r="CO509" s="302" t="n"/>
      <c r="CP509" s="302" t="n"/>
      <c r="CQ509" s="302" t="n"/>
      <c r="CR509" s="302" t="n"/>
      <c r="CS509" s="302" t="n"/>
      <c r="CT509" s="302" t="n"/>
      <c r="CU509" s="302" t="n"/>
      <c r="CV509" s="302" t="n"/>
    </row>
    <row r="510" ht="10.5" customHeight="1" s="412">
      <c r="A510" s="302" t="inlineStr">
        <is>
          <t xml:space="preserve">    Acctg. Standard</t>
        </is>
      </c>
      <c r="B510" s="319" t="inlineStr">
        <is>
          <t>US GAAP</t>
        </is>
      </c>
      <c r="C510" s="319" t="inlineStr">
        <is>
          <t>US GAAP</t>
        </is>
      </c>
      <c r="D510" s="319" t="inlineStr">
        <is>
          <t>US GAAP</t>
        </is>
      </c>
      <c r="E510" s="319" t="inlineStr">
        <is>
          <t>US GAAP</t>
        </is>
      </c>
      <c r="F510" s="319" t="inlineStr">
        <is>
          <t>US GAAP</t>
        </is>
      </c>
      <c r="G510" s="319" t="inlineStr">
        <is>
          <t>US GAAP</t>
        </is>
      </c>
      <c r="H510" s="319" t="inlineStr">
        <is>
          <t>US GAAP</t>
        </is>
      </c>
      <c r="I510" s="319" t="inlineStr">
        <is>
          <t>US GAAP</t>
        </is>
      </c>
      <c r="J510" s="319" t="inlineStr">
        <is>
          <t>US GAAP</t>
        </is>
      </c>
      <c r="K510" s="319" t="inlineStr">
        <is>
          <t>US GAAP</t>
        </is>
      </c>
      <c r="L510" s="319" t="inlineStr">
        <is>
          <t>US GAAP</t>
        </is>
      </c>
      <c r="M510" s="319" t="inlineStr">
        <is>
          <t>US GAAP</t>
        </is>
      </c>
      <c r="N510" s="319" t="inlineStr">
        <is>
          <t>US GAAP</t>
        </is>
      </c>
      <c r="O510" s="319" t="inlineStr">
        <is>
          <t>US GAAP</t>
        </is>
      </c>
      <c r="P510" s="319" t="inlineStr">
        <is>
          <t>US GAAP</t>
        </is>
      </c>
      <c r="Q510" s="319" t="inlineStr">
        <is>
          <t>US GAAP</t>
        </is>
      </c>
      <c r="R510" s="319" t="inlineStr">
        <is>
          <t>US GAAP</t>
        </is>
      </c>
      <c r="S510" s="319" t="inlineStr">
        <is>
          <t>US GAAP</t>
        </is>
      </c>
      <c r="T510" s="319" t="inlineStr">
        <is>
          <t>US GAAP</t>
        </is>
      </c>
      <c r="U510" s="319" t="inlineStr">
        <is>
          <t>US GAAP</t>
        </is>
      </c>
      <c r="V510" s="319" t="inlineStr">
        <is>
          <t>US GAAP</t>
        </is>
      </c>
      <c r="W510" s="319" t="inlineStr">
        <is>
          <t>US GAAP</t>
        </is>
      </c>
      <c r="X510" s="319" t="inlineStr">
        <is>
          <t>US GAAP</t>
        </is>
      </c>
      <c r="Y510" s="319" t="inlineStr">
        <is>
          <t>US GAAP</t>
        </is>
      </c>
      <c r="Z510" s="319" t="inlineStr">
        <is>
          <t>US GAAP</t>
        </is>
      </c>
      <c r="AA510" s="319" t="inlineStr">
        <is>
          <t>US GAAP</t>
        </is>
      </c>
      <c r="AB510" s="319" t="inlineStr">
        <is>
          <t>US GAAP</t>
        </is>
      </c>
      <c r="AC510" s="319" t="inlineStr">
        <is>
          <t>US GAAP</t>
        </is>
      </c>
      <c r="AD510" s="319" t="inlineStr">
        <is>
          <t>US GAAP</t>
        </is>
      </c>
      <c r="AE510" s="319" t="inlineStr">
        <is>
          <t>US GAAP</t>
        </is>
      </c>
      <c r="AF510" s="319" t="inlineStr">
        <is>
          <t>US GAAP</t>
        </is>
      </c>
      <c r="AG510" s="319" t="inlineStr">
        <is>
          <t>US GAAP</t>
        </is>
      </c>
      <c r="AH510" s="319" t="inlineStr">
        <is>
          <t>US GAAP</t>
        </is>
      </c>
      <c r="AI510" s="319" t="inlineStr">
        <is>
          <t>US GAAP</t>
        </is>
      </c>
      <c r="AJ510" s="319" t="inlineStr">
        <is>
          <t>US GAAP</t>
        </is>
      </c>
      <c r="AK510" s="319" t="inlineStr">
        <is>
          <t>US GAAP</t>
        </is>
      </c>
      <c r="AL510" s="319" t="inlineStr">
        <is>
          <t>US GAAP</t>
        </is>
      </c>
      <c r="AM510" s="319" t="inlineStr">
        <is>
          <t>US GAAP</t>
        </is>
      </c>
      <c r="AN510" s="319" t="inlineStr">
        <is>
          <t>US GAAP</t>
        </is>
      </c>
      <c r="AO510" s="319" t="inlineStr">
        <is>
          <t>US GAAP</t>
        </is>
      </c>
      <c r="AP510" s="319" t="inlineStr">
        <is>
          <t>US GAAP</t>
        </is>
      </c>
      <c r="AQ510" s="319" t="inlineStr">
        <is>
          <t>US GAAP</t>
        </is>
      </c>
      <c r="AR510" s="319" t="inlineStr">
        <is>
          <t>US GAAP</t>
        </is>
      </c>
      <c r="AS510" s="319" t="inlineStr">
        <is>
          <t>US GAAP</t>
        </is>
      </c>
      <c r="AT510" s="319" t="inlineStr">
        <is>
          <t>US GAAP</t>
        </is>
      </c>
      <c r="AU510" s="319" t="inlineStr">
        <is>
          <t>US GAAP</t>
        </is>
      </c>
      <c r="AV510" s="319" t="inlineStr">
        <is>
          <t>US GAAP</t>
        </is>
      </c>
      <c r="AW510" s="319" t="inlineStr">
        <is>
          <t>US GAAP</t>
        </is>
      </c>
      <c r="AX510" s="319" t="inlineStr">
        <is>
          <t>US GAAP</t>
        </is>
      </c>
      <c r="AY510" s="319" t="inlineStr">
        <is>
          <t>US GAAP</t>
        </is>
      </c>
      <c r="AZ510" s="319" t="inlineStr">
        <is>
          <t>US GAAP</t>
        </is>
      </c>
      <c r="BA510" s="319" t="inlineStr">
        <is>
          <t>US GAAP</t>
        </is>
      </c>
      <c r="BB510" s="319" t="inlineStr">
        <is>
          <t>US GAAP</t>
        </is>
      </c>
      <c r="BC510" s="319" t="inlineStr">
        <is>
          <t>US GAAP</t>
        </is>
      </c>
      <c r="BD510" s="319" t="inlineStr">
        <is>
          <t>US GAAP</t>
        </is>
      </c>
      <c r="BE510" s="319" t="inlineStr">
        <is>
          <t>US GAAP</t>
        </is>
      </c>
      <c r="BF510" s="319" t="inlineStr">
        <is>
          <t>US GAAP</t>
        </is>
      </c>
      <c r="BG510" s="319" t="inlineStr">
        <is>
          <t>US GAAP</t>
        </is>
      </c>
      <c r="BH510" s="319" t="inlineStr">
        <is>
          <t>US GAAP</t>
        </is>
      </c>
      <c r="BI510" s="319" t="inlineStr">
        <is>
          <t>US GAAP</t>
        </is>
      </c>
      <c r="BJ510" s="319" t="inlineStr">
        <is>
          <t>US GAAP</t>
        </is>
      </c>
      <c r="BK510" s="319" t="inlineStr">
        <is>
          <t>US GAAP</t>
        </is>
      </c>
      <c r="BL510" s="319" t="inlineStr">
        <is>
          <t>US GAAP</t>
        </is>
      </c>
      <c r="BM510" s="319" t="inlineStr">
        <is>
          <t>US GAAP</t>
        </is>
      </c>
      <c r="BN510" s="319" t="inlineStr">
        <is>
          <t>US GAAP</t>
        </is>
      </c>
      <c r="BO510" s="319" t="inlineStr">
        <is>
          <t>US GAAP</t>
        </is>
      </c>
      <c r="BP510" s="319" t="inlineStr">
        <is>
          <t>US GAAP</t>
        </is>
      </c>
      <c r="BQ510" s="319" t="inlineStr">
        <is>
          <t>US GAAP</t>
        </is>
      </c>
      <c r="BR510" s="319" t="inlineStr">
        <is>
          <t>US GAAP</t>
        </is>
      </c>
      <c r="BS510" s="319" t="inlineStr">
        <is>
          <t>US GAAP</t>
        </is>
      </c>
      <c r="BT510" s="319" t="inlineStr">
        <is>
          <t>US GAAP</t>
        </is>
      </c>
      <c r="BU510" s="319" t="inlineStr">
        <is>
          <t>US GAAP</t>
        </is>
      </c>
      <c r="BV510" s="319" t="inlineStr">
        <is>
          <t>US GAAP</t>
        </is>
      </c>
      <c r="BW510" s="319" t="inlineStr">
        <is>
          <t>US GAAP</t>
        </is>
      </c>
      <c r="BX510" s="319" t="inlineStr">
        <is>
          <t>US GAAP</t>
        </is>
      </c>
      <c r="BY510" s="319" t="inlineStr">
        <is>
          <t>-</t>
        </is>
      </c>
      <c r="BZ510" s="319" t="inlineStr">
        <is>
          <t>-</t>
        </is>
      </c>
      <c r="CA510" s="319" t="inlineStr">
        <is>
          <t>-</t>
        </is>
      </c>
      <c r="CB510" s="319" t="inlineStr">
        <is>
          <t>-</t>
        </is>
      </c>
      <c r="CC510" s="302" t="n"/>
      <c r="CD510" s="302" t="n"/>
      <c r="CE510" s="302" t="n"/>
      <c r="CF510" s="302" t="n"/>
      <c r="CG510" s="302" t="n"/>
      <c r="CH510" s="302" t="n"/>
      <c r="CI510" s="302" t="n"/>
      <c r="CJ510" s="302" t="n"/>
      <c r="CK510" s="302" t="n"/>
      <c r="CL510" s="302" t="n"/>
      <c r="CM510" s="302" t="n"/>
      <c r="CN510" s="302" t="n"/>
      <c r="CO510" s="302" t="n"/>
      <c r="CP510" s="302" t="n"/>
      <c r="CQ510" s="302" t="n"/>
      <c r="CR510" s="302" t="n"/>
      <c r="CS510" s="302" t="n"/>
      <c r="CT510" s="302" t="n"/>
      <c r="CU510" s="302" t="n"/>
      <c r="CV510" s="302" t="n"/>
    </row>
    <row r="511" ht="10.5" customHeight="1" s="412">
      <c r="A511" s="318" t="inlineStr">
        <is>
          <t>Interest Expense</t>
        </is>
      </c>
      <c r="B511" s="319" t="inlineStr">
        <is>
          <t>-</t>
        </is>
      </c>
      <c r="C511" s="319" t="inlineStr">
        <is>
          <t>-</t>
        </is>
      </c>
      <c r="D511" s="319" t="inlineStr">
        <is>
          <t>-</t>
        </is>
      </c>
      <c r="E511" s="319" t="inlineStr">
        <is>
          <t>-</t>
        </is>
      </c>
      <c r="F511" s="319" t="inlineStr">
        <is>
          <t>-</t>
        </is>
      </c>
      <c r="G511" s="319" t="inlineStr">
        <is>
          <t>-</t>
        </is>
      </c>
      <c r="H511" s="319" t="inlineStr">
        <is>
          <t>-</t>
        </is>
      </c>
      <c r="I511" s="319" t="inlineStr">
        <is>
          <t>-</t>
        </is>
      </c>
      <c r="J511" s="319" t="inlineStr">
        <is>
          <t>-</t>
        </is>
      </c>
      <c r="K511" s="319" t="inlineStr">
        <is>
          <t>-</t>
        </is>
      </c>
      <c r="L511" s="319" t="inlineStr">
        <is>
          <t>-</t>
        </is>
      </c>
      <c r="M511" s="319" t="inlineStr">
        <is>
          <t>-</t>
        </is>
      </c>
      <c r="N511" s="319" t="inlineStr">
        <is>
          <t>-</t>
        </is>
      </c>
      <c r="O511" s="319" t="inlineStr">
        <is>
          <t>-</t>
        </is>
      </c>
      <c r="P511" s="461" t="n">
        <v>0.542</v>
      </c>
      <c r="Q511" s="461" t="n">
        <v>0.904</v>
      </c>
      <c r="R511" s="461" t="n">
        <v>0.597</v>
      </c>
      <c r="S511" s="461" t="n">
        <v>0.619</v>
      </c>
      <c r="T511" s="461" t="n">
        <v>0</v>
      </c>
      <c r="U511" s="462" t="n">
        <v>-1</v>
      </c>
      <c r="V511" s="461" t="n">
        <v>1.166</v>
      </c>
      <c r="W511" s="461" t="n">
        <v>-1.424</v>
      </c>
      <c r="X511" s="319" t="inlineStr">
        <is>
          <t>-</t>
        </is>
      </c>
      <c r="Y511" s="461" t="n">
        <v>-2</v>
      </c>
      <c r="Z511" s="461" t="n">
        <v>-1</v>
      </c>
      <c r="AA511" s="461" t="n">
        <v>-1</v>
      </c>
      <c r="AB511" s="461" t="n">
        <v>-2</v>
      </c>
      <c r="AC511" s="461" t="n">
        <v>-2</v>
      </c>
      <c r="AD511" s="461" t="n">
        <v>-2</v>
      </c>
      <c r="AE511" s="461" t="n">
        <v>-2</v>
      </c>
      <c r="AF511" s="462" t="n">
        <v>-2</v>
      </c>
      <c r="AG511" s="319" t="inlineStr">
        <is>
          <t>-</t>
        </is>
      </c>
      <c r="AH511" s="319" t="inlineStr">
        <is>
          <t>-</t>
        </is>
      </c>
      <c r="AI511" s="319" t="inlineStr">
        <is>
          <t>-</t>
        </is>
      </c>
      <c r="AJ511" s="319" t="inlineStr">
        <is>
          <t>-</t>
        </is>
      </c>
      <c r="AK511" s="319" t="inlineStr">
        <is>
          <t>-</t>
        </is>
      </c>
      <c r="AL511" s="319" t="inlineStr">
        <is>
          <t>-</t>
        </is>
      </c>
      <c r="AM511" s="319" t="inlineStr">
        <is>
          <t>-</t>
        </is>
      </c>
      <c r="AN511" s="319" t="inlineStr">
        <is>
          <t>-</t>
        </is>
      </c>
      <c r="AO511" s="319" t="inlineStr">
        <is>
          <t>-</t>
        </is>
      </c>
      <c r="AP511" s="319" t="inlineStr">
        <is>
          <t>-</t>
        </is>
      </c>
      <c r="AQ511" s="319" t="inlineStr">
        <is>
          <t>-</t>
        </is>
      </c>
      <c r="AR511" s="319" t="inlineStr">
        <is>
          <t>-</t>
        </is>
      </c>
      <c r="AS511" s="319" t="inlineStr">
        <is>
          <t>-</t>
        </is>
      </c>
      <c r="AT511" s="319" t="inlineStr">
        <is>
          <t>-</t>
        </is>
      </c>
      <c r="AU511" s="319" t="inlineStr">
        <is>
          <t>-</t>
        </is>
      </c>
      <c r="AV511" s="319" t="inlineStr">
        <is>
          <t>-</t>
        </is>
      </c>
      <c r="AW511" s="319" t="inlineStr">
        <is>
          <t>-</t>
        </is>
      </c>
      <c r="AX511" s="319" t="inlineStr">
        <is>
          <t>-</t>
        </is>
      </c>
      <c r="AY511" s="319" t="inlineStr">
        <is>
          <t>-</t>
        </is>
      </c>
      <c r="AZ511" s="319" t="inlineStr">
        <is>
          <t>-</t>
        </is>
      </c>
      <c r="BA511" s="319" t="inlineStr">
        <is>
          <t>-</t>
        </is>
      </c>
      <c r="BB511" s="319" t="inlineStr">
        <is>
          <t>-</t>
        </is>
      </c>
      <c r="BC511" s="461" t="n">
        <v>-0.58</v>
      </c>
      <c r="BD511" s="461" t="n">
        <v>-0.886</v>
      </c>
      <c r="BE511" s="461" t="n">
        <v>0.227</v>
      </c>
      <c r="BF511" s="319" t="inlineStr">
        <is>
          <t>-</t>
        </is>
      </c>
      <c r="BG511" s="461" t="n">
        <v>0.015</v>
      </c>
      <c r="BH511" s="319" t="inlineStr">
        <is>
          <t>-</t>
        </is>
      </c>
      <c r="BI511" s="319" t="inlineStr">
        <is>
          <t>-</t>
        </is>
      </c>
      <c r="BJ511" s="319" t="inlineStr">
        <is>
          <t>-</t>
        </is>
      </c>
      <c r="BK511" s="319" t="inlineStr">
        <is>
          <t>-</t>
        </is>
      </c>
      <c r="BL511" s="319" t="inlineStr">
        <is>
          <t>-</t>
        </is>
      </c>
      <c r="BM511" s="319" t="inlineStr">
        <is>
          <t>-</t>
        </is>
      </c>
      <c r="BN511" s="319" t="inlineStr">
        <is>
          <t>-</t>
        </is>
      </c>
      <c r="BO511" s="319" t="inlineStr">
        <is>
          <t>-</t>
        </is>
      </c>
      <c r="BP511" s="319" t="inlineStr">
        <is>
          <t>-</t>
        </is>
      </c>
      <c r="BQ511" s="319" t="inlineStr">
        <is>
          <t>-</t>
        </is>
      </c>
      <c r="BR511" s="319" t="inlineStr">
        <is>
          <t>-</t>
        </is>
      </c>
      <c r="BS511" s="319" t="inlineStr">
        <is>
          <t>-</t>
        </is>
      </c>
      <c r="BT511" s="319" t="inlineStr">
        <is>
          <t>-</t>
        </is>
      </c>
      <c r="BU511" s="319" t="inlineStr">
        <is>
          <t>-</t>
        </is>
      </c>
      <c r="BV511" s="319" t="inlineStr">
        <is>
          <t>-</t>
        </is>
      </c>
      <c r="BW511" s="319" t="inlineStr">
        <is>
          <t>-</t>
        </is>
      </c>
      <c r="BX511" s="319" t="inlineStr">
        <is>
          <t>-</t>
        </is>
      </c>
      <c r="BY511" s="319" t="inlineStr">
        <is>
          <t>-</t>
        </is>
      </c>
      <c r="BZ511" s="319" t="inlineStr">
        <is>
          <t>-</t>
        </is>
      </c>
      <c r="CA511" s="319" t="inlineStr">
        <is>
          <t>-</t>
        </is>
      </c>
      <c r="CB511" s="319" t="inlineStr">
        <is>
          <t>-</t>
        </is>
      </c>
      <c r="CC511" s="302" t="n"/>
      <c r="CD511" s="302" t="n"/>
      <c r="CE511" s="302" t="n"/>
      <c r="CF511" s="302" t="n"/>
      <c r="CG511" s="302" t="n"/>
      <c r="CH511" s="302" t="n"/>
      <c r="CI511" s="302" t="n"/>
      <c r="CJ511" s="302" t="n"/>
      <c r="CK511" s="302" t="n"/>
      <c r="CL511" s="302" t="n"/>
      <c r="CM511" s="302" t="n"/>
      <c r="CN511" s="302" t="n"/>
      <c r="CO511" s="302" t="n"/>
      <c r="CP511" s="302" t="n"/>
      <c r="CQ511" s="302" t="n"/>
      <c r="CR511" s="302" t="n"/>
      <c r="CS511" s="302" t="n"/>
      <c r="CT511" s="302" t="n"/>
      <c r="CU511" s="302" t="n"/>
      <c r="CV511" s="302" t="n"/>
    </row>
    <row r="512" ht="10.5" customHeight="1" s="412">
      <c r="A512" s="302" t="inlineStr">
        <is>
          <t xml:space="preserve">    Final Est.</t>
        </is>
      </c>
      <c r="B512" s="319" t="inlineStr">
        <is>
          <t>-</t>
        </is>
      </c>
      <c r="C512" s="319" t="inlineStr">
        <is>
          <t>-</t>
        </is>
      </c>
      <c r="D512" s="319" t="inlineStr">
        <is>
          <t>-</t>
        </is>
      </c>
      <c r="E512" s="319" t="inlineStr">
        <is>
          <t>-</t>
        </is>
      </c>
      <c r="F512" s="319" t="inlineStr">
        <is>
          <t>-</t>
        </is>
      </c>
      <c r="G512" s="319" t="inlineStr">
        <is>
          <t>-</t>
        </is>
      </c>
      <c r="H512" s="319" t="inlineStr">
        <is>
          <t>-</t>
        </is>
      </c>
      <c r="I512" s="319" t="inlineStr">
        <is>
          <t>-</t>
        </is>
      </c>
      <c r="J512" s="319" t="inlineStr">
        <is>
          <t>-</t>
        </is>
      </c>
      <c r="K512" s="319" t="inlineStr">
        <is>
          <t>-</t>
        </is>
      </c>
      <c r="L512" s="319" t="inlineStr">
        <is>
          <t>-</t>
        </is>
      </c>
      <c r="M512" s="319" t="inlineStr">
        <is>
          <t>-</t>
        </is>
      </c>
      <c r="N512" s="319" t="inlineStr">
        <is>
          <t>-</t>
        </is>
      </c>
      <c r="O512" s="319" t="inlineStr">
        <is>
          <t>-</t>
        </is>
      </c>
      <c r="P512" s="462" t="n">
        <v>-0.5</v>
      </c>
      <c r="Q512" s="319" t="inlineStr">
        <is>
          <t>-</t>
        </is>
      </c>
      <c r="R512" s="462" t="n">
        <v>-0.9</v>
      </c>
      <c r="S512" s="462" t="n">
        <v>-0.9</v>
      </c>
      <c r="T512" s="319" t="inlineStr">
        <is>
          <t>-</t>
        </is>
      </c>
      <c r="U512" s="319" t="inlineStr">
        <is>
          <t>-</t>
        </is>
      </c>
      <c r="V512" s="462" t="n">
        <v>-1</v>
      </c>
      <c r="W512" s="462" t="n">
        <v>-1</v>
      </c>
      <c r="X512" s="319" t="inlineStr">
        <is>
          <t>-</t>
        </is>
      </c>
      <c r="Y512" s="462" t="n">
        <v>-1</v>
      </c>
      <c r="Z512" s="462" t="n">
        <v>-1</v>
      </c>
      <c r="AA512" s="462" t="n">
        <v>-1</v>
      </c>
      <c r="AB512" s="462" t="n">
        <v>-2</v>
      </c>
      <c r="AC512" s="462" t="n">
        <v>-2</v>
      </c>
      <c r="AD512" s="462" t="n">
        <v>-2</v>
      </c>
      <c r="AE512" s="462" t="n">
        <v>-2</v>
      </c>
      <c r="AF512" s="319" t="inlineStr">
        <is>
          <t>-</t>
        </is>
      </c>
      <c r="AG512" s="319" t="inlineStr">
        <is>
          <t>-</t>
        </is>
      </c>
      <c r="AH512" s="319" t="inlineStr">
        <is>
          <t>-</t>
        </is>
      </c>
      <c r="AI512" s="319" t="inlineStr">
        <is>
          <t>-</t>
        </is>
      </c>
      <c r="AJ512" s="319" t="inlineStr">
        <is>
          <t>-</t>
        </is>
      </c>
      <c r="AK512" s="319" t="inlineStr">
        <is>
          <t>-</t>
        </is>
      </c>
      <c r="AL512" s="319" t="inlineStr">
        <is>
          <t>-</t>
        </is>
      </c>
      <c r="AM512" s="319" t="inlineStr">
        <is>
          <t>-</t>
        </is>
      </c>
      <c r="AN512" s="319" t="inlineStr">
        <is>
          <t>-</t>
        </is>
      </c>
      <c r="AO512" s="319" t="inlineStr">
        <is>
          <t>-</t>
        </is>
      </c>
      <c r="AP512" s="319" t="inlineStr">
        <is>
          <t>-</t>
        </is>
      </c>
      <c r="AQ512" s="319" t="inlineStr">
        <is>
          <t>-</t>
        </is>
      </c>
      <c r="AR512" s="319" t="inlineStr">
        <is>
          <t>-</t>
        </is>
      </c>
      <c r="AS512" s="319" t="inlineStr">
        <is>
          <t>-</t>
        </is>
      </c>
      <c r="AT512" s="319" t="inlineStr">
        <is>
          <t>-</t>
        </is>
      </c>
      <c r="AU512" s="319" t="inlineStr">
        <is>
          <t>-</t>
        </is>
      </c>
      <c r="AV512" s="319" t="inlineStr">
        <is>
          <t>-</t>
        </is>
      </c>
      <c r="AW512" s="319" t="inlineStr">
        <is>
          <t>-</t>
        </is>
      </c>
      <c r="AX512" s="319" t="inlineStr">
        <is>
          <t>-</t>
        </is>
      </c>
      <c r="AY512" s="319" t="inlineStr">
        <is>
          <t>-</t>
        </is>
      </c>
      <c r="AZ512" s="319" t="inlineStr">
        <is>
          <t>-</t>
        </is>
      </c>
      <c r="BA512" s="319" t="inlineStr">
        <is>
          <t>-</t>
        </is>
      </c>
      <c r="BB512" s="319" t="inlineStr">
        <is>
          <t>-</t>
        </is>
      </c>
      <c r="BC512" s="462" t="n">
        <v>-0.2</v>
      </c>
      <c r="BD512" s="462" t="n">
        <v>-0.66667</v>
      </c>
      <c r="BE512" s="462" t="n">
        <v>-1.5</v>
      </c>
      <c r="BF512" s="319" t="inlineStr">
        <is>
          <t>-</t>
        </is>
      </c>
      <c r="BG512" s="462" t="n">
        <v>-1</v>
      </c>
      <c r="BH512" s="319" t="inlineStr">
        <is>
          <t>-</t>
        </is>
      </c>
      <c r="BI512" s="319" t="inlineStr">
        <is>
          <t>-</t>
        </is>
      </c>
      <c r="BJ512" s="319" t="inlineStr">
        <is>
          <t>-</t>
        </is>
      </c>
      <c r="BK512" s="319" t="inlineStr">
        <is>
          <t>-</t>
        </is>
      </c>
      <c r="BL512" s="319" t="inlineStr">
        <is>
          <t>-</t>
        </is>
      </c>
      <c r="BM512" s="319" t="inlineStr">
        <is>
          <t>-</t>
        </is>
      </c>
      <c r="BN512" s="319" t="inlineStr">
        <is>
          <t>-</t>
        </is>
      </c>
      <c r="BO512" s="319" t="inlineStr">
        <is>
          <t>-</t>
        </is>
      </c>
      <c r="BP512" s="319" t="inlineStr">
        <is>
          <t>-</t>
        </is>
      </c>
      <c r="BQ512" s="319" t="inlineStr">
        <is>
          <t>-</t>
        </is>
      </c>
      <c r="BR512" s="319" t="inlineStr">
        <is>
          <t>-</t>
        </is>
      </c>
      <c r="BS512" s="319" t="inlineStr">
        <is>
          <t>-</t>
        </is>
      </c>
      <c r="BT512" s="319" t="inlineStr">
        <is>
          <t>-</t>
        </is>
      </c>
      <c r="BU512" s="319" t="inlineStr">
        <is>
          <t>-</t>
        </is>
      </c>
      <c r="BV512" s="319" t="inlineStr">
        <is>
          <t>-</t>
        </is>
      </c>
      <c r="BW512" s="319" t="inlineStr">
        <is>
          <t>-</t>
        </is>
      </c>
      <c r="BX512" s="319" t="inlineStr">
        <is>
          <t>-</t>
        </is>
      </c>
      <c r="BY512" s="319" t="inlineStr">
        <is>
          <t>-</t>
        </is>
      </c>
      <c r="BZ512" s="319" t="inlineStr">
        <is>
          <t>-</t>
        </is>
      </c>
      <c r="CA512" s="319" t="inlineStr">
        <is>
          <t>-</t>
        </is>
      </c>
      <c r="CB512" s="319" t="inlineStr">
        <is>
          <t>-</t>
        </is>
      </c>
      <c r="CC512" s="302" t="n"/>
      <c r="CD512" s="302" t="n"/>
      <c r="CE512" s="302" t="n"/>
      <c r="CF512" s="302" t="n"/>
      <c r="CG512" s="302" t="n"/>
      <c r="CH512" s="302" t="n"/>
      <c r="CI512" s="302" t="n"/>
      <c r="CJ512" s="302" t="n"/>
      <c r="CK512" s="302" t="n"/>
      <c r="CL512" s="302" t="n"/>
      <c r="CM512" s="302" t="n"/>
      <c r="CN512" s="302" t="n"/>
      <c r="CO512" s="302" t="n"/>
      <c r="CP512" s="302" t="n"/>
      <c r="CQ512" s="302" t="n"/>
      <c r="CR512" s="302" t="n"/>
      <c r="CS512" s="302" t="n"/>
      <c r="CT512" s="302" t="n"/>
      <c r="CU512" s="302" t="n"/>
      <c r="CV512" s="302" t="n"/>
    </row>
    <row r="513" ht="10.5" customHeight="1" s="412">
      <c r="A513" s="302" t="inlineStr">
        <is>
          <t xml:space="preserve">    Median</t>
        </is>
      </c>
      <c r="B513" s="319" t="inlineStr">
        <is>
          <t>-</t>
        </is>
      </c>
      <c r="C513" s="319" t="inlineStr">
        <is>
          <t>-</t>
        </is>
      </c>
      <c r="D513" s="319" t="inlineStr">
        <is>
          <t>-</t>
        </is>
      </c>
      <c r="E513" s="319" t="inlineStr">
        <is>
          <t>-</t>
        </is>
      </c>
      <c r="F513" s="319" t="inlineStr">
        <is>
          <t>-</t>
        </is>
      </c>
      <c r="G513" s="319" t="inlineStr">
        <is>
          <t>-</t>
        </is>
      </c>
      <c r="H513" s="319" t="inlineStr">
        <is>
          <t>-</t>
        </is>
      </c>
      <c r="I513" s="319" t="inlineStr">
        <is>
          <t>-</t>
        </is>
      </c>
      <c r="J513" s="319" t="inlineStr">
        <is>
          <t>-</t>
        </is>
      </c>
      <c r="K513" s="319" t="inlineStr">
        <is>
          <t>-</t>
        </is>
      </c>
      <c r="L513" s="319" t="inlineStr">
        <is>
          <t>-</t>
        </is>
      </c>
      <c r="M513" s="319" t="inlineStr">
        <is>
          <t>-</t>
        </is>
      </c>
      <c r="N513" s="319" t="inlineStr">
        <is>
          <t>-</t>
        </is>
      </c>
      <c r="O513" s="319" t="inlineStr">
        <is>
          <t>-</t>
        </is>
      </c>
      <c r="P513" s="462" t="n">
        <v>-0.5</v>
      </c>
      <c r="Q513" s="319" t="inlineStr">
        <is>
          <t>-</t>
        </is>
      </c>
      <c r="R513" s="462" t="n">
        <v>-0.9</v>
      </c>
      <c r="S513" s="462" t="n">
        <v>-0.9</v>
      </c>
      <c r="T513" s="319" t="inlineStr">
        <is>
          <t>-</t>
        </is>
      </c>
      <c r="U513" s="462" t="n">
        <v>-1</v>
      </c>
      <c r="V513" s="462" t="n">
        <v>-1</v>
      </c>
      <c r="W513" s="462" t="n">
        <v>-1</v>
      </c>
      <c r="X513" s="319" t="inlineStr">
        <is>
          <t>-</t>
        </is>
      </c>
      <c r="Y513" s="462" t="n">
        <v>-1</v>
      </c>
      <c r="Z513" s="462" t="n">
        <v>-1</v>
      </c>
      <c r="AA513" s="462" t="n">
        <v>-1</v>
      </c>
      <c r="AB513" s="462" t="n">
        <v>-2</v>
      </c>
      <c r="AC513" s="462" t="n">
        <v>-2</v>
      </c>
      <c r="AD513" s="462" t="n">
        <v>-2</v>
      </c>
      <c r="AE513" s="462" t="n">
        <v>-2</v>
      </c>
      <c r="AF513" s="462" t="n">
        <v>-2</v>
      </c>
      <c r="AG513" s="319" t="inlineStr">
        <is>
          <t>-</t>
        </is>
      </c>
      <c r="AH513" s="319" t="inlineStr">
        <is>
          <t>-</t>
        </is>
      </c>
      <c r="AI513" s="319" t="inlineStr">
        <is>
          <t>-</t>
        </is>
      </c>
      <c r="AJ513" s="319" t="inlineStr">
        <is>
          <t>-</t>
        </is>
      </c>
      <c r="AK513" s="319" t="inlineStr">
        <is>
          <t>-</t>
        </is>
      </c>
      <c r="AL513" s="319" t="inlineStr">
        <is>
          <t>-</t>
        </is>
      </c>
      <c r="AM513" s="319" t="inlineStr">
        <is>
          <t>-</t>
        </is>
      </c>
      <c r="AN513" s="319" t="inlineStr">
        <is>
          <t>-</t>
        </is>
      </c>
      <c r="AO513" s="319" t="inlineStr">
        <is>
          <t>-</t>
        </is>
      </c>
      <c r="AP513" s="319" t="inlineStr">
        <is>
          <t>-</t>
        </is>
      </c>
      <c r="AQ513" s="319" t="inlineStr">
        <is>
          <t>-</t>
        </is>
      </c>
      <c r="AR513" s="319" t="inlineStr">
        <is>
          <t>-</t>
        </is>
      </c>
      <c r="AS513" s="319" t="inlineStr">
        <is>
          <t>-</t>
        </is>
      </c>
      <c r="AT513" s="319" t="inlineStr">
        <is>
          <t>-</t>
        </is>
      </c>
      <c r="AU513" s="319" t="inlineStr">
        <is>
          <t>-</t>
        </is>
      </c>
      <c r="AV513" s="319" t="inlineStr">
        <is>
          <t>-</t>
        </is>
      </c>
      <c r="AW513" s="319" t="inlineStr">
        <is>
          <t>-</t>
        </is>
      </c>
      <c r="AX513" s="319" t="inlineStr">
        <is>
          <t>-</t>
        </is>
      </c>
      <c r="AY513" s="319" t="inlineStr">
        <is>
          <t>-</t>
        </is>
      </c>
      <c r="AZ513" s="319" t="inlineStr">
        <is>
          <t>-</t>
        </is>
      </c>
      <c r="BA513" s="319" t="inlineStr">
        <is>
          <t>-</t>
        </is>
      </c>
      <c r="BB513" s="319" t="inlineStr">
        <is>
          <t>-</t>
        </is>
      </c>
      <c r="BC513" s="462" t="n">
        <v>-0.2</v>
      </c>
      <c r="BD513" s="462" t="n">
        <v>-0.6</v>
      </c>
      <c r="BE513" s="462" t="n">
        <v>-1.5</v>
      </c>
      <c r="BF513" s="319" t="inlineStr">
        <is>
          <t>-</t>
        </is>
      </c>
      <c r="BG513" s="462" t="n">
        <v>-1</v>
      </c>
      <c r="BH513" s="319" t="inlineStr">
        <is>
          <t>-</t>
        </is>
      </c>
      <c r="BI513" s="319" t="inlineStr">
        <is>
          <t>-</t>
        </is>
      </c>
      <c r="BJ513" s="319" t="inlineStr">
        <is>
          <t>-</t>
        </is>
      </c>
      <c r="BK513" s="319" t="inlineStr">
        <is>
          <t>-</t>
        </is>
      </c>
      <c r="BL513" s="319" t="inlineStr">
        <is>
          <t>-</t>
        </is>
      </c>
      <c r="BM513" s="319" t="inlineStr">
        <is>
          <t>-</t>
        </is>
      </c>
      <c r="BN513" s="319" t="inlineStr">
        <is>
          <t>-</t>
        </is>
      </c>
      <c r="BO513" s="319" t="inlineStr">
        <is>
          <t>-</t>
        </is>
      </c>
      <c r="BP513" s="319" t="inlineStr">
        <is>
          <t>-</t>
        </is>
      </c>
      <c r="BQ513" s="319" t="inlineStr">
        <is>
          <t>-</t>
        </is>
      </c>
      <c r="BR513" s="319" t="inlineStr">
        <is>
          <t>-</t>
        </is>
      </c>
      <c r="BS513" s="319" t="inlineStr">
        <is>
          <t>-</t>
        </is>
      </c>
      <c r="BT513" s="319" t="inlineStr">
        <is>
          <t>-</t>
        </is>
      </c>
      <c r="BU513" s="319" t="inlineStr">
        <is>
          <t>-</t>
        </is>
      </c>
      <c r="BV513" s="319" t="inlineStr">
        <is>
          <t>-</t>
        </is>
      </c>
      <c r="BW513" s="319" t="inlineStr">
        <is>
          <t>-</t>
        </is>
      </c>
      <c r="BX513" s="319" t="inlineStr">
        <is>
          <t>-</t>
        </is>
      </c>
      <c r="BY513" s="319" t="inlineStr">
        <is>
          <t>-</t>
        </is>
      </c>
      <c r="BZ513" s="319" t="inlineStr">
        <is>
          <t>-</t>
        </is>
      </c>
      <c r="CA513" s="319" t="inlineStr">
        <is>
          <t>-</t>
        </is>
      </c>
      <c r="CB513" s="319" t="inlineStr">
        <is>
          <t>-</t>
        </is>
      </c>
      <c r="CC513" s="302" t="n"/>
      <c r="CD513" s="302" t="n"/>
      <c r="CE513" s="302" t="n"/>
      <c r="CF513" s="302" t="n"/>
      <c r="CG513" s="302" t="n"/>
      <c r="CH513" s="302" t="n"/>
      <c r="CI513" s="302" t="n"/>
      <c r="CJ513" s="302" t="n"/>
      <c r="CK513" s="302" t="n"/>
      <c r="CL513" s="302" t="n"/>
      <c r="CM513" s="302" t="n"/>
      <c r="CN513" s="302" t="n"/>
      <c r="CO513" s="302" t="n"/>
      <c r="CP513" s="302" t="n"/>
      <c r="CQ513" s="302" t="n"/>
      <c r="CR513" s="302" t="n"/>
      <c r="CS513" s="302" t="n"/>
      <c r="CT513" s="302" t="n"/>
      <c r="CU513" s="302" t="n"/>
      <c r="CV513" s="302" t="n"/>
    </row>
    <row r="514" ht="10.5" customHeight="1" s="412">
      <c r="A514" s="302" t="inlineStr">
        <is>
          <t xml:space="preserve">    High</t>
        </is>
      </c>
      <c r="B514" s="319" t="inlineStr">
        <is>
          <t>-</t>
        </is>
      </c>
      <c r="C514" s="319" t="inlineStr">
        <is>
          <t>-</t>
        </is>
      </c>
      <c r="D514" s="319" t="inlineStr">
        <is>
          <t>-</t>
        </is>
      </c>
      <c r="E514" s="319" t="inlineStr">
        <is>
          <t>-</t>
        </is>
      </c>
      <c r="F514" s="319" t="inlineStr">
        <is>
          <t>-</t>
        </is>
      </c>
      <c r="G514" s="319" t="inlineStr">
        <is>
          <t>-</t>
        </is>
      </c>
      <c r="H514" s="319" t="inlineStr">
        <is>
          <t>-</t>
        </is>
      </c>
      <c r="I514" s="319" t="inlineStr">
        <is>
          <t>-</t>
        </is>
      </c>
      <c r="J514" s="319" t="inlineStr">
        <is>
          <t>-</t>
        </is>
      </c>
      <c r="K514" s="319" t="inlineStr">
        <is>
          <t>-</t>
        </is>
      </c>
      <c r="L514" s="319" t="inlineStr">
        <is>
          <t>-</t>
        </is>
      </c>
      <c r="M514" s="319" t="inlineStr">
        <is>
          <t>-</t>
        </is>
      </c>
      <c r="N514" s="319" t="inlineStr">
        <is>
          <t>-</t>
        </is>
      </c>
      <c r="O514" s="319" t="inlineStr">
        <is>
          <t>-</t>
        </is>
      </c>
      <c r="P514" s="462" t="n">
        <v>-0.5</v>
      </c>
      <c r="Q514" s="319" t="inlineStr">
        <is>
          <t>-</t>
        </is>
      </c>
      <c r="R514" s="462" t="n">
        <v>-0.9</v>
      </c>
      <c r="S514" s="462" t="n">
        <v>-0.9</v>
      </c>
      <c r="T514" s="319" t="inlineStr">
        <is>
          <t>-</t>
        </is>
      </c>
      <c r="U514" s="462" t="n">
        <v>-1</v>
      </c>
      <c r="V514" s="462" t="n">
        <v>-1</v>
      </c>
      <c r="W514" s="462" t="n">
        <v>-1</v>
      </c>
      <c r="X514" s="319" t="inlineStr">
        <is>
          <t>-</t>
        </is>
      </c>
      <c r="Y514" s="462" t="n">
        <v>-1</v>
      </c>
      <c r="Z514" s="462" t="n">
        <v>-1</v>
      </c>
      <c r="AA514" s="462" t="n">
        <v>-1</v>
      </c>
      <c r="AB514" s="462" t="n">
        <v>-2</v>
      </c>
      <c r="AC514" s="462" t="n">
        <v>-2</v>
      </c>
      <c r="AD514" s="462" t="n">
        <v>-2</v>
      </c>
      <c r="AE514" s="462" t="n">
        <v>-2</v>
      </c>
      <c r="AF514" s="462" t="n">
        <v>-2</v>
      </c>
      <c r="AG514" s="319" t="inlineStr">
        <is>
          <t>-</t>
        </is>
      </c>
      <c r="AH514" s="319" t="inlineStr">
        <is>
          <t>-</t>
        </is>
      </c>
      <c r="AI514" s="319" t="inlineStr">
        <is>
          <t>-</t>
        </is>
      </c>
      <c r="AJ514" s="319" t="inlineStr">
        <is>
          <t>-</t>
        </is>
      </c>
      <c r="AK514" s="319" t="inlineStr">
        <is>
          <t>-</t>
        </is>
      </c>
      <c r="AL514" s="319" t="inlineStr">
        <is>
          <t>-</t>
        </is>
      </c>
      <c r="AM514" s="319" t="inlineStr">
        <is>
          <t>-</t>
        </is>
      </c>
      <c r="AN514" s="319" t="inlineStr">
        <is>
          <t>-</t>
        </is>
      </c>
      <c r="AO514" s="319" t="inlineStr">
        <is>
          <t>-</t>
        </is>
      </c>
      <c r="AP514" s="319" t="inlineStr">
        <is>
          <t>-</t>
        </is>
      </c>
      <c r="AQ514" s="319" t="inlineStr">
        <is>
          <t>-</t>
        </is>
      </c>
      <c r="AR514" s="319" t="inlineStr">
        <is>
          <t>-</t>
        </is>
      </c>
      <c r="AS514" s="319" t="inlineStr">
        <is>
          <t>-</t>
        </is>
      </c>
      <c r="AT514" s="319" t="inlineStr">
        <is>
          <t>-</t>
        </is>
      </c>
      <c r="AU514" s="319" t="inlineStr">
        <is>
          <t>-</t>
        </is>
      </c>
      <c r="AV514" s="319" t="inlineStr">
        <is>
          <t>-</t>
        </is>
      </c>
      <c r="AW514" s="319" t="inlineStr">
        <is>
          <t>-</t>
        </is>
      </c>
      <c r="AX514" s="319" t="inlineStr">
        <is>
          <t>-</t>
        </is>
      </c>
      <c r="AY514" s="319" t="inlineStr">
        <is>
          <t>-</t>
        </is>
      </c>
      <c r="AZ514" s="319" t="inlineStr">
        <is>
          <t>-</t>
        </is>
      </c>
      <c r="BA514" s="319" t="inlineStr">
        <is>
          <t>-</t>
        </is>
      </c>
      <c r="BB514" s="319" t="inlineStr">
        <is>
          <t>-</t>
        </is>
      </c>
      <c r="BC514" s="462" t="n">
        <v>-0.2</v>
      </c>
      <c r="BD514" s="462" t="n">
        <v>-1</v>
      </c>
      <c r="BE514" s="462" t="n">
        <v>-1.5</v>
      </c>
      <c r="BF514" s="319" t="inlineStr">
        <is>
          <t>-</t>
        </is>
      </c>
      <c r="BG514" s="462" t="n">
        <v>-1</v>
      </c>
      <c r="BH514" s="319" t="inlineStr">
        <is>
          <t>-</t>
        </is>
      </c>
      <c r="BI514" s="319" t="inlineStr">
        <is>
          <t>-</t>
        </is>
      </c>
      <c r="BJ514" s="319" t="inlineStr">
        <is>
          <t>-</t>
        </is>
      </c>
      <c r="BK514" s="319" t="inlineStr">
        <is>
          <t>-</t>
        </is>
      </c>
      <c r="BL514" s="319" t="inlineStr">
        <is>
          <t>-</t>
        </is>
      </c>
      <c r="BM514" s="319" t="inlineStr">
        <is>
          <t>-</t>
        </is>
      </c>
      <c r="BN514" s="319" t="inlineStr">
        <is>
          <t>-</t>
        </is>
      </c>
      <c r="BO514" s="319" t="inlineStr">
        <is>
          <t>-</t>
        </is>
      </c>
      <c r="BP514" s="319" t="inlineStr">
        <is>
          <t>-</t>
        </is>
      </c>
      <c r="BQ514" s="319" t="inlineStr">
        <is>
          <t>-</t>
        </is>
      </c>
      <c r="BR514" s="319" t="inlineStr">
        <is>
          <t>-</t>
        </is>
      </c>
      <c r="BS514" s="319" t="inlineStr">
        <is>
          <t>-</t>
        </is>
      </c>
      <c r="BT514" s="319" t="inlineStr">
        <is>
          <t>-</t>
        </is>
      </c>
      <c r="BU514" s="319" t="inlineStr">
        <is>
          <t>-</t>
        </is>
      </c>
      <c r="BV514" s="319" t="inlineStr">
        <is>
          <t>-</t>
        </is>
      </c>
      <c r="BW514" s="319" t="inlineStr">
        <is>
          <t>-</t>
        </is>
      </c>
      <c r="BX514" s="319" t="inlineStr">
        <is>
          <t>-</t>
        </is>
      </c>
      <c r="BY514" s="319" t="inlineStr">
        <is>
          <t>-</t>
        </is>
      </c>
      <c r="BZ514" s="319" t="inlineStr">
        <is>
          <t>-</t>
        </is>
      </c>
      <c r="CA514" s="319" t="inlineStr">
        <is>
          <t>-</t>
        </is>
      </c>
      <c r="CB514" s="319" t="inlineStr">
        <is>
          <t>-</t>
        </is>
      </c>
      <c r="CC514" s="302" t="n"/>
      <c r="CD514" s="302" t="n"/>
      <c r="CE514" s="302" t="n"/>
      <c r="CF514" s="302" t="n"/>
      <c r="CG514" s="302" t="n"/>
      <c r="CH514" s="302" t="n"/>
      <c r="CI514" s="302" t="n"/>
      <c r="CJ514" s="302" t="n"/>
      <c r="CK514" s="302" t="n"/>
      <c r="CL514" s="302" t="n"/>
      <c r="CM514" s="302" t="n"/>
      <c r="CN514" s="302" t="n"/>
      <c r="CO514" s="302" t="n"/>
      <c r="CP514" s="302" t="n"/>
      <c r="CQ514" s="302" t="n"/>
      <c r="CR514" s="302" t="n"/>
      <c r="CS514" s="302" t="n"/>
      <c r="CT514" s="302" t="n"/>
      <c r="CU514" s="302" t="n"/>
      <c r="CV514" s="302" t="n"/>
    </row>
    <row r="515" ht="10.5" customHeight="1" s="412">
      <c r="A515" s="302" t="inlineStr">
        <is>
          <t xml:space="preserve">    Low</t>
        </is>
      </c>
      <c r="B515" s="319" t="inlineStr">
        <is>
          <t>-</t>
        </is>
      </c>
      <c r="C515" s="319" t="inlineStr">
        <is>
          <t>-</t>
        </is>
      </c>
      <c r="D515" s="319" t="inlineStr">
        <is>
          <t>-</t>
        </is>
      </c>
      <c r="E515" s="319" t="inlineStr">
        <is>
          <t>-</t>
        </is>
      </c>
      <c r="F515" s="319" t="inlineStr">
        <is>
          <t>-</t>
        </is>
      </c>
      <c r="G515" s="319" t="inlineStr">
        <is>
          <t>-</t>
        </is>
      </c>
      <c r="H515" s="319" t="inlineStr">
        <is>
          <t>-</t>
        </is>
      </c>
      <c r="I515" s="319" t="inlineStr">
        <is>
          <t>-</t>
        </is>
      </c>
      <c r="J515" s="319" t="inlineStr">
        <is>
          <t>-</t>
        </is>
      </c>
      <c r="K515" s="319" t="inlineStr">
        <is>
          <t>-</t>
        </is>
      </c>
      <c r="L515" s="319" t="inlineStr">
        <is>
          <t>-</t>
        </is>
      </c>
      <c r="M515" s="319" t="inlineStr">
        <is>
          <t>-</t>
        </is>
      </c>
      <c r="N515" s="319" t="inlineStr">
        <is>
          <t>-</t>
        </is>
      </c>
      <c r="O515" s="319" t="inlineStr">
        <is>
          <t>-</t>
        </is>
      </c>
      <c r="P515" s="462" t="n">
        <v>-0.5</v>
      </c>
      <c r="Q515" s="319" t="inlineStr">
        <is>
          <t>-</t>
        </is>
      </c>
      <c r="R515" s="462" t="n">
        <v>-0.9</v>
      </c>
      <c r="S515" s="462" t="n">
        <v>-0.9</v>
      </c>
      <c r="T515" s="319" t="inlineStr">
        <is>
          <t>-</t>
        </is>
      </c>
      <c r="U515" s="462" t="n">
        <v>-1</v>
      </c>
      <c r="V515" s="462" t="n">
        <v>-1</v>
      </c>
      <c r="W515" s="462" t="n">
        <v>-1</v>
      </c>
      <c r="X515" s="319" t="inlineStr">
        <is>
          <t>-</t>
        </is>
      </c>
      <c r="Y515" s="462" t="n">
        <v>-1</v>
      </c>
      <c r="Z515" s="462" t="n">
        <v>-1</v>
      </c>
      <c r="AA515" s="462" t="n">
        <v>-1</v>
      </c>
      <c r="AB515" s="462" t="n">
        <v>-2</v>
      </c>
      <c r="AC515" s="462" t="n">
        <v>-2</v>
      </c>
      <c r="AD515" s="462" t="n">
        <v>-2</v>
      </c>
      <c r="AE515" s="462" t="n">
        <v>-2</v>
      </c>
      <c r="AF515" s="462" t="n">
        <v>-2</v>
      </c>
      <c r="AG515" s="319" t="inlineStr">
        <is>
          <t>-</t>
        </is>
      </c>
      <c r="AH515" s="319" t="inlineStr">
        <is>
          <t>-</t>
        </is>
      </c>
      <c r="AI515" s="319" t="inlineStr">
        <is>
          <t>-</t>
        </is>
      </c>
      <c r="AJ515" s="319" t="inlineStr">
        <is>
          <t>-</t>
        </is>
      </c>
      <c r="AK515" s="319" t="inlineStr">
        <is>
          <t>-</t>
        </is>
      </c>
      <c r="AL515" s="319" t="inlineStr">
        <is>
          <t>-</t>
        </is>
      </c>
      <c r="AM515" s="319" t="inlineStr">
        <is>
          <t>-</t>
        </is>
      </c>
      <c r="AN515" s="319" t="inlineStr">
        <is>
          <t>-</t>
        </is>
      </c>
      <c r="AO515" s="319" t="inlineStr">
        <is>
          <t>-</t>
        </is>
      </c>
      <c r="AP515" s="319" t="inlineStr">
        <is>
          <t>-</t>
        </is>
      </c>
      <c r="AQ515" s="319" t="inlineStr">
        <is>
          <t>-</t>
        </is>
      </c>
      <c r="AR515" s="319" t="inlineStr">
        <is>
          <t>-</t>
        </is>
      </c>
      <c r="AS515" s="319" t="inlineStr">
        <is>
          <t>-</t>
        </is>
      </c>
      <c r="AT515" s="319" t="inlineStr">
        <is>
          <t>-</t>
        </is>
      </c>
      <c r="AU515" s="319" t="inlineStr">
        <is>
          <t>-</t>
        </is>
      </c>
      <c r="AV515" s="319" t="inlineStr">
        <is>
          <t>-</t>
        </is>
      </c>
      <c r="AW515" s="319" t="inlineStr">
        <is>
          <t>-</t>
        </is>
      </c>
      <c r="AX515" s="319" t="inlineStr">
        <is>
          <t>-</t>
        </is>
      </c>
      <c r="AY515" s="319" t="inlineStr">
        <is>
          <t>-</t>
        </is>
      </c>
      <c r="AZ515" s="319" t="inlineStr">
        <is>
          <t>-</t>
        </is>
      </c>
      <c r="BA515" s="319" t="inlineStr">
        <is>
          <t>-</t>
        </is>
      </c>
      <c r="BB515" s="319" t="inlineStr">
        <is>
          <t>-</t>
        </is>
      </c>
      <c r="BC515" s="462" t="n">
        <v>-0.2</v>
      </c>
      <c r="BD515" s="462" t="n">
        <v>-0.4</v>
      </c>
      <c r="BE515" s="462" t="n">
        <v>-1.5</v>
      </c>
      <c r="BF515" s="319" t="inlineStr">
        <is>
          <t>-</t>
        </is>
      </c>
      <c r="BG515" s="462" t="n">
        <v>-1</v>
      </c>
      <c r="BH515" s="319" t="inlineStr">
        <is>
          <t>-</t>
        </is>
      </c>
      <c r="BI515" s="319" t="inlineStr">
        <is>
          <t>-</t>
        </is>
      </c>
      <c r="BJ515" s="319" t="inlineStr">
        <is>
          <t>-</t>
        </is>
      </c>
      <c r="BK515" s="319" t="inlineStr">
        <is>
          <t>-</t>
        </is>
      </c>
      <c r="BL515" s="319" t="inlineStr">
        <is>
          <t>-</t>
        </is>
      </c>
      <c r="BM515" s="319" t="inlineStr">
        <is>
          <t>-</t>
        </is>
      </c>
      <c r="BN515" s="319" t="inlineStr">
        <is>
          <t>-</t>
        </is>
      </c>
      <c r="BO515" s="319" t="inlineStr">
        <is>
          <t>-</t>
        </is>
      </c>
      <c r="BP515" s="319" t="inlineStr">
        <is>
          <t>-</t>
        </is>
      </c>
      <c r="BQ515" s="319" t="inlineStr">
        <is>
          <t>-</t>
        </is>
      </c>
      <c r="BR515" s="319" t="inlineStr">
        <is>
          <t>-</t>
        </is>
      </c>
      <c r="BS515" s="319" t="inlineStr">
        <is>
          <t>-</t>
        </is>
      </c>
      <c r="BT515" s="319" t="inlineStr">
        <is>
          <t>-</t>
        </is>
      </c>
      <c r="BU515" s="319" t="inlineStr">
        <is>
          <t>-</t>
        </is>
      </c>
      <c r="BV515" s="319" t="inlineStr">
        <is>
          <t>-</t>
        </is>
      </c>
      <c r="BW515" s="319" t="inlineStr">
        <is>
          <t>-</t>
        </is>
      </c>
      <c r="BX515" s="319" t="inlineStr">
        <is>
          <t>-</t>
        </is>
      </c>
      <c r="BY515" s="319" t="inlineStr">
        <is>
          <t>-</t>
        </is>
      </c>
      <c r="BZ515" s="319" t="inlineStr">
        <is>
          <t>-</t>
        </is>
      </c>
      <c r="CA515" s="319" t="inlineStr">
        <is>
          <t>-</t>
        </is>
      </c>
      <c r="CB515" s="319" t="inlineStr">
        <is>
          <t>-</t>
        </is>
      </c>
      <c r="CC515" s="302" t="n"/>
      <c r="CD515" s="302" t="n"/>
      <c r="CE515" s="302" t="n"/>
      <c r="CF515" s="302" t="n"/>
      <c r="CG515" s="302" t="n"/>
      <c r="CH515" s="302" t="n"/>
      <c r="CI515" s="302" t="n"/>
      <c r="CJ515" s="302" t="n"/>
      <c r="CK515" s="302" t="n"/>
      <c r="CL515" s="302" t="n"/>
      <c r="CM515" s="302" t="n"/>
      <c r="CN515" s="302" t="n"/>
      <c r="CO515" s="302" t="n"/>
      <c r="CP515" s="302" t="n"/>
      <c r="CQ515" s="302" t="n"/>
      <c r="CR515" s="302" t="n"/>
      <c r="CS515" s="302" t="n"/>
      <c r="CT515" s="302" t="n"/>
      <c r="CU515" s="302" t="n"/>
      <c r="CV515" s="302" t="n"/>
    </row>
    <row r="516" ht="10.5" customHeight="1" s="412">
      <c r="A516" s="302" t="inlineStr">
        <is>
          <t xml:space="preserve">    Std. Dev.</t>
        </is>
      </c>
      <c r="B516" s="319" t="inlineStr">
        <is>
          <t>-</t>
        </is>
      </c>
      <c r="C516" s="319" t="inlineStr">
        <is>
          <t>-</t>
        </is>
      </c>
      <c r="D516" s="319" t="inlineStr">
        <is>
          <t>-</t>
        </is>
      </c>
      <c r="E516" s="319" t="inlineStr">
        <is>
          <t>-</t>
        </is>
      </c>
      <c r="F516" s="319" t="inlineStr">
        <is>
          <t>-</t>
        </is>
      </c>
      <c r="G516" s="319" t="inlineStr">
        <is>
          <t>-</t>
        </is>
      </c>
      <c r="H516" s="319" t="inlineStr">
        <is>
          <t>-</t>
        </is>
      </c>
      <c r="I516" s="319" t="inlineStr">
        <is>
          <t>-</t>
        </is>
      </c>
      <c r="J516" s="319" t="inlineStr">
        <is>
          <t>-</t>
        </is>
      </c>
      <c r="K516" s="319" t="inlineStr">
        <is>
          <t>-</t>
        </is>
      </c>
      <c r="L516" s="319" t="inlineStr">
        <is>
          <t>-</t>
        </is>
      </c>
      <c r="M516" s="319" t="inlineStr">
        <is>
          <t>-</t>
        </is>
      </c>
      <c r="N516" s="319" t="inlineStr">
        <is>
          <t>-</t>
        </is>
      </c>
      <c r="O516" s="319" t="inlineStr">
        <is>
          <t>-</t>
        </is>
      </c>
      <c r="P516" s="460" t="n">
        <v>0</v>
      </c>
      <c r="Q516" s="319" t="inlineStr">
        <is>
          <t>-</t>
        </is>
      </c>
      <c r="R516" s="460" t="n">
        <v>0</v>
      </c>
      <c r="S516" s="460" t="n">
        <v>0</v>
      </c>
      <c r="T516" s="319" t="inlineStr">
        <is>
          <t>-</t>
        </is>
      </c>
      <c r="U516" s="460" t="n">
        <v>0</v>
      </c>
      <c r="V516" s="460" t="n">
        <v>0</v>
      </c>
      <c r="W516" s="460" t="n">
        <v>0</v>
      </c>
      <c r="X516" s="319" t="inlineStr">
        <is>
          <t>-</t>
        </is>
      </c>
      <c r="Y516" s="460" t="n">
        <v>0</v>
      </c>
      <c r="Z516" s="460" t="n">
        <v>0</v>
      </c>
      <c r="AA516" s="460" t="n">
        <v>0</v>
      </c>
      <c r="AB516" s="460" t="n">
        <v>0</v>
      </c>
      <c r="AC516" s="460" t="n">
        <v>0</v>
      </c>
      <c r="AD516" s="460" t="n">
        <v>0</v>
      </c>
      <c r="AE516" s="460" t="n">
        <v>0</v>
      </c>
      <c r="AF516" s="460" t="n">
        <v>0</v>
      </c>
      <c r="AG516" s="319" t="inlineStr">
        <is>
          <t>-</t>
        </is>
      </c>
      <c r="AH516" s="319" t="inlineStr">
        <is>
          <t>-</t>
        </is>
      </c>
      <c r="AI516" s="319" t="inlineStr">
        <is>
          <t>-</t>
        </is>
      </c>
      <c r="AJ516" s="319" t="inlineStr">
        <is>
          <t>-</t>
        </is>
      </c>
      <c r="AK516" s="319" t="inlineStr">
        <is>
          <t>-</t>
        </is>
      </c>
      <c r="AL516" s="319" t="inlineStr">
        <is>
          <t>-</t>
        </is>
      </c>
      <c r="AM516" s="319" t="inlineStr">
        <is>
          <t>-</t>
        </is>
      </c>
      <c r="AN516" s="319" t="inlineStr">
        <is>
          <t>-</t>
        </is>
      </c>
      <c r="AO516" s="319" t="inlineStr">
        <is>
          <t>-</t>
        </is>
      </c>
      <c r="AP516" s="319" t="inlineStr">
        <is>
          <t>-</t>
        </is>
      </c>
      <c r="AQ516" s="319" t="inlineStr">
        <is>
          <t>-</t>
        </is>
      </c>
      <c r="AR516" s="319" t="inlineStr">
        <is>
          <t>-</t>
        </is>
      </c>
      <c r="AS516" s="319" t="inlineStr">
        <is>
          <t>-</t>
        </is>
      </c>
      <c r="AT516" s="319" t="inlineStr">
        <is>
          <t>-</t>
        </is>
      </c>
      <c r="AU516" s="319" t="inlineStr">
        <is>
          <t>-</t>
        </is>
      </c>
      <c r="AV516" s="319" t="inlineStr">
        <is>
          <t>-</t>
        </is>
      </c>
      <c r="AW516" s="319" t="inlineStr">
        <is>
          <t>-</t>
        </is>
      </c>
      <c r="AX516" s="319" t="inlineStr">
        <is>
          <t>-</t>
        </is>
      </c>
      <c r="AY516" s="319" t="inlineStr">
        <is>
          <t>-</t>
        </is>
      </c>
      <c r="AZ516" s="319" t="inlineStr">
        <is>
          <t>-</t>
        </is>
      </c>
      <c r="BA516" s="319" t="inlineStr">
        <is>
          <t>-</t>
        </is>
      </c>
      <c r="BB516" s="319" t="inlineStr">
        <is>
          <t>-</t>
        </is>
      </c>
      <c r="BC516" s="460" t="n">
        <v>0</v>
      </c>
      <c r="BD516" s="460" t="n">
        <v>0.24944</v>
      </c>
      <c r="BE516" s="460" t="n">
        <v>0</v>
      </c>
      <c r="BF516" s="319" t="inlineStr">
        <is>
          <t>-</t>
        </is>
      </c>
      <c r="BG516" s="460" t="n">
        <v>0</v>
      </c>
      <c r="BH516" s="319" t="inlineStr">
        <is>
          <t>-</t>
        </is>
      </c>
      <c r="BI516" s="319" t="inlineStr">
        <is>
          <t>-</t>
        </is>
      </c>
      <c r="BJ516" s="319" t="inlineStr">
        <is>
          <t>-</t>
        </is>
      </c>
      <c r="BK516" s="319" t="inlineStr">
        <is>
          <t>-</t>
        </is>
      </c>
      <c r="BL516" s="319" t="inlineStr">
        <is>
          <t>-</t>
        </is>
      </c>
      <c r="BM516" s="319" t="inlineStr">
        <is>
          <t>-</t>
        </is>
      </c>
      <c r="BN516" s="319" t="inlineStr">
        <is>
          <t>-</t>
        </is>
      </c>
      <c r="BO516" s="319" t="inlineStr">
        <is>
          <t>-</t>
        </is>
      </c>
      <c r="BP516" s="319" t="inlineStr">
        <is>
          <t>-</t>
        </is>
      </c>
      <c r="BQ516" s="319" t="inlineStr">
        <is>
          <t>-</t>
        </is>
      </c>
      <c r="BR516" s="319" t="inlineStr">
        <is>
          <t>-</t>
        </is>
      </c>
      <c r="BS516" s="319" t="inlineStr">
        <is>
          <t>-</t>
        </is>
      </c>
      <c r="BT516" s="319" t="inlineStr">
        <is>
          <t>-</t>
        </is>
      </c>
      <c r="BU516" s="319" t="inlineStr">
        <is>
          <t>-</t>
        </is>
      </c>
      <c r="BV516" s="319" t="inlineStr">
        <is>
          <t>-</t>
        </is>
      </c>
      <c r="BW516" s="319" t="inlineStr">
        <is>
          <t>-</t>
        </is>
      </c>
      <c r="BX516" s="319" t="inlineStr">
        <is>
          <t>-</t>
        </is>
      </c>
      <c r="BY516" s="319" t="inlineStr">
        <is>
          <t>-</t>
        </is>
      </c>
      <c r="BZ516" s="319" t="inlineStr">
        <is>
          <t>-</t>
        </is>
      </c>
      <c r="CA516" s="319" t="inlineStr">
        <is>
          <t>-</t>
        </is>
      </c>
      <c r="CB516" s="319" t="inlineStr">
        <is>
          <t>-</t>
        </is>
      </c>
      <c r="CC516" s="302" t="n"/>
      <c r="CD516" s="302" t="n"/>
      <c r="CE516" s="302" t="n"/>
      <c r="CF516" s="302" t="n"/>
      <c r="CG516" s="302" t="n"/>
      <c r="CH516" s="302" t="n"/>
      <c r="CI516" s="302" t="n"/>
      <c r="CJ516" s="302" t="n"/>
      <c r="CK516" s="302" t="n"/>
      <c r="CL516" s="302" t="n"/>
      <c r="CM516" s="302" t="n"/>
      <c r="CN516" s="302" t="n"/>
      <c r="CO516" s="302" t="n"/>
      <c r="CP516" s="302" t="n"/>
      <c r="CQ516" s="302" t="n"/>
      <c r="CR516" s="302" t="n"/>
      <c r="CS516" s="302" t="n"/>
      <c r="CT516" s="302" t="n"/>
      <c r="CU516" s="302" t="n"/>
      <c r="CV516" s="302" t="n"/>
    </row>
    <row r="517" ht="10.5" customHeight="1" s="412">
      <c r="A517" s="302" t="inlineStr">
        <is>
          <t xml:space="preserve">    No. of Estimates</t>
        </is>
      </c>
      <c r="B517" s="319" t="inlineStr">
        <is>
          <t>-</t>
        </is>
      </c>
      <c r="C517" s="319" t="inlineStr">
        <is>
          <t>-</t>
        </is>
      </c>
      <c r="D517" s="319" t="inlineStr">
        <is>
          <t>-</t>
        </is>
      </c>
      <c r="E517" s="319" t="inlineStr">
        <is>
          <t>-</t>
        </is>
      </c>
      <c r="F517" s="319" t="inlineStr">
        <is>
          <t>-</t>
        </is>
      </c>
      <c r="G517" s="319" t="inlineStr">
        <is>
          <t>-</t>
        </is>
      </c>
      <c r="H517" s="319" t="inlineStr">
        <is>
          <t>-</t>
        </is>
      </c>
      <c r="I517" s="319" t="inlineStr">
        <is>
          <t>-</t>
        </is>
      </c>
      <c r="J517" s="319" t="inlineStr">
        <is>
          <t>-</t>
        </is>
      </c>
      <c r="K517" s="319" t="inlineStr">
        <is>
          <t>-</t>
        </is>
      </c>
      <c r="L517" s="319" t="inlineStr">
        <is>
          <t>-</t>
        </is>
      </c>
      <c r="M517" s="319" t="inlineStr">
        <is>
          <t>-</t>
        </is>
      </c>
      <c r="N517" s="319" t="inlineStr">
        <is>
          <t>-</t>
        </is>
      </c>
      <c r="O517" s="319" t="inlineStr">
        <is>
          <t>-</t>
        </is>
      </c>
      <c r="P517" s="319" t="inlineStr">
        <is>
          <t>1/1</t>
        </is>
      </c>
      <c r="Q517" s="319" t="inlineStr">
        <is>
          <t>-</t>
        </is>
      </c>
      <c r="R517" s="319" t="inlineStr">
        <is>
          <t>1/1</t>
        </is>
      </c>
      <c r="S517" s="319" t="inlineStr">
        <is>
          <t>1/1</t>
        </is>
      </c>
      <c r="T517" s="319" t="inlineStr">
        <is>
          <t>-</t>
        </is>
      </c>
      <c r="U517" s="319" t="inlineStr">
        <is>
          <t>1/1</t>
        </is>
      </c>
      <c r="V517" s="319" t="inlineStr">
        <is>
          <t>1/1</t>
        </is>
      </c>
      <c r="W517" s="319" t="inlineStr">
        <is>
          <t>1/1</t>
        </is>
      </c>
      <c r="X517" s="319" t="inlineStr">
        <is>
          <t>-</t>
        </is>
      </c>
      <c r="Y517" s="319" t="inlineStr">
        <is>
          <t>1/1</t>
        </is>
      </c>
      <c r="Z517" s="319" t="inlineStr">
        <is>
          <t>1/1</t>
        </is>
      </c>
      <c r="AA517" s="319" t="inlineStr">
        <is>
          <t>1/1</t>
        </is>
      </c>
      <c r="AB517" s="319" t="inlineStr">
        <is>
          <t>1/1</t>
        </is>
      </c>
      <c r="AC517" s="319" t="inlineStr">
        <is>
          <t>1/1</t>
        </is>
      </c>
      <c r="AD517" s="319" t="inlineStr">
        <is>
          <t>1/1</t>
        </is>
      </c>
      <c r="AE517" s="319" t="inlineStr">
        <is>
          <t>1/1</t>
        </is>
      </c>
      <c r="AF517" s="319" t="inlineStr">
        <is>
          <t>1/1</t>
        </is>
      </c>
      <c r="AG517" s="319" t="inlineStr">
        <is>
          <t>-</t>
        </is>
      </c>
      <c r="AH517" s="319" t="inlineStr">
        <is>
          <t>-</t>
        </is>
      </c>
      <c r="AI517" s="319" t="inlineStr">
        <is>
          <t>-</t>
        </is>
      </c>
      <c r="AJ517" s="319" t="inlineStr">
        <is>
          <t>-</t>
        </is>
      </c>
      <c r="AK517" s="319" t="inlineStr">
        <is>
          <t>-</t>
        </is>
      </c>
      <c r="AL517" s="319" t="inlineStr">
        <is>
          <t>-</t>
        </is>
      </c>
      <c r="AM517" s="319" t="inlineStr">
        <is>
          <t>-</t>
        </is>
      </c>
      <c r="AN517" s="319" t="inlineStr">
        <is>
          <t>-</t>
        </is>
      </c>
      <c r="AO517" s="319" t="inlineStr">
        <is>
          <t>-</t>
        </is>
      </c>
      <c r="AP517" s="319" t="inlineStr">
        <is>
          <t>-</t>
        </is>
      </c>
      <c r="AQ517" s="319" t="inlineStr">
        <is>
          <t>-</t>
        </is>
      </c>
      <c r="AR517" s="319" t="inlineStr">
        <is>
          <t>-</t>
        </is>
      </c>
      <c r="AS517" s="319" t="inlineStr">
        <is>
          <t>-</t>
        </is>
      </c>
      <c r="AT517" s="319" t="inlineStr">
        <is>
          <t>-</t>
        </is>
      </c>
      <c r="AU517" s="319" t="inlineStr">
        <is>
          <t>-</t>
        </is>
      </c>
      <c r="AV517" s="319" t="inlineStr">
        <is>
          <t>-</t>
        </is>
      </c>
      <c r="AW517" s="319" t="inlineStr">
        <is>
          <t>-</t>
        </is>
      </c>
      <c r="AX517" s="319" t="inlineStr">
        <is>
          <t>-</t>
        </is>
      </c>
      <c r="AY517" s="319" t="inlineStr">
        <is>
          <t>-</t>
        </is>
      </c>
      <c r="AZ517" s="319" t="inlineStr">
        <is>
          <t>-</t>
        </is>
      </c>
      <c r="BA517" s="319" t="inlineStr">
        <is>
          <t>-</t>
        </is>
      </c>
      <c r="BB517" s="319" t="inlineStr">
        <is>
          <t>-</t>
        </is>
      </c>
      <c r="BC517" s="319" t="inlineStr">
        <is>
          <t>1/1</t>
        </is>
      </c>
      <c r="BD517" s="319" t="inlineStr">
        <is>
          <t>3/3</t>
        </is>
      </c>
      <c r="BE517" s="319" t="inlineStr">
        <is>
          <t>1/1</t>
        </is>
      </c>
      <c r="BF517" s="319" t="inlineStr">
        <is>
          <t>-</t>
        </is>
      </c>
      <c r="BG517" s="319" t="inlineStr">
        <is>
          <t>1/1</t>
        </is>
      </c>
      <c r="BH517" s="319" t="inlineStr">
        <is>
          <t>-</t>
        </is>
      </c>
      <c r="BI517" s="319" t="inlineStr">
        <is>
          <t>-</t>
        </is>
      </c>
      <c r="BJ517" s="319" t="inlineStr">
        <is>
          <t>-</t>
        </is>
      </c>
      <c r="BK517" s="319" t="inlineStr">
        <is>
          <t>-</t>
        </is>
      </c>
      <c r="BL517" s="319" t="inlineStr">
        <is>
          <t>-</t>
        </is>
      </c>
      <c r="BM517" s="319" t="inlineStr">
        <is>
          <t>-</t>
        </is>
      </c>
      <c r="BN517" s="319" t="inlineStr">
        <is>
          <t>-</t>
        </is>
      </c>
      <c r="BO517" s="319" t="inlineStr">
        <is>
          <t>-</t>
        </is>
      </c>
      <c r="BP517" s="319" t="inlineStr">
        <is>
          <t>-</t>
        </is>
      </c>
      <c r="BQ517" s="319" t="inlineStr">
        <is>
          <t>-</t>
        </is>
      </c>
      <c r="BR517" s="319" t="inlineStr">
        <is>
          <t>-</t>
        </is>
      </c>
      <c r="BS517" s="319" t="inlineStr">
        <is>
          <t>-</t>
        </is>
      </c>
      <c r="BT517" s="319" t="inlineStr">
        <is>
          <t>-</t>
        </is>
      </c>
      <c r="BU517" s="319" t="inlineStr">
        <is>
          <t>-</t>
        </is>
      </c>
      <c r="BV517" s="319" t="inlineStr">
        <is>
          <t>-</t>
        </is>
      </c>
      <c r="BW517" s="319" t="inlineStr">
        <is>
          <t>-</t>
        </is>
      </c>
      <c r="BX517" s="319" t="inlineStr">
        <is>
          <t>-</t>
        </is>
      </c>
      <c r="BY517" s="319" t="inlineStr">
        <is>
          <t>-</t>
        </is>
      </c>
      <c r="BZ517" s="319" t="inlineStr">
        <is>
          <t>-</t>
        </is>
      </c>
      <c r="CA517" s="319" t="inlineStr">
        <is>
          <t>-</t>
        </is>
      </c>
      <c r="CB517" s="319" t="inlineStr">
        <is>
          <t>-</t>
        </is>
      </c>
      <c r="CC517" s="302" t="n"/>
      <c r="CD517" s="302" t="n"/>
      <c r="CE517" s="302" t="n"/>
      <c r="CF517" s="302" t="n"/>
      <c r="CG517" s="302" t="n"/>
      <c r="CH517" s="302" t="n"/>
      <c r="CI517" s="302" t="n"/>
      <c r="CJ517" s="302" t="n"/>
      <c r="CK517" s="302" t="n"/>
      <c r="CL517" s="302" t="n"/>
      <c r="CM517" s="302" t="n"/>
      <c r="CN517" s="302" t="n"/>
      <c r="CO517" s="302" t="n"/>
      <c r="CP517" s="302" t="n"/>
      <c r="CQ517" s="302" t="n"/>
      <c r="CR517" s="302" t="n"/>
      <c r="CS517" s="302" t="n"/>
      <c r="CT517" s="302" t="n"/>
      <c r="CU517" s="302" t="n"/>
      <c r="CV517" s="302" t="n"/>
    </row>
    <row r="518" ht="10.5" customHeight="1" s="412">
      <c r="A518" s="302" t="inlineStr">
        <is>
          <t xml:space="preserve">    Acctg. Standard</t>
        </is>
      </c>
      <c r="B518" s="319" t="inlineStr">
        <is>
          <t>-</t>
        </is>
      </c>
      <c r="C518" s="319" t="inlineStr">
        <is>
          <t>-</t>
        </is>
      </c>
      <c r="D518" s="319" t="inlineStr">
        <is>
          <t>-</t>
        </is>
      </c>
      <c r="E518" s="319" t="inlineStr">
        <is>
          <t>-</t>
        </is>
      </c>
      <c r="F518" s="319" t="inlineStr">
        <is>
          <t>-</t>
        </is>
      </c>
      <c r="G518" s="319" t="inlineStr">
        <is>
          <t>-</t>
        </is>
      </c>
      <c r="H518" s="319" t="inlineStr">
        <is>
          <t>-</t>
        </is>
      </c>
      <c r="I518" s="319" t="inlineStr">
        <is>
          <t>-</t>
        </is>
      </c>
      <c r="J518" s="319" t="inlineStr">
        <is>
          <t>-</t>
        </is>
      </c>
      <c r="K518" s="319" t="inlineStr">
        <is>
          <t>-</t>
        </is>
      </c>
      <c r="L518" s="319" t="inlineStr">
        <is>
          <t>-</t>
        </is>
      </c>
      <c r="M518" s="319" t="inlineStr">
        <is>
          <t>-</t>
        </is>
      </c>
      <c r="N518" s="319" t="inlineStr">
        <is>
          <t>-</t>
        </is>
      </c>
      <c r="O518" s="319" t="inlineStr">
        <is>
          <t>-</t>
        </is>
      </c>
      <c r="P518" s="319" t="inlineStr">
        <is>
          <t>US GAAP</t>
        </is>
      </c>
      <c r="Q518" s="319" t="inlineStr">
        <is>
          <t>US GAAP</t>
        </is>
      </c>
      <c r="R518" s="319" t="inlineStr">
        <is>
          <t>US GAAP</t>
        </is>
      </c>
      <c r="S518" s="319" t="inlineStr">
        <is>
          <t>US GAAP</t>
        </is>
      </c>
      <c r="T518" s="319" t="inlineStr">
        <is>
          <t>US GAAP</t>
        </is>
      </c>
      <c r="U518" s="319" t="inlineStr">
        <is>
          <t>US GAAP</t>
        </is>
      </c>
      <c r="V518" s="319" t="inlineStr">
        <is>
          <t>US GAAP</t>
        </is>
      </c>
      <c r="W518" s="319" t="inlineStr">
        <is>
          <t>US GAAP</t>
        </is>
      </c>
      <c r="X518" s="319" t="inlineStr">
        <is>
          <t>-</t>
        </is>
      </c>
      <c r="Y518" s="319" t="inlineStr">
        <is>
          <t>US GAAP</t>
        </is>
      </c>
      <c r="Z518" s="319" t="inlineStr">
        <is>
          <t>US GAAP</t>
        </is>
      </c>
      <c r="AA518" s="319" t="inlineStr">
        <is>
          <t>US GAAP</t>
        </is>
      </c>
      <c r="AB518" s="319" t="inlineStr">
        <is>
          <t>US GAAP</t>
        </is>
      </c>
      <c r="AC518" s="319" t="inlineStr">
        <is>
          <t>US GAAP</t>
        </is>
      </c>
      <c r="AD518" s="319" t="inlineStr">
        <is>
          <t>US GAAP</t>
        </is>
      </c>
      <c r="AE518" s="319" t="inlineStr">
        <is>
          <t>US GAAP</t>
        </is>
      </c>
      <c r="AF518" s="319" t="inlineStr">
        <is>
          <t>US GAAP</t>
        </is>
      </c>
      <c r="AG518" s="319" t="inlineStr">
        <is>
          <t>-</t>
        </is>
      </c>
      <c r="AH518" s="319" t="inlineStr">
        <is>
          <t>-</t>
        </is>
      </c>
      <c r="AI518" s="319" t="inlineStr">
        <is>
          <t>-</t>
        </is>
      </c>
      <c r="AJ518" s="319" t="inlineStr">
        <is>
          <t>-</t>
        </is>
      </c>
      <c r="AK518" s="319" t="inlineStr">
        <is>
          <t>-</t>
        </is>
      </c>
      <c r="AL518" s="319" t="inlineStr">
        <is>
          <t>-</t>
        </is>
      </c>
      <c r="AM518" s="319" t="inlineStr">
        <is>
          <t>-</t>
        </is>
      </c>
      <c r="AN518" s="319" t="inlineStr">
        <is>
          <t>-</t>
        </is>
      </c>
      <c r="AO518" s="319" t="inlineStr">
        <is>
          <t>-</t>
        </is>
      </c>
      <c r="AP518" s="319" t="inlineStr">
        <is>
          <t>-</t>
        </is>
      </c>
      <c r="AQ518" s="319" t="inlineStr">
        <is>
          <t>-</t>
        </is>
      </c>
      <c r="AR518" s="319" t="inlineStr">
        <is>
          <t>-</t>
        </is>
      </c>
      <c r="AS518" s="319" t="inlineStr">
        <is>
          <t>-</t>
        </is>
      </c>
      <c r="AT518" s="319" t="inlineStr">
        <is>
          <t>-</t>
        </is>
      </c>
      <c r="AU518" s="319" t="inlineStr">
        <is>
          <t>-</t>
        </is>
      </c>
      <c r="AV518" s="319" t="inlineStr">
        <is>
          <t>-</t>
        </is>
      </c>
      <c r="AW518" s="319" t="inlineStr">
        <is>
          <t>-</t>
        </is>
      </c>
      <c r="AX518" s="319" t="inlineStr">
        <is>
          <t>-</t>
        </is>
      </c>
      <c r="AY518" s="319" t="inlineStr">
        <is>
          <t>-</t>
        </is>
      </c>
      <c r="AZ518" s="319" t="inlineStr">
        <is>
          <t>-</t>
        </is>
      </c>
      <c r="BA518" s="319" t="inlineStr">
        <is>
          <t>-</t>
        </is>
      </c>
      <c r="BB518" s="319" t="inlineStr">
        <is>
          <t>-</t>
        </is>
      </c>
      <c r="BC518" s="319" t="inlineStr">
        <is>
          <t>US GAAP</t>
        </is>
      </c>
      <c r="BD518" s="319" t="inlineStr">
        <is>
          <t>US GAAP</t>
        </is>
      </c>
      <c r="BE518" s="319" t="inlineStr">
        <is>
          <t>US GAAP</t>
        </is>
      </c>
      <c r="BF518" s="319" t="inlineStr">
        <is>
          <t>-</t>
        </is>
      </c>
      <c r="BG518" s="319" t="inlineStr">
        <is>
          <t>US GAAP</t>
        </is>
      </c>
      <c r="BH518" s="319" t="inlineStr">
        <is>
          <t>-</t>
        </is>
      </c>
      <c r="BI518" s="319" t="inlineStr">
        <is>
          <t>-</t>
        </is>
      </c>
      <c r="BJ518" s="319" t="inlineStr">
        <is>
          <t>-</t>
        </is>
      </c>
      <c r="BK518" s="319" t="inlineStr">
        <is>
          <t>-</t>
        </is>
      </c>
      <c r="BL518" s="319" t="inlineStr">
        <is>
          <t>-</t>
        </is>
      </c>
      <c r="BM518" s="319" t="inlineStr">
        <is>
          <t>-</t>
        </is>
      </c>
      <c r="BN518" s="319" t="inlineStr">
        <is>
          <t>-</t>
        </is>
      </c>
      <c r="BO518" s="319" t="inlineStr">
        <is>
          <t>-</t>
        </is>
      </c>
      <c r="BP518" s="319" t="inlineStr">
        <is>
          <t>-</t>
        </is>
      </c>
      <c r="BQ518" s="319" t="inlineStr">
        <is>
          <t>-</t>
        </is>
      </c>
      <c r="BR518" s="319" t="inlineStr">
        <is>
          <t>-</t>
        </is>
      </c>
      <c r="BS518" s="319" t="inlineStr">
        <is>
          <t>-</t>
        </is>
      </c>
      <c r="BT518" s="319" t="inlineStr">
        <is>
          <t>-</t>
        </is>
      </c>
      <c r="BU518" s="319" t="inlineStr">
        <is>
          <t>-</t>
        </is>
      </c>
      <c r="BV518" s="319" t="inlineStr">
        <is>
          <t>-</t>
        </is>
      </c>
      <c r="BW518" s="319" t="inlineStr">
        <is>
          <t>-</t>
        </is>
      </c>
      <c r="BX518" s="319" t="inlineStr">
        <is>
          <t>-</t>
        </is>
      </c>
      <c r="BY518" s="319" t="inlineStr">
        <is>
          <t>-</t>
        </is>
      </c>
      <c r="BZ518" s="319" t="inlineStr">
        <is>
          <t>-</t>
        </is>
      </c>
      <c r="CA518" s="319" t="inlineStr">
        <is>
          <t>-</t>
        </is>
      </c>
      <c r="CB518" s="319" t="inlineStr">
        <is>
          <t>-</t>
        </is>
      </c>
      <c r="CC518" s="302" t="n"/>
      <c r="CD518" s="302" t="n"/>
      <c r="CE518" s="302" t="n"/>
      <c r="CF518" s="302" t="n"/>
      <c r="CG518" s="302" t="n"/>
      <c r="CH518" s="302" t="n"/>
      <c r="CI518" s="302" t="n"/>
      <c r="CJ518" s="302" t="n"/>
      <c r="CK518" s="302" t="n"/>
      <c r="CL518" s="302" t="n"/>
      <c r="CM518" s="302" t="n"/>
      <c r="CN518" s="302" t="n"/>
      <c r="CO518" s="302" t="n"/>
      <c r="CP518" s="302" t="n"/>
      <c r="CQ518" s="302" t="n"/>
      <c r="CR518" s="302" t="n"/>
      <c r="CS518" s="302" t="n"/>
      <c r="CT518" s="302" t="n"/>
      <c r="CU518" s="302" t="n"/>
      <c r="CV518" s="302" t="n"/>
    </row>
    <row r="519" ht="10.5" customHeight="1" s="412">
      <c r="A519" s="318" t="inlineStr">
        <is>
          <t>EBT (Excl. Excep)</t>
        </is>
      </c>
      <c r="B519" s="319" t="inlineStr">
        <is>
          <t>-</t>
        </is>
      </c>
      <c r="C519" s="319" t="inlineStr">
        <is>
          <t>-</t>
        </is>
      </c>
      <c r="D519" s="319" t="inlineStr">
        <is>
          <t>-</t>
        </is>
      </c>
      <c r="E519" s="319" t="inlineStr">
        <is>
          <t>-</t>
        </is>
      </c>
      <c r="F519" s="319" t="inlineStr">
        <is>
          <t>-</t>
        </is>
      </c>
      <c r="G519" s="319" t="inlineStr">
        <is>
          <t>-</t>
        </is>
      </c>
      <c r="H519" s="319" t="inlineStr">
        <is>
          <t>-</t>
        </is>
      </c>
      <c r="I519" s="319" t="inlineStr">
        <is>
          <t>-</t>
        </is>
      </c>
      <c r="J519" s="319" t="inlineStr">
        <is>
          <t>-</t>
        </is>
      </c>
      <c r="K519" s="319" t="inlineStr">
        <is>
          <t>-</t>
        </is>
      </c>
      <c r="L519" s="319" t="inlineStr">
        <is>
          <t>-</t>
        </is>
      </c>
      <c r="M519" s="461" t="n">
        <v>32.635</v>
      </c>
      <c r="N519" s="461" t="n">
        <v>36.335</v>
      </c>
      <c r="O519" s="461" t="n">
        <v>42.467</v>
      </c>
      <c r="P519" s="461" t="n">
        <v>72.51900000000001</v>
      </c>
      <c r="Q519" s="461" t="n">
        <v>52.591</v>
      </c>
      <c r="R519" s="461" t="n">
        <v>60.08</v>
      </c>
      <c r="S519" s="461" t="n">
        <v>60.34</v>
      </c>
      <c r="T519" s="461" t="n">
        <v>116.447</v>
      </c>
      <c r="U519" s="461" t="n">
        <v>73.97499999999999</v>
      </c>
      <c r="V519" s="461" t="n">
        <v>71.354</v>
      </c>
      <c r="W519" s="461" t="n">
        <v>82.035</v>
      </c>
      <c r="X519" s="461" t="n">
        <v>154.032</v>
      </c>
      <c r="Y519" s="461" t="n">
        <v>67.39</v>
      </c>
      <c r="Z519" s="461" t="n">
        <v>80.28100000000001</v>
      </c>
      <c r="AA519" s="461" t="n">
        <v>93.789</v>
      </c>
      <c r="AB519" s="461" t="n">
        <v>155.666</v>
      </c>
      <c r="AC519" s="461" t="n">
        <v>71.444</v>
      </c>
      <c r="AD519" s="461" t="n">
        <v>69.77800000000001</v>
      </c>
      <c r="AE519" s="461" t="n">
        <v>82.97</v>
      </c>
      <c r="AF519" s="461" t="n">
        <v>158.943</v>
      </c>
      <c r="AG519" s="461" t="n">
        <v>68.565</v>
      </c>
      <c r="AH519" s="461" t="n">
        <v>67.42100000000001</v>
      </c>
      <c r="AI519" s="461" t="n">
        <v>65.288</v>
      </c>
      <c r="AJ519" s="461" t="n">
        <v>167.221</v>
      </c>
      <c r="AK519" s="461" t="n">
        <v>57.103</v>
      </c>
      <c r="AL519" s="461" t="n">
        <v>74.53700000000001</v>
      </c>
      <c r="AM519" s="461" t="n">
        <v>93.60299999999999</v>
      </c>
      <c r="AN519" s="461" t="n">
        <v>197.486</v>
      </c>
      <c r="AO519" s="461" t="n">
        <v>64.08</v>
      </c>
      <c r="AP519" s="461" t="n">
        <v>74.95399999999999</v>
      </c>
      <c r="AQ519" s="461" t="n">
        <v>108.825</v>
      </c>
      <c r="AR519" s="461" t="n">
        <v>259.362</v>
      </c>
      <c r="AS519" s="461" t="n">
        <v>107.223</v>
      </c>
      <c r="AT519" s="461" t="n">
        <v>135.799</v>
      </c>
      <c r="AU519" s="461" t="n">
        <v>137.947</v>
      </c>
      <c r="AV519" s="461" t="n">
        <v>334.281</v>
      </c>
      <c r="AW519" s="461" t="n">
        <v>131.191</v>
      </c>
      <c r="AX519" s="461" t="n">
        <v>169.832</v>
      </c>
      <c r="AY519" s="461" t="n">
        <v>177.754</v>
      </c>
      <c r="AZ519" s="461" t="n">
        <v>418.616</v>
      </c>
      <c r="BA519" s="461" t="n">
        <v>33.925</v>
      </c>
      <c r="BB519" s="461" t="n">
        <v>135.529</v>
      </c>
      <c r="BC519" s="461" t="n">
        <v>212.871</v>
      </c>
      <c r="BD519" s="461" t="n">
        <v>464.82</v>
      </c>
      <c r="BE519" s="461" t="n">
        <v>201.712</v>
      </c>
      <c r="BF519" s="461" t="n">
        <v>299.27</v>
      </c>
      <c r="BG519" s="461" t="n">
        <v>282.089</v>
      </c>
      <c r="BH519" s="461" t="n">
        <v>592.192</v>
      </c>
      <c r="BI519" s="461" t="n">
        <v>260.325</v>
      </c>
      <c r="BJ519" s="461" t="n">
        <v>391.173</v>
      </c>
      <c r="BK519" s="461" t="n">
        <v>352.758</v>
      </c>
      <c r="BL519" s="461" t="n">
        <v>788.976</v>
      </c>
      <c r="BM519" s="461" t="n">
        <v>409.439</v>
      </c>
      <c r="BN519" s="461" t="n">
        <v>486.619</v>
      </c>
      <c r="BO519" s="461" t="n">
        <v>446.167</v>
      </c>
      <c r="BP519" s="461" t="n">
        <v>931.72</v>
      </c>
      <c r="BQ519" s="461" t="n">
        <v>455.925</v>
      </c>
      <c r="BR519" s="462" t="n">
        <v>533.49847</v>
      </c>
      <c r="BS519" s="462" t="n">
        <v>506.29936</v>
      </c>
      <c r="BT519" s="462" t="n">
        <v>1077.27369</v>
      </c>
      <c r="BU519" s="462" t="n">
        <v>484.1</v>
      </c>
      <c r="BV519" s="462" t="n">
        <v>573.7</v>
      </c>
      <c r="BW519" s="462" t="n">
        <v>544.225</v>
      </c>
      <c r="BX519" s="462" t="n">
        <v>1094.3</v>
      </c>
      <c r="BY519" s="319" t="inlineStr">
        <is>
          <t>-</t>
        </is>
      </c>
      <c r="BZ519" s="319" t="inlineStr">
        <is>
          <t>-</t>
        </is>
      </c>
      <c r="CA519" s="319" t="inlineStr">
        <is>
          <t>-</t>
        </is>
      </c>
      <c r="CB519" s="319" t="inlineStr">
        <is>
          <t>-</t>
        </is>
      </c>
      <c r="CC519" s="302" t="n"/>
      <c r="CD519" s="302" t="n"/>
      <c r="CE519" s="302" t="n"/>
      <c r="CF519" s="302" t="n"/>
      <c r="CG519" s="302" t="n"/>
      <c r="CH519" s="302" t="n"/>
      <c r="CI519" s="302" t="n"/>
      <c r="CJ519" s="302" t="n"/>
      <c r="CK519" s="302" t="n"/>
      <c r="CL519" s="302" t="n"/>
      <c r="CM519" s="302" t="n"/>
      <c r="CN519" s="302" t="n"/>
      <c r="CO519" s="302" t="n"/>
      <c r="CP519" s="302" t="n"/>
      <c r="CQ519" s="302" t="n"/>
      <c r="CR519" s="302" t="n"/>
      <c r="CS519" s="302" t="n"/>
      <c r="CT519" s="302" t="n"/>
      <c r="CU519" s="302" t="n"/>
      <c r="CV519" s="302" t="n"/>
    </row>
    <row r="520" ht="10.5" customHeight="1" s="412">
      <c r="A520" s="302" t="inlineStr">
        <is>
          <t xml:space="preserve">    Final Est.</t>
        </is>
      </c>
      <c r="B520" s="319" t="inlineStr">
        <is>
          <t>-</t>
        </is>
      </c>
      <c r="C520" s="319" t="inlineStr">
        <is>
          <t>-</t>
        </is>
      </c>
      <c r="D520" s="319" t="inlineStr">
        <is>
          <t>-</t>
        </is>
      </c>
      <c r="E520" s="319" t="inlineStr">
        <is>
          <t>-</t>
        </is>
      </c>
      <c r="F520" s="319" t="inlineStr">
        <is>
          <t>-</t>
        </is>
      </c>
      <c r="G520" s="319" t="inlineStr">
        <is>
          <t>-</t>
        </is>
      </c>
      <c r="H520" s="319" t="inlineStr">
        <is>
          <t>-</t>
        </is>
      </c>
      <c r="I520" s="319" t="inlineStr">
        <is>
          <t>-</t>
        </is>
      </c>
      <c r="J520" s="319" t="inlineStr">
        <is>
          <t>-</t>
        </is>
      </c>
      <c r="K520" s="319" t="inlineStr">
        <is>
          <t>-</t>
        </is>
      </c>
      <c r="L520" s="319" t="inlineStr">
        <is>
          <t>-</t>
        </is>
      </c>
      <c r="M520" s="462" t="n">
        <v>23.24114</v>
      </c>
      <c r="N520" s="462" t="n">
        <v>28.01189</v>
      </c>
      <c r="O520" s="462" t="n">
        <v>30.421</v>
      </c>
      <c r="P520" s="462" t="n">
        <v>68.22255</v>
      </c>
      <c r="Q520" s="462" t="n">
        <v>42.9418</v>
      </c>
      <c r="R520" s="462" t="n">
        <v>50.32247</v>
      </c>
      <c r="S520" s="462" t="n">
        <v>55.93476</v>
      </c>
      <c r="T520" s="462" t="n">
        <v>108.14421</v>
      </c>
      <c r="U520" s="462" t="n">
        <v>68.71953999999999</v>
      </c>
      <c r="V520" s="462" t="n">
        <v>70.88782</v>
      </c>
      <c r="W520" s="462" t="n">
        <v>75.73654999999999</v>
      </c>
      <c r="X520" s="462" t="n">
        <v>152.58963</v>
      </c>
      <c r="Y520" s="462" t="n">
        <v>63.46048</v>
      </c>
      <c r="Z520" s="462" t="n">
        <v>72.96364</v>
      </c>
      <c r="AA520" s="462" t="n">
        <v>85.84408000000001</v>
      </c>
      <c r="AB520" s="462" t="n">
        <v>149.91426</v>
      </c>
      <c r="AC520" s="462" t="n">
        <v>67.29344</v>
      </c>
      <c r="AD520" s="462" t="n">
        <v>60.46337</v>
      </c>
      <c r="AE520" s="462" t="n">
        <v>78.21762</v>
      </c>
      <c r="AF520" s="462" t="n">
        <v>148.47056</v>
      </c>
      <c r="AG520" s="462" t="n">
        <v>67.11400999999999</v>
      </c>
      <c r="AH520" s="462" t="n">
        <v>68.31348</v>
      </c>
      <c r="AI520" s="462" t="n">
        <v>75.98430999999999</v>
      </c>
      <c r="AJ520" s="462" t="n">
        <v>157.50739</v>
      </c>
      <c r="AK520" s="462" t="n">
        <v>60.39251</v>
      </c>
      <c r="AL520" s="462" t="n">
        <v>75.4551</v>
      </c>
      <c r="AM520" s="462" t="n">
        <v>84.46878</v>
      </c>
      <c r="AN520" s="462" t="n">
        <v>200.40079</v>
      </c>
      <c r="AO520" s="462" t="n">
        <v>55.2716</v>
      </c>
      <c r="AP520" s="462" t="n">
        <v>69.34105</v>
      </c>
      <c r="AQ520" s="462" t="n">
        <v>102.29182</v>
      </c>
      <c r="AR520" s="462" t="n">
        <v>246.95291</v>
      </c>
      <c r="AS520" s="462" t="n">
        <v>87.15112999999999</v>
      </c>
      <c r="AT520" s="462" t="n">
        <v>94.52745</v>
      </c>
      <c r="AU520" s="462" t="n">
        <v>132.08922</v>
      </c>
      <c r="AV520" s="462" t="n">
        <v>331.56258</v>
      </c>
      <c r="AW520" s="462" t="n">
        <v>128.77066</v>
      </c>
      <c r="AX520" s="462" t="n">
        <v>161.38523</v>
      </c>
      <c r="AY520" s="462" t="n">
        <v>169.92724</v>
      </c>
      <c r="AZ520" s="462" t="n">
        <v>409.90466</v>
      </c>
      <c r="BA520" s="462" t="n">
        <v>48.84873</v>
      </c>
      <c r="BB520" s="462" t="n">
        <v>99.3929</v>
      </c>
      <c r="BC520" s="462" t="n">
        <v>160.9215</v>
      </c>
      <c r="BD520" s="462" t="n">
        <v>454.68902</v>
      </c>
      <c r="BE520" s="462" t="n">
        <v>155.03343</v>
      </c>
      <c r="BF520" s="462" t="n">
        <v>213.67637</v>
      </c>
      <c r="BG520" s="462" t="n">
        <v>252.78135</v>
      </c>
      <c r="BH520" s="462" t="n">
        <v>586.07263</v>
      </c>
      <c r="BI520" s="462" t="n">
        <v>256.21417</v>
      </c>
      <c r="BJ520" s="462" t="n">
        <v>333.80236</v>
      </c>
      <c r="BK520" s="462" t="n">
        <v>349.41334</v>
      </c>
      <c r="BL520" s="462" t="n">
        <v>759.40925</v>
      </c>
      <c r="BM520" s="462" t="n">
        <v>358.13262</v>
      </c>
      <c r="BN520" s="462" t="n">
        <v>460.80106</v>
      </c>
      <c r="BO520" s="462" t="n">
        <v>416.21446</v>
      </c>
      <c r="BP520" s="462" t="n">
        <v>903.50881</v>
      </c>
      <c r="BQ520" s="462" t="n">
        <v>428.57639</v>
      </c>
      <c r="BR520" s="319" t="inlineStr">
        <is>
          <t>-</t>
        </is>
      </c>
      <c r="BS520" s="319" t="inlineStr">
        <is>
          <t>-</t>
        </is>
      </c>
      <c r="BT520" s="319" t="inlineStr">
        <is>
          <t>-</t>
        </is>
      </c>
      <c r="BU520" s="319" t="inlineStr">
        <is>
          <t>-</t>
        </is>
      </c>
      <c r="BV520" s="319" t="inlineStr">
        <is>
          <t>-</t>
        </is>
      </c>
      <c r="BW520" s="319" t="inlineStr">
        <is>
          <t>-</t>
        </is>
      </c>
      <c r="BX520" s="319" t="inlineStr">
        <is>
          <t>-</t>
        </is>
      </c>
      <c r="BY520" s="319" t="inlineStr">
        <is>
          <t>-</t>
        </is>
      </c>
      <c r="BZ520" s="319" t="inlineStr">
        <is>
          <t>-</t>
        </is>
      </c>
      <c r="CA520" s="319" t="inlineStr">
        <is>
          <t>-</t>
        </is>
      </c>
      <c r="CB520" s="319" t="inlineStr">
        <is>
          <t>-</t>
        </is>
      </c>
      <c r="CC520" s="302" t="n"/>
      <c r="CD520" s="302" t="n"/>
      <c r="CE520" s="302" t="n"/>
      <c r="CF520" s="302" t="n"/>
      <c r="CG520" s="302" t="n"/>
      <c r="CH520" s="302" t="n"/>
      <c r="CI520" s="302" t="n"/>
      <c r="CJ520" s="302" t="n"/>
      <c r="CK520" s="302" t="n"/>
      <c r="CL520" s="302" t="n"/>
      <c r="CM520" s="302" t="n"/>
      <c r="CN520" s="302" t="n"/>
      <c r="CO520" s="302" t="n"/>
      <c r="CP520" s="302" t="n"/>
      <c r="CQ520" s="302" t="n"/>
      <c r="CR520" s="302" t="n"/>
      <c r="CS520" s="302" t="n"/>
      <c r="CT520" s="302" t="n"/>
      <c r="CU520" s="302" t="n"/>
      <c r="CV520" s="302" t="n"/>
    </row>
    <row r="521" ht="10.5" customHeight="1" s="412">
      <c r="A521" s="302" t="inlineStr">
        <is>
          <t xml:space="preserve">    Median</t>
        </is>
      </c>
      <c r="B521" s="319" t="inlineStr">
        <is>
          <t>-</t>
        </is>
      </c>
      <c r="C521" s="319" t="inlineStr">
        <is>
          <t>-</t>
        </is>
      </c>
      <c r="D521" s="319" t="inlineStr">
        <is>
          <t>-</t>
        </is>
      </c>
      <c r="E521" s="319" t="inlineStr">
        <is>
          <t>-</t>
        </is>
      </c>
      <c r="F521" s="319" t="inlineStr">
        <is>
          <t>-</t>
        </is>
      </c>
      <c r="G521" s="319" t="inlineStr">
        <is>
          <t>-</t>
        </is>
      </c>
      <c r="H521" s="319" t="inlineStr">
        <is>
          <t>-</t>
        </is>
      </c>
      <c r="I521" s="319" t="inlineStr">
        <is>
          <t>-</t>
        </is>
      </c>
      <c r="J521" s="319" t="inlineStr">
        <is>
          <t>-</t>
        </is>
      </c>
      <c r="K521" s="319" t="inlineStr">
        <is>
          <t>-</t>
        </is>
      </c>
      <c r="L521" s="319" t="inlineStr">
        <is>
          <t>-</t>
        </is>
      </c>
      <c r="M521" s="462" t="n">
        <v>22.821</v>
      </c>
      <c r="N521" s="462" t="n">
        <v>27.591</v>
      </c>
      <c r="O521" s="462" t="n">
        <v>29.5</v>
      </c>
      <c r="P521" s="462" t="n">
        <v>68.09999999999999</v>
      </c>
      <c r="Q521" s="462" t="n">
        <v>42.6</v>
      </c>
      <c r="R521" s="462" t="n">
        <v>50</v>
      </c>
      <c r="S521" s="462" t="n">
        <v>55.878</v>
      </c>
      <c r="T521" s="462" t="n">
        <v>110.688</v>
      </c>
      <c r="U521" s="462" t="n">
        <v>68.40000000000001</v>
      </c>
      <c r="V521" s="462" t="n">
        <v>70.7616</v>
      </c>
      <c r="W521" s="462" t="n">
        <v>75.871</v>
      </c>
      <c r="X521" s="462" t="n">
        <v>152.3</v>
      </c>
      <c r="Y521" s="462" t="n">
        <v>63.2815</v>
      </c>
      <c r="Z521" s="462" t="n">
        <v>72.8955</v>
      </c>
      <c r="AA521" s="462" t="n">
        <v>85.45</v>
      </c>
      <c r="AB521" s="462" t="n">
        <v>149.773</v>
      </c>
      <c r="AC521" s="462" t="n">
        <v>67.15000000000001</v>
      </c>
      <c r="AD521" s="462" t="n">
        <v>60.41</v>
      </c>
      <c r="AE521" s="462" t="n">
        <v>78.34999999999999</v>
      </c>
      <c r="AF521" s="462" t="n">
        <v>148.561</v>
      </c>
      <c r="AG521" s="462" t="n">
        <v>67.2</v>
      </c>
      <c r="AH521" s="462" t="n">
        <v>68.2</v>
      </c>
      <c r="AI521" s="462" t="n">
        <v>76</v>
      </c>
      <c r="AJ521" s="462" t="n">
        <v>157.7</v>
      </c>
      <c r="AK521" s="462" t="n">
        <v>60</v>
      </c>
      <c r="AL521" s="462" t="n">
        <v>75.45</v>
      </c>
      <c r="AM521" s="462" t="n">
        <v>85.55</v>
      </c>
      <c r="AN521" s="462" t="n">
        <v>200.6</v>
      </c>
      <c r="AO521" s="462" t="n">
        <v>55</v>
      </c>
      <c r="AP521" s="462" t="n">
        <v>69</v>
      </c>
      <c r="AQ521" s="462" t="n">
        <v>102.4</v>
      </c>
      <c r="AR521" s="462" t="n">
        <v>247</v>
      </c>
      <c r="AS521" s="462" t="n">
        <v>87.482</v>
      </c>
      <c r="AT521" s="462" t="n">
        <v>94.15000000000001</v>
      </c>
      <c r="AU521" s="462" t="n">
        <v>131.6</v>
      </c>
      <c r="AV521" s="462" t="n">
        <v>331.296</v>
      </c>
      <c r="AW521" s="462" t="n">
        <v>128.9415</v>
      </c>
      <c r="AX521" s="462" t="n">
        <v>161</v>
      </c>
      <c r="AY521" s="462" t="n">
        <v>169.887</v>
      </c>
      <c r="AZ521" s="462" t="n">
        <v>411</v>
      </c>
      <c r="BA521" s="462" t="n">
        <v>51</v>
      </c>
      <c r="BB521" s="462" t="n">
        <v>96.59999999999999</v>
      </c>
      <c r="BC521" s="462" t="n">
        <v>158.3</v>
      </c>
      <c r="BD521" s="462" t="n">
        <v>454.11286</v>
      </c>
      <c r="BE521" s="462" t="n">
        <v>156.5</v>
      </c>
      <c r="BF521" s="462" t="n">
        <v>212.3</v>
      </c>
      <c r="BG521" s="462" t="n">
        <v>251.85</v>
      </c>
      <c r="BH521" s="462" t="n">
        <v>587</v>
      </c>
      <c r="BI521" s="462" t="n">
        <v>255</v>
      </c>
      <c r="BJ521" s="462" t="n">
        <v>332.5</v>
      </c>
      <c r="BK521" s="462" t="n">
        <v>347</v>
      </c>
      <c r="BL521" s="462" t="n">
        <v>761.09</v>
      </c>
      <c r="BM521" s="462" t="n">
        <v>359.2</v>
      </c>
      <c r="BN521" s="462" t="n">
        <v>458.5</v>
      </c>
      <c r="BO521" s="462" t="n">
        <v>415</v>
      </c>
      <c r="BP521" s="462" t="n">
        <v>902.45</v>
      </c>
      <c r="BQ521" s="462" t="n">
        <v>428</v>
      </c>
      <c r="BR521" s="462" t="n">
        <v>534.2</v>
      </c>
      <c r="BS521" s="462" t="n">
        <v>510.476</v>
      </c>
      <c r="BT521" s="462" t="n">
        <v>1087.85</v>
      </c>
      <c r="BU521" s="462" t="n">
        <v>498.3</v>
      </c>
      <c r="BV521" s="462" t="n">
        <v>601.4</v>
      </c>
      <c r="BW521" s="462" t="n">
        <v>574.45</v>
      </c>
      <c r="BX521" s="462" t="n">
        <v>1176.3</v>
      </c>
      <c r="BY521" s="319" t="inlineStr">
        <is>
          <t>-</t>
        </is>
      </c>
      <c r="BZ521" s="319" t="inlineStr">
        <is>
          <t>-</t>
        </is>
      </c>
      <c r="CA521" s="319" t="inlineStr">
        <is>
          <t>-</t>
        </is>
      </c>
      <c r="CB521" s="319" t="inlineStr">
        <is>
          <t>-</t>
        </is>
      </c>
      <c r="CC521" s="302" t="n"/>
      <c r="CD521" s="302" t="n"/>
      <c r="CE521" s="302" t="n"/>
      <c r="CF521" s="302" t="n"/>
      <c r="CG521" s="302" t="n"/>
      <c r="CH521" s="302" t="n"/>
      <c r="CI521" s="302" t="n"/>
      <c r="CJ521" s="302" t="n"/>
      <c r="CK521" s="302" t="n"/>
      <c r="CL521" s="302" t="n"/>
      <c r="CM521" s="302" t="n"/>
      <c r="CN521" s="302" t="n"/>
      <c r="CO521" s="302" t="n"/>
      <c r="CP521" s="302" t="n"/>
      <c r="CQ521" s="302" t="n"/>
      <c r="CR521" s="302" t="n"/>
      <c r="CS521" s="302" t="n"/>
      <c r="CT521" s="302" t="n"/>
      <c r="CU521" s="302" t="n"/>
      <c r="CV521" s="302" t="n"/>
    </row>
    <row r="522" ht="10.5" customHeight="1" s="412">
      <c r="A522" s="302" t="inlineStr">
        <is>
          <t xml:space="preserve">    High</t>
        </is>
      </c>
      <c r="B522" s="319" t="inlineStr">
        <is>
          <t>-</t>
        </is>
      </c>
      <c r="C522" s="319" t="inlineStr">
        <is>
          <t>-</t>
        </is>
      </c>
      <c r="D522" s="319" t="inlineStr">
        <is>
          <t>-</t>
        </is>
      </c>
      <c r="E522" s="319" t="inlineStr">
        <is>
          <t>-</t>
        </is>
      </c>
      <c r="F522" s="319" t="inlineStr">
        <is>
          <t>-</t>
        </is>
      </c>
      <c r="G522" s="319" t="inlineStr">
        <is>
          <t>-</t>
        </is>
      </c>
      <c r="H522" s="319" t="inlineStr">
        <is>
          <t>-</t>
        </is>
      </c>
      <c r="I522" s="319" t="inlineStr">
        <is>
          <t>-</t>
        </is>
      </c>
      <c r="J522" s="319" t="inlineStr">
        <is>
          <t>-</t>
        </is>
      </c>
      <c r="K522" s="319" t="inlineStr">
        <is>
          <t>-</t>
        </is>
      </c>
      <c r="L522" s="319" t="inlineStr">
        <is>
          <t>-</t>
        </is>
      </c>
      <c r="M522" s="462" t="n">
        <v>25</v>
      </c>
      <c r="N522" s="462" t="n">
        <v>30.8</v>
      </c>
      <c r="O522" s="462" t="n">
        <v>35</v>
      </c>
      <c r="P522" s="462" t="n">
        <v>70</v>
      </c>
      <c r="Q522" s="462" t="n">
        <v>45.69</v>
      </c>
      <c r="R522" s="462" t="n">
        <v>53</v>
      </c>
      <c r="S522" s="462" t="n">
        <v>60.1</v>
      </c>
      <c r="T522" s="462" t="n">
        <v>113.8</v>
      </c>
      <c r="U522" s="462" t="n">
        <v>72.372</v>
      </c>
      <c r="V522" s="462" t="n">
        <v>74</v>
      </c>
      <c r="W522" s="462" t="n">
        <v>81.3</v>
      </c>
      <c r="X522" s="462" t="n">
        <v>155.462</v>
      </c>
      <c r="Y522" s="462" t="n">
        <v>71.592</v>
      </c>
      <c r="Z522" s="462" t="n">
        <v>75.883</v>
      </c>
      <c r="AA522" s="462" t="n">
        <v>90.3</v>
      </c>
      <c r="AB522" s="462" t="n">
        <v>152.9</v>
      </c>
      <c r="AC522" s="462" t="n">
        <v>71.61199999999999</v>
      </c>
      <c r="AD522" s="462" t="n">
        <v>64</v>
      </c>
      <c r="AE522" s="462" t="n">
        <v>83.04000000000001</v>
      </c>
      <c r="AF522" s="462" t="n">
        <v>152.55</v>
      </c>
      <c r="AG522" s="462" t="n">
        <v>70.40000000000001</v>
      </c>
      <c r="AH522" s="462" t="n">
        <v>72</v>
      </c>
      <c r="AI522" s="462" t="n">
        <v>78</v>
      </c>
      <c r="AJ522" s="462" t="n">
        <v>160.4</v>
      </c>
      <c r="AK522" s="462" t="n">
        <v>66.5</v>
      </c>
      <c r="AL522" s="462" t="n">
        <v>84.491</v>
      </c>
      <c r="AM522" s="462" t="n">
        <v>87.90000000000001</v>
      </c>
      <c r="AN522" s="462" t="n">
        <v>204</v>
      </c>
      <c r="AO522" s="462" t="n">
        <v>60.2</v>
      </c>
      <c r="AP522" s="462" t="n">
        <v>78.59999999999999</v>
      </c>
      <c r="AQ522" s="462" t="n">
        <v>105.5</v>
      </c>
      <c r="AR522" s="462" t="n">
        <v>252.279</v>
      </c>
      <c r="AS522" s="462" t="n">
        <v>97.277</v>
      </c>
      <c r="AT522" s="462" t="n">
        <v>101.3</v>
      </c>
      <c r="AU522" s="462" t="n">
        <v>144.264</v>
      </c>
      <c r="AV522" s="462" t="n">
        <v>337.9</v>
      </c>
      <c r="AW522" s="462" t="n">
        <v>132.321</v>
      </c>
      <c r="AX522" s="462" t="n">
        <v>167</v>
      </c>
      <c r="AY522" s="462" t="n">
        <v>177</v>
      </c>
      <c r="AZ522" s="462" t="n">
        <v>417</v>
      </c>
      <c r="BA522" s="462" t="n">
        <v>98.5</v>
      </c>
      <c r="BB522" s="462" t="n">
        <v>144.37361</v>
      </c>
      <c r="BC522" s="462" t="n">
        <v>198.01764</v>
      </c>
      <c r="BD522" s="462" t="n">
        <v>473</v>
      </c>
      <c r="BE522" s="462" t="n">
        <v>172.504</v>
      </c>
      <c r="BF522" s="462" t="n">
        <v>235.50965</v>
      </c>
      <c r="BG522" s="462" t="n">
        <v>270</v>
      </c>
      <c r="BH522" s="462" t="n">
        <v>598</v>
      </c>
      <c r="BI522" s="462" t="n">
        <v>265</v>
      </c>
      <c r="BJ522" s="462" t="n">
        <v>350</v>
      </c>
      <c r="BK522" s="462" t="n">
        <v>371</v>
      </c>
      <c r="BL522" s="462" t="n">
        <v>766</v>
      </c>
      <c r="BM522" s="462" t="n">
        <v>366.3</v>
      </c>
      <c r="BN522" s="462" t="n">
        <v>477</v>
      </c>
      <c r="BO522" s="462" t="n">
        <v>430.801</v>
      </c>
      <c r="BP522" s="462" t="n">
        <v>912</v>
      </c>
      <c r="BQ522" s="462" t="n">
        <v>454.835</v>
      </c>
      <c r="BR522" s="462" t="n">
        <v>542.1</v>
      </c>
      <c r="BS522" s="462" t="n">
        <v>530.4</v>
      </c>
      <c r="BT522" s="462" t="n">
        <v>1123.6</v>
      </c>
      <c r="BU522" s="462" t="n">
        <v>540.8</v>
      </c>
      <c r="BV522" s="462" t="n">
        <v>618</v>
      </c>
      <c r="BW522" s="462" t="n">
        <v>592</v>
      </c>
      <c r="BX522" s="462" t="n">
        <v>1186.6</v>
      </c>
      <c r="BY522" s="319" t="inlineStr">
        <is>
          <t>-</t>
        </is>
      </c>
      <c r="BZ522" s="319" t="inlineStr">
        <is>
          <t>-</t>
        </is>
      </c>
      <c r="CA522" s="319" t="inlineStr">
        <is>
          <t>-</t>
        </is>
      </c>
      <c r="CB522" s="319" t="inlineStr">
        <is>
          <t>-</t>
        </is>
      </c>
      <c r="CC522" s="302" t="n"/>
      <c r="CD522" s="302" t="n"/>
      <c r="CE522" s="302" t="n"/>
      <c r="CF522" s="302" t="n"/>
      <c r="CG522" s="302" t="n"/>
      <c r="CH522" s="302" t="n"/>
      <c r="CI522" s="302" t="n"/>
      <c r="CJ522" s="302" t="n"/>
      <c r="CK522" s="302" t="n"/>
      <c r="CL522" s="302" t="n"/>
      <c r="CM522" s="302" t="n"/>
      <c r="CN522" s="302" t="n"/>
      <c r="CO522" s="302" t="n"/>
      <c r="CP522" s="302" t="n"/>
      <c r="CQ522" s="302" t="n"/>
      <c r="CR522" s="302" t="n"/>
      <c r="CS522" s="302" t="n"/>
      <c r="CT522" s="302" t="n"/>
      <c r="CU522" s="302" t="n"/>
      <c r="CV522" s="302" t="n"/>
    </row>
    <row r="523" ht="10.5" customHeight="1" s="412">
      <c r="A523" s="302" t="inlineStr">
        <is>
          <t xml:space="preserve">    Low</t>
        </is>
      </c>
      <c r="B523" s="319" t="inlineStr">
        <is>
          <t>-</t>
        </is>
      </c>
      <c r="C523" s="319" t="inlineStr">
        <is>
          <t>-</t>
        </is>
      </c>
      <c r="D523" s="319" t="inlineStr">
        <is>
          <t>-</t>
        </is>
      </c>
      <c r="E523" s="319" t="inlineStr">
        <is>
          <t>-</t>
        </is>
      </c>
      <c r="F523" s="319" t="inlineStr">
        <is>
          <t>-</t>
        </is>
      </c>
      <c r="G523" s="319" t="inlineStr">
        <is>
          <t>-</t>
        </is>
      </c>
      <c r="H523" s="319" t="inlineStr">
        <is>
          <t>-</t>
        </is>
      </c>
      <c r="I523" s="319" t="inlineStr">
        <is>
          <t>-</t>
        </is>
      </c>
      <c r="J523" s="319" t="inlineStr">
        <is>
          <t>-</t>
        </is>
      </c>
      <c r="K523" s="319" t="inlineStr">
        <is>
          <t>-</t>
        </is>
      </c>
      <c r="L523" s="319" t="inlineStr">
        <is>
          <t>-</t>
        </is>
      </c>
      <c r="M523" s="462" t="n">
        <v>22.1</v>
      </c>
      <c r="N523" s="462" t="n">
        <v>27</v>
      </c>
      <c r="O523" s="462" t="n">
        <v>28.5</v>
      </c>
      <c r="P523" s="462" t="n">
        <v>67</v>
      </c>
      <c r="Q523" s="462" t="n">
        <v>41.1</v>
      </c>
      <c r="R523" s="462" t="n">
        <v>48.6</v>
      </c>
      <c r="S523" s="462" t="n">
        <v>52.7</v>
      </c>
      <c r="T523" s="462" t="n">
        <v>90</v>
      </c>
      <c r="U523" s="462" t="n">
        <v>65.646</v>
      </c>
      <c r="V523" s="462" t="n">
        <v>67.93600000000001</v>
      </c>
      <c r="W523" s="462" t="n">
        <v>71.5</v>
      </c>
      <c r="X523" s="462" t="n">
        <v>148</v>
      </c>
      <c r="Y523" s="462" t="n">
        <v>58.2</v>
      </c>
      <c r="Z523" s="462" t="n">
        <v>69.3</v>
      </c>
      <c r="AA523" s="462" t="n">
        <v>83.5</v>
      </c>
      <c r="AB523" s="462" t="n">
        <v>146</v>
      </c>
      <c r="AC523" s="462" t="n">
        <v>63.3</v>
      </c>
      <c r="AD523" s="462" t="n">
        <v>56.66</v>
      </c>
      <c r="AE523" s="462" t="n">
        <v>74</v>
      </c>
      <c r="AF523" s="462" t="n">
        <v>144</v>
      </c>
      <c r="AG523" s="462" t="n">
        <v>62.049</v>
      </c>
      <c r="AH523" s="462" t="n">
        <v>63.3</v>
      </c>
      <c r="AI523" s="462" t="n">
        <v>72.621</v>
      </c>
      <c r="AJ523" s="462" t="n">
        <v>151.928</v>
      </c>
      <c r="AK523" s="462" t="n">
        <v>57</v>
      </c>
      <c r="AL523" s="462" t="n">
        <v>65.268</v>
      </c>
      <c r="AM523" s="462" t="n">
        <v>71.584</v>
      </c>
      <c r="AN523" s="462" t="n">
        <v>185.769</v>
      </c>
      <c r="AO523" s="462" t="n">
        <v>51.2</v>
      </c>
      <c r="AP523" s="462" t="n">
        <v>63.858</v>
      </c>
      <c r="AQ523" s="462" t="n">
        <v>94.592</v>
      </c>
      <c r="AR523" s="462" t="n">
        <v>240.704</v>
      </c>
      <c r="AS523" s="462" t="n">
        <v>76.312</v>
      </c>
      <c r="AT523" s="462" t="n">
        <v>87.712</v>
      </c>
      <c r="AU523" s="462" t="n">
        <v>127</v>
      </c>
      <c r="AV523" s="462" t="n">
        <v>328</v>
      </c>
      <c r="AW523" s="462" t="n">
        <v>124.101</v>
      </c>
      <c r="AX523" s="462" t="n">
        <v>158</v>
      </c>
      <c r="AY523" s="462" t="n">
        <v>166.3</v>
      </c>
      <c r="AZ523" s="462" t="n">
        <v>395.7</v>
      </c>
      <c r="BA523" s="462" t="n">
        <v>5.1</v>
      </c>
      <c r="BB523" s="462" t="n">
        <v>77.59999999999999</v>
      </c>
      <c r="BC523" s="462" t="n">
        <v>146.5</v>
      </c>
      <c r="BD523" s="462" t="n">
        <v>426.5</v>
      </c>
      <c r="BE523" s="462" t="n">
        <v>144.8</v>
      </c>
      <c r="BF523" s="462" t="n">
        <v>195</v>
      </c>
      <c r="BG523" s="462" t="n">
        <v>240.439</v>
      </c>
      <c r="BH523" s="462" t="n">
        <v>565.7</v>
      </c>
      <c r="BI523" s="462" t="n">
        <v>251.214</v>
      </c>
      <c r="BJ523" s="462" t="n">
        <v>321</v>
      </c>
      <c r="BK523" s="462" t="n">
        <v>335</v>
      </c>
      <c r="BL523" s="462" t="n">
        <v>750</v>
      </c>
      <c r="BM523" s="462" t="n">
        <v>340.43759</v>
      </c>
      <c r="BN523" s="462" t="n">
        <v>453.521</v>
      </c>
      <c r="BO523" s="462" t="n">
        <v>408.317</v>
      </c>
      <c r="BP523" s="462" t="n">
        <v>884.6</v>
      </c>
      <c r="BQ523" s="462" t="n">
        <v>419.7</v>
      </c>
      <c r="BR523" s="462" t="n">
        <v>512</v>
      </c>
      <c r="BS523" s="462" t="n">
        <v>429</v>
      </c>
      <c r="BT523" s="462" t="n">
        <v>923</v>
      </c>
      <c r="BU523" s="462" t="n">
        <v>399</v>
      </c>
      <c r="BV523" s="462" t="n">
        <v>474</v>
      </c>
      <c r="BW523" s="462" t="n">
        <v>436</v>
      </c>
      <c r="BX523" s="462" t="n">
        <v>838</v>
      </c>
      <c r="BY523" s="319" t="inlineStr">
        <is>
          <t>-</t>
        </is>
      </c>
      <c r="BZ523" s="319" t="inlineStr">
        <is>
          <t>-</t>
        </is>
      </c>
      <c r="CA523" s="319" t="inlineStr">
        <is>
          <t>-</t>
        </is>
      </c>
      <c r="CB523" s="319" t="inlineStr">
        <is>
          <t>-</t>
        </is>
      </c>
      <c r="CC523" s="302" t="n"/>
      <c r="CD523" s="302" t="n"/>
      <c r="CE523" s="302" t="n"/>
      <c r="CF523" s="302" t="n"/>
      <c r="CG523" s="302" t="n"/>
      <c r="CH523" s="302" t="n"/>
      <c r="CI523" s="302" t="n"/>
      <c r="CJ523" s="302" t="n"/>
      <c r="CK523" s="302" t="n"/>
      <c r="CL523" s="302" t="n"/>
      <c r="CM523" s="302" t="n"/>
      <c r="CN523" s="302" t="n"/>
      <c r="CO523" s="302" t="n"/>
      <c r="CP523" s="302" t="n"/>
      <c r="CQ523" s="302" t="n"/>
      <c r="CR523" s="302" t="n"/>
      <c r="CS523" s="302" t="n"/>
      <c r="CT523" s="302" t="n"/>
      <c r="CU523" s="302" t="n"/>
      <c r="CV523" s="302" t="n"/>
    </row>
    <row r="524" ht="10.5" customHeight="1" s="412">
      <c r="A524" s="302" t="inlineStr">
        <is>
          <t xml:space="preserve">    Std. Dev.</t>
        </is>
      </c>
      <c r="B524" s="319" t="inlineStr">
        <is>
          <t>-</t>
        </is>
      </c>
      <c r="C524" s="319" t="inlineStr">
        <is>
          <t>-</t>
        </is>
      </c>
      <c r="D524" s="319" t="inlineStr">
        <is>
          <t>-</t>
        </is>
      </c>
      <c r="E524" s="319" t="inlineStr">
        <is>
          <t>-</t>
        </is>
      </c>
      <c r="F524" s="319" t="inlineStr">
        <is>
          <t>-</t>
        </is>
      </c>
      <c r="G524" s="319" t="inlineStr">
        <is>
          <t>-</t>
        </is>
      </c>
      <c r="H524" s="319" t="inlineStr">
        <is>
          <t>-</t>
        </is>
      </c>
      <c r="I524" s="319" t="inlineStr">
        <is>
          <t>-</t>
        </is>
      </c>
      <c r="J524" s="319" t="inlineStr">
        <is>
          <t>-</t>
        </is>
      </c>
      <c r="K524" s="319" t="inlineStr">
        <is>
          <t>-</t>
        </is>
      </c>
      <c r="L524" s="319" t="inlineStr">
        <is>
          <t>-</t>
        </is>
      </c>
      <c r="M524" s="460" t="n">
        <v>0.98242</v>
      </c>
      <c r="N524" s="460" t="n">
        <v>1.16592</v>
      </c>
      <c r="O524" s="460" t="n">
        <v>1.82878</v>
      </c>
      <c r="P524" s="460" t="n">
        <v>0.85371</v>
      </c>
      <c r="Q524" s="460" t="n">
        <v>1.25909</v>
      </c>
      <c r="R524" s="460" t="n">
        <v>1.07269</v>
      </c>
      <c r="S524" s="460" t="n">
        <v>2.12951</v>
      </c>
      <c r="T524" s="460" t="n">
        <v>6.92417</v>
      </c>
      <c r="U524" s="460" t="n">
        <v>2.4108</v>
      </c>
      <c r="V524" s="460" t="n">
        <v>1.59552</v>
      </c>
      <c r="W524" s="460" t="n">
        <v>2.34153</v>
      </c>
      <c r="X524" s="460" t="n">
        <v>1.46464</v>
      </c>
      <c r="Y524" s="460" t="n">
        <v>3.04049</v>
      </c>
      <c r="Z524" s="460" t="n">
        <v>1.70202</v>
      </c>
      <c r="AA524" s="460" t="n">
        <v>1.78271</v>
      </c>
      <c r="AB524" s="460" t="n">
        <v>2.10595</v>
      </c>
      <c r="AC524" s="460" t="n">
        <v>1.91622</v>
      </c>
      <c r="AD524" s="460" t="n">
        <v>1.72628</v>
      </c>
      <c r="AE524" s="460" t="n">
        <v>1.87451</v>
      </c>
      <c r="AF524" s="460" t="n">
        <v>1.65219</v>
      </c>
      <c r="AG524" s="460" t="n">
        <v>1.93699</v>
      </c>
      <c r="AH524" s="460" t="n">
        <v>1.8482</v>
      </c>
      <c r="AI524" s="460" t="n">
        <v>1.4133</v>
      </c>
      <c r="AJ524" s="460" t="n">
        <v>1.62059</v>
      </c>
      <c r="AK524" s="460" t="n">
        <v>1.92632</v>
      </c>
      <c r="AL524" s="460" t="n">
        <v>3.52165</v>
      </c>
      <c r="AM524" s="460" t="n">
        <v>3.18525</v>
      </c>
      <c r="AN524" s="460" t="n">
        <v>3.3024</v>
      </c>
      <c r="AO524" s="460" t="n">
        <v>1.78345</v>
      </c>
      <c r="AP524" s="460" t="n">
        <v>2.41462</v>
      </c>
      <c r="AQ524" s="460" t="n">
        <v>2.09864</v>
      </c>
      <c r="AR524" s="460" t="n">
        <v>2.47536</v>
      </c>
      <c r="AS524" s="460" t="n">
        <v>3.41011</v>
      </c>
      <c r="AT524" s="460" t="n">
        <v>3.09835</v>
      </c>
      <c r="AU524" s="460" t="n">
        <v>4.26695</v>
      </c>
      <c r="AV524" s="460" t="n">
        <v>1.96734</v>
      </c>
      <c r="AW524" s="460" t="n">
        <v>1.60249</v>
      </c>
      <c r="AX524" s="460" t="n">
        <v>2.33424</v>
      </c>
      <c r="AY524" s="460" t="n">
        <v>2.43401</v>
      </c>
      <c r="AZ524" s="460" t="n">
        <v>4.55375</v>
      </c>
      <c r="BA524" s="460" t="n">
        <v>22.31454</v>
      </c>
      <c r="BB524" s="460" t="n">
        <v>14.8605</v>
      </c>
      <c r="BC524" s="460" t="n">
        <v>11.87016</v>
      </c>
      <c r="BD524" s="460" t="n">
        <v>13.23458</v>
      </c>
      <c r="BE524" s="460" t="n">
        <v>6.37956</v>
      </c>
      <c r="BF524" s="460" t="n">
        <v>9.53323</v>
      </c>
      <c r="BG524" s="460" t="n">
        <v>7.56858</v>
      </c>
      <c r="BH524" s="460" t="n">
        <v>6.81437</v>
      </c>
      <c r="BI524" s="460" t="n">
        <v>3.47173</v>
      </c>
      <c r="BJ524" s="460" t="n">
        <v>6.44785</v>
      </c>
      <c r="BK524" s="460" t="n">
        <v>8.806520000000001</v>
      </c>
      <c r="BL524" s="460" t="n">
        <v>4.73791</v>
      </c>
      <c r="BM524" s="460" t="n">
        <v>7.05119</v>
      </c>
      <c r="BN524" s="460" t="n">
        <v>5.92128</v>
      </c>
      <c r="BO524" s="460" t="n">
        <v>6.01476</v>
      </c>
      <c r="BP524" s="460" t="n">
        <v>6.7121</v>
      </c>
      <c r="BQ524" s="460" t="n">
        <v>7.7671</v>
      </c>
      <c r="BR524" s="460" t="n">
        <v>6.56076</v>
      </c>
      <c r="BS524" s="460" t="n">
        <v>22.09618</v>
      </c>
      <c r="BT524" s="460" t="n">
        <v>40.69569</v>
      </c>
      <c r="BU524" s="460" t="n">
        <v>52.13147</v>
      </c>
      <c r="BV524" s="460" t="n">
        <v>58.35555</v>
      </c>
      <c r="BW524" s="460" t="n">
        <v>62.91512</v>
      </c>
      <c r="BX524" s="460" t="n">
        <v>148.04354</v>
      </c>
      <c r="BY524" s="319" t="inlineStr">
        <is>
          <t>-</t>
        </is>
      </c>
      <c r="BZ524" s="319" t="inlineStr">
        <is>
          <t>-</t>
        </is>
      </c>
      <c r="CA524" s="319" t="inlineStr">
        <is>
          <t>-</t>
        </is>
      </c>
      <c r="CB524" s="319" t="inlineStr">
        <is>
          <t>-</t>
        </is>
      </c>
      <c r="CC524" s="302" t="n"/>
      <c r="CD524" s="302" t="n"/>
      <c r="CE524" s="302" t="n"/>
      <c r="CF524" s="302" t="n"/>
      <c r="CG524" s="302" t="n"/>
      <c r="CH524" s="302" t="n"/>
      <c r="CI524" s="302" t="n"/>
      <c r="CJ524" s="302" t="n"/>
      <c r="CK524" s="302" t="n"/>
      <c r="CL524" s="302" t="n"/>
      <c r="CM524" s="302" t="n"/>
      <c r="CN524" s="302" t="n"/>
      <c r="CO524" s="302" t="n"/>
      <c r="CP524" s="302" t="n"/>
      <c r="CQ524" s="302" t="n"/>
      <c r="CR524" s="302" t="n"/>
      <c r="CS524" s="302" t="n"/>
      <c r="CT524" s="302" t="n"/>
      <c r="CU524" s="302" t="n"/>
      <c r="CV524" s="302" t="n"/>
    </row>
    <row r="525" ht="10.5" customHeight="1" s="412">
      <c r="A525" s="302" t="inlineStr">
        <is>
          <t xml:space="preserve">    No. of Estimates</t>
        </is>
      </c>
      <c r="B525" s="319" t="inlineStr">
        <is>
          <t>-</t>
        </is>
      </c>
      <c r="C525" s="319" t="inlineStr">
        <is>
          <t>-</t>
        </is>
      </c>
      <c r="D525" s="319" t="inlineStr">
        <is>
          <t>-</t>
        </is>
      </c>
      <c r="E525" s="319" t="inlineStr">
        <is>
          <t>-</t>
        </is>
      </c>
      <c r="F525" s="319" t="inlineStr">
        <is>
          <t>-</t>
        </is>
      </c>
      <c r="G525" s="319" t="inlineStr">
        <is>
          <t>-</t>
        </is>
      </c>
      <c r="H525" s="319" t="inlineStr">
        <is>
          <t>-</t>
        </is>
      </c>
      <c r="I525" s="319" t="inlineStr">
        <is>
          <t>-</t>
        </is>
      </c>
      <c r="J525" s="319" t="inlineStr">
        <is>
          <t>-</t>
        </is>
      </c>
      <c r="K525" s="319" t="inlineStr">
        <is>
          <t>-</t>
        </is>
      </c>
      <c r="L525" s="319" t="inlineStr">
        <is>
          <t>-</t>
        </is>
      </c>
      <c r="M525" s="319" t="inlineStr">
        <is>
          <t>7/7</t>
        </is>
      </c>
      <c r="N525" s="319" t="inlineStr">
        <is>
          <t>9/9</t>
        </is>
      </c>
      <c r="O525" s="319" t="inlineStr">
        <is>
          <t>11/11</t>
        </is>
      </c>
      <c r="P525" s="319" t="inlineStr">
        <is>
          <t>11/11</t>
        </is>
      </c>
      <c r="Q525" s="319" t="inlineStr">
        <is>
          <t>15/15</t>
        </is>
      </c>
      <c r="R525" s="319" t="inlineStr">
        <is>
          <t>15/15</t>
        </is>
      </c>
      <c r="S525" s="319" t="inlineStr">
        <is>
          <t>17/17</t>
        </is>
      </c>
      <c r="T525" s="319" t="inlineStr">
        <is>
          <t>14/14</t>
        </is>
      </c>
      <c r="U525" s="319" t="inlineStr">
        <is>
          <t>13/13</t>
        </is>
      </c>
      <c r="V525" s="319" t="inlineStr">
        <is>
          <t>16/16</t>
        </is>
      </c>
      <c r="W525" s="319" t="inlineStr">
        <is>
          <t>17/17</t>
        </is>
      </c>
      <c r="X525" s="319" t="inlineStr">
        <is>
          <t>19/19</t>
        </is>
      </c>
      <c r="Y525" s="319" t="inlineStr">
        <is>
          <t>20/20</t>
        </is>
      </c>
      <c r="Z525" s="319" t="inlineStr">
        <is>
          <t>22/22</t>
        </is>
      </c>
      <c r="AA525" s="319" t="inlineStr">
        <is>
          <t>24/24</t>
        </is>
      </c>
      <c r="AB525" s="319" t="inlineStr">
        <is>
          <t>25/25</t>
        </is>
      </c>
      <c r="AC525" s="319" t="inlineStr">
        <is>
          <t>24/24</t>
        </is>
      </c>
      <c r="AD525" s="319" t="inlineStr">
        <is>
          <t>27/27</t>
        </is>
      </c>
      <c r="AE525" s="319" t="inlineStr">
        <is>
          <t>26/26</t>
        </is>
      </c>
      <c r="AF525" s="319" t="inlineStr">
        <is>
          <t>28/28</t>
        </is>
      </c>
      <c r="AG525" s="319" t="inlineStr">
        <is>
          <t>29/29</t>
        </is>
      </c>
      <c r="AH525" s="319" t="inlineStr">
        <is>
          <t>27/27</t>
        </is>
      </c>
      <c r="AI525" s="319" t="inlineStr">
        <is>
          <t>27/27</t>
        </is>
      </c>
      <c r="AJ525" s="319" t="inlineStr">
        <is>
          <t>27/27</t>
        </is>
      </c>
      <c r="AK525" s="319" t="inlineStr">
        <is>
          <t>27/27</t>
        </is>
      </c>
      <c r="AL525" s="319" t="inlineStr">
        <is>
          <t>24/24</t>
        </is>
      </c>
      <c r="AM525" s="319" t="inlineStr">
        <is>
          <t>26/26</t>
        </is>
      </c>
      <c r="AN525" s="319" t="inlineStr">
        <is>
          <t>27/27</t>
        </is>
      </c>
      <c r="AO525" s="319" t="inlineStr">
        <is>
          <t>24/24</t>
        </is>
      </c>
      <c r="AP525" s="319" t="inlineStr">
        <is>
          <t>26/26</t>
        </is>
      </c>
      <c r="AQ525" s="319" t="inlineStr">
        <is>
          <t>22/22</t>
        </is>
      </c>
      <c r="AR525" s="319" t="inlineStr">
        <is>
          <t>22/23</t>
        </is>
      </c>
      <c r="AS525" s="319" t="inlineStr">
        <is>
          <t>23/23</t>
        </is>
      </c>
      <c r="AT525" s="319" t="inlineStr">
        <is>
          <t>26/26</t>
        </is>
      </c>
      <c r="AU525" s="319" t="inlineStr">
        <is>
          <t>27/27</t>
        </is>
      </c>
      <c r="AV525" s="319" t="inlineStr">
        <is>
          <t>25/25</t>
        </is>
      </c>
      <c r="AW525" s="319" t="inlineStr">
        <is>
          <t>24/24</t>
        </is>
      </c>
      <c r="AX525" s="319" t="inlineStr">
        <is>
          <t>23/23</t>
        </is>
      </c>
      <c r="AY525" s="319" t="inlineStr">
        <is>
          <t>23/23</t>
        </is>
      </c>
      <c r="AZ525" s="319" t="inlineStr">
        <is>
          <t>22/22</t>
        </is>
      </c>
      <c r="BA525" s="319" t="inlineStr">
        <is>
          <t>25/25</t>
        </is>
      </c>
      <c r="BB525" s="319" t="inlineStr">
        <is>
          <t>26/26</t>
        </is>
      </c>
      <c r="BC525" s="319" t="inlineStr">
        <is>
          <t>25/25</t>
        </is>
      </c>
      <c r="BD525" s="319" t="inlineStr">
        <is>
          <t>23/23</t>
        </is>
      </c>
      <c r="BE525" s="319" t="inlineStr">
        <is>
          <t>21/21</t>
        </is>
      </c>
      <c r="BF525" s="319" t="inlineStr">
        <is>
          <t>16/18</t>
        </is>
      </c>
      <c r="BG525" s="319" t="inlineStr">
        <is>
          <t>16/16</t>
        </is>
      </c>
      <c r="BH525" s="319" t="inlineStr">
        <is>
          <t>18/18</t>
        </is>
      </c>
      <c r="BI525" s="319" t="inlineStr">
        <is>
          <t>17/17</t>
        </is>
      </c>
      <c r="BJ525" s="319" t="inlineStr">
        <is>
          <t>19/19</t>
        </is>
      </c>
      <c r="BK525" s="319" t="inlineStr">
        <is>
          <t>17/17</t>
        </is>
      </c>
      <c r="BL525" s="319" t="inlineStr">
        <is>
          <t>19/19</t>
        </is>
      </c>
      <c r="BM525" s="319" t="inlineStr">
        <is>
          <t>17/17</t>
        </is>
      </c>
      <c r="BN525" s="319" t="inlineStr">
        <is>
          <t>16/16</t>
        </is>
      </c>
      <c r="BO525" s="319" t="inlineStr">
        <is>
          <t>19/19</t>
        </is>
      </c>
      <c r="BP525" s="319" t="inlineStr">
        <is>
          <t>20/20</t>
        </is>
      </c>
      <c r="BQ525" s="319" t="inlineStr">
        <is>
          <t>19/19</t>
        </is>
      </c>
      <c r="BR525" s="319" t="inlineStr">
        <is>
          <t>18/19</t>
        </is>
      </c>
      <c r="BS525" s="319" t="inlineStr">
        <is>
          <t>18/19</t>
        </is>
      </c>
      <c r="BT525" s="319" t="inlineStr">
        <is>
          <t>18/19</t>
        </is>
      </c>
      <c r="BU525" s="319" t="inlineStr">
        <is>
          <t>4/4</t>
        </is>
      </c>
      <c r="BV525" s="319" t="inlineStr">
        <is>
          <t>4/4</t>
        </is>
      </c>
      <c r="BW525" s="319" t="inlineStr">
        <is>
          <t>4/4</t>
        </is>
      </c>
      <c r="BX525" s="319" t="inlineStr">
        <is>
          <t>4/4</t>
        </is>
      </c>
      <c r="BY525" s="319" t="inlineStr">
        <is>
          <t>-</t>
        </is>
      </c>
      <c r="BZ525" s="319" t="inlineStr">
        <is>
          <t>-</t>
        </is>
      </c>
      <c r="CA525" s="319" t="inlineStr">
        <is>
          <t>-</t>
        </is>
      </c>
      <c r="CB525" s="319" t="inlineStr">
        <is>
          <t>-</t>
        </is>
      </c>
      <c r="CC525" s="302" t="n"/>
      <c r="CD525" s="302" t="n"/>
      <c r="CE525" s="302" t="n"/>
      <c r="CF525" s="302" t="n"/>
      <c r="CG525" s="302" t="n"/>
      <c r="CH525" s="302" t="n"/>
      <c r="CI525" s="302" t="n"/>
      <c r="CJ525" s="302" t="n"/>
      <c r="CK525" s="302" t="n"/>
      <c r="CL525" s="302" t="n"/>
      <c r="CM525" s="302" t="n"/>
      <c r="CN525" s="302" t="n"/>
      <c r="CO525" s="302" t="n"/>
      <c r="CP525" s="302" t="n"/>
      <c r="CQ525" s="302" t="n"/>
      <c r="CR525" s="302" t="n"/>
      <c r="CS525" s="302" t="n"/>
      <c r="CT525" s="302" t="n"/>
      <c r="CU525" s="302" t="n"/>
      <c r="CV525" s="302" t="n"/>
    </row>
    <row r="526" ht="10.5" customHeight="1" s="412">
      <c r="A526" s="302" t="inlineStr">
        <is>
          <t xml:space="preserve">    Acctg. Standard</t>
        </is>
      </c>
      <c r="B526" s="319" t="inlineStr">
        <is>
          <t>-</t>
        </is>
      </c>
      <c r="C526" s="319" t="inlineStr">
        <is>
          <t>-</t>
        </is>
      </c>
      <c r="D526" s="319" t="inlineStr">
        <is>
          <t>-</t>
        </is>
      </c>
      <c r="E526" s="319" t="inlineStr">
        <is>
          <t>-</t>
        </is>
      </c>
      <c r="F526" s="319" t="inlineStr">
        <is>
          <t>-</t>
        </is>
      </c>
      <c r="G526" s="319" t="inlineStr">
        <is>
          <t>-</t>
        </is>
      </c>
      <c r="H526" s="319" t="inlineStr">
        <is>
          <t>-</t>
        </is>
      </c>
      <c r="I526" s="319" t="inlineStr">
        <is>
          <t>-</t>
        </is>
      </c>
      <c r="J526" s="319" t="inlineStr">
        <is>
          <t>-</t>
        </is>
      </c>
      <c r="K526" s="319" t="inlineStr">
        <is>
          <t>-</t>
        </is>
      </c>
      <c r="L526" s="319" t="inlineStr">
        <is>
          <t>-</t>
        </is>
      </c>
      <c r="M526" s="319" t="inlineStr">
        <is>
          <t>US GAAP</t>
        </is>
      </c>
      <c r="N526" s="319" t="inlineStr">
        <is>
          <t>US GAAP</t>
        </is>
      </c>
      <c r="O526" s="319" t="inlineStr">
        <is>
          <t>US GAAP</t>
        </is>
      </c>
      <c r="P526" s="319" t="inlineStr">
        <is>
          <t>US GAAP</t>
        </is>
      </c>
      <c r="Q526" s="319" t="inlineStr">
        <is>
          <t>US GAAP</t>
        </is>
      </c>
      <c r="R526" s="319" t="inlineStr">
        <is>
          <t>US GAAP</t>
        </is>
      </c>
      <c r="S526" s="319" t="inlineStr">
        <is>
          <t>US GAAP</t>
        </is>
      </c>
      <c r="T526" s="319" t="inlineStr">
        <is>
          <t>US GAAP</t>
        </is>
      </c>
      <c r="U526" s="319" t="inlineStr">
        <is>
          <t>US GAAP</t>
        </is>
      </c>
      <c r="V526" s="319" t="inlineStr">
        <is>
          <t>US GAAP</t>
        </is>
      </c>
      <c r="W526" s="319" t="inlineStr">
        <is>
          <t>US GAAP</t>
        </is>
      </c>
      <c r="X526" s="319" t="inlineStr">
        <is>
          <t>US GAAP</t>
        </is>
      </c>
      <c r="Y526" s="319" t="inlineStr">
        <is>
          <t>US GAAP</t>
        </is>
      </c>
      <c r="Z526" s="319" t="inlineStr">
        <is>
          <t>US GAAP</t>
        </is>
      </c>
      <c r="AA526" s="319" t="inlineStr">
        <is>
          <t>US GAAP</t>
        </is>
      </c>
      <c r="AB526" s="319" t="inlineStr">
        <is>
          <t>US GAAP</t>
        </is>
      </c>
      <c r="AC526" s="319" t="inlineStr">
        <is>
          <t>US GAAP</t>
        </is>
      </c>
      <c r="AD526" s="319" t="inlineStr">
        <is>
          <t>US GAAP</t>
        </is>
      </c>
      <c r="AE526" s="319" t="inlineStr">
        <is>
          <t>US GAAP</t>
        </is>
      </c>
      <c r="AF526" s="319" t="inlineStr">
        <is>
          <t>US GAAP</t>
        </is>
      </c>
      <c r="AG526" s="319" t="inlineStr">
        <is>
          <t>US GAAP</t>
        </is>
      </c>
      <c r="AH526" s="319" t="inlineStr">
        <is>
          <t>US GAAP</t>
        </is>
      </c>
      <c r="AI526" s="319" t="inlineStr">
        <is>
          <t>US GAAP</t>
        </is>
      </c>
      <c r="AJ526" s="319" t="inlineStr">
        <is>
          <t>US GAAP</t>
        </is>
      </c>
      <c r="AK526" s="319" t="inlineStr">
        <is>
          <t>US GAAP</t>
        </is>
      </c>
      <c r="AL526" s="319" t="inlineStr">
        <is>
          <t>US GAAP</t>
        </is>
      </c>
      <c r="AM526" s="319" t="inlineStr">
        <is>
          <t>US GAAP</t>
        </is>
      </c>
      <c r="AN526" s="319" t="inlineStr">
        <is>
          <t>US GAAP</t>
        </is>
      </c>
      <c r="AO526" s="319" t="inlineStr">
        <is>
          <t>US GAAP</t>
        </is>
      </c>
      <c r="AP526" s="319" t="inlineStr">
        <is>
          <t>US GAAP</t>
        </is>
      </c>
      <c r="AQ526" s="319" t="inlineStr">
        <is>
          <t>US GAAP</t>
        </is>
      </c>
      <c r="AR526" s="319" t="inlineStr">
        <is>
          <t>US GAAP</t>
        </is>
      </c>
      <c r="AS526" s="319" t="inlineStr">
        <is>
          <t>US GAAP</t>
        </is>
      </c>
      <c r="AT526" s="319" t="inlineStr">
        <is>
          <t>US GAAP</t>
        </is>
      </c>
      <c r="AU526" s="319" t="inlineStr">
        <is>
          <t>US GAAP</t>
        </is>
      </c>
      <c r="AV526" s="319" t="inlineStr">
        <is>
          <t>US GAAP</t>
        </is>
      </c>
      <c r="AW526" s="319" t="inlineStr">
        <is>
          <t>US GAAP</t>
        </is>
      </c>
      <c r="AX526" s="319" t="inlineStr">
        <is>
          <t>US GAAP</t>
        </is>
      </c>
      <c r="AY526" s="319" t="inlineStr">
        <is>
          <t>US GAAP</t>
        </is>
      </c>
      <c r="AZ526" s="319" t="inlineStr">
        <is>
          <t>US GAAP</t>
        </is>
      </c>
      <c r="BA526" s="319" t="inlineStr">
        <is>
          <t>US GAAP</t>
        </is>
      </c>
      <c r="BB526" s="319" t="inlineStr">
        <is>
          <t>US GAAP</t>
        </is>
      </c>
      <c r="BC526" s="319" t="inlineStr">
        <is>
          <t>US GAAP</t>
        </is>
      </c>
      <c r="BD526" s="319" t="inlineStr">
        <is>
          <t>US GAAP</t>
        </is>
      </c>
      <c r="BE526" s="319" t="inlineStr">
        <is>
          <t>US GAAP</t>
        </is>
      </c>
      <c r="BF526" s="319" t="inlineStr">
        <is>
          <t>US GAAP</t>
        </is>
      </c>
      <c r="BG526" s="319" t="inlineStr">
        <is>
          <t>US GAAP</t>
        </is>
      </c>
      <c r="BH526" s="319" t="inlineStr">
        <is>
          <t>US GAAP</t>
        </is>
      </c>
      <c r="BI526" s="319" t="inlineStr">
        <is>
          <t>US GAAP</t>
        </is>
      </c>
      <c r="BJ526" s="319" t="inlineStr">
        <is>
          <t>US GAAP</t>
        </is>
      </c>
      <c r="BK526" s="319" t="inlineStr">
        <is>
          <t>US GAAP</t>
        </is>
      </c>
      <c r="BL526" s="319" t="inlineStr">
        <is>
          <t>US GAAP</t>
        </is>
      </c>
      <c r="BM526" s="319" t="inlineStr">
        <is>
          <t>US GAAP</t>
        </is>
      </c>
      <c r="BN526" s="319" t="inlineStr">
        <is>
          <t>US GAAP</t>
        </is>
      </c>
      <c r="BO526" s="319" t="inlineStr">
        <is>
          <t>US GAAP</t>
        </is>
      </c>
      <c r="BP526" s="319" t="inlineStr">
        <is>
          <t>US GAAP</t>
        </is>
      </c>
      <c r="BQ526" s="319" t="inlineStr">
        <is>
          <t>US GAAP</t>
        </is>
      </c>
      <c r="BR526" s="319" t="inlineStr">
        <is>
          <t>US GAAP</t>
        </is>
      </c>
      <c r="BS526" s="319" t="inlineStr">
        <is>
          <t>US GAAP</t>
        </is>
      </c>
      <c r="BT526" s="319" t="inlineStr">
        <is>
          <t>US GAAP</t>
        </is>
      </c>
      <c r="BU526" s="319" t="inlineStr">
        <is>
          <t>US GAAP</t>
        </is>
      </c>
      <c r="BV526" s="319" t="inlineStr">
        <is>
          <t>US GAAP</t>
        </is>
      </c>
      <c r="BW526" s="319" t="inlineStr">
        <is>
          <t>US GAAP</t>
        </is>
      </c>
      <c r="BX526" s="319" t="inlineStr">
        <is>
          <t>US GAAP</t>
        </is>
      </c>
      <c r="BY526" s="319" t="inlineStr">
        <is>
          <t>-</t>
        </is>
      </c>
      <c r="BZ526" s="319" t="inlineStr">
        <is>
          <t>-</t>
        </is>
      </c>
      <c r="CA526" s="319" t="inlineStr">
        <is>
          <t>-</t>
        </is>
      </c>
      <c r="CB526" s="319" t="inlineStr">
        <is>
          <t>-</t>
        </is>
      </c>
      <c r="CC526" s="302" t="n"/>
      <c r="CD526" s="302" t="n"/>
      <c r="CE526" s="302" t="n"/>
      <c r="CF526" s="302" t="n"/>
      <c r="CG526" s="302" t="n"/>
      <c r="CH526" s="302" t="n"/>
      <c r="CI526" s="302" t="n"/>
      <c r="CJ526" s="302" t="n"/>
      <c r="CK526" s="302" t="n"/>
      <c r="CL526" s="302" t="n"/>
      <c r="CM526" s="302" t="n"/>
      <c r="CN526" s="302" t="n"/>
      <c r="CO526" s="302" t="n"/>
      <c r="CP526" s="302" t="n"/>
      <c r="CQ526" s="302" t="n"/>
      <c r="CR526" s="302" t="n"/>
      <c r="CS526" s="302" t="n"/>
      <c r="CT526" s="302" t="n"/>
      <c r="CU526" s="302" t="n"/>
      <c r="CV526" s="302" t="n"/>
    </row>
    <row r="527" ht="10.5" customHeight="1" s="412">
      <c r="A527" s="318" t="inlineStr">
        <is>
          <t>EBT (GAAP)</t>
        </is>
      </c>
      <c r="B527" s="319" t="inlineStr">
        <is>
          <t>-</t>
        </is>
      </c>
      <c r="C527" s="319" t="inlineStr">
        <is>
          <t>-</t>
        </is>
      </c>
      <c r="D527" s="319" t="inlineStr">
        <is>
          <t>-</t>
        </is>
      </c>
      <c r="E527" s="319" t="inlineStr">
        <is>
          <t>-</t>
        </is>
      </c>
      <c r="F527" s="319" t="inlineStr">
        <is>
          <t>-</t>
        </is>
      </c>
      <c r="G527" s="319" t="inlineStr">
        <is>
          <t>-</t>
        </is>
      </c>
      <c r="H527" s="319" t="inlineStr">
        <is>
          <t>-</t>
        </is>
      </c>
      <c r="I527" s="319" t="inlineStr">
        <is>
          <t>-</t>
        </is>
      </c>
      <c r="J527" s="319" t="inlineStr">
        <is>
          <t>-</t>
        </is>
      </c>
      <c r="K527" s="319" t="inlineStr">
        <is>
          <t>-</t>
        </is>
      </c>
      <c r="L527" s="319" t="inlineStr">
        <is>
          <t>-</t>
        </is>
      </c>
      <c r="M527" s="461" t="n">
        <v>32.635</v>
      </c>
      <c r="N527" s="461" t="n">
        <v>36.335</v>
      </c>
      <c r="O527" s="461" t="n">
        <v>42.467</v>
      </c>
      <c r="P527" s="461" t="n">
        <v>71.84</v>
      </c>
      <c r="Q527" s="461" t="n">
        <v>52.591</v>
      </c>
      <c r="R527" s="461" t="n">
        <v>60.08</v>
      </c>
      <c r="S527" s="461" t="n">
        <v>60.34</v>
      </c>
      <c r="T527" s="461" t="n">
        <v>116.447</v>
      </c>
      <c r="U527" s="461" t="n">
        <v>73.97499999999999</v>
      </c>
      <c r="V527" s="461" t="n">
        <v>71.354</v>
      </c>
      <c r="W527" s="461" t="n">
        <v>82.035</v>
      </c>
      <c r="X527" s="461" t="n">
        <v>154.032</v>
      </c>
      <c r="Y527" s="461" t="n">
        <v>67.39</v>
      </c>
      <c r="Z527" s="461" t="n">
        <v>80.28100000000001</v>
      </c>
      <c r="AA527" s="461" t="n">
        <v>93.789</v>
      </c>
      <c r="AB527" s="461" t="n">
        <v>155.666</v>
      </c>
      <c r="AC527" s="461" t="n">
        <v>71.444</v>
      </c>
      <c r="AD527" s="461" t="n">
        <v>69.77800000000001</v>
      </c>
      <c r="AE527" s="461" t="n">
        <v>82.97</v>
      </c>
      <c r="AF527" s="461" t="n">
        <v>158.943</v>
      </c>
      <c r="AG527" s="461" t="n">
        <v>68.565</v>
      </c>
      <c r="AH527" s="461" t="n">
        <v>67.42100000000001</v>
      </c>
      <c r="AI527" s="461" t="n">
        <v>65.288</v>
      </c>
      <c r="AJ527" s="461" t="n">
        <v>167.221</v>
      </c>
      <c r="AK527" s="461" t="n">
        <v>57.103</v>
      </c>
      <c r="AL527" s="461" t="n">
        <v>74.53700000000001</v>
      </c>
      <c r="AM527" s="461" t="n">
        <v>93.60299999999999</v>
      </c>
      <c r="AN527" s="461" t="n">
        <v>197.486</v>
      </c>
      <c r="AO527" s="461" t="n">
        <v>46.33</v>
      </c>
      <c r="AP527" s="461" t="n">
        <v>69.524</v>
      </c>
      <c r="AQ527" s="461" t="n">
        <v>86.64</v>
      </c>
      <c r="AR527" s="461" t="n">
        <v>257.504</v>
      </c>
      <c r="AS527" s="461" t="n">
        <v>107.223</v>
      </c>
      <c r="AT527" s="461" t="n">
        <v>135.799</v>
      </c>
      <c r="AU527" s="461" t="n">
        <v>137.947</v>
      </c>
      <c r="AV527" s="461" t="n">
        <v>334.281</v>
      </c>
      <c r="AW527" s="461" t="n">
        <v>131.191</v>
      </c>
      <c r="AX527" s="461" t="n">
        <v>169.832</v>
      </c>
      <c r="AY527" s="461" t="n">
        <v>177.754</v>
      </c>
      <c r="AZ527" s="461" t="n">
        <v>418.616</v>
      </c>
      <c r="BA527" s="461" t="n">
        <v>33.925</v>
      </c>
      <c r="BB527" s="461" t="n">
        <v>124.065</v>
      </c>
      <c r="BC527" s="461" t="n">
        <v>204.34</v>
      </c>
      <c r="BD527" s="461" t="n">
        <v>457.018</v>
      </c>
      <c r="BE527" s="461" t="n">
        <v>194.048</v>
      </c>
      <c r="BF527" s="461" t="n">
        <v>291.127</v>
      </c>
      <c r="BG527" s="461" t="n">
        <v>257.962</v>
      </c>
      <c r="BH527" s="461" t="n">
        <v>590.732</v>
      </c>
      <c r="BI527" s="461" t="n">
        <v>260.325</v>
      </c>
      <c r="BJ527" s="461" t="n">
        <v>401.353</v>
      </c>
      <c r="BK527" s="461" t="n">
        <v>352.758</v>
      </c>
      <c r="BL527" s="461" t="n">
        <v>318.135</v>
      </c>
      <c r="BM527" s="461" t="n">
        <v>409.439</v>
      </c>
      <c r="BN527" s="461" t="n">
        <v>486.619</v>
      </c>
      <c r="BO527" s="461" t="n">
        <v>347.957</v>
      </c>
      <c r="BP527" s="461" t="n">
        <v>931.72</v>
      </c>
      <c r="BQ527" s="461" t="n">
        <v>455.925</v>
      </c>
      <c r="BR527" s="462" t="n">
        <v>531.03752</v>
      </c>
      <c r="BS527" s="462" t="n">
        <v>501.2331</v>
      </c>
      <c r="BT527" s="462" t="n">
        <v>1075.11529</v>
      </c>
      <c r="BU527" s="462" t="n">
        <v>472.9233</v>
      </c>
      <c r="BV527" s="462" t="n">
        <v>567.30947</v>
      </c>
      <c r="BW527" s="462" t="n">
        <v>538.8898799999999</v>
      </c>
      <c r="BX527" s="462" t="n">
        <v>1083.13003</v>
      </c>
      <c r="BY527" s="319" t="inlineStr">
        <is>
          <t>-</t>
        </is>
      </c>
      <c r="BZ527" s="319" t="inlineStr">
        <is>
          <t>-</t>
        </is>
      </c>
      <c r="CA527" s="319" t="inlineStr">
        <is>
          <t>-</t>
        </is>
      </c>
      <c r="CB527" s="319" t="inlineStr">
        <is>
          <t>-</t>
        </is>
      </c>
      <c r="CC527" s="302" t="n"/>
      <c r="CD527" s="302" t="n"/>
      <c r="CE527" s="302" t="n"/>
      <c r="CF527" s="302" t="n"/>
      <c r="CG527" s="302" t="n"/>
      <c r="CH527" s="302" t="n"/>
      <c r="CI527" s="302" t="n"/>
      <c r="CJ527" s="302" t="n"/>
      <c r="CK527" s="302" t="n"/>
      <c r="CL527" s="302" t="n"/>
      <c r="CM527" s="302" t="n"/>
      <c r="CN527" s="302" t="n"/>
      <c r="CO527" s="302" t="n"/>
      <c r="CP527" s="302" t="n"/>
      <c r="CQ527" s="302" t="n"/>
      <c r="CR527" s="302" t="n"/>
      <c r="CS527" s="302" t="n"/>
      <c r="CT527" s="302" t="n"/>
      <c r="CU527" s="302" t="n"/>
      <c r="CV527" s="302" t="n"/>
    </row>
    <row r="528" ht="10.5" customHeight="1" s="412">
      <c r="A528" s="302" t="inlineStr">
        <is>
          <t xml:space="preserve">    Final Est.</t>
        </is>
      </c>
      <c r="B528" s="319" t="inlineStr">
        <is>
          <t>-</t>
        </is>
      </c>
      <c r="C528" s="319" t="inlineStr">
        <is>
          <t>-</t>
        </is>
      </c>
      <c r="D528" s="319" t="inlineStr">
        <is>
          <t>-</t>
        </is>
      </c>
      <c r="E528" s="319" t="inlineStr">
        <is>
          <t>-</t>
        </is>
      </c>
      <c r="F528" s="319" t="inlineStr">
        <is>
          <t>-</t>
        </is>
      </c>
      <c r="G528" s="319" t="inlineStr">
        <is>
          <t>-</t>
        </is>
      </c>
      <c r="H528" s="319" t="inlineStr">
        <is>
          <t>-</t>
        </is>
      </c>
      <c r="I528" s="319" t="inlineStr">
        <is>
          <t>-</t>
        </is>
      </c>
      <c r="J528" s="319" t="inlineStr">
        <is>
          <t>-</t>
        </is>
      </c>
      <c r="K528" s="319" t="inlineStr">
        <is>
          <t>-</t>
        </is>
      </c>
      <c r="L528" s="319" t="inlineStr">
        <is>
          <t>-</t>
        </is>
      </c>
      <c r="M528" s="462" t="n">
        <v>22.7576</v>
      </c>
      <c r="N528" s="462" t="n">
        <v>28.05283</v>
      </c>
      <c r="O528" s="462" t="n">
        <v>30.24912</v>
      </c>
      <c r="P528" s="462" t="n">
        <v>68.27467</v>
      </c>
      <c r="Q528" s="462" t="n">
        <v>43.33514</v>
      </c>
      <c r="R528" s="462" t="n">
        <v>50.408</v>
      </c>
      <c r="S528" s="462" t="n">
        <v>56.0245</v>
      </c>
      <c r="T528" s="462" t="n">
        <v>110.8924</v>
      </c>
      <c r="U528" s="462" t="n">
        <v>69.57599999999999</v>
      </c>
      <c r="V528" s="462" t="n">
        <v>71.83914</v>
      </c>
      <c r="W528" s="462" t="n">
        <v>76.176</v>
      </c>
      <c r="X528" s="462" t="n">
        <v>153.07721</v>
      </c>
      <c r="Y528" s="462" t="n">
        <v>65.88485</v>
      </c>
      <c r="Z528" s="462" t="n">
        <v>72.53945</v>
      </c>
      <c r="AA528" s="462" t="n">
        <v>85.81254</v>
      </c>
      <c r="AB528" s="462" t="n">
        <v>150.085</v>
      </c>
      <c r="AC528" s="462" t="n">
        <v>67.15822</v>
      </c>
      <c r="AD528" s="462" t="n">
        <v>60.31189</v>
      </c>
      <c r="AE528" s="462" t="n">
        <v>77.83660999999999</v>
      </c>
      <c r="AF528" s="462" t="n">
        <v>148.76547</v>
      </c>
      <c r="AG528" s="462" t="n">
        <v>67.13495</v>
      </c>
      <c r="AH528" s="462" t="n">
        <v>68.2176</v>
      </c>
      <c r="AI528" s="462" t="n">
        <v>76.12409</v>
      </c>
      <c r="AJ528" s="462" t="n">
        <v>157.45491</v>
      </c>
      <c r="AK528" s="462" t="n">
        <v>60.92639</v>
      </c>
      <c r="AL528" s="462" t="n">
        <v>74.74994</v>
      </c>
      <c r="AM528" s="462" t="n">
        <v>84.59972</v>
      </c>
      <c r="AN528" s="462" t="n">
        <v>201.30896</v>
      </c>
      <c r="AO528" s="462" t="n">
        <v>55.85663</v>
      </c>
      <c r="AP528" s="319" t="inlineStr">
        <is>
          <t>-</t>
        </is>
      </c>
      <c r="AQ528" s="462" t="n">
        <v>102.72082</v>
      </c>
      <c r="AR528" s="462" t="n">
        <v>247.08571</v>
      </c>
      <c r="AS528" s="462" t="n">
        <v>86.81014999999999</v>
      </c>
      <c r="AT528" s="462" t="n">
        <v>94.90846999999999</v>
      </c>
      <c r="AU528" s="462" t="n">
        <v>131.68786</v>
      </c>
      <c r="AV528" s="462" t="n">
        <v>331.01058</v>
      </c>
      <c r="AW528" s="462" t="n">
        <v>128.58496</v>
      </c>
      <c r="AX528" s="462" t="n">
        <v>161.46961</v>
      </c>
      <c r="AY528" s="462" t="n">
        <v>169.42076</v>
      </c>
      <c r="AZ528" s="462" t="n">
        <v>409.9892</v>
      </c>
      <c r="BA528" s="462" t="n">
        <v>46.21911</v>
      </c>
      <c r="BB528" s="462" t="n">
        <v>100.14427</v>
      </c>
      <c r="BC528" s="462" t="n">
        <v>159.40138</v>
      </c>
      <c r="BD528" s="462" t="n">
        <v>458.15771</v>
      </c>
      <c r="BE528" s="462" t="n">
        <v>156.14947</v>
      </c>
      <c r="BF528" s="462" t="n">
        <v>218.05121</v>
      </c>
      <c r="BG528" s="462" t="n">
        <v>253.11794</v>
      </c>
      <c r="BH528" s="462" t="n">
        <v>582.55513</v>
      </c>
      <c r="BI528" s="462" t="n">
        <v>256.20199</v>
      </c>
      <c r="BJ528" s="462" t="n">
        <v>336.01717</v>
      </c>
      <c r="BK528" s="462" t="n">
        <v>351.18571</v>
      </c>
      <c r="BL528" s="462" t="n">
        <v>770.19682</v>
      </c>
      <c r="BM528" s="462" t="n">
        <v>360.64109</v>
      </c>
      <c r="BN528" s="462" t="n">
        <v>461.49831</v>
      </c>
      <c r="BO528" s="462" t="n">
        <v>417.58159</v>
      </c>
      <c r="BP528" s="462" t="n">
        <v>904.80507</v>
      </c>
      <c r="BQ528" s="462" t="n">
        <v>430.96257</v>
      </c>
      <c r="BR528" s="319" t="inlineStr">
        <is>
          <t>-</t>
        </is>
      </c>
      <c r="BS528" s="319" t="inlineStr">
        <is>
          <t>-</t>
        </is>
      </c>
      <c r="BT528" s="319" t="inlineStr">
        <is>
          <t>-</t>
        </is>
      </c>
      <c r="BU528" s="319" t="inlineStr">
        <is>
          <t>-</t>
        </is>
      </c>
      <c r="BV528" s="319" t="inlineStr">
        <is>
          <t>-</t>
        </is>
      </c>
      <c r="BW528" s="319" t="inlineStr">
        <is>
          <t>-</t>
        </is>
      </c>
      <c r="BX528" s="319" t="inlineStr">
        <is>
          <t>-</t>
        </is>
      </c>
      <c r="BY528" s="319" t="inlineStr">
        <is>
          <t>-</t>
        </is>
      </c>
      <c r="BZ528" s="319" t="inlineStr">
        <is>
          <t>-</t>
        </is>
      </c>
      <c r="CA528" s="319" t="inlineStr">
        <is>
          <t>-</t>
        </is>
      </c>
      <c r="CB528" s="319" t="inlineStr">
        <is>
          <t>-</t>
        </is>
      </c>
      <c r="CC528" s="302" t="n"/>
      <c r="CD528" s="302" t="n"/>
      <c r="CE528" s="302" t="n"/>
      <c r="CF528" s="302" t="n"/>
      <c r="CG528" s="302" t="n"/>
      <c r="CH528" s="302" t="n"/>
      <c r="CI528" s="302" t="n"/>
      <c r="CJ528" s="302" t="n"/>
      <c r="CK528" s="302" t="n"/>
      <c r="CL528" s="302" t="n"/>
      <c r="CM528" s="302" t="n"/>
      <c r="CN528" s="302" t="n"/>
      <c r="CO528" s="302" t="n"/>
      <c r="CP528" s="302" t="n"/>
      <c r="CQ528" s="302" t="n"/>
      <c r="CR528" s="302" t="n"/>
      <c r="CS528" s="302" t="n"/>
      <c r="CT528" s="302" t="n"/>
      <c r="CU528" s="302" t="n"/>
      <c r="CV528" s="302" t="n"/>
    </row>
    <row r="529" ht="10.5" customHeight="1" s="412">
      <c r="A529" s="302" t="inlineStr">
        <is>
          <t xml:space="preserve">    Median</t>
        </is>
      </c>
      <c r="B529" s="319" t="inlineStr">
        <is>
          <t>-</t>
        </is>
      </c>
      <c r="C529" s="319" t="inlineStr">
        <is>
          <t>-</t>
        </is>
      </c>
      <c r="D529" s="319" t="inlineStr">
        <is>
          <t>-</t>
        </is>
      </c>
      <c r="E529" s="319" t="inlineStr">
        <is>
          <t>-</t>
        </is>
      </c>
      <c r="F529" s="319" t="inlineStr">
        <is>
          <t>-</t>
        </is>
      </c>
      <c r="G529" s="319" t="inlineStr">
        <is>
          <t>-</t>
        </is>
      </c>
      <c r="H529" s="319" t="inlineStr">
        <is>
          <t>-</t>
        </is>
      </c>
      <c r="I529" s="319" t="inlineStr">
        <is>
          <t>-</t>
        </is>
      </c>
      <c r="J529" s="319" t="inlineStr">
        <is>
          <t>-</t>
        </is>
      </c>
      <c r="K529" s="319" t="inlineStr">
        <is>
          <t>-</t>
        </is>
      </c>
      <c r="L529" s="319" t="inlineStr">
        <is>
          <t>-</t>
        </is>
      </c>
      <c r="M529" s="462" t="n">
        <v>22.6</v>
      </c>
      <c r="N529" s="462" t="n">
        <v>27.4955</v>
      </c>
      <c r="O529" s="462" t="n">
        <v>29.8</v>
      </c>
      <c r="P529" s="462" t="n">
        <v>68.15000000000001</v>
      </c>
      <c r="Q529" s="462" t="n">
        <v>42.863</v>
      </c>
      <c r="R529" s="462" t="n">
        <v>50.78</v>
      </c>
      <c r="S529" s="462" t="n">
        <v>56.3475</v>
      </c>
      <c r="T529" s="462" t="n">
        <v>110.85</v>
      </c>
      <c r="U529" s="462" t="n">
        <v>68.84999999999999</v>
      </c>
      <c r="V529" s="462" t="n">
        <v>71.194</v>
      </c>
      <c r="W529" s="462" t="n">
        <v>75.871</v>
      </c>
      <c r="X529" s="462" t="n">
        <v>152.745</v>
      </c>
      <c r="Y529" s="462" t="n">
        <v>63.263</v>
      </c>
      <c r="Z529" s="462" t="n">
        <v>72.59999999999999</v>
      </c>
      <c r="AA529" s="462" t="n">
        <v>86</v>
      </c>
      <c r="AB529" s="462" t="n">
        <v>150</v>
      </c>
      <c r="AC529" s="462" t="n">
        <v>67.15000000000001</v>
      </c>
      <c r="AD529" s="462" t="n">
        <v>60.41</v>
      </c>
      <c r="AE529" s="462" t="n">
        <v>78.25</v>
      </c>
      <c r="AF529" s="462" t="n">
        <v>148.622</v>
      </c>
      <c r="AG529" s="462" t="n">
        <v>67</v>
      </c>
      <c r="AH529" s="462" t="n">
        <v>67.75</v>
      </c>
      <c r="AI529" s="462" t="n">
        <v>76</v>
      </c>
      <c r="AJ529" s="462" t="n">
        <v>157.3</v>
      </c>
      <c r="AK529" s="462" t="n">
        <v>60.011</v>
      </c>
      <c r="AL529" s="462" t="n">
        <v>75.0005</v>
      </c>
      <c r="AM529" s="462" t="n">
        <v>85.09999999999999</v>
      </c>
      <c r="AN529" s="462" t="n">
        <v>200.9</v>
      </c>
      <c r="AO529" s="462" t="n">
        <v>55.1</v>
      </c>
      <c r="AP529" s="319" t="inlineStr">
        <is>
          <t>-</t>
        </is>
      </c>
      <c r="AQ529" s="462" t="n">
        <v>102.5</v>
      </c>
      <c r="AR529" s="462" t="n">
        <v>247.3</v>
      </c>
      <c r="AS529" s="462" t="n">
        <v>87.3</v>
      </c>
      <c r="AT529" s="462" t="n">
        <v>94.3</v>
      </c>
      <c r="AU529" s="462" t="n">
        <v>130.132</v>
      </c>
      <c r="AV529" s="462" t="n">
        <v>331.3</v>
      </c>
      <c r="AW529" s="462" t="n">
        <v>128.5</v>
      </c>
      <c r="AX529" s="462" t="n">
        <v>161.35</v>
      </c>
      <c r="AY529" s="462" t="n">
        <v>169.887</v>
      </c>
      <c r="AZ529" s="462" t="n">
        <v>411</v>
      </c>
      <c r="BA529" s="462" t="n">
        <v>48.8</v>
      </c>
      <c r="BB529" s="462" t="n">
        <v>96.59999999999999</v>
      </c>
      <c r="BC529" s="462" t="n">
        <v>157.61789</v>
      </c>
      <c r="BD529" s="462" t="n">
        <v>460.7</v>
      </c>
      <c r="BE529" s="462" t="n">
        <v>156.75</v>
      </c>
      <c r="BF529" s="462" t="n">
        <v>215.7</v>
      </c>
      <c r="BG529" s="462" t="n">
        <v>251.50382</v>
      </c>
      <c r="BH529" s="462" t="n">
        <v>585.9</v>
      </c>
      <c r="BI529" s="462" t="n">
        <v>254.6</v>
      </c>
      <c r="BJ529" s="462" t="n">
        <v>335.8</v>
      </c>
      <c r="BK529" s="462" t="n">
        <v>346.3</v>
      </c>
      <c r="BL529" s="462" t="n">
        <v>758.7</v>
      </c>
      <c r="BM529" s="462" t="n">
        <v>360</v>
      </c>
      <c r="BN529" s="462" t="n">
        <v>457.9</v>
      </c>
      <c r="BO529" s="462" t="n">
        <v>415.35</v>
      </c>
      <c r="BP529" s="462" t="n">
        <v>908.9</v>
      </c>
      <c r="BQ529" s="462" t="n">
        <v>428.803</v>
      </c>
      <c r="BR529" s="462" t="n">
        <v>533.05</v>
      </c>
      <c r="BS529" s="462" t="n">
        <v>507.65</v>
      </c>
      <c r="BT529" s="462" t="n">
        <v>1088.95</v>
      </c>
      <c r="BU529" s="462" t="n">
        <v>496.0466</v>
      </c>
      <c r="BV529" s="462" t="n">
        <v>592.11894</v>
      </c>
      <c r="BW529" s="462" t="n">
        <v>563.77975</v>
      </c>
      <c r="BX529" s="462" t="n">
        <v>1157.96006</v>
      </c>
      <c r="BY529" s="319" t="inlineStr">
        <is>
          <t>-</t>
        </is>
      </c>
      <c r="BZ529" s="319" t="inlineStr">
        <is>
          <t>-</t>
        </is>
      </c>
      <c r="CA529" s="319" t="inlineStr">
        <is>
          <t>-</t>
        </is>
      </c>
      <c r="CB529" s="319" t="inlineStr">
        <is>
          <t>-</t>
        </is>
      </c>
      <c r="CC529" s="302" t="n"/>
      <c r="CD529" s="302" t="n"/>
      <c r="CE529" s="302" t="n"/>
      <c r="CF529" s="302" t="n"/>
      <c r="CG529" s="302" t="n"/>
      <c r="CH529" s="302" t="n"/>
      <c r="CI529" s="302" t="n"/>
      <c r="CJ529" s="302" t="n"/>
      <c r="CK529" s="302" t="n"/>
      <c r="CL529" s="302" t="n"/>
      <c r="CM529" s="302" t="n"/>
      <c r="CN529" s="302" t="n"/>
      <c r="CO529" s="302" t="n"/>
      <c r="CP529" s="302" t="n"/>
      <c r="CQ529" s="302" t="n"/>
      <c r="CR529" s="302" t="n"/>
      <c r="CS529" s="302" t="n"/>
      <c r="CT529" s="302" t="n"/>
      <c r="CU529" s="302" t="n"/>
      <c r="CV529" s="302" t="n"/>
    </row>
    <row r="530" ht="10.5" customHeight="1" s="412">
      <c r="A530" s="302" t="inlineStr">
        <is>
          <t xml:space="preserve">    High</t>
        </is>
      </c>
      <c r="B530" s="319" t="inlineStr">
        <is>
          <t>-</t>
        </is>
      </c>
      <c r="C530" s="319" t="inlineStr">
        <is>
          <t>-</t>
        </is>
      </c>
      <c r="D530" s="319" t="inlineStr">
        <is>
          <t>-</t>
        </is>
      </c>
      <c r="E530" s="319" t="inlineStr">
        <is>
          <t>-</t>
        </is>
      </c>
      <c r="F530" s="319" t="inlineStr">
        <is>
          <t>-</t>
        </is>
      </c>
      <c r="G530" s="319" t="inlineStr">
        <is>
          <t>-</t>
        </is>
      </c>
      <c r="H530" s="319" t="inlineStr">
        <is>
          <t>-</t>
        </is>
      </c>
      <c r="I530" s="319" t="inlineStr">
        <is>
          <t>-</t>
        </is>
      </c>
      <c r="J530" s="319" t="inlineStr">
        <is>
          <t>-</t>
        </is>
      </c>
      <c r="K530" s="319" t="inlineStr">
        <is>
          <t>-</t>
        </is>
      </c>
      <c r="L530" s="319" t="inlineStr">
        <is>
          <t>-</t>
        </is>
      </c>
      <c r="M530" s="462" t="n">
        <v>23.853</v>
      </c>
      <c r="N530" s="462" t="n">
        <v>30.8</v>
      </c>
      <c r="O530" s="462" t="n">
        <v>32.4</v>
      </c>
      <c r="P530" s="462" t="n">
        <v>69.247</v>
      </c>
      <c r="Q530" s="462" t="n">
        <v>45.69</v>
      </c>
      <c r="R530" s="462" t="n">
        <v>51.8</v>
      </c>
      <c r="S530" s="462" t="n">
        <v>59.3</v>
      </c>
      <c r="T530" s="462" t="n">
        <v>113.8</v>
      </c>
      <c r="U530" s="462" t="n">
        <v>75.7</v>
      </c>
      <c r="V530" s="462" t="n">
        <v>80.2</v>
      </c>
      <c r="W530" s="462" t="n">
        <v>81.3</v>
      </c>
      <c r="X530" s="462" t="n">
        <v>155.462</v>
      </c>
      <c r="Y530" s="462" t="n">
        <v>105</v>
      </c>
      <c r="Z530" s="462" t="n">
        <v>75.883</v>
      </c>
      <c r="AA530" s="462" t="n">
        <v>90.3</v>
      </c>
      <c r="AB530" s="462" t="n">
        <v>152.8</v>
      </c>
      <c r="AC530" s="462" t="n">
        <v>69.09999999999999</v>
      </c>
      <c r="AD530" s="462" t="n">
        <v>64</v>
      </c>
      <c r="AE530" s="462" t="n">
        <v>79.40000000000001</v>
      </c>
      <c r="AF530" s="462" t="n">
        <v>150.83302</v>
      </c>
      <c r="AG530" s="462" t="n">
        <v>70</v>
      </c>
      <c r="AH530" s="462" t="n">
        <v>72</v>
      </c>
      <c r="AI530" s="462" t="n">
        <v>78</v>
      </c>
      <c r="AJ530" s="462" t="n">
        <v>159.6</v>
      </c>
      <c r="AK530" s="462" t="n">
        <v>66.5</v>
      </c>
      <c r="AL530" s="462" t="n">
        <v>78.5</v>
      </c>
      <c r="AM530" s="462" t="n">
        <v>86.8</v>
      </c>
      <c r="AN530" s="462" t="n">
        <v>204</v>
      </c>
      <c r="AO530" s="462" t="n">
        <v>60.2</v>
      </c>
      <c r="AP530" s="319" t="inlineStr">
        <is>
          <t>-</t>
        </is>
      </c>
      <c r="AQ530" s="462" t="n">
        <v>105.48774</v>
      </c>
      <c r="AR530" s="462" t="n">
        <v>250</v>
      </c>
      <c r="AS530" s="462" t="n">
        <v>89.7</v>
      </c>
      <c r="AT530" s="462" t="n">
        <v>101.3</v>
      </c>
      <c r="AU530" s="462" t="n">
        <v>144.264</v>
      </c>
      <c r="AV530" s="462" t="n">
        <v>337.9</v>
      </c>
      <c r="AW530" s="462" t="n">
        <v>131.551</v>
      </c>
      <c r="AX530" s="462" t="n">
        <v>167</v>
      </c>
      <c r="AY530" s="462" t="n">
        <v>172.10149</v>
      </c>
      <c r="AZ530" s="462" t="n">
        <v>414.9</v>
      </c>
      <c r="BA530" s="462" t="n">
        <v>98.5</v>
      </c>
      <c r="BB530" s="462" t="n">
        <v>144.37361</v>
      </c>
      <c r="BC530" s="462" t="n">
        <v>182.1</v>
      </c>
      <c r="BD530" s="462" t="n">
        <v>473</v>
      </c>
      <c r="BE530" s="462" t="n">
        <v>161</v>
      </c>
      <c r="BF530" s="462" t="n">
        <v>235.50965</v>
      </c>
      <c r="BG530" s="462" t="n">
        <v>266</v>
      </c>
      <c r="BH530" s="462" t="n">
        <v>590</v>
      </c>
      <c r="BI530" s="462" t="n">
        <v>261</v>
      </c>
      <c r="BJ530" s="462" t="n">
        <v>350</v>
      </c>
      <c r="BK530" s="462" t="n">
        <v>371</v>
      </c>
      <c r="BL530" s="462" t="n">
        <v>896.1</v>
      </c>
      <c r="BM530" s="462" t="n">
        <v>366</v>
      </c>
      <c r="BN530" s="462" t="n">
        <v>477</v>
      </c>
      <c r="BO530" s="462" t="n">
        <v>430.801</v>
      </c>
      <c r="BP530" s="462" t="n">
        <v>912</v>
      </c>
      <c r="BQ530" s="462" t="n">
        <v>454.835</v>
      </c>
      <c r="BR530" s="462" t="n">
        <v>539</v>
      </c>
      <c r="BS530" s="462" t="n">
        <v>530.4</v>
      </c>
      <c r="BT530" s="462" t="n">
        <v>1123.6</v>
      </c>
      <c r="BU530" s="462" t="n">
        <v>500.6</v>
      </c>
      <c r="BV530" s="462" t="n">
        <v>611</v>
      </c>
      <c r="BW530" s="462" t="n">
        <v>592</v>
      </c>
      <c r="BX530" s="462" t="n">
        <v>1178.6</v>
      </c>
      <c r="BY530" s="319" t="inlineStr">
        <is>
          <t>-</t>
        </is>
      </c>
      <c r="BZ530" s="319" t="inlineStr">
        <is>
          <t>-</t>
        </is>
      </c>
      <c r="CA530" s="319" t="inlineStr">
        <is>
          <t>-</t>
        </is>
      </c>
      <c r="CB530" s="319" t="inlineStr">
        <is>
          <t>-</t>
        </is>
      </c>
      <c r="CC530" s="302" t="n"/>
      <c r="CD530" s="302" t="n"/>
      <c r="CE530" s="302" t="n"/>
      <c r="CF530" s="302" t="n"/>
      <c r="CG530" s="302" t="n"/>
      <c r="CH530" s="302" t="n"/>
      <c r="CI530" s="302" t="n"/>
      <c r="CJ530" s="302" t="n"/>
      <c r="CK530" s="302" t="n"/>
      <c r="CL530" s="302" t="n"/>
      <c r="CM530" s="302" t="n"/>
      <c r="CN530" s="302" t="n"/>
      <c r="CO530" s="302" t="n"/>
      <c r="CP530" s="302" t="n"/>
      <c r="CQ530" s="302" t="n"/>
      <c r="CR530" s="302" t="n"/>
      <c r="CS530" s="302" t="n"/>
      <c r="CT530" s="302" t="n"/>
      <c r="CU530" s="302" t="n"/>
      <c r="CV530" s="302" t="n"/>
    </row>
    <row r="531" ht="10.5" customHeight="1" s="412">
      <c r="A531" s="302" t="inlineStr">
        <is>
          <t xml:space="preserve">    Low</t>
        </is>
      </c>
      <c r="B531" s="319" t="inlineStr">
        <is>
          <t>-</t>
        </is>
      </c>
      <c r="C531" s="319" t="inlineStr">
        <is>
          <t>-</t>
        </is>
      </c>
      <c r="D531" s="319" t="inlineStr">
        <is>
          <t>-</t>
        </is>
      </c>
      <c r="E531" s="319" t="inlineStr">
        <is>
          <t>-</t>
        </is>
      </c>
      <c r="F531" s="319" t="inlineStr">
        <is>
          <t>-</t>
        </is>
      </c>
      <c r="G531" s="319" t="inlineStr">
        <is>
          <t>-</t>
        </is>
      </c>
      <c r="H531" s="319" t="inlineStr">
        <is>
          <t>-</t>
        </is>
      </c>
      <c r="I531" s="319" t="inlineStr">
        <is>
          <t>-</t>
        </is>
      </c>
      <c r="J531" s="319" t="inlineStr">
        <is>
          <t>-</t>
        </is>
      </c>
      <c r="K531" s="319" t="inlineStr">
        <is>
          <t>-</t>
        </is>
      </c>
      <c r="L531" s="319" t="inlineStr">
        <is>
          <t>-</t>
        </is>
      </c>
      <c r="M531" s="462" t="n">
        <v>22.1</v>
      </c>
      <c r="N531" s="462" t="n">
        <v>27.1</v>
      </c>
      <c r="O531" s="462" t="n">
        <v>28.999</v>
      </c>
      <c r="P531" s="462" t="n">
        <v>67.387</v>
      </c>
      <c r="Q531" s="462" t="n">
        <v>41.8</v>
      </c>
      <c r="R531" s="462" t="n">
        <v>48.6</v>
      </c>
      <c r="S531" s="462" t="n">
        <v>52.7</v>
      </c>
      <c r="T531" s="462" t="n">
        <v>108.5</v>
      </c>
      <c r="U531" s="462" t="n">
        <v>64</v>
      </c>
      <c r="V531" s="462" t="n">
        <v>69</v>
      </c>
      <c r="W531" s="462" t="n">
        <v>71.5</v>
      </c>
      <c r="X531" s="462" t="n">
        <v>151.9</v>
      </c>
      <c r="Y531" s="462" t="n">
        <v>58.2</v>
      </c>
      <c r="Z531" s="462" t="n">
        <v>69.3</v>
      </c>
      <c r="AA531" s="462" t="n">
        <v>83.5</v>
      </c>
      <c r="AB531" s="462" t="n">
        <v>147.4</v>
      </c>
      <c r="AC531" s="462" t="n">
        <v>65.5</v>
      </c>
      <c r="AD531" s="462" t="n">
        <v>56.66</v>
      </c>
      <c r="AE531" s="462" t="n">
        <v>75.8</v>
      </c>
      <c r="AF531" s="462" t="n">
        <v>146.6</v>
      </c>
      <c r="AG531" s="462" t="n">
        <v>64.5</v>
      </c>
      <c r="AH531" s="462" t="n">
        <v>63.3</v>
      </c>
      <c r="AI531" s="462" t="n">
        <v>73</v>
      </c>
      <c r="AJ531" s="462" t="n">
        <v>155.2</v>
      </c>
      <c r="AK531" s="462" t="n">
        <v>58</v>
      </c>
      <c r="AL531" s="462" t="n">
        <v>71.65600000000001</v>
      </c>
      <c r="AM531" s="462" t="n">
        <v>79.024</v>
      </c>
      <c r="AN531" s="462" t="n">
        <v>199</v>
      </c>
      <c r="AO531" s="462" t="n">
        <v>54.373</v>
      </c>
      <c r="AP531" s="319" t="inlineStr">
        <is>
          <t>-</t>
        </is>
      </c>
      <c r="AQ531" s="462" t="n">
        <v>101</v>
      </c>
      <c r="AR531" s="462" t="n">
        <v>244</v>
      </c>
      <c r="AS531" s="462" t="n">
        <v>84</v>
      </c>
      <c r="AT531" s="462" t="n">
        <v>89</v>
      </c>
      <c r="AU531" s="462" t="n">
        <v>127</v>
      </c>
      <c r="AV531" s="462" t="n">
        <v>319.7</v>
      </c>
      <c r="AW531" s="462" t="n">
        <v>124.101</v>
      </c>
      <c r="AX531" s="462" t="n">
        <v>158</v>
      </c>
      <c r="AY531" s="462" t="n">
        <v>166.3</v>
      </c>
      <c r="AZ531" s="462" t="n">
        <v>395.7</v>
      </c>
      <c r="BA531" s="462" t="n">
        <v>5.1</v>
      </c>
      <c r="BB531" s="462" t="n">
        <v>77.59999999999999</v>
      </c>
      <c r="BC531" s="462" t="n">
        <v>148.1</v>
      </c>
      <c r="BD531" s="462" t="n">
        <v>443.622</v>
      </c>
      <c r="BE531" s="462" t="n">
        <v>150.6</v>
      </c>
      <c r="BF531" s="462" t="n">
        <v>206.7</v>
      </c>
      <c r="BG531" s="462" t="n">
        <v>244.5</v>
      </c>
      <c r="BH531" s="462" t="n">
        <v>572.2</v>
      </c>
      <c r="BI531" s="462" t="n">
        <v>253</v>
      </c>
      <c r="BJ531" s="462" t="n">
        <v>321</v>
      </c>
      <c r="BK531" s="462" t="n">
        <v>344</v>
      </c>
      <c r="BL531" s="462" t="n">
        <v>750</v>
      </c>
      <c r="BM531" s="462" t="n">
        <v>355.8</v>
      </c>
      <c r="BN531" s="462" t="n">
        <v>454</v>
      </c>
      <c r="BO531" s="462" t="n">
        <v>409.7</v>
      </c>
      <c r="BP531" s="462" t="n">
        <v>884.6</v>
      </c>
      <c r="BQ531" s="462" t="n">
        <v>420.3</v>
      </c>
      <c r="BR531" s="462" t="n">
        <v>512</v>
      </c>
      <c r="BS531" s="462" t="n">
        <v>429</v>
      </c>
      <c r="BT531" s="462" t="n">
        <v>923</v>
      </c>
      <c r="BU531" s="462" t="n">
        <v>399</v>
      </c>
      <c r="BV531" s="462" t="n">
        <v>474</v>
      </c>
      <c r="BW531" s="462" t="n">
        <v>436</v>
      </c>
      <c r="BX531" s="462" t="n">
        <v>838</v>
      </c>
      <c r="BY531" s="319" t="inlineStr">
        <is>
          <t>-</t>
        </is>
      </c>
      <c r="BZ531" s="319" t="inlineStr">
        <is>
          <t>-</t>
        </is>
      </c>
      <c r="CA531" s="319" t="inlineStr">
        <is>
          <t>-</t>
        </is>
      </c>
      <c r="CB531" s="319" t="inlineStr">
        <is>
          <t>-</t>
        </is>
      </c>
      <c r="CC531" s="302" t="n"/>
      <c r="CD531" s="302" t="n"/>
      <c r="CE531" s="302" t="n"/>
      <c r="CF531" s="302" t="n"/>
      <c r="CG531" s="302" t="n"/>
      <c r="CH531" s="302" t="n"/>
      <c r="CI531" s="302" t="n"/>
      <c r="CJ531" s="302" t="n"/>
      <c r="CK531" s="302" t="n"/>
      <c r="CL531" s="302" t="n"/>
      <c r="CM531" s="302" t="n"/>
      <c r="CN531" s="302" t="n"/>
      <c r="CO531" s="302" t="n"/>
      <c r="CP531" s="302" t="n"/>
      <c r="CQ531" s="302" t="n"/>
      <c r="CR531" s="302" t="n"/>
      <c r="CS531" s="302" t="n"/>
      <c r="CT531" s="302" t="n"/>
      <c r="CU531" s="302" t="n"/>
      <c r="CV531" s="302" t="n"/>
    </row>
    <row r="532" ht="10.5" customHeight="1" s="412">
      <c r="A532" s="302" t="inlineStr">
        <is>
          <t xml:space="preserve">    Std. Dev.</t>
        </is>
      </c>
      <c r="B532" s="319" t="inlineStr">
        <is>
          <t>-</t>
        </is>
      </c>
      <c r="C532" s="319" t="inlineStr">
        <is>
          <t>-</t>
        </is>
      </c>
      <c r="D532" s="319" t="inlineStr">
        <is>
          <t>-</t>
        </is>
      </c>
      <c r="E532" s="319" t="inlineStr">
        <is>
          <t>-</t>
        </is>
      </c>
      <c r="F532" s="319" t="inlineStr">
        <is>
          <t>-</t>
        </is>
      </c>
      <c r="G532" s="319" t="inlineStr">
        <is>
          <t>-</t>
        </is>
      </c>
      <c r="H532" s="319" t="inlineStr">
        <is>
          <t>-</t>
        </is>
      </c>
      <c r="I532" s="319" t="inlineStr">
        <is>
          <t>-</t>
        </is>
      </c>
      <c r="J532" s="319" t="inlineStr">
        <is>
          <t>-</t>
        </is>
      </c>
      <c r="K532" s="319" t="inlineStr">
        <is>
          <t>-</t>
        </is>
      </c>
      <c r="L532" s="319" t="inlineStr">
        <is>
          <t>-</t>
        </is>
      </c>
      <c r="M532" s="460" t="n">
        <v>0.59653</v>
      </c>
      <c r="N532" s="460" t="n">
        <v>1.29594</v>
      </c>
      <c r="O532" s="460" t="n">
        <v>1.23661</v>
      </c>
      <c r="P532" s="460" t="n">
        <v>0.6987</v>
      </c>
      <c r="Q532" s="460" t="n">
        <v>1.21599</v>
      </c>
      <c r="R532" s="460" t="n">
        <v>1.03271</v>
      </c>
      <c r="S532" s="460" t="n">
        <v>1.94265</v>
      </c>
      <c r="T532" s="460" t="n">
        <v>1.40957</v>
      </c>
      <c r="U532" s="460" t="n">
        <v>3.31201</v>
      </c>
      <c r="V532" s="460" t="n">
        <v>2.73966</v>
      </c>
      <c r="W532" s="460" t="n">
        <v>2.3185</v>
      </c>
      <c r="X532" s="460" t="n">
        <v>1.08312</v>
      </c>
      <c r="Y532" s="460" t="n">
        <v>11.52525</v>
      </c>
      <c r="Z532" s="460" t="n">
        <v>1.9059</v>
      </c>
      <c r="AA532" s="460" t="n">
        <v>1.7822</v>
      </c>
      <c r="AB532" s="460" t="n">
        <v>1.64277</v>
      </c>
      <c r="AC532" s="460" t="n">
        <v>1.03007</v>
      </c>
      <c r="AD532" s="460" t="n">
        <v>1.84103</v>
      </c>
      <c r="AE532" s="460" t="n">
        <v>1.1597</v>
      </c>
      <c r="AF532" s="460" t="n">
        <v>1.02564</v>
      </c>
      <c r="AG532" s="460" t="n">
        <v>1.63622</v>
      </c>
      <c r="AH532" s="460" t="n">
        <v>2.04371</v>
      </c>
      <c r="AI532" s="460" t="n">
        <v>1.33552</v>
      </c>
      <c r="AJ532" s="460" t="n">
        <v>0.91512</v>
      </c>
      <c r="AK532" s="460" t="n">
        <v>2.24291</v>
      </c>
      <c r="AL532" s="460" t="n">
        <v>1.62085</v>
      </c>
      <c r="AM532" s="460" t="n">
        <v>2.07266</v>
      </c>
      <c r="AN532" s="460" t="n">
        <v>1.54241</v>
      </c>
      <c r="AO532" s="460" t="n">
        <v>1.72047</v>
      </c>
      <c r="AP532" s="319" t="inlineStr">
        <is>
          <t>-</t>
        </is>
      </c>
      <c r="AQ532" s="460" t="n">
        <v>1.41643</v>
      </c>
      <c r="AR532" s="460" t="n">
        <v>2.03851</v>
      </c>
      <c r="AS532" s="460" t="n">
        <v>1.53158</v>
      </c>
      <c r="AT532" s="460" t="n">
        <v>3.13585</v>
      </c>
      <c r="AU532" s="460" t="n">
        <v>4.01698</v>
      </c>
      <c r="AV532" s="460" t="n">
        <v>4.13379</v>
      </c>
      <c r="AW532" s="460" t="n">
        <v>1.78019</v>
      </c>
      <c r="AX532" s="460" t="n">
        <v>2.31189</v>
      </c>
      <c r="AY532" s="460" t="n">
        <v>1.67128</v>
      </c>
      <c r="AZ532" s="460" t="n">
        <v>4.11706</v>
      </c>
      <c r="BA532" s="460" t="n">
        <v>23.41818</v>
      </c>
      <c r="BB532" s="460" t="n">
        <v>15.8844</v>
      </c>
      <c r="BC532" s="460" t="n">
        <v>9.091139999999999</v>
      </c>
      <c r="BD532" s="460" t="n">
        <v>9.704470000000001</v>
      </c>
      <c r="BE532" s="460" t="n">
        <v>3.25379</v>
      </c>
      <c r="BF532" s="460" t="n">
        <v>9.566459999999999</v>
      </c>
      <c r="BG532" s="460" t="n">
        <v>7.69987</v>
      </c>
      <c r="BH532" s="460" t="n">
        <v>6.73224</v>
      </c>
      <c r="BI532" s="460" t="n">
        <v>2.83208</v>
      </c>
      <c r="BJ532" s="460" t="n">
        <v>7.8126</v>
      </c>
      <c r="BK532" s="460" t="n">
        <v>8.84605</v>
      </c>
      <c r="BL532" s="460" t="n">
        <v>40.10787</v>
      </c>
      <c r="BM532" s="460" t="n">
        <v>3.09691</v>
      </c>
      <c r="BN532" s="460" t="n">
        <v>6.50946</v>
      </c>
      <c r="BO532" s="460" t="n">
        <v>6.91054</v>
      </c>
      <c r="BP532" s="460" t="n">
        <v>8.788259999999999</v>
      </c>
      <c r="BQ532" s="460" t="n">
        <v>10.85985</v>
      </c>
      <c r="BR532" s="460" t="n">
        <v>7.42047</v>
      </c>
      <c r="BS532" s="460" t="n">
        <v>27.75168</v>
      </c>
      <c r="BT532" s="460" t="n">
        <v>52.11221</v>
      </c>
      <c r="BU532" s="460" t="n">
        <v>42.72011</v>
      </c>
      <c r="BV532" s="460" t="n">
        <v>54.42137</v>
      </c>
      <c r="BW532" s="460" t="n">
        <v>60.79572</v>
      </c>
      <c r="BX532" s="460" t="n">
        <v>142.22946</v>
      </c>
      <c r="BY532" s="319" t="inlineStr">
        <is>
          <t>-</t>
        </is>
      </c>
      <c r="BZ532" s="319" t="inlineStr">
        <is>
          <t>-</t>
        </is>
      </c>
      <c r="CA532" s="319" t="inlineStr">
        <is>
          <t>-</t>
        </is>
      </c>
      <c r="CB532" s="319" t="inlineStr">
        <is>
          <t>-</t>
        </is>
      </c>
      <c r="CC532" s="302" t="n"/>
      <c r="CD532" s="302" t="n"/>
      <c r="CE532" s="302" t="n"/>
      <c r="CF532" s="302" t="n"/>
      <c r="CG532" s="302" t="n"/>
      <c r="CH532" s="302" t="n"/>
      <c r="CI532" s="302" t="n"/>
      <c r="CJ532" s="302" t="n"/>
      <c r="CK532" s="302" t="n"/>
      <c r="CL532" s="302" t="n"/>
      <c r="CM532" s="302" t="n"/>
      <c r="CN532" s="302" t="n"/>
      <c r="CO532" s="302" t="n"/>
      <c r="CP532" s="302" t="n"/>
      <c r="CQ532" s="302" t="n"/>
      <c r="CR532" s="302" t="n"/>
      <c r="CS532" s="302" t="n"/>
      <c r="CT532" s="302" t="n"/>
      <c r="CU532" s="302" t="n"/>
      <c r="CV532" s="302" t="n"/>
    </row>
    <row r="533" ht="10.5" customHeight="1" s="412">
      <c r="A533" s="302" t="inlineStr">
        <is>
          <t xml:space="preserve">    No. of Estimates</t>
        </is>
      </c>
      <c r="B533" s="319" t="inlineStr">
        <is>
          <t>-</t>
        </is>
      </c>
      <c r="C533" s="319" t="inlineStr">
        <is>
          <t>-</t>
        </is>
      </c>
      <c r="D533" s="319" t="inlineStr">
        <is>
          <t>-</t>
        </is>
      </c>
      <c r="E533" s="319" t="inlineStr">
        <is>
          <t>-</t>
        </is>
      </c>
      <c r="F533" s="319" t="inlineStr">
        <is>
          <t>-</t>
        </is>
      </c>
      <c r="G533" s="319" t="inlineStr">
        <is>
          <t>-</t>
        </is>
      </c>
      <c r="H533" s="319" t="inlineStr">
        <is>
          <t>-</t>
        </is>
      </c>
      <c r="I533" s="319" t="inlineStr">
        <is>
          <t>-</t>
        </is>
      </c>
      <c r="J533" s="319" t="inlineStr">
        <is>
          <t>-</t>
        </is>
      </c>
      <c r="K533" s="319" t="inlineStr">
        <is>
          <t>-</t>
        </is>
      </c>
      <c r="L533" s="319" t="inlineStr">
        <is>
          <t>-</t>
        </is>
      </c>
      <c r="M533" s="319" t="inlineStr">
        <is>
          <t>5/5</t>
        </is>
      </c>
      <c r="N533" s="319" t="inlineStr">
        <is>
          <t>6/6</t>
        </is>
      </c>
      <c r="O533" s="319" t="inlineStr">
        <is>
          <t>8/8</t>
        </is>
      </c>
      <c r="P533" s="319" t="inlineStr">
        <is>
          <t>6/6</t>
        </is>
      </c>
      <c r="Q533" s="319" t="inlineStr">
        <is>
          <t>7/7</t>
        </is>
      </c>
      <c r="R533" s="319" t="inlineStr">
        <is>
          <t>7/7</t>
        </is>
      </c>
      <c r="S533" s="319" t="inlineStr">
        <is>
          <t>10/10</t>
        </is>
      </c>
      <c r="T533" s="319" t="inlineStr">
        <is>
          <t>10/10</t>
        </is>
      </c>
      <c r="U533" s="319" t="inlineStr">
        <is>
          <t>12/12</t>
        </is>
      </c>
      <c r="V533" s="319" t="inlineStr">
        <is>
          <t>14/14</t>
        </is>
      </c>
      <c r="W533" s="319" t="inlineStr">
        <is>
          <t>13/13</t>
        </is>
      </c>
      <c r="X533" s="319" t="inlineStr">
        <is>
          <t>14/14</t>
        </is>
      </c>
      <c r="Y533" s="319" t="inlineStr">
        <is>
          <t>13/13</t>
        </is>
      </c>
      <c r="Z533" s="319" t="inlineStr">
        <is>
          <t>11/11</t>
        </is>
      </c>
      <c r="AA533" s="319" t="inlineStr">
        <is>
          <t>13/13</t>
        </is>
      </c>
      <c r="AB533" s="319" t="inlineStr">
        <is>
          <t>13/13</t>
        </is>
      </c>
      <c r="AC533" s="319" t="inlineStr">
        <is>
          <t>12/12</t>
        </is>
      </c>
      <c r="AD533" s="319" t="inlineStr">
        <is>
          <t>13/13</t>
        </is>
      </c>
      <c r="AE533" s="319" t="inlineStr">
        <is>
          <t>14/14</t>
        </is>
      </c>
      <c r="AF533" s="319" t="inlineStr">
        <is>
          <t>15/15</t>
        </is>
      </c>
      <c r="AG533" s="319" t="inlineStr">
        <is>
          <t>15/15</t>
        </is>
      </c>
      <c r="AH533" s="319" t="inlineStr">
        <is>
          <t>20/20</t>
        </is>
      </c>
      <c r="AI533" s="319" t="inlineStr">
        <is>
          <t>20/20</t>
        </is>
      </c>
      <c r="AJ533" s="319" t="inlineStr">
        <is>
          <t>15/15</t>
        </is>
      </c>
      <c r="AK533" s="319" t="inlineStr">
        <is>
          <t>17/17</t>
        </is>
      </c>
      <c r="AL533" s="319" t="inlineStr">
        <is>
          <t>14/14</t>
        </is>
      </c>
      <c r="AM533" s="319" t="inlineStr">
        <is>
          <t>11/11</t>
        </is>
      </c>
      <c r="AN533" s="319" t="inlineStr">
        <is>
          <t>13/13</t>
        </is>
      </c>
      <c r="AO533" s="319" t="inlineStr">
        <is>
          <t>12/12</t>
        </is>
      </c>
      <c r="AP533" s="319" t="inlineStr">
        <is>
          <t>-</t>
        </is>
      </c>
      <c r="AQ533" s="319" t="inlineStr">
        <is>
          <t>7/8</t>
        </is>
      </c>
      <c r="AR533" s="319" t="inlineStr">
        <is>
          <t>7/8</t>
        </is>
      </c>
      <c r="AS533" s="319" t="inlineStr">
        <is>
          <t>11/11</t>
        </is>
      </c>
      <c r="AT533" s="319" t="inlineStr">
        <is>
          <t>17/17</t>
        </is>
      </c>
      <c r="AU533" s="319" t="inlineStr">
        <is>
          <t>21/21</t>
        </is>
      </c>
      <c r="AV533" s="319" t="inlineStr">
        <is>
          <t>11/11</t>
        </is>
      </c>
      <c r="AW533" s="319" t="inlineStr">
        <is>
          <t>15/15</t>
        </is>
      </c>
      <c r="AX533" s="319" t="inlineStr">
        <is>
          <t>18/18</t>
        </is>
      </c>
      <c r="AY533" s="319" t="inlineStr">
        <is>
          <t>19/19</t>
        </is>
      </c>
      <c r="AZ533" s="319" t="inlineStr">
        <is>
          <t>18/18</t>
        </is>
      </c>
      <c r="BA533" s="319" t="inlineStr">
        <is>
          <t>21/21</t>
        </is>
      </c>
      <c r="BB533" s="319" t="inlineStr">
        <is>
          <t>21/21</t>
        </is>
      </c>
      <c r="BC533" s="319" t="inlineStr">
        <is>
          <t>13/13</t>
        </is>
      </c>
      <c r="BD533" s="319" t="inlineStr">
        <is>
          <t>11/11</t>
        </is>
      </c>
      <c r="BE533" s="319" t="inlineStr">
        <is>
          <t>8/8</t>
        </is>
      </c>
      <c r="BF533" s="319" t="inlineStr">
        <is>
          <t>8/8</t>
        </is>
      </c>
      <c r="BG533" s="319" t="inlineStr">
        <is>
          <t>6/7</t>
        </is>
      </c>
      <c r="BH533" s="319" t="inlineStr">
        <is>
          <t>7/7</t>
        </is>
      </c>
      <c r="BI533" s="319" t="inlineStr">
        <is>
          <t>7/7</t>
        </is>
      </c>
      <c r="BJ533" s="319" t="inlineStr">
        <is>
          <t>12/12</t>
        </is>
      </c>
      <c r="BK533" s="319" t="inlineStr">
        <is>
          <t>7/7</t>
        </is>
      </c>
      <c r="BL533" s="319" t="inlineStr">
        <is>
          <t>11/11</t>
        </is>
      </c>
      <c r="BM533" s="319" t="inlineStr">
        <is>
          <t>10/10</t>
        </is>
      </c>
      <c r="BN533" s="319" t="inlineStr">
        <is>
          <t>12/12</t>
        </is>
      </c>
      <c r="BO533" s="319" t="inlineStr">
        <is>
          <t>14/14</t>
        </is>
      </c>
      <c r="BP533" s="319" t="inlineStr">
        <is>
          <t>9/9</t>
        </is>
      </c>
      <c r="BQ533" s="319" t="inlineStr">
        <is>
          <t>7/8</t>
        </is>
      </c>
      <c r="BR533" s="319" t="inlineStr">
        <is>
          <t>10/11</t>
        </is>
      </c>
      <c r="BS533" s="319" t="inlineStr">
        <is>
          <t>10/11</t>
        </is>
      </c>
      <c r="BT533" s="319" t="inlineStr">
        <is>
          <t>10/11</t>
        </is>
      </c>
      <c r="BU533" s="319" t="inlineStr">
        <is>
          <t>4/4</t>
        </is>
      </c>
      <c r="BV533" s="319" t="inlineStr">
        <is>
          <t>4/4</t>
        </is>
      </c>
      <c r="BW533" s="319" t="inlineStr">
        <is>
          <t>4/4</t>
        </is>
      </c>
      <c r="BX533" s="319" t="inlineStr">
        <is>
          <t>4/4</t>
        </is>
      </c>
      <c r="BY533" s="319" t="inlineStr">
        <is>
          <t>-</t>
        </is>
      </c>
      <c r="BZ533" s="319" t="inlineStr">
        <is>
          <t>-</t>
        </is>
      </c>
      <c r="CA533" s="319" t="inlineStr">
        <is>
          <t>-</t>
        </is>
      </c>
      <c r="CB533" s="319" t="inlineStr">
        <is>
          <t>-</t>
        </is>
      </c>
      <c r="CC533" s="302" t="n"/>
      <c r="CD533" s="302" t="n"/>
      <c r="CE533" s="302" t="n"/>
      <c r="CF533" s="302" t="n"/>
      <c r="CG533" s="302" t="n"/>
      <c r="CH533" s="302" t="n"/>
      <c r="CI533" s="302" t="n"/>
      <c r="CJ533" s="302" t="n"/>
      <c r="CK533" s="302" t="n"/>
      <c r="CL533" s="302" t="n"/>
      <c r="CM533" s="302" t="n"/>
      <c r="CN533" s="302" t="n"/>
      <c r="CO533" s="302" t="n"/>
      <c r="CP533" s="302" t="n"/>
      <c r="CQ533" s="302" t="n"/>
      <c r="CR533" s="302" t="n"/>
      <c r="CS533" s="302" t="n"/>
      <c r="CT533" s="302" t="n"/>
      <c r="CU533" s="302" t="n"/>
      <c r="CV533" s="302" t="n"/>
    </row>
    <row r="534" ht="10.5" customHeight="1" s="412">
      <c r="A534" s="302" t="inlineStr">
        <is>
          <t xml:space="preserve">    Acctg. Standard</t>
        </is>
      </c>
      <c r="B534" s="319" t="inlineStr">
        <is>
          <t>-</t>
        </is>
      </c>
      <c r="C534" s="319" t="inlineStr">
        <is>
          <t>-</t>
        </is>
      </c>
      <c r="D534" s="319" t="inlineStr">
        <is>
          <t>-</t>
        </is>
      </c>
      <c r="E534" s="319" t="inlineStr">
        <is>
          <t>-</t>
        </is>
      </c>
      <c r="F534" s="319" t="inlineStr">
        <is>
          <t>-</t>
        </is>
      </c>
      <c r="G534" s="319" t="inlineStr">
        <is>
          <t>-</t>
        </is>
      </c>
      <c r="H534" s="319" t="inlineStr">
        <is>
          <t>-</t>
        </is>
      </c>
      <c r="I534" s="319" t="inlineStr">
        <is>
          <t>-</t>
        </is>
      </c>
      <c r="J534" s="319" t="inlineStr">
        <is>
          <t>-</t>
        </is>
      </c>
      <c r="K534" s="319" t="inlineStr">
        <is>
          <t>-</t>
        </is>
      </c>
      <c r="L534" s="319" t="inlineStr">
        <is>
          <t>-</t>
        </is>
      </c>
      <c r="M534" s="319" t="inlineStr">
        <is>
          <t>US GAAP</t>
        </is>
      </c>
      <c r="N534" s="319" t="inlineStr">
        <is>
          <t>US GAAP</t>
        </is>
      </c>
      <c r="O534" s="319" t="inlineStr">
        <is>
          <t>US GAAP</t>
        </is>
      </c>
      <c r="P534" s="319" t="inlineStr">
        <is>
          <t>US GAAP</t>
        </is>
      </c>
      <c r="Q534" s="319" t="inlineStr">
        <is>
          <t>US GAAP</t>
        </is>
      </c>
      <c r="R534" s="319" t="inlineStr">
        <is>
          <t>US GAAP</t>
        </is>
      </c>
      <c r="S534" s="319" t="inlineStr">
        <is>
          <t>US GAAP</t>
        </is>
      </c>
      <c r="T534" s="319" t="inlineStr">
        <is>
          <t>US GAAP</t>
        </is>
      </c>
      <c r="U534" s="319" t="inlineStr">
        <is>
          <t>US GAAP</t>
        </is>
      </c>
      <c r="V534" s="319" t="inlineStr">
        <is>
          <t>US GAAP</t>
        </is>
      </c>
      <c r="W534" s="319" t="inlineStr">
        <is>
          <t>US GAAP</t>
        </is>
      </c>
      <c r="X534" s="319" t="inlineStr">
        <is>
          <t>US GAAP</t>
        </is>
      </c>
      <c r="Y534" s="319" t="inlineStr">
        <is>
          <t>US GAAP</t>
        </is>
      </c>
      <c r="Z534" s="319" t="inlineStr">
        <is>
          <t>US GAAP</t>
        </is>
      </c>
      <c r="AA534" s="319" t="inlineStr">
        <is>
          <t>US GAAP</t>
        </is>
      </c>
      <c r="AB534" s="319" t="inlineStr">
        <is>
          <t>US GAAP</t>
        </is>
      </c>
      <c r="AC534" s="319" t="inlineStr">
        <is>
          <t>US GAAP</t>
        </is>
      </c>
      <c r="AD534" s="319" t="inlineStr">
        <is>
          <t>US GAAP</t>
        </is>
      </c>
      <c r="AE534" s="319" t="inlineStr">
        <is>
          <t>US GAAP</t>
        </is>
      </c>
      <c r="AF534" s="319" t="inlineStr">
        <is>
          <t>US GAAP</t>
        </is>
      </c>
      <c r="AG534" s="319" t="inlineStr">
        <is>
          <t>US GAAP</t>
        </is>
      </c>
      <c r="AH534" s="319" t="inlineStr">
        <is>
          <t>US GAAP</t>
        </is>
      </c>
      <c r="AI534" s="319" t="inlineStr">
        <is>
          <t>US GAAP</t>
        </is>
      </c>
      <c r="AJ534" s="319" t="inlineStr">
        <is>
          <t>US GAAP</t>
        </is>
      </c>
      <c r="AK534" s="319" t="inlineStr">
        <is>
          <t>US GAAP</t>
        </is>
      </c>
      <c r="AL534" s="319" t="inlineStr">
        <is>
          <t>US GAAP</t>
        </is>
      </c>
      <c r="AM534" s="319" t="inlineStr">
        <is>
          <t>US GAAP</t>
        </is>
      </c>
      <c r="AN534" s="319" t="inlineStr">
        <is>
          <t>US GAAP</t>
        </is>
      </c>
      <c r="AO534" s="319" t="inlineStr">
        <is>
          <t>US GAAP</t>
        </is>
      </c>
      <c r="AP534" s="319" t="inlineStr">
        <is>
          <t>US GAAP</t>
        </is>
      </c>
      <c r="AQ534" s="319" t="inlineStr">
        <is>
          <t>US GAAP</t>
        </is>
      </c>
      <c r="AR534" s="319" t="inlineStr">
        <is>
          <t>US GAAP</t>
        </is>
      </c>
      <c r="AS534" s="319" t="inlineStr">
        <is>
          <t>US GAAP</t>
        </is>
      </c>
      <c r="AT534" s="319" t="inlineStr">
        <is>
          <t>US GAAP</t>
        </is>
      </c>
      <c r="AU534" s="319" t="inlineStr">
        <is>
          <t>US GAAP</t>
        </is>
      </c>
      <c r="AV534" s="319" t="inlineStr">
        <is>
          <t>US GAAP</t>
        </is>
      </c>
      <c r="AW534" s="319" t="inlineStr">
        <is>
          <t>US GAAP</t>
        </is>
      </c>
      <c r="AX534" s="319" t="inlineStr">
        <is>
          <t>US GAAP</t>
        </is>
      </c>
      <c r="AY534" s="319" t="inlineStr">
        <is>
          <t>US GAAP</t>
        </is>
      </c>
      <c r="AZ534" s="319" t="inlineStr">
        <is>
          <t>US GAAP</t>
        </is>
      </c>
      <c r="BA534" s="319" t="inlineStr">
        <is>
          <t>US GAAP</t>
        </is>
      </c>
      <c r="BB534" s="319" t="inlineStr">
        <is>
          <t>US GAAP</t>
        </is>
      </c>
      <c r="BC534" s="319" t="inlineStr">
        <is>
          <t>US GAAP</t>
        </is>
      </c>
      <c r="BD534" s="319" t="inlineStr">
        <is>
          <t>US GAAP</t>
        </is>
      </c>
      <c r="BE534" s="319" t="inlineStr">
        <is>
          <t>US GAAP</t>
        </is>
      </c>
      <c r="BF534" s="319" t="inlineStr">
        <is>
          <t>US GAAP</t>
        </is>
      </c>
      <c r="BG534" s="319" t="inlineStr">
        <is>
          <t>US GAAP</t>
        </is>
      </c>
      <c r="BH534" s="319" t="inlineStr">
        <is>
          <t>US GAAP</t>
        </is>
      </c>
      <c r="BI534" s="319" t="inlineStr">
        <is>
          <t>US GAAP</t>
        </is>
      </c>
      <c r="BJ534" s="319" t="inlineStr">
        <is>
          <t>US GAAP</t>
        </is>
      </c>
      <c r="BK534" s="319" t="inlineStr">
        <is>
          <t>US GAAP</t>
        </is>
      </c>
      <c r="BL534" s="319" t="inlineStr">
        <is>
          <t>US GAAP</t>
        </is>
      </c>
      <c r="BM534" s="319" t="inlineStr">
        <is>
          <t>US GAAP</t>
        </is>
      </c>
      <c r="BN534" s="319" t="inlineStr">
        <is>
          <t>US GAAP</t>
        </is>
      </c>
      <c r="BO534" s="319" t="inlineStr">
        <is>
          <t>US GAAP</t>
        </is>
      </c>
      <c r="BP534" s="319" t="inlineStr">
        <is>
          <t>US GAAP</t>
        </is>
      </c>
      <c r="BQ534" s="319" t="inlineStr">
        <is>
          <t>US GAAP</t>
        </is>
      </c>
      <c r="BR534" s="319" t="inlineStr">
        <is>
          <t>US GAAP</t>
        </is>
      </c>
      <c r="BS534" s="319" t="inlineStr">
        <is>
          <t>US GAAP</t>
        </is>
      </c>
      <c r="BT534" s="319" t="inlineStr">
        <is>
          <t>US GAAP</t>
        </is>
      </c>
      <c r="BU534" s="319" t="inlineStr">
        <is>
          <t>US GAAP</t>
        </is>
      </c>
      <c r="BV534" s="319" t="inlineStr">
        <is>
          <t>US GAAP</t>
        </is>
      </c>
      <c r="BW534" s="319" t="inlineStr">
        <is>
          <t>US GAAP</t>
        </is>
      </c>
      <c r="BX534" s="319" t="inlineStr">
        <is>
          <t>US GAAP</t>
        </is>
      </c>
      <c r="BY534" s="319" t="inlineStr">
        <is>
          <t>-</t>
        </is>
      </c>
      <c r="BZ534" s="319" t="inlineStr">
        <is>
          <t>-</t>
        </is>
      </c>
      <c r="CA534" s="319" t="inlineStr">
        <is>
          <t>-</t>
        </is>
      </c>
      <c r="CB534" s="319" t="inlineStr">
        <is>
          <t>-</t>
        </is>
      </c>
      <c r="CC534" s="302" t="n"/>
      <c r="CD534" s="302" t="n"/>
      <c r="CE534" s="302" t="n"/>
      <c r="CF534" s="302" t="n"/>
      <c r="CG534" s="302" t="n"/>
      <c r="CH534" s="302" t="n"/>
      <c r="CI534" s="302" t="n"/>
      <c r="CJ534" s="302" t="n"/>
      <c r="CK534" s="302" t="n"/>
      <c r="CL534" s="302" t="n"/>
      <c r="CM534" s="302" t="n"/>
      <c r="CN534" s="302" t="n"/>
      <c r="CO534" s="302" t="n"/>
      <c r="CP534" s="302" t="n"/>
      <c r="CQ534" s="302" t="n"/>
      <c r="CR534" s="302" t="n"/>
      <c r="CS534" s="302" t="n"/>
      <c r="CT534" s="302" t="n"/>
      <c r="CU534" s="302" t="n"/>
      <c r="CV534" s="302" t="n"/>
    </row>
    <row r="535" ht="10.5" customHeight="1" s="412">
      <c r="A535" s="318" t="inlineStr">
        <is>
          <t>Net Income (Excl. Excep)</t>
        </is>
      </c>
      <c r="B535" s="461" t="n">
        <v>5.122</v>
      </c>
      <c r="C535" s="461" t="n">
        <v>7.569</v>
      </c>
      <c r="D535" s="461" t="n">
        <v>14.609</v>
      </c>
      <c r="E535" s="461" t="n">
        <v>8.476000000000001</v>
      </c>
      <c r="F535" s="461" t="n">
        <v>11.147</v>
      </c>
      <c r="G535" s="461" t="n">
        <v>8.83</v>
      </c>
      <c r="H535" s="461" t="n">
        <v>13.903</v>
      </c>
      <c r="I535" s="461" t="n">
        <v>6.518</v>
      </c>
      <c r="J535" s="461" t="n">
        <v>9.244</v>
      </c>
      <c r="K535" s="461" t="n">
        <v>14.068</v>
      </c>
      <c r="L535" s="461" t="n">
        <v>28.451</v>
      </c>
      <c r="M535" s="461" t="n">
        <v>19.588</v>
      </c>
      <c r="N535" s="461" t="n">
        <v>21.792</v>
      </c>
      <c r="O535" s="461" t="n">
        <v>25.701</v>
      </c>
      <c r="P535" s="461" t="n">
        <v>55.28552</v>
      </c>
      <c r="Q535" s="461" t="n">
        <v>31.8802</v>
      </c>
      <c r="R535" s="461" t="n">
        <v>38.379</v>
      </c>
      <c r="S535" s="461" t="n">
        <v>38.794</v>
      </c>
      <c r="T535" s="461" t="n">
        <v>73.518</v>
      </c>
      <c r="U535" s="461" t="n">
        <v>43.643</v>
      </c>
      <c r="V535" s="461" t="n">
        <v>50.022</v>
      </c>
      <c r="W535" s="461" t="n">
        <v>57.316</v>
      </c>
      <c r="X535" s="461" t="n">
        <v>109.375</v>
      </c>
      <c r="Y535" s="461" t="n">
        <v>47.279</v>
      </c>
      <c r="Z535" s="461" t="n">
        <v>56.465</v>
      </c>
      <c r="AA535" s="461" t="n">
        <v>66.111</v>
      </c>
      <c r="AB535" s="461" t="n">
        <v>109.692</v>
      </c>
      <c r="AC535" s="461" t="n">
        <v>49.881</v>
      </c>
      <c r="AD535" s="461" t="n">
        <v>49.148</v>
      </c>
      <c r="AE535" s="461" t="n">
        <v>60.451</v>
      </c>
      <c r="AF535" s="461" t="n">
        <v>110.853</v>
      </c>
      <c r="AG535" s="461" t="n">
        <v>47.81</v>
      </c>
      <c r="AH535" s="461" t="n">
        <v>47.668</v>
      </c>
      <c r="AI535" s="461" t="n">
        <v>49.15995</v>
      </c>
      <c r="AJ535" s="461" t="n">
        <v>117.416</v>
      </c>
      <c r="AK535" s="461" t="n">
        <v>41.2488</v>
      </c>
      <c r="AL535" s="461" t="n">
        <v>52.14702</v>
      </c>
      <c r="AM535" s="461" t="n">
        <v>64.50139</v>
      </c>
      <c r="AN535" s="461" t="n">
        <v>137.245</v>
      </c>
      <c r="AO535" s="461" t="n">
        <v>44.312</v>
      </c>
      <c r="AP535" s="461" t="n">
        <v>52.751</v>
      </c>
      <c r="AQ535" s="461" t="n">
        <v>75.316</v>
      </c>
      <c r="AR535" s="461" t="n">
        <v>180.51159</v>
      </c>
      <c r="AS535" s="461" t="n">
        <v>75.15300000000001</v>
      </c>
      <c r="AT535" s="461" t="n">
        <v>95.77</v>
      </c>
      <c r="AU535" s="461" t="n">
        <v>99.80775</v>
      </c>
      <c r="AV535" s="461" t="n">
        <v>244.48</v>
      </c>
      <c r="AW535" s="461" t="n">
        <v>96.60299999999999</v>
      </c>
      <c r="AX535" s="461" t="n">
        <v>124.99</v>
      </c>
      <c r="AY535" s="461" t="n">
        <v>125.982</v>
      </c>
      <c r="AZ535" s="461" t="n">
        <v>298.021</v>
      </c>
      <c r="BA535" s="461" t="n">
        <v>28.632</v>
      </c>
      <c r="BB535" s="461" t="n">
        <v>96.298</v>
      </c>
      <c r="BC535" s="461" t="n">
        <v>151.278</v>
      </c>
      <c r="BD535" s="461" t="n">
        <v>337.369</v>
      </c>
      <c r="BE535" s="461" t="n">
        <v>152.248</v>
      </c>
      <c r="BF535" s="461" t="n">
        <v>215.783</v>
      </c>
      <c r="BG535" s="461" t="n">
        <v>211.304</v>
      </c>
      <c r="BH535" s="461" t="n">
        <v>435.964</v>
      </c>
      <c r="BI535" s="461" t="n">
        <v>189.998</v>
      </c>
      <c r="BJ535" s="461" t="n">
        <v>281.002</v>
      </c>
      <c r="BK535" s="461" t="n">
        <v>255.47</v>
      </c>
      <c r="BL535" s="461" t="n">
        <v>562.481</v>
      </c>
      <c r="BM535" s="461" t="n">
        <v>290.405</v>
      </c>
      <c r="BN535" s="461" t="n">
        <v>341.603</v>
      </c>
      <c r="BO535" s="461" t="n">
        <v>320.839</v>
      </c>
      <c r="BP535" s="461" t="n">
        <v>669.468</v>
      </c>
      <c r="BQ535" s="461" t="n">
        <v>321.421</v>
      </c>
      <c r="BR535" s="462" t="n">
        <v>373.49943</v>
      </c>
      <c r="BS535" s="462" t="n">
        <v>354.58004</v>
      </c>
      <c r="BT535" s="462" t="n">
        <v>753.1253400000001</v>
      </c>
      <c r="BU535" s="462" t="n">
        <v>338.86551</v>
      </c>
      <c r="BV535" s="462" t="n">
        <v>401.725</v>
      </c>
      <c r="BW535" s="462" t="n">
        <v>380.775</v>
      </c>
      <c r="BX535" s="462" t="n">
        <v>766.15</v>
      </c>
      <c r="BY535" s="319" t="inlineStr">
        <is>
          <t>-</t>
        </is>
      </c>
      <c r="BZ535" s="319" t="inlineStr">
        <is>
          <t>-</t>
        </is>
      </c>
      <c r="CA535" s="319" t="inlineStr">
        <is>
          <t>-</t>
        </is>
      </c>
      <c r="CB535" s="319" t="inlineStr">
        <is>
          <t>-</t>
        </is>
      </c>
      <c r="CC535" s="302" t="n"/>
      <c r="CD535" s="302" t="n"/>
      <c r="CE535" s="302" t="n"/>
      <c r="CF535" s="302" t="n"/>
      <c r="CG535" s="302" t="n"/>
      <c r="CH535" s="302" t="n"/>
      <c r="CI535" s="302" t="n"/>
      <c r="CJ535" s="302" t="n"/>
      <c r="CK535" s="302" t="n"/>
      <c r="CL535" s="302" t="n"/>
      <c r="CM535" s="302" t="n"/>
      <c r="CN535" s="302" t="n"/>
      <c r="CO535" s="302" t="n"/>
      <c r="CP535" s="302" t="n"/>
      <c r="CQ535" s="302" t="n"/>
      <c r="CR535" s="302" t="n"/>
      <c r="CS535" s="302" t="n"/>
      <c r="CT535" s="302" t="n"/>
      <c r="CU535" s="302" t="n"/>
      <c r="CV535" s="302" t="n"/>
    </row>
    <row r="536" ht="10.5" customHeight="1" s="412">
      <c r="A536" s="302" t="inlineStr">
        <is>
          <t xml:space="preserve">    Final Est.</t>
        </is>
      </c>
      <c r="B536" s="462" t="n">
        <v>2.45267</v>
      </c>
      <c r="C536" s="462" t="n">
        <v>5.7338</v>
      </c>
      <c r="D536" s="462" t="n">
        <v>13.60853</v>
      </c>
      <c r="E536" s="462" t="n">
        <v>8.651</v>
      </c>
      <c r="F536" s="462" t="n">
        <v>9.863</v>
      </c>
      <c r="G536" s="462" t="n">
        <v>8.5</v>
      </c>
      <c r="H536" s="462" t="n">
        <v>10.585</v>
      </c>
      <c r="I536" s="462" t="n">
        <v>5.426</v>
      </c>
      <c r="J536" s="462" t="n">
        <v>7.005</v>
      </c>
      <c r="K536" s="462" t="n">
        <v>12.999</v>
      </c>
      <c r="L536" s="462" t="n">
        <v>20.4245</v>
      </c>
      <c r="M536" s="462" t="n">
        <v>14.8885</v>
      </c>
      <c r="N536" s="462" t="n">
        <v>17.07279</v>
      </c>
      <c r="O536" s="462" t="n">
        <v>18.01914</v>
      </c>
      <c r="P536" s="462" t="n">
        <v>40.79872</v>
      </c>
      <c r="Q536" s="462" t="n">
        <v>27.30941</v>
      </c>
      <c r="R536" s="462" t="n">
        <v>32.145</v>
      </c>
      <c r="S536" s="462" t="n">
        <v>35.68132</v>
      </c>
      <c r="T536" s="462" t="n">
        <v>70.96802</v>
      </c>
      <c r="U536" s="462" t="n">
        <v>43.42303</v>
      </c>
      <c r="V536" s="462" t="n">
        <v>44.90097</v>
      </c>
      <c r="W536" s="462" t="n">
        <v>53.28373</v>
      </c>
      <c r="X536" s="462" t="n">
        <v>107.49004</v>
      </c>
      <c r="Y536" s="462" t="n">
        <v>44.28696</v>
      </c>
      <c r="Z536" s="462" t="n">
        <v>50.64211</v>
      </c>
      <c r="AA536" s="462" t="n">
        <v>60.03815</v>
      </c>
      <c r="AB536" s="462" t="n">
        <v>104.75925</v>
      </c>
      <c r="AC536" s="462" t="n">
        <v>47.04458</v>
      </c>
      <c r="AD536" s="462" t="n">
        <v>42.12032</v>
      </c>
      <c r="AE536" s="462" t="n">
        <v>54.59825</v>
      </c>
      <c r="AF536" s="462" t="n">
        <v>103.5606</v>
      </c>
      <c r="AG536" s="462" t="n">
        <v>46.86858</v>
      </c>
      <c r="AH536" s="462" t="n">
        <v>47.75395</v>
      </c>
      <c r="AI536" s="462" t="n">
        <v>52.99091</v>
      </c>
      <c r="AJ536" s="462" t="n">
        <v>111.13595</v>
      </c>
      <c r="AK536" s="462" t="n">
        <v>42.18377</v>
      </c>
      <c r="AL536" s="462" t="n">
        <v>52.64441</v>
      </c>
      <c r="AM536" s="462" t="n">
        <v>58.84881</v>
      </c>
      <c r="AN536" s="462" t="n">
        <v>138.64314</v>
      </c>
      <c r="AO536" s="462" t="n">
        <v>37.97896</v>
      </c>
      <c r="AP536" s="462" t="n">
        <v>47.76712</v>
      </c>
      <c r="AQ536" s="462" t="n">
        <v>71.16822000000001</v>
      </c>
      <c r="AR536" s="462" t="n">
        <v>171.74295</v>
      </c>
      <c r="AS536" s="462" t="n">
        <v>61.90926</v>
      </c>
      <c r="AT536" s="462" t="n">
        <v>66.32754</v>
      </c>
      <c r="AU536" s="462" t="n">
        <v>92.47548999999999</v>
      </c>
      <c r="AV536" s="462" t="n">
        <v>232.13667</v>
      </c>
      <c r="AW536" s="462" t="n">
        <v>92.83771</v>
      </c>
      <c r="AX536" s="462" t="n">
        <v>116.28514</v>
      </c>
      <c r="AY536" s="462" t="n">
        <v>122.37309</v>
      </c>
      <c r="AZ536" s="462" t="n">
        <v>293.81825</v>
      </c>
      <c r="BA536" s="462" t="n">
        <v>33.80729</v>
      </c>
      <c r="BB536" s="462" t="n">
        <v>71.65174</v>
      </c>
      <c r="BC536" s="462" t="n">
        <v>115.36566</v>
      </c>
      <c r="BD536" s="462" t="n">
        <v>326.0576</v>
      </c>
      <c r="BE536" s="462" t="n">
        <v>118.36157</v>
      </c>
      <c r="BF536" s="462" t="n">
        <v>153.04724</v>
      </c>
      <c r="BG536" s="462" t="n">
        <v>181.91538</v>
      </c>
      <c r="BH536" s="462" t="n">
        <v>424.10743</v>
      </c>
      <c r="BI536" s="462" t="n">
        <v>185.23482</v>
      </c>
      <c r="BJ536" s="462" t="n">
        <v>238.29495</v>
      </c>
      <c r="BK536" s="462" t="n">
        <v>251.06827</v>
      </c>
      <c r="BL536" s="462" t="n">
        <v>542.92603</v>
      </c>
      <c r="BM536" s="462" t="n">
        <v>251.07728</v>
      </c>
      <c r="BN536" s="462" t="n">
        <v>322.76077</v>
      </c>
      <c r="BO536" s="462" t="n">
        <v>289.59521</v>
      </c>
      <c r="BP536" s="462" t="n">
        <v>633.16369</v>
      </c>
      <c r="BQ536" s="462" t="n">
        <v>303.1778</v>
      </c>
      <c r="BR536" s="319" t="inlineStr">
        <is>
          <t>-</t>
        </is>
      </c>
      <c r="BS536" s="319" t="inlineStr">
        <is>
          <t>-</t>
        </is>
      </c>
      <c r="BT536" s="319" t="inlineStr">
        <is>
          <t>-</t>
        </is>
      </c>
      <c r="BU536" s="319" t="inlineStr">
        <is>
          <t>-</t>
        </is>
      </c>
      <c r="BV536" s="319" t="inlineStr">
        <is>
          <t>-</t>
        </is>
      </c>
      <c r="BW536" s="319" t="inlineStr">
        <is>
          <t>-</t>
        </is>
      </c>
      <c r="BX536" s="319" t="inlineStr">
        <is>
          <t>-</t>
        </is>
      </c>
      <c r="BY536" s="319" t="inlineStr">
        <is>
          <t>-</t>
        </is>
      </c>
      <c r="BZ536" s="319" t="inlineStr">
        <is>
          <t>-</t>
        </is>
      </c>
      <c r="CA536" s="319" t="inlineStr">
        <is>
          <t>-</t>
        </is>
      </c>
      <c r="CB536" s="319" t="inlineStr">
        <is>
          <t>-</t>
        </is>
      </c>
      <c r="CC536" s="302" t="n"/>
      <c r="CD536" s="302" t="n"/>
      <c r="CE536" s="302" t="n"/>
      <c r="CF536" s="302" t="n"/>
      <c r="CG536" s="302" t="n"/>
      <c r="CH536" s="302" t="n"/>
      <c r="CI536" s="302" t="n"/>
      <c r="CJ536" s="302" t="n"/>
      <c r="CK536" s="302" t="n"/>
      <c r="CL536" s="302" t="n"/>
      <c r="CM536" s="302" t="n"/>
      <c r="CN536" s="302" t="n"/>
      <c r="CO536" s="302" t="n"/>
      <c r="CP536" s="302" t="n"/>
      <c r="CQ536" s="302" t="n"/>
      <c r="CR536" s="302" t="n"/>
      <c r="CS536" s="302" t="n"/>
      <c r="CT536" s="302" t="n"/>
      <c r="CU536" s="302" t="n"/>
      <c r="CV536" s="302" t="n"/>
    </row>
    <row r="537" ht="10.5" customHeight="1" s="412">
      <c r="A537" s="302" t="inlineStr">
        <is>
          <t xml:space="preserve">    Median</t>
        </is>
      </c>
      <c r="B537" s="462" t="n">
        <v>2.1375</v>
      </c>
      <c r="C537" s="462" t="n">
        <v>5.6</v>
      </c>
      <c r="D537" s="462" t="n">
        <v>13.559</v>
      </c>
      <c r="E537" s="462" t="n">
        <v>8.4</v>
      </c>
      <c r="F537" s="462" t="n">
        <v>9.6</v>
      </c>
      <c r="G537" s="462" t="n">
        <v>8.699999999999999</v>
      </c>
      <c r="H537" s="462" t="n">
        <v>10.85</v>
      </c>
      <c r="I537" s="462" t="n">
        <v>5.31</v>
      </c>
      <c r="J537" s="462" t="n">
        <v>6.95</v>
      </c>
      <c r="K537" s="462" t="n">
        <v>13.05</v>
      </c>
      <c r="L537" s="462" t="n">
        <v>20.106</v>
      </c>
      <c r="M537" s="462" t="n">
        <v>14.717</v>
      </c>
      <c r="N537" s="462" t="n">
        <v>16.734</v>
      </c>
      <c r="O537" s="462" t="n">
        <v>17.603</v>
      </c>
      <c r="P537" s="462" t="n">
        <v>40.8</v>
      </c>
      <c r="Q537" s="462" t="n">
        <v>27.2</v>
      </c>
      <c r="R537" s="462" t="n">
        <v>32</v>
      </c>
      <c r="S537" s="462" t="n">
        <v>35.5</v>
      </c>
      <c r="T537" s="462" t="n">
        <v>71.02819</v>
      </c>
      <c r="U537" s="462" t="n">
        <v>43.03478</v>
      </c>
      <c r="V537" s="462" t="n">
        <v>44.87273</v>
      </c>
      <c r="W537" s="462" t="n">
        <v>53.042</v>
      </c>
      <c r="X537" s="462" t="n">
        <v>107.46475</v>
      </c>
      <c r="Y537" s="462" t="n">
        <v>44.136</v>
      </c>
      <c r="Z537" s="462" t="n">
        <v>50.977</v>
      </c>
      <c r="AA537" s="462" t="n">
        <v>59.8</v>
      </c>
      <c r="AB537" s="462" t="n">
        <v>104.8</v>
      </c>
      <c r="AC537" s="462" t="n">
        <v>47</v>
      </c>
      <c r="AD537" s="462" t="n">
        <v>42</v>
      </c>
      <c r="AE537" s="462" t="n">
        <v>54.75</v>
      </c>
      <c r="AF537" s="462" t="n">
        <v>103.672</v>
      </c>
      <c r="AG537" s="462" t="n">
        <v>47</v>
      </c>
      <c r="AH537" s="462" t="n">
        <v>47.6</v>
      </c>
      <c r="AI537" s="462" t="n">
        <v>53</v>
      </c>
      <c r="AJ537" s="462" t="n">
        <v>111.2</v>
      </c>
      <c r="AK537" s="462" t="n">
        <v>41.89</v>
      </c>
      <c r="AL537" s="462" t="n">
        <v>52.6</v>
      </c>
      <c r="AM537" s="462" t="n">
        <v>59.6</v>
      </c>
      <c r="AN537" s="462" t="n">
        <v>138.8</v>
      </c>
      <c r="AO537" s="462" t="n">
        <v>37.85</v>
      </c>
      <c r="AP537" s="462" t="n">
        <v>47.35</v>
      </c>
      <c r="AQ537" s="462" t="n">
        <v>71.2</v>
      </c>
      <c r="AR537" s="462" t="n">
        <v>172</v>
      </c>
      <c r="AS537" s="462" t="n">
        <v>62.05</v>
      </c>
      <c r="AT537" s="462" t="n">
        <v>66</v>
      </c>
      <c r="AU537" s="462" t="n">
        <v>92.33199999999999</v>
      </c>
      <c r="AV537" s="462" t="n">
        <v>231.9</v>
      </c>
      <c r="AW537" s="462" t="n">
        <v>92.90000000000001</v>
      </c>
      <c r="AX537" s="462" t="n">
        <v>116</v>
      </c>
      <c r="AY537" s="462" t="n">
        <v>122.209</v>
      </c>
      <c r="AZ537" s="462" t="n">
        <v>294</v>
      </c>
      <c r="BA537" s="462" t="n">
        <v>36.5</v>
      </c>
      <c r="BB537" s="462" t="n">
        <v>69.59999999999999</v>
      </c>
      <c r="BC537" s="462" t="n">
        <v>114</v>
      </c>
      <c r="BD537" s="462" t="n">
        <v>327.1</v>
      </c>
      <c r="BE537" s="462" t="n">
        <v>117.5</v>
      </c>
      <c r="BF537" s="462" t="n">
        <v>154</v>
      </c>
      <c r="BG537" s="462" t="n">
        <v>181.77269</v>
      </c>
      <c r="BH537" s="462" t="n">
        <v>422.9</v>
      </c>
      <c r="BI537" s="462" t="n">
        <v>184.9</v>
      </c>
      <c r="BJ537" s="462" t="n">
        <v>237.8</v>
      </c>
      <c r="BK537" s="462" t="n">
        <v>249</v>
      </c>
      <c r="BL537" s="462" t="n">
        <v>543.64</v>
      </c>
      <c r="BM537" s="462" t="n">
        <v>251.55</v>
      </c>
      <c r="BN537" s="462" t="n">
        <v>320.5</v>
      </c>
      <c r="BO537" s="462" t="n">
        <v>288.49213</v>
      </c>
      <c r="BP537" s="462" t="n">
        <v>631.9</v>
      </c>
      <c r="BQ537" s="462" t="n">
        <v>303.439</v>
      </c>
      <c r="BR537" s="462" t="n">
        <v>374</v>
      </c>
      <c r="BS537" s="462" t="n">
        <v>357.667</v>
      </c>
      <c r="BT537" s="462" t="n">
        <v>760.7</v>
      </c>
      <c r="BU537" s="462" t="n">
        <v>347</v>
      </c>
      <c r="BV537" s="462" t="n">
        <v>421.15</v>
      </c>
      <c r="BW537" s="462" t="n">
        <v>402.05</v>
      </c>
      <c r="BX537" s="462" t="n">
        <v>823.5</v>
      </c>
      <c r="BY537" s="319" t="inlineStr">
        <is>
          <t>-</t>
        </is>
      </c>
      <c r="BZ537" s="319" t="inlineStr">
        <is>
          <t>-</t>
        </is>
      </c>
      <c r="CA537" s="319" t="inlineStr">
        <is>
          <t>-</t>
        </is>
      </c>
      <c r="CB537" s="319" t="inlineStr">
        <is>
          <t>-</t>
        </is>
      </c>
      <c r="CC537" s="302" t="n"/>
      <c r="CD537" s="302" t="n"/>
      <c r="CE537" s="302" t="n"/>
      <c r="CF537" s="302" t="n"/>
      <c r="CG537" s="302" t="n"/>
      <c r="CH537" s="302" t="n"/>
      <c r="CI537" s="302" t="n"/>
      <c r="CJ537" s="302" t="n"/>
      <c r="CK537" s="302" t="n"/>
      <c r="CL537" s="302" t="n"/>
      <c r="CM537" s="302" t="n"/>
      <c r="CN537" s="302" t="n"/>
      <c r="CO537" s="302" t="n"/>
      <c r="CP537" s="302" t="n"/>
      <c r="CQ537" s="302" t="n"/>
      <c r="CR537" s="302" t="n"/>
      <c r="CS537" s="302" t="n"/>
      <c r="CT537" s="302" t="n"/>
      <c r="CU537" s="302" t="n"/>
      <c r="CV537" s="302" t="n"/>
    </row>
    <row r="538" ht="10.5" customHeight="1" s="412">
      <c r="A538" s="302" t="inlineStr">
        <is>
          <t xml:space="preserve">    High</t>
        </is>
      </c>
      <c r="B538" s="462" t="n">
        <v>3.4</v>
      </c>
      <c r="C538" s="462" t="n">
        <v>6.109</v>
      </c>
      <c r="D538" s="462" t="n">
        <v>14.5</v>
      </c>
      <c r="E538" s="462" t="n">
        <v>10.309</v>
      </c>
      <c r="F538" s="462" t="n">
        <v>10.546</v>
      </c>
      <c r="G538" s="462" t="n">
        <v>9.6</v>
      </c>
      <c r="H538" s="462" t="n">
        <v>11.7</v>
      </c>
      <c r="I538" s="462" t="n">
        <v>7.085</v>
      </c>
      <c r="J538" s="462" t="n">
        <v>8.5</v>
      </c>
      <c r="K538" s="462" t="n">
        <v>13.6</v>
      </c>
      <c r="L538" s="462" t="n">
        <v>22.6</v>
      </c>
      <c r="M538" s="462" t="n">
        <v>16</v>
      </c>
      <c r="N538" s="462" t="n">
        <v>18.5</v>
      </c>
      <c r="O538" s="462" t="n">
        <v>21</v>
      </c>
      <c r="P538" s="462" t="n">
        <v>42</v>
      </c>
      <c r="Q538" s="462" t="n">
        <v>29.242</v>
      </c>
      <c r="R538" s="462" t="n">
        <v>34</v>
      </c>
      <c r="S538" s="462" t="n">
        <v>38.5</v>
      </c>
      <c r="T538" s="462" t="n">
        <v>72.8</v>
      </c>
      <c r="U538" s="462" t="n">
        <v>46</v>
      </c>
      <c r="V538" s="462" t="n">
        <v>47</v>
      </c>
      <c r="W538" s="462" t="n">
        <v>57.3</v>
      </c>
      <c r="X538" s="462" t="n">
        <v>108.5</v>
      </c>
      <c r="Y538" s="462" t="n">
        <v>50.11463</v>
      </c>
      <c r="Z538" s="462" t="n">
        <v>53.118</v>
      </c>
      <c r="AA538" s="462" t="n">
        <v>63.2</v>
      </c>
      <c r="AB538" s="462" t="n">
        <v>107</v>
      </c>
      <c r="AC538" s="462" t="n">
        <v>50.128</v>
      </c>
      <c r="AD538" s="462" t="n">
        <v>44.672</v>
      </c>
      <c r="AE538" s="462" t="n">
        <v>57.962</v>
      </c>
      <c r="AF538" s="462" t="n">
        <v>106.48</v>
      </c>
      <c r="AG538" s="462" t="n">
        <v>49.1</v>
      </c>
      <c r="AH538" s="462" t="n">
        <v>50.3</v>
      </c>
      <c r="AI538" s="462" t="n">
        <v>55</v>
      </c>
      <c r="AJ538" s="462" t="n">
        <v>113</v>
      </c>
      <c r="AK538" s="462" t="n">
        <v>46.4</v>
      </c>
      <c r="AL538" s="462" t="n">
        <v>58.975</v>
      </c>
      <c r="AM538" s="462" t="n">
        <v>61.2</v>
      </c>
      <c r="AN538" s="462" t="n">
        <v>141</v>
      </c>
      <c r="AO538" s="462" t="n">
        <v>41.4</v>
      </c>
      <c r="AP538" s="462" t="n">
        <v>54.3</v>
      </c>
      <c r="AQ538" s="462" t="n">
        <v>73.40000000000001</v>
      </c>
      <c r="AR538" s="462" t="n">
        <v>175.586</v>
      </c>
      <c r="AS538" s="462" t="n">
        <v>69.066</v>
      </c>
      <c r="AT538" s="462" t="n">
        <v>70.90000000000001</v>
      </c>
      <c r="AU538" s="462" t="n">
        <v>100.985</v>
      </c>
      <c r="AV538" s="462" t="n">
        <v>236.5</v>
      </c>
      <c r="AW538" s="462" t="n">
        <v>97.19744</v>
      </c>
      <c r="AX538" s="462" t="n">
        <v>120</v>
      </c>
      <c r="AY538" s="462" t="n">
        <v>127</v>
      </c>
      <c r="AZ538" s="462" t="n">
        <v>298</v>
      </c>
      <c r="BA538" s="462" t="n">
        <v>72.40000000000001</v>
      </c>
      <c r="BB538" s="462" t="n">
        <v>103.9</v>
      </c>
      <c r="BC538" s="462" t="n">
        <v>140.59281</v>
      </c>
      <c r="BD538" s="462" t="n">
        <v>334.8</v>
      </c>
      <c r="BE538" s="462" t="n">
        <v>129</v>
      </c>
      <c r="BF538" s="462" t="n">
        <v>165</v>
      </c>
      <c r="BG538" s="462" t="n">
        <v>195.78</v>
      </c>
      <c r="BH538" s="462" t="n">
        <v>429.8</v>
      </c>
      <c r="BI538" s="462" t="n">
        <v>189.7</v>
      </c>
      <c r="BJ538" s="462" t="n">
        <v>252</v>
      </c>
      <c r="BK538" s="462" t="n">
        <v>267</v>
      </c>
      <c r="BL538" s="462" t="n">
        <v>548</v>
      </c>
      <c r="BM538" s="462" t="n">
        <v>256.4</v>
      </c>
      <c r="BN538" s="462" t="n">
        <v>336</v>
      </c>
      <c r="BO538" s="462" t="n">
        <v>305.869</v>
      </c>
      <c r="BP538" s="462" t="n">
        <v>645.901</v>
      </c>
      <c r="BQ538" s="462" t="n">
        <v>308</v>
      </c>
      <c r="BR538" s="462" t="n">
        <v>379.5</v>
      </c>
      <c r="BS538" s="462" t="n">
        <v>371.3</v>
      </c>
      <c r="BT538" s="462" t="n">
        <v>786.5</v>
      </c>
      <c r="BU538" s="462" t="n">
        <v>378.5</v>
      </c>
      <c r="BV538" s="462" t="n">
        <v>432.6</v>
      </c>
      <c r="BW538" s="462" t="n">
        <v>414</v>
      </c>
      <c r="BX538" s="462" t="n">
        <v>830.6</v>
      </c>
      <c r="BY538" s="319" t="inlineStr">
        <is>
          <t>-</t>
        </is>
      </c>
      <c r="BZ538" s="319" t="inlineStr">
        <is>
          <t>-</t>
        </is>
      </c>
      <c r="CA538" s="319" t="inlineStr">
        <is>
          <t>-</t>
        </is>
      </c>
      <c r="CB538" s="319" t="inlineStr">
        <is>
          <t>-</t>
        </is>
      </c>
      <c r="CC538" s="302" t="n"/>
      <c r="CD538" s="302" t="n"/>
      <c r="CE538" s="302" t="n"/>
      <c r="CF538" s="302" t="n"/>
      <c r="CG538" s="302" t="n"/>
      <c r="CH538" s="302" t="n"/>
      <c r="CI538" s="302" t="n"/>
      <c r="CJ538" s="302" t="n"/>
      <c r="CK538" s="302" t="n"/>
      <c r="CL538" s="302" t="n"/>
      <c r="CM538" s="302" t="n"/>
      <c r="CN538" s="302" t="n"/>
      <c r="CO538" s="302" t="n"/>
      <c r="CP538" s="302" t="n"/>
      <c r="CQ538" s="302" t="n"/>
      <c r="CR538" s="302" t="n"/>
      <c r="CS538" s="302" t="n"/>
      <c r="CT538" s="302" t="n"/>
      <c r="CU538" s="302" t="n"/>
      <c r="CV538" s="302" t="n"/>
    </row>
    <row r="539" ht="10.5" customHeight="1" s="412">
      <c r="A539" s="302" t="inlineStr">
        <is>
          <t xml:space="preserve">    Low</t>
        </is>
      </c>
      <c r="B539" s="462" t="n">
        <v>2</v>
      </c>
      <c r="C539" s="462" t="n">
        <v>5.3</v>
      </c>
      <c r="D539" s="462" t="n">
        <v>12.6</v>
      </c>
      <c r="E539" s="462" t="n">
        <v>7.8</v>
      </c>
      <c r="F539" s="462" t="n">
        <v>9.300000000000001</v>
      </c>
      <c r="G539" s="462" t="n">
        <v>7</v>
      </c>
      <c r="H539" s="462" t="n">
        <v>9</v>
      </c>
      <c r="I539" s="462" t="n">
        <v>4</v>
      </c>
      <c r="J539" s="462" t="n">
        <v>6.1</v>
      </c>
      <c r="K539" s="462" t="n">
        <v>12.4</v>
      </c>
      <c r="L539" s="462" t="n">
        <v>19.5</v>
      </c>
      <c r="M539" s="462" t="n">
        <v>14.2</v>
      </c>
      <c r="N539" s="462" t="n">
        <v>16.2</v>
      </c>
      <c r="O539" s="462" t="n">
        <v>16.20977</v>
      </c>
      <c r="P539" s="462" t="n">
        <v>40</v>
      </c>
      <c r="Q539" s="462" t="n">
        <v>26.08301</v>
      </c>
      <c r="R539" s="462" t="n">
        <v>30.9</v>
      </c>
      <c r="S539" s="462" t="n">
        <v>33.4</v>
      </c>
      <c r="T539" s="462" t="n">
        <v>69.40000000000001</v>
      </c>
      <c r="U539" s="462" t="n">
        <v>41.5</v>
      </c>
      <c r="V539" s="462" t="n">
        <v>43.13943</v>
      </c>
      <c r="W539" s="462" t="n">
        <v>50.4</v>
      </c>
      <c r="X539" s="462" t="n">
        <v>105</v>
      </c>
      <c r="Y539" s="462" t="n">
        <v>40.7</v>
      </c>
      <c r="Z539" s="462" t="n">
        <v>41.07189</v>
      </c>
      <c r="AA539" s="462" t="n">
        <v>58.5</v>
      </c>
      <c r="AB539" s="462" t="n">
        <v>101</v>
      </c>
      <c r="AC539" s="462" t="n">
        <v>44.1</v>
      </c>
      <c r="AD539" s="462" t="n">
        <v>39.548</v>
      </c>
      <c r="AE539" s="462" t="n">
        <v>51</v>
      </c>
      <c r="AF539" s="462" t="n">
        <v>101</v>
      </c>
      <c r="AG539" s="462" t="n">
        <v>43.31021</v>
      </c>
      <c r="AH539" s="462" t="n">
        <v>44.2</v>
      </c>
      <c r="AI539" s="462" t="n">
        <v>50.49878</v>
      </c>
      <c r="AJ539" s="462" t="n">
        <v>109</v>
      </c>
      <c r="AK539" s="462" t="n">
        <v>40</v>
      </c>
      <c r="AL539" s="462" t="n">
        <v>45.55724</v>
      </c>
      <c r="AM539" s="462" t="n">
        <v>49.75087</v>
      </c>
      <c r="AN539" s="462" t="n">
        <v>136.7</v>
      </c>
      <c r="AO539" s="462" t="n">
        <v>35.2</v>
      </c>
      <c r="AP539" s="462" t="n">
        <v>44.06207</v>
      </c>
      <c r="AQ539" s="462" t="n">
        <v>65.83601</v>
      </c>
      <c r="AR539" s="462" t="n">
        <v>166.58731</v>
      </c>
      <c r="AS539" s="462" t="n">
        <v>54.18174</v>
      </c>
      <c r="AT539" s="462" t="n">
        <v>61.39867</v>
      </c>
      <c r="AU539" s="462" t="n">
        <v>88.7</v>
      </c>
      <c r="AV539" s="462" t="n">
        <v>230</v>
      </c>
      <c r="AW539" s="462" t="n">
        <v>89.35299999999999</v>
      </c>
      <c r="AX539" s="462" t="n">
        <v>113.7</v>
      </c>
      <c r="AY539" s="462" t="n">
        <v>119.7</v>
      </c>
      <c r="AZ539" s="462" t="n">
        <v>284.9</v>
      </c>
      <c r="BA539" s="462" t="n">
        <v>0.11011</v>
      </c>
      <c r="BB539" s="462" t="n">
        <v>57.1</v>
      </c>
      <c r="BC539" s="462" t="n">
        <v>105.1</v>
      </c>
      <c r="BD539" s="462" t="n">
        <v>315.859</v>
      </c>
      <c r="BE539" s="462" t="n">
        <v>113</v>
      </c>
      <c r="BF539" s="462" t="n">
        <v>138</v>
      </c>
      <c r="BG539" s="462" t="n">
        <v>173.116</v>
      </c>
      <c r="BH539" s="462" t="n">
        <v>421.1</v>
      </c>
      <c r="BI539" s="462" t="n">
        <v>181</v>
      </c>
      <c r="BJ539" s="462" t="n">
        <v>225</v>
      </c>
      <c r="BK539" s="462" t="n">
        <v>243</v>
      </c>
      <c r="BL539" s="462" t="n">
        <v>537</v>
      </c>
      <c r="BM539" s="462" t="n">
        <v>242.142</v>
      </c>
      <c r="BN539" s="462" t="n">
        <v>317.464</v>
      </c>
      <c r="BO539" s="462" t="n">
        <v>283.78</v>
      </c>
      <c r="BP539" s="462" t="n">
        <v>619.2</v>
      </c>
      <c r="BQ539" s="462" t="n">
        <v>296.9</v>
      </c>
      <c r="BR539" s="462" t="n">
        <v>358</v>
      </c>
      <c r="BS539" s="462" t="n">
        <v>300</v>
      </c>
      <c r="BT539" s="462" t="n">
        <v>646</v>
      </c>
      <c r="BU539" s="462" t="n">
        <v>279</v>
      </c>
      <c r="BV539" s="462" t="n">
        <v>332</v>
      </c>
      <c r="BW539" s="462" t="n">
        <v>305</v>
      </c>
      <c r="BX539" s="462" t="n">
        <v>587</v>
      </c>
      <c r="BY539" s="319" t="inlineStr">
        <is>
          <t>-</t>
        </is>
      </c>
      <c r="BZ539" s="319" t="inlineStr">
        <is>
          <t>-</t>
        </is>
      </c>
      <c r="CA539" s="319" t="inlineStr">
        <is>
          <t>-</t>
        </is>
      </c>
      <c r="CB539" s="319" t="inlineStr">
        <is>
          <t>-</t>
        </is>
      </c>
      <c r="CC539" s="302" t="n"/>
      <c r="CD539" s="302" t="n"/>
      <c r="CE539" s="302" t="n"/>
      <c r="CF539" s="302" t="n"/>
      <c r="CG539" s="302" t="n"/>
      <c r="CH539" s="302" t="n"/>
      <c r="CI539" s="302" t="n"/>
      <c r="CJ539" s="302" t="n"/>
      <c r="CK539" s="302" t="n"/>
      <c r="CL539" s="302" t="n"/>
      <c r="CM539" s="302" t="n"/>
      <c r="CN539" s="302" t="n"/>
      <c r="CO539" s="302" t="n"/>
      <c r="CP539" s="302" t="n"/>
      <c r="CQ539" s="302" t="n"/>
      <c r="CR539" s="302" t="n"/>
      <c r="CS539" s="302" t="n"/>
      <c r="CT539" s="302" t="n"/>
      <c r="CU539" s="302" t="n"/>
      <c r="CV539" s="302" t="n"/>
    </row>
    <row r="540" ht="10.5" customHeight="1" s="412">
      <c r="A540" s="302" t="inlineStr">
        <is>
          <t xml:space="preserve">    Std. Dev.</t>
        </is>
      </c>
      <c r="B540" s="460" t="n">
        <v>0.55601</v>
      </c>
      <c r="C540" s="460" t="n">
        <v>0.32047</v>
      </c>
      <c r="D540" s="460" t="n">
        <v>0.57398</v>
      </c>
      <c r="E540" s="460" t="n">
        <v>0.741</v>
      </c>
      <c r="F540" s="460" t="n">
        <v>0.458</v>
      </c>
      <c r="G540" s="460" t="n">
        <v>0.79</v>
      </c>
      <c r="H540" s="460" t="n">
        <v>0.838</v>
      </c>
      <c r="I540" s="460" t="n">
        <v>0.8080000000000001</v>
      </c>
      <c r="J540" s="460" t="n">
        <v>0.729</v>
      </c>
      <c r="K540" s="460" t="n">
        <v>0.392</v>
      </c>
      <c r="L540" s="460" t="n">
        <v>0.9327800000000001</v>
      </c>
      <c r="M540" s="460" t="n">
        <v>0.56224</v>
      </c>
      <c r="N540" s="460" t="n">
        <v>0.84245</v>
      </c>
      <c r="O540" s="460" t="n">
        <v>1.14461</v>
      </c>
      <c r="P540" s="460" t="n">
        <v>0.5664400000000001</v>
      </c>
      <c r="Q540" s="460" t="n">
        <v>0.74107</v>
      </c>
      <c r="R540" s="460" t="n">
        <v>0.72549</v>
      </c>
      <c r="S540" s="460" t="n">
        <v>1.41214</v>
      </c>
      <c r="T540" s="460" t="n">
        <v>0.80474</v>
      </c>
      <c r="U540" s="460" t="n">
        <v>1.62594</v>
      </c>
      <c r="V540" s="460" t="n">
        <v>1.07886</v>
      </c>
      <c r="W540" s="460" t="n">
        <v>1.6098</v>
      </c>
      <c r="X540" s="460" t="n">
        <v>0.68916</v>
      </c>
      <c r="Y540" s="460" t="n">
        <v>2.11397</v>
      </c>
      <c r="Z540" s="460" t="n">
        <v>2.29516</v>
      </c>
      <c r="AA540" s="460" t="n">
        <v>1.21837</v>
      </c>
      <c r="AB540" s="460" t="n">
        <v>1.6512</v>
      </c>
      <c r="AC540" s="460" t="n">
        <v>1.35004</v>
      </c>
      <c r="AD540" s="460" t="n">
        <v>1.21801</v>
      </c>
      <c r="AE540" s="460" t="n">
        <v>1.37516</v>
      </c>
      <c r="AF540" s="460" t="n">
        <v>1.16182</v>
      </c>
      <c r="AG540" s="460" t="n">
        <v>1.39731</v>
      </c>
      <c r="AH540" s="460" t="n">
        <v>1.26865</v>
      </c>
      <c r="AI540" s="460" t="n">
        <v>1.14408</v>
      </c>
      <c r="AJ540" s="460" t="n">
        <v>0.9394400000000001</v>
      </c>
      <c r="AK540" s="460" t="n">
        <v>1.31627</v>
      </c>
      <c r="AL540" s="460" t="n">
        <v>2.41078</v>
      </c>
      <c r="AM540" s="460" t="n">
        <v>2.17214</v>
      </c>
      <c r="AN540" s="460" t="n">
        <v>1.05167</v>
      </c>
      <c r="AO540" s="460" t="n">
        <v>1.23811</v>
      </c>
      <c r="AP540" s="460" t="n">
        <v>1.69436</v>
      </c>
      <c r="AQ540" s="460" t="n">
        <v>1.43</v>
      </c>
      <c r="AR540" s="460" t="n">
        <v>1.79672</v>
      </c>
      <c r="AS540" s="460" t="n">
        <v>2.34602</v>
      </c>
      <c r="AT540" s="460" t="n">
        <v>2.3042</v>
      </c>
      <c r="AU540" s="460" t="n">
        <v>2.94034</v>
      </c>
      <c r="AV540" s="460" t="n">
        <v>1.40132</v>
      </c>
      <c r="AW540" s="460" t="n">
        <v>1.45281</v>
      </c>
      <c r="AX540" s="460" t="n">
        <v>1.62619</v>
      </c>
      <c r="AY540" s="460" t="n">
        <v>1.71086</v>
      </c>
      <c r="AZ540" s="460" t="n">
        <v>2.47527</v>
      </c>
      <c r="BA540" s="460" t="n">
        <v>16.87693</v>
      </c>
      <c r="BB540" s="460" t="n">
        <v>10.44853</v>
      </c>
      <c r="BC540" s="460" t="n">
        <v>8.459720000000001</v>
      </c>
      <c r="BD540" s="460" t="n">
        <v>6.47922</v>
      </c>
      <c r="BE540" s="460" t="n">
        <v>3.86322</v>
      </c>
      <c r="BF540" s="460" t="n">
        <v>5.82656</v>
      </c>
      <c r="BG540" s="460" t="n">
        <v>5.5227</v>
      </c>
      <c r="BH540" s="460" t="n">
        <v>2.63064</v>
      </c>
      <c r="BI540" s="460" t="n">
        <v>2.08707</v>
      </c>
      <c r="BJ540" s="460" t="n">
        <v>5.2772</v>
      </c>
      <c r="BK540" s="460" t="n">
        <v>6.1522</v>
      </c>
      <c r="BL540" s="460" t="n">
        <v>3.26838</v>
      </c>
      <c r="BM540" s="460" t="n">
        <v>3.80993</v>
      </c>
      <c r="BN540" s="460" t="n">
        <v>4.83997</v>
      </c>
      <c r="BO540" s="460" t="n">
        <v>4.98472</v>
      </c>
      <c r="BP540" s="460" t="n">
        <v>5.12944</v>
      </c>
      <c r="BQ540" s="460" t="n">
        <v>3.40304</v>
      </c>
      <c r="BR540" s="460" t="n">
        <v>4.42698</v>
      </c>
      <c r="BS540" s="460" t="n">
        <v>15.11652</v>
      </c>
      <c r="BT540" s="460" t="n">
        <v>27.9567</v>
      </c>
      <c r="BU540" s="460" t="n">
        <v>32.724</v>
      </c>
      <c r="BV540" s="460" t="n">
        <v>40.81466</v>
      </c>
      <c r="BW540" s="460" t="n">
        <v>44.03535</v>
      </c>
      <c r="BX540" s="460" t="n">
        <v>103.47834</v>
      </c>
      <c r="BY540" s="319" t="inlineStr">
        <is>
          <t>-</t>
        </is>
      </c>
      <c r="BZ540" s="319" t="inlineStr">
        <is>
          <t>-</t>
        </is>
      </c>
      <c r="CA540" s="319" t="inlineStr">
        <is>
          <t>-</t>
        </is>
      </c>
      <c r="CB540" s="319" t="inlineStr">
        <is>
          <t>-</t>
        </is>
      </c>
      <c r="CC540" s="302" t="n"/>
      <c r="CD540" s="302" t="n"/>
      <c r="CE540" s="302" t="n"/>
      <c r="CF540" s="302" t="n"/>
      <c r="CG540" s="302" t="n"/>
      <c r="CH540" s="302" t="n"/>
      <c r="CI540" s="302" t="n"/>
      <c r="CJ540" s="302" t="n"/>
      <c r="CK540" s="302" t="n"/>
      <c r="CL540" s="302" t="n"/>
      <c r="CM540" s="302" t="n"/>
      <c r="CN540" s="302" t="n"/>
      <c r="CO540" s="302" t="n"/>
      <c r="CP540" s="302" t="n"/>
      <c r="CQ540" s="302" t="n"/>
      <c r="CR540" s="302" t="n"/>
      <c r="CS540" s="302" t="n"/>
      <c r="CT540" s="302" t="n"/>
      <c r="CU540" s="302" t="n"/>
      <c r="CV540" s="302" t="n"/>
    </row>
    <row r="541" ht="10.5" customHeight="1" s="412">
      <c r="A541" s="302" t="inlineStr">
        <is>
          <t xml:space="preserve">    No. of Estimates</t>
        </is>
      </c>
      <c r="B541" s="319" t="inlineStr">
        <is>
          <t>6/6</t>
        </is>
      </c>
      <c r="C541" s="319" t="inlineStr">
        <is>
          <t>9/9</t>
        </is>
      </c>
      <c r="D541" s="319" t="inlineStr">
        <is>
          <t>9/9</t>
        </is>
      </c>
      <c r="E541" s="319" t="inlineStr">
        <is>
          <t>7/7</t>
        </is>
      </c>
      <c r="F541" s="319" t="inlineStr">
        <is>
          <t>7/7</t>
        </is>
      </c>
      <c r="G541" s="319" t="inlineStr">
        <is>
          <t>6/6</t>
        </is>
      </c>
      <c r="H541" s="319" t="inlineStr">
        <is>
          <t>8/7</t>
        </is>
      </c>
      <c r="I541" s="319" t="inlineStr">
        <is>
          <t>8/8</t>
        </is>
      </c>
      <c r="J541" s="319" t="inlineStr">
        <is>
          <t>8/8</t>
        </is>
      </c>
      <c r="K541" s="319" t="inlineStr">
        <is>
          <t>8/8</t>
        </is>
      </c>
      <c r="L541" s="319" t="inlineStr">
        <is>
          <t>8/8</t>
        </is>
      </c>
      <c r="M541" s="319" t="inlineStr">
        <is>
          <t>8/8</t>
        </is>
      </c>
      <c r="N541" s="319" t="inlineStr">
        <is>
          <t>11/11</t>
        </is>
      </c>
      <c r="O541" s="319" t="inlineStr">
        <is>
          <t>13/13</t>
        </is>
      </c>
      <c r="P541" s="319" t="inlineStr">
        <is>
          <t>13/13</t>
        </is>
      </c>
      <c r="Q541" s="319" t="inlineStr">
        <is>
          <t>17/17</t>
        </is>
      </c>
      <c r="R541" s="319" t="inlineStr">
        <is>
          <t>16/16</t>
        </is>
      </c>
      <c r="S541" s="319" t="inlineStr">
        <is>
          <t>18/18</t>
        </is>
      </c>
      <c r="T541" s="319" t="inlineStr">
        <is>
          <t>14/16</t>
        </is>
      </c>
      <c r="U541" s="319" t="inlineStr">
        <is>
          <t>14/14</t>
        </is>
      </c>
      <c r="V541" s="319" t="inlineStr">
        <is>
          <t>17/17</t>
        </is>
      </c>
      <c r="W541" s="319" t="inlineStr">
        <is>
          <t>18/18</t>
        </is>
      </c>
      <c r="X541" s="319" t="inlineStr">
        <is>
          <t>19/20</t>
        </is>
      </c>
      <c r="Y541" s="319" t="inlineStr">
        <is>
          <t>21/21</t>
        </is>
      </c>
      <c r="Z541" s="319" t="inlineStr">
        <is>
          <t>24/24</t>
        </is>
      </c>
      <c r="AA541" s="319" t="inlineStr">
        <is>
          <t>25/25</t>
        </is>
      </c>
      <c r="AB541" s="319" t="inlineStr">
        <is>
          <t>26/26</t>
        </is>
      </c>
      <c r="AC541" s="319" t="inlineStr">
        <is>
          <t>25/25</t>
        </is>
      </c>
      <c r="AD541" s="319" t="inlineStr">
        <is>
          <t>28/28</t>
        </is>
      </c>
      <c r="AE541" s="319" t="inlineStr">
        <is>
          <t>26/26</t>
        </is>
      </c>
      <c r="AF541" s="319" t="inlineStr">
        <is>
          <t>28/28</t>
        </is>
      </c>
      <c r="AG541" s="319" t="inlineStr">
        <is>
          <t>29/29</t>
        </is>
      </c>
      <c r="AH541" s="319" t="inlineStr">
        <is>
          <t>27/27</t>
        </is>
      </c>
      <c r="AI541" s="319" t="inlineStr">
        <is>
          <t>27/27</t>
        </is>
      </c>
      <c r="AJ541" s="319" t="inlineStr">
        <is>
          <t>26/27</t>
        </is>
      </c>
      <c r="AK541" s="319" t="inlineStr">
        <is>
          <t>28/28</t>
        </is>
      </c>
      <c r="AL541" s="319" t="inlineStr">
        <is>
          <t>25/25</t>
        </is>
      </c>
      <c r="AM541" s="319" t="inlineStr">
        <is>
          <t>25/25</t>
        </is>
      </c>
      <c r="AN541" s="319" t="inlineStr">
        <is>
          <t>19/26</t>
        </is>
      </c>
      <c r="AO541" s="319" t="inlineStr">
        <is>
          <t>24/24</t>
        </is>
      </c>
      <c r="AP541" s="319" t="inlineStr">
        <is>
          <t>26/26</t>
        </is>
      </c>
      <c r="AQ541" s="319" t="inlineStr">
        <is>
          <t>23/24</t>
        </is>
      </c>
      <c r="AR541" s="319" t="inlineStr">
        <is>
          <t>23/24</t>
        </is>
      </c>
      <c r="AS541" s="319" t="inlineStr">
        <is>
          <t>24/24</t>
        </is>
      </c>
      <c r="AT541" s="319" t="inlineStr">
        <is>
          <t>28/28</t>
        </is>
      </c>
      <c r="AU541" s="319" t="inlineStr">
        <is>
          <t>28/28</t>
        </is>
      </c>
      <c r="AV541" s="319" t="inlineStr">
        <is>
          <t>24/25</t>
        </is>
      </c>
      <c r="AW541" s="319" t="inlineStr">
        <is>
          <t>25/25</t>
        </is>
      </c>
      <c r="AX541" s="319" t="inlineStr">
        <is>
          <t>23/23</t>
        </is>
      </c>
      <c r="AY541" s="319" t="inlineStr">
        <is>
          <t>24/24</t>
        </is>
      </c>
      <c r="AZ541" s="319" t="inlineStr">
        <is>
          <t>21/22</t>
        </is>
      </c>
      <c r="BA541" s="319" t="inlineStr">
        <is>
          <t>26/26</t>
        </is>
      </c>
      <c r="BB541" s="319" t="inlineStr">
        <is>
          <t>27/27</t>
        </is>
      </c>
      <c r="BC541" s="319" t="inlineStr">
        <is>
          <t>25/25</t>
        </is>
      </c>
      <c r="BD541" s="319" t="inlineStr">
        <is>
          <t>18/22</t>
        </is>
      </c>
      <c r="BE541" s="319" t="inlineStr">
        <is>
          <t>21/21</t>
        </is>
      </c>
      <c r="BF541" s="319" t="inlineStr">
        <is>
          <t>17/19</t>
        </is>
      </c>
      <c r="BG541" s="319" t="inlineStr">
        <is>
          <t>18/18</t>
        </is>
      </c>
      <c r="BH541" s="319" t="inlineStr">
        <is>
          <t>20/21</t>
        </is>
      </c>
      <c r="BI541" s="319" t="inlineStr">
        <is>
          <t>19/19</t>
        </is>
      </c>
      <c r="BJ541" s="319" t="inlineStr">
        <is>
          <t>21/21</t>
        </is>
      </c>
      <c r="BK541" s="319" t="inlineStr">
        <is>
          <t>17/18</t>
        </is>
      </c>
      <c r="BL541" s="319" t="inlineStr">
        <is>
          <t>20/20</t>
        </is>
      </c>
      <c r="BM541" s="319" t="inlineStr">
        <is>
          <t>18/18</t>
        </is>
      </c>
      <c r="BN541" s="319" t="inlineStr">
        <is>
          <t>17/17</t>
        </is>
      </c>
      <c r="BO541" s="319" t="inlineStr">
        <is>
          <t>20/20</t>
        </is>
      </c>
      <c r="BP541" s="319" t="inlineStr">
        <is>
          <t>21/21</t>
        </is>
      </c>
      <c r="BQ541" s="319" t="inlineStr">
        <is>
          <t>10/20</t>
        </is>
      </c>
      <c r="BR541" s="319" t="inlineStr">
        <is>
          <t>19/20</t>
        </is>
      </c>
      <c r="BS541" s="319" t="inlineStr">
        <is>
          <t>19/20</t>
        </is>
      </c>
      <c r="BT541" s="319" t="inlineStr">
        <is>
          <t>19/20</t>
        </is>
      </c>
      <c r="BU541" s="319" t="inlineStr">
        <is>
          <t>5/5</t>
        </is>
      </c>
      <c r="BV541" s="319" t="inlineStr">
        <is>
          <t>4/4</t>
        </is>
      </c>
      <c r="BW541" s="319" t="inlineStr">
        <is>
          <t>4/4</t>
        </is>
      </c>
      <c r="BX541" s="319" t="inlineStr">
        <is>
          <t>4/4</t>
        </is>
      </c>
      <c r="BY541" s="319" t="inlineStr">
        <is>
          <t>-</t>
        </is>
      </c>
      <c r="BZ541" s="319" t="inlineStr">
        <is>
          <t>-</t>
        </is>
      </c>
      <c r="CA541" s="319" t="inlineStr">
        <is>
          <t>-</t>
        </is>
      </c>
      <c r="CB541" s="319" t="inlineStr">
        <is>
          <t>-</t>
        </is>
      </c>
      <c r="CC541" s="302" t="n"/>
      <c r="CD541" s="302" t="n"/>
      <c r="CE541" s="302" t="n"/>
      <c r="CF541" s="302" t="n"/>
      <c r="CG541" s="302" t="n"/>
      <c r="CH541" s="302" t="n"/>
      <c r="CI541" s="302" t="n"/>
      <c r="CJ541" s="302" t="n"/>
      <c r="CK541" s="302" t="n"/>
      <c r="CL541" s="302" t="n"/>
      <c r="CM541" s="302" t="n"/>
      <c r="CN541" s="302" t="n"/>
      <c r="CO541" s="302" t="n"/>
      <c r="CP541" s="302" t="n"/>
      <c r="CQ541" s="302" t="n"/>
      <c r="CR541" s="302" t="n"/>
      <c r="CS541" s="302" t="n"/>
      <c r="CT541" s="302" t="n"/>
      <c r="CU541" s="302" t="n"/>
      <c r="CV541" s="302" t="n"/>
    </row>
    <row r="542" ht="10.5" customHeight="1" s="412">
      <c r="A542" s="302" t="inlineStr">
        <is>
          <t xml:space="preserve">    Acctg. Standard</t>
        </is>
      </c>
      <c r="B542" s="319" t="inlineStr">
        <is>
          <t>US GAAP</t>
        </is>
      </c>
      <c r="C542" s="319" t="inlineStr">
        <is>
          <t>US GAAP</t>
        </is>
      </c>
      <c r="D542" s="319" t="inlineStr">
        <is>
          <t>US GAAP</t>
        </is>
      </c>
      <c r="E542" s="319" t="inlineStr">
        <is>
          <t>US GAAP</t>
        </is>
      </c>
      <c r="F542" s="319" t="inlineStr">
        <is>
          <t>US GAAP</t>
        </is>
      </c>
      <c r="G542" s="319" t="inlineStr">
        <is>
          <t>US GAAP</t>
        </is>
      </c>
      <c r="H542" s="319" t="inlineStr">
        <is>
          <t>US GAAP</t>
        </is>
      </c>
      <c r="I542" s="319" t="inlineStr">
        <is>
          <t>US GAAP</t>
        </is>
      </c>
      <c r="J542" s="319" t="inlineStr">
        <is>
          <t>US GAAP</t>
        </is>
      </c>
      <c r="K542" s="319" t="inlineStr">
        <is>
          <t>US GAAP</t>
        </is>
      </c>
      <c r="L542" s="319" t="inlineStr">
        <is>
          <t>US GAAP</t>
        </is>
      </c>
      <c r="M542" s="319" t="inlineStr">
        <is>
          <t>US GAAP</t>
        </is>
      </c>
      <c r="N542" s="319" t="inlineStr">
        <is>
          <t>US GAAP</t>
        </is>
      </c>
      <c r="O542" s="319" t="inlineStr">
        <is>
          <t>US GAAP</t>
        </is>
      </c>
      <c r="P542" s="319" t="inlineStr">
        <is>
          <t>US GAAP</t>
        </is>
      </c>
      <c r="Q542" s="319" t="inlineStr">
        <is>
          <t>US GAAP</t>
        </is>
      </c>
      <c r="R542" s="319" t="inlineStr">
        <is>
          <t>US GAAP</t>
        </is>
      </c>
      <c r="S542" s="319" t="inlineStr">
        <is>
          <t>US GAAP</t>
        </is>
      </c>
      <c r="T542" s="319" t="inlineStr">
        <is>
          <t>US GAAP</t>
        </is>
      </c>
      <c r="U542" s="319" t="inlineStr">
        <is>
          <t>US GAAP</t>
        </is>
      </c>
      <c r="V542" s="319" t="inlineStr">
        <is>
          <t>US GAAP</t>
        </is>
      </c>
      <c r="W542" s="319" t="inlineStr">
        <is>
          <t>US GAAP</t>
        </is>
      </c>
      <c r="X542" s="319" t="inlineStr">
        <is>
          <t>US GAAP</t>
        </is>
      </c>
      <c r="Y542" s="319" t="inlineStr">
        <is>
          <t>US GAAP</t>
        </is>
      </c>
      <c r="Z542" s="319" t="inlineStr">
        <is>
          <t>US GAAP</t>
        </is>
      </c>
      <c r="AA542" s="319" t="inlineStr">
        <is>
          <t>US GAAP</t>
        </is>
      </c>
      <c r="AB542" s="319" t="inlineStr">
        <is>
          <t>US GAAP</t>
        </is>
      </c>
      <c r="AC542" s="319" t="inlineStr">
        <is>
          <t>US GAAP</t>
        </is>
      </c>
      <c r="AD542" s="319" t="inlineStr">
        <is>
          <t>US GAAP</t>
        </is>
      </c>
      <c r="AE542" s="319" t="inlineStr">
        <is>
          <t>US GAAP</t>
        </is>
      </c>
      <c r="AF542" s="319" t="inlineStr">
        <is>
          <t>US GAAP</t>
        </is>
      </c>
      <c r="AG542" s="319" t="inlineStr">
        <is>
          <t>US GAAP</t>
        </is>
      </c>
      <c r="AH542" s="319" t="inlineStr">
        <is>
          <t>US GAAP</t>
        </is>
      </c>
      <c r="AI542" s="319" t="inlineStr">
        <is>
          <t>US GAAP</t>
        </is>
      </c>
      <c r="AJ542" s="319" t="inlineStr">
        <is>
          <t>US GAAP</t>
        </is>
      </c>
      <c r="AK542" s="319" t="inlineStr">
        <is>
          <t>US GAAP</t>
        </is>
      </c>
      <c r="AL542" s="319" t="inlineStr">
        <is>
          <t>US GAAP</t>
        </is>
      </c>
      <c r="AM542" s="319" t="inlineStr">
        <is>
          <t>US GAAP</t>
        </is>
      </c>
      <c r="AN542" s="319" t="inlineStr">
        <is>
          <t>US GAAP</t>
        </is>
      </c>
      <c r="AO542" s="319" t="inlineStr">
        <is>
          <t>US GAAP</t>
        </is>
      </c>
      <c r="AP542" s="319" t="inlineStr">
        <is>
          <t>US GAAP</t>
        </is>
      </c>
      <c r="AQ542" s="319" t="inlineStr">
        <is>
          <t>US GAAP</t>
        </is>
      </c>
      <c r="AR542" s="319" t="inlineStr">
        <is>
          <t>US GAAP</t>
        </is>
      </c>
      <c r="AS542" s="319" t="inlineStr">
        <is>
          <t>US GAAP</t>
        </is>
      </c>
      <c r="AT542" s="319" t="inlineStr">
        <is>
          <t>US GAAP</t>
        </is>
      </c>
      <c r="AU542" s="319" t="inlineStr">
        <is>
          <t>US GAAP</t>
        </is>
      </c>
      <c r="AV542" s="319" t="inlineStr">
        <is>
          <t>US GAAP</t>
        </is>
      </c>
      <c r="AW542" s="319" t="inlineStr">
        <is>
          <t>US GAAP</t>
        </is>
      </c>
      <c r="AX542" s="319" t="inlineStr">
        <is>
          <t>US GAAP</t>
        </is>
      </c>
      <c r="AY542" s="319" t="inlineStr">
        <is>
          <t>US GAAP</t>
        </is>
      </c>
      <c r="AZ542" s="319" t="inlineStr">
        <is>
          <t>US GAAP</t>
        </is>
      </c>
      <c r="BA542" s="319" t="inlineStr">
        <is>
          <t>US GAAP</t>
        </is>
      </c>
      <c r="BB542" s="319" t="inlineStr">
        <is>
          <t>US GAAP</t>
        </is>
      </c>
      <c r="BC542" s="319" t="inlineStr">
        <is>
          <t>US GAAP</t>
        </is>
      </c>
      <c r="BD542" s="319" t="inlineStr">
        <is>
          <t>US GAAP</t>
        </is>
      </c>
      <c r="BE542" s="319" t="inlineStr">
        <is>
          <t>US GAAP</t>
        </is>
      </c>
      <c r="BF542" s="319" t="inlineStr">
        <is>
          <t>US GAAP</t>
        </is>
      </c>
      <c r="BG542" s="319" t="inlineStr">
        <is>
          <t>US GAAP</t>
        </is>
      </c>
      <c r="BH542" s="319" t="inlineStr">
        <is>
          <t>US GAAP</t>
        </is>
      </c>
      <c r="BI542" s="319" t="inlineStr">
        <is>
          <t>US GAAP</t>
        </is>
      </c>
      <c r="BJ542" s="319" t="inlineStr">
        <is>
          <t>US GAAP</t>
        </is>
      </c>
      <c r="BK542" s="319" t="inlineStr">
        <is>
          <t>US GAAP</t>
        </is>
      </c>
      <c r="BL542" s="319" t="inlineStr">
        <is>
          <t>US GAAP</t>
        </is>
      </c>
      <c r="BM542" s="319" t="inlineStr">
        <is>
          <t>US GAAP</t>
        </is>
      </c>
      <c r="BN542" s="319" t="inlineStr">
        <is>
          <t>US GAAP</t>
        </is>
      </c>
      <c r="BO542" s="319" t="inlineStr">
        <is>
          <t>US GAAP</t>
        </is>
      </c>
      <c r="BP542" s="319" t="inlineStr">
        <is>
          <t>US GAAP</t>
        </is>
      </c>
      <c r="BQ542" s="319" t="inlineStr">
        <is>
          <t>US GAAP</t>
        </is>
      </c>
      <c r="BR542" s="319" t="inlineStr">
        <is>
          <t>US GAAP</t>
        </is>
      </c>
      <c r="BS542" s="319" t="inlineStr">
        <is>
          <t>US GAAP</t>
        </is>
      </c>
      <c r="BT542" s="319" t="inlineStr">
        <is>
          <t>US GAAP</t>
        </is>
      </c>
      <c r="BU542" s="319" t="inlineStr">
        <is>
          <t>US GAAP</t>
        </is>
      </c>
      <c r="BV542" s="319" t="inlineStr">
        <is>
          <t>US GAAP</t>
        </is>
      </c>
      <c r="BW542" s="319" t="inlineStr">
        <is>
          <t>US GAAP</t>
        </is>
      </c>
      <c r="BX542" s="319" t="inlineStr">
        <is>
          <t>US GAAP</t>
        </is>
      </c>
      <c r="BY542" s="319" t="inlineStr">
        <is>
          <t>-</t>
        </is>
      </c>
      <c r="BZ542" s="319" t="inlineStr">
        <is>
          <t>-</t>
        </is>
      </c>
      <c r="CA542" s="319" t="inlineStr">
        <is>
          <t>-</t>
        </is>
      </c>
      <c r="CB542" s="319" t="inlineStr">
        <is>
          <t>-</t>
        </is>
      </c>
      <c r="CC542" s="302" t="n"/>
      <c r="CD542" s="302" t="n"/>
      <c r="CE542" s="302" t="n"/>
      <c r="CF542" s="302" t="n"/>
      <c r="CG542" s="302" t="n"/>
      <c r="CH542" s="302" t="n"/>
      <c r="CI542" s="302" t="n"/>
      <c r="CJ542" s="302" t="n"/>
      <c r="CK542" s="302" t="n"/>
      <c r="CL542" s="302" t="n"/>
      <c r="CM542" s="302" t="n"/>
      <c r="CN542" s="302" t="n"/>
      <c r="CO542" s="302" t="n"/>
      <c r="CP542" s="302" t="n"/>
      <c r="CQ542" s="302" t="n"/>
      <c r="CR542" s="302" t="n"/>
      <c r="CS542" s="302" t="n"/>
      <c r="CT542" s="302" t="n"/>
      <c r="CU542" s="302" t="n"/>
      <c r="CV542" s="302" t="n"/>
    </row>
    <row r="543" ht="10.5" customHeight="1" s="412">
      <c r="A543" s="318" t="inlineStr">
        <is>
          <t>Net Income (GAAP)</t>
        </is>
      </c>
      <c r="B543" s="461" t="n">
        <v>5.122</v>
      </c>
      <c r="C543" s="461" t="n">
        <v>7.569</v>
      </c>
      <c r="D543" s="461" t="n">
        <v>14.609</v>
      </c>
      <c r="E543" s="461" t="n">
        <v>8.476000000000001</v>
      </c>
      <c r="F543" s="461" t="n">
        <v>11.147</v>
      </c>
      <c r="G543" s="461" t="n">
        <v>8.83</v>
      </c>
      <c r="H543" s="461" t="n">
        <v>10.938</v>
      </c>
      <c r="I543" s="461" t="n">
        <v>6.518</v>
      </c>
      <c r="J543" s="461" t="n">
        <v>9.244</v>
      </c>
      <c r="K543" s="461" t="n">
        <v>14.068</v>
      </c>
      <c r="L543" s="461" t="n">
        <v>28.451</v>
      </c>
      <c r="M543" s="461" t="n">
        <v>19.588</v>
      </c>
      <c r="N543" s="461" t="n">
        <v>21.792</v>
      </c>
      <c r="O543" s="461" t="n">
        <v>25.701</v>
      </c>
      <c r="P543" s="461" t="n">
        <v>54.766</v>
      </c>
      <c r="Q543" s="461" t="n">
        <v>33.372</v>
      </c>
      <c r="R543" s="461" t="n">
        <v>38.379</v>
      </c>
      <c r="S543" s="461" t="n">
        <v>38.794</v>
      </c>
      <c r="T543" s="461" t="n">
        <v>73.518</v>
      </c>
      <c r="U543" s="461" t="n">
        <v>43.643</v>
      </c>
      <c r="V543" s="461" t="n">
        <v>57.222</v>
      </c>
      <c r="W543" s="461" t="n">
        <v>57.316</v>
      </c>
      <c r="X543" s="461" t="n">
        <v>109.375</v>
      </c>
      <c r="Y543" s="461" t="n">
        <v>47.279</v>
      </c>
      <c r="Z543" s="461" t="n">
        <v>56.465</v>
      </c>
      <c r="AA543" s="461" t="n">
        <v>66.111</v>
      </c>
      <c r="AB543" s="461" t="n">
        <v>109.692</v>
      </c>
      <c r="AC543" s="461" t="n">
        <v>18.981</v>
      </c>
      <c r="AD543" s="461" t="n">
        <v>48.748</v>
      </c>
      <c r="AE543" s="461" t="n">
        <v>60.451</v>
      </c>
      <c r="AF543" s="461" t="n">
        <v>110.853</v>
      </c>
      <c r="AG543" s="461" t="n">
        <v>47.81</v>
      </c>
      <c r="AH543" s="461" t="n">
        <v>47.668</v>
      </c>
      <c r="AI543" s="461" t="n">
        <v>53.153</v>
      </c>
      <c r="AJ543" s="461" t="n">
        <v>117.416</v>
      </c>
      <c r="AK543" s="461" t="n">
        <v>45.336</v>
      </c>
      <c r="AL543" s="461" t="n">
        <v>53.625</v>
      </c>
      <c r="AM543" s="461" t="n">
        <v>68.285</v>
      </c>
      <c r="AN543" s="461" t="n">
        <v>136.135</v>
      </c>
      <c r="AO543" s="461" t="n">
        <v>31.246</v>
      </c>
      <c r="AP543" s="461" t="n">
        <v>48.711</v>
      </c>
      <c r="AQ543" s="461" t="n">
        <v>58.944</v>
      </c>
      <c r="AR543" s="461" t="n">
        <v>119.761</v>
      </c>
      <c r="AS543" s="461" t="n">
        <v>75.15300000000001</v>
      </c>
      <c r="AT543" s="461" t="n">
        <v>95.77</v>
      </c>
      <c r="AU543" s="461" t="n">
        <v>94.413</v>
      </c>
      <c r="AV543" s="461" t="n">
        <v>218.465</v>
      </c>
      <c r="AW543" s="461" t="n">
        <v>96.60299999999999</v>
      </c>
      <c r="AX543" s="461" t="n">
        <v>124.99</v>
      </c>
      <c r="AY543" s="461" t="n">
        <v>125.982</v>
      </c>
      <c r="AZ543" s="461" t="n">
        <v>298.021</v>
      </c>
      <c r="BA543" s="461" t="n">
        <v>28.632</v>
      </c>
      <c r="BB543" s="461" t="n">
        <v>86.801</v>
      </c>
      <c r="BC543" s="461" t="n">
        <v>143.643</v>
      </c>
      <c r="BD543" s="461" t="n">
        <v>329.837</v>
      </c>
      <c r="BE543" s="461" t="n">
        <v>144.956</v>
      </c>
      <c r="BF543" s="461" t="n">
        <v>208.074</v>
      </c>
      <c r="BG543" s="461" t="n">
        <v>187.788</v>
      </c>
      <c r="BH543" s="461" t="n">
        <v>434.504</v>
      </c>
      <c r="BI543" s="461" t="n">
        <v>189.998</v>
      </c>
      <c r="BJ543" s="461" t="n">
        <v>289.521</v>
      </c>
      <c r="BK543" s="461" t="n">
        <v>255.47</v>
      </c>
      <c r="BL543" s="461" t="n">
        <v>119.811</v>
      </c>
      <c r="BM543" s="461" t="n">
        <v>290.405</v>
      </c>
      <c r="BN543" s="461" t="n">
        <v>341.603</v>
      </c>
      <c r="BO543" s="461" t="n">
        <v>248.714</v>
      </c>
      <c r="BP543" s="461" t="n">
        <v>669.468</v>
      </c>
      <c r="BQ543" s="461" t="n">
        <v>321.421</v>
      </c>
      <c r="BR543" s="462" t="n">
        <v>372.3413</v>
      </c>
      <c r="BS543" s="462" t="n">
        <v>351.46916</v>
      </c>
      <c r="BT543" s="462" t="n">
        <v>751.35121</v>
      </c>
      <c r="BU543" s="462" t="n">
        <v>330.91631</v>
      </c>
      <c r="BV543" s="462" t="n">
        <v>397.25163</v>
      </c>
      <c r="BW543" s="462" t="n">
        <v>377.05541</v>
      </c>
      <c r="BX543" s="462" t="n">
        <v>758.33602</v>
      </c>
      <c r="BY543" s="319" t="inlineStr">
        <is>
          <t>-</t>
        </is>
      </c>
      <c r="BZ543" s="319" t="inlineStr">
        <is>
          <t>-</t>
        </is>
      </c>
      <c r="CA543" s="319" t="inlineStr">
        <is>
          <t>-</t>
        </is>
      </c>
      <c r="CB543" s="319" t="inlineStr">
        <is>
          <t>-</t>
        </is>
      </c>
      <c r="CC543" s="302" t="n"/>
      <c r="CD543" s="302" t="n"/>
      <c r="CE543" s="302" t="n"/>
      <c r="CF543" s="302" t="n"/>
      <c r="CG543" s="302" t="n"/>
      <c r="CH543" s="302" t="n"/>
      <c r="CI543" s="302" t="n"/>
      <c r="CJ543" s="302" t="n"/>
      <c r="CK543" s="302" t="n"/>
      <c r="CL543" s="302" t="n"/>
      <c r="CM543" s="302" t="n"/>
      <c r="CN543" s="302" t="n"/>
      <c r="CO543" s="302" t="n"/>
      <c r="CP543" s="302" t="n"/>
      <c r="CQ543" s="302" t="n"/>
      <c r="CR543" s="302" t="n"/>
      <c r="CS543" s="302" t="n"/>
      <c r="CT543" s="302" t="n"/>
      <c r="CU543" s="302" t="n"/>
      <c r="CV543" s="302" t="n"/>
    </row>
    <row r="544" ht="10.5" customHeight="1" s="412">
      <c r="A544" s="302" t="inlineStr">
        <is>
          <t xml:space="preserve">    Final Est.</t>
        </is>
      </c>
      <c r="B544" s="462" t="n">
        <v>2.29375</v>
      </c>
      <c r="C544" s="462" t="n">
        <v>5.52974</v>
      </c>
      <c r="D544" s="462" t="n">
        <v>13.5676</v>
      </c>
      <c r="E544" s="462" t="n">
        <v>8.218</v>
      </c>
      <c r="F544" s="462" t="n">
        <v>9.452</v>
      </c>
      <c r="G544" s="462" t="n">
        <v>8.81</v>
      </c>
      <c r="H544" s="462" t="n">
        <v>11.038</v>
      </c>
      <c r="I544" s="462" t="n">
        <v>5.701</v>
      </c>
      <c r="J544" s="462" t="n">
        <v>7.023</v>
      </c>
      <c r="K544" s="462" t="n">
        <v>13.149</v>
      </c>
      <c r="L544" s="462" t="n">
        <v>20.557</v>
      </c>
      <c r="M544" s="462" t="n">
        <v>14.70133</v>
      </c>
      <c r="N544" s="462" t="n">
        <v>17.10834</v>
      </c>
      <c r="O544" s="462" t="n">
        <v>17.88458</v>
      </c>
      <c r="P544" s="462" t="n">
        <v>40.77292</v>
      </c>
      <c r="Q544" s="462" t="n">
        <v>27.456</v>
      </c>
      <c r="R544" s="462" t="n">
        <v>32.10499</v>
      </c>
      <c r="S544" s="462" t="n">
        <v>35.77369</v>
      </c>
      <c r="T544" s="462" t="n">
        <v>70.92431000000001</v>
      </c>
      <c r="U544" s="462" t="n">
        <v>43.9283</v>
      </c>
      <c r="V544" s="462" t="n">
        <v>45.45462</v>
      </c>
      <c r="W544" s="462" t="n">
        <v>53.59907</v>
      </c>
      <c r="X544" s="462" t="n">
        <v>107.92377</v>
      </c>
      <c r="Y544" s="462" t="n">
        <v>45.39638</v>
      </c>
      <c r="Z544" s="462" t="n">
        <v>50.8127</v>
      </c>
      <c r="AA544" s="462" t="n">
        <v>60.02052</v>
      </c>
      <c r="AB544" s="462" t="n">
        <v>104.85158</v>
      </c>
      <c r="AC544" s="462" t="n">
        <v>46.94975</v>
      </c>
      <c r="AD544" s="462" t="n">
        <v>41.83472</v>
      </c>
      <c r="AE544" s="462" t="n">
        <v>54.39323</v>
      </c>
      <c r="AF544" s="462" t="n">
        <v>103.6131</v>
      </c>
      <c r="AG544" s="462" t="n">
        <v>46.76169</v>
      </c>
      <c r="AH544" s="462" t="n">
        <v>47.62967</v>
      </c>
      <c r="AI544" s="462" t="n">
        <v>53.03266</v>
      </c>
      <c r="AJ544" s="462" t="n">
        <v>110.88185</v>
      </c>
      <c r="AK544" s="462" t="n">
        <v>42.65056</v>
      </c>
      <c r="AL544" s="462" t="n">
        <v>52.14354</v>
      </c>
      <c r="AM544" s="462" t="n">
        <v>59.07116</v>
      </c>
      <c r="AN544" s="462" t="n">
        <v>138.79466</v>
      </c>
      <c r="AO544" s="462" t="n">
        <v>38.49267</v>
      </c>
      <c r="AP544" s="462" t="n">
        <v>23.09076</v>
      </c>
      <c r="AQ544" s="462" t="n">
        <v>64.92381</v>
      </c>
      <c r="AR544" s="462" t="n">
        <v>171.5649</v>
      </c>
      <c r="AS544" s="462" t="n">
        <v>61.63479</v>
      </c>
      <c r="AT544" s="462" t="n">
        <v>66.54161999999999</v>
      </c>
      <c r="AU544" s="462" t="n">
        <v>92.25176999999999</v>
      </c>
      <c r="AV544" s="462" t="n">
        <v>232.55922</v>
      </c>
      <c r="AW544" s="462" t="n">
        <v>92.76069</v>
      </c>
      <c r="AX544" s="462" t="n">
        <v>116.38767</v>
      </c>
      <c r="AY544" s="462" t="n">
        <v>122.05631</v>
      </c>
      <c r="AZ544" s="462" t="n">
        <v>293.54606</v>
      </c>
      <c r="BA544" s="462" t="n">
        <v>31.66623</v>
      </c>
      <c r="BB544" s="462" t="n">
        <v>72.25402</v>
      </c>
      <c r="BC544" s="462" t="n">
        <v>114.12317</v>
      </c>
      <c r="BD544" s="462" t="n">
        <v>324.41445</v>
      </c>
      <c r="BE544" s="462" t="n">
        <v>117.73088</v>
      </c>
      <c r="BF544" s="462" t="n">
        <v>156.06299</v>
      </c>
      <c r="BG544" s="462" t="n">
        <v>180.61511</v>
      </c>
      <c r="BH544" s="462" t="n">
        <v>424.48921</v>
      </c>
      <c r="BI544" s="462" t="n">
        <v>184.83073</v>
      </c>
      <c r="BJ544" s="462" t="n">
        <v>240.6658</v>
      </c>
      <c r="BK544" s="462" t="n">
        <v>252.48571</v>
      </c>
      <c r="BL544" s="462" t="n">
        <v>541.79775</v>
      </c>
      <c r="BM544" s="462" t="n">
        <v>252.44776</v>
      </c>
      <c r="BN544" s="462" t="n">
        <v>323.19465</v>
      </c>
      <c r="BO544" s="462" t="n">
        <v>290.75944</v>
      </c>
      <c r="BP544" s="462" t="n">
        <v>636.05768</v>
      </c>
      <c r="BQ544" s="462" t="n">
        <v>304.49394</v>
      </c>
      <c r="BR544" s="319" t="inlineStr">
        <is>
          <t>-</t>
        </is>
      </c>
      <c r="BS544" s="319" t="inlineStr">
        <is>
          <t>-</t>
        </is>
      </c>
      <c r="BT544" s="319" t="inlineStr">
        <is>
          <t>-</t>
        </is>
      </c>
      <c r="BU544" s="319" t="inlineStr">
        <is>
          <t>-</t>
        </is>
      </c>
      <c r="BV544" s="319" t="inlineStr">
        <is>
          <t>-</t>
        </is>
      </c>
      <c r="BW544" s="319" t="inlineStr">
        <is>
          <t>-</t>
        </is>
      </c>
      <c r="BX544" s="319" t="inlineStr">
        <is>
          <t>-</t>
        </is>
      </c>
      <c r="BY544" s="319" t="inlineStr">
        <is>
          <t>-</t>
        </is>
      </c>
      <c r="BZ544" s="319" t="inlineStr">
        <is>
          <t>-</t>
        </is>
      </c>
      <c r="CA544" s="319" t="inlineStr">
        <is>
          <t>-</t>
        </is>
      </c>
      <c r="CB544" s="319" t="inlineStr">
        <is>
          <t>-</t>
        </is>
      </c>
      <c r="CC544" s="302" t="n"/>
      <c r="CD544" s="302" t="n"/>
      <c r="CE544" s="302" t="n"/>
      <c r="CF544" s="302" t="n"/>
      <c r="CG544" s="302" t="n"/>
      <c r="CH544" s="302" t="n"/>
      <c r="CI544" s="302" t="n"/>
      <c r="CJ544" s="302" t="n"/>
      <c r="CK544" s="302" t="n"/>
      <c r="CL544" s="302" t="n"/>
      <c r="CM544" s="302" t="n"/>
      <c r="CN544" s="302" t="n"/>
      <c r="CO544" s="302" t="n"/>
      <c r="CP544" s="302" t="n"/>
      <c r="CQ544" s="302" t="n"/>
      <c r="CR544" s="302" t="n"/>
      <c r="CS544" s="302" t="n"/>
      <c r="CT544" s="302" t="n"/>
      <c r="CU544" s="302" t="n"/>
      <c r="CV544" s="302" t="n"/>
    </row>
    <row r="545" ht="10.5" customHeight="1" s="412">
      <c r="A545" s="302" t="inlineStr">
        <is>
          <t xml:space="preserve">    Median</t>
        </is>
      </c>
      <c r="B545" s="462" t="n">
        <v>2.1375</v>
      </c>
      <c r="C545" s="462" t="n">
        <v>5.4</v>
      </c>
      <c r="D545" s="462" t="n">
        <v>13.538</v>
      </c>
      <c r="E545" s="462" t="n">
        <v>8.1</v>
      </c>
      <c r="F545" s="462" t="n">
        <v>9.550000000000001</v>
      </c>
      <c r="G545" s="462" t="n">
        <v>8.800000000000001</v>
      </c>
      <c r="H545" s="462" t="n">
        <v>10.932</v>
      </c>
      <c r="I545" s="462" t="n">
        <v>5.45</v>
      </c>
      <c r="J545" s="462" t="n">
        <v>6.718</v>
      </c>
      <c r="K545" s="462" t="n">
        <v>13.101</v>
      </c>
      <c r="L545" s="462" t="n">
        <v>20.212</v>
      </c>
      <c r="M545" s="462" t="n">
        <v>14.6345</v>
      </c>
      <c r="N545" s="462" t="n">
        <v>16.778</v>
      </c>
      <c r="O545" s="462" t="n">
        <v>17.634</v>
      </c>
      <c r="P545" s="462" t="n">
        <v>40.7</v>
      </c>
      <c r="Q545" s="462" t="n">
        <v>27.3</v>
      </c>
      <c r="R545" s="462" t="n">
        <v>32.1405</v>
      </c>
      <c r="S545" s="462" t="n">
        <v>35.762</v>
      </c>
      <c r="T545" s="462" t="n">
        <v>71</v>
      </c>
      <c r="U545" s="462" t="n">
        <v>43.4</v>
      </c>
      <c r="V545" s="462" t="n">
        <v>45.1</v>
      </c>
      <c r="W545" s="462" t="n">
        <v>53.1945</v>
      </c>
      <c r="X545" s="462" t="n">
        <v>107.6</v>
      </c>
      <c r="Y545" s="462" t="n">
        <v>44.08263</v>
      </c>
      <c r="Z545" s="462" t="n">
        <v>50.877</v>
      </c>
      <c r="AA545" s="462" t="n">
        <v>59.813</v>
      </c>
      <c r="AB545" s="462" t="n">
        <v>104.8</v>
      </c>
      <c r="AC545" s="462" t="n">
        <v>47</v>
      </c>
      <c r="AD545" s="462" t="n">
        <v>42</v>
      </c>
      <c r="AE545" s="462" t="n">
        <v>54.6</v>
      </c>
      <c r="AF545" s="462" t="n">
        <v>103.61416</v>
      </c>
      <c r="AG545" s="462" t="n">
        <v>46.764</v>
      </c>
      <c r="AH545" s="462" t="n">
        <v>47.25</v>
      </c>
      <c r="AI545" s="462" t="n">
        <v>53</v>
      </c>
      <c r="AJ545" s="462" t="n">
        <v>111</v>
      </c>
      <c r="AK545" s="462" t="n">
        <v>42</v>
      </c>
      <c r="AL545" s="462" t="n">
        <v>52.4</v>
      </c>
      <c r="AM545" s="462" t="n">
        <v>59.5</v>
      </c>
      <c r="AN545" s="462" t="n">
        <v>138.9</v>
      </c>
      <c r="AO545" s="462" t="n">
        <v>38</v>
      </c>
      <c r="AP545" s="462" t="n">
        <v>20.77228</v>
      </c>
      <c r="AQ545" s="462" t="n">
        <v>71.0355</v>
      </c>
      <c r="AR545" s="462" t="n">
        <v>172.1</v>
      </c>
      <c r="AS545" s="462" t="n">
        <v>61.95</v>
      </c>
      <c r="AT545" s="462" t="n">
        <v>66</v>
      </c>
      <c r="AU545" s="462" t="n">
        <v>91.596</v>
      </c>
      <c r="AV545" s="462" t="n">
        <v>232.35</v>
      </c>
      <c r="AW545" s="462" t="n">
        <v>92.7435</v>
      </c>
      <c r="AX545" s="462" t="n">
        <v>116.2</v>
      </c>
      <c r="AY545" s="462" t="n">
        <v>122</v>
      </c>
      <c r="AZ545" s="462" t="n">
        <v>294</v>
      </c>
      <c r="BA545" s="462" t="n">
        <v>35.31002</v>
      </c>
      <c r="BB545" s="462" t="n">
        <v>70.34999999999999</v>
      </c>
      <c r="BC545" s="462" t="n">
        <v>113.6622</v>
      </c>
      <c r="BD545" s="462" t="n">
        <v>322.42013</v>
      </c>
      <c r="BE545" s="462" t="n">
        <v>117.45</v>
      </c>
      <c r="BF545" s="462" t="n">
        <v>154.9</v>
      </c>
      <c r="BG545" s="462" t="n">
        <v>180.45</v>
      </c>
      <c r="BH545" s="462" t="n">
        <v>424</v>
      </c>
      <c r="BI545" s="462" t="n">
        <v>184.4</v>
      </c>
      <c r="BJ545" s="462" t="n">
        <v>240</v>
      </c>
      <c r="BK545" s="462" t="n">
        <v>249</v>
      </c>
      <c r="BL545" s="462" t="n">
        <v>541.65</v>
      </c>
      <c r="BM545" s="462" t="n">
        <v>252.4</v>
      </c>
      <c r="BN545" s="462" t="n">
        <v>320.3</v>
      </c>
      <c r="BO545" s="462" t="n">
        <v>288.95</v>
      </c>
      <c r="BP545" s="462" t="n">
        <v>636.3</v>
      </c>
      <c r="BQ545" s="462" t="n">
        <v>301.989</v>
      </c>
      <c r="BR545" s="462" t="n">
        <v>373.1</v>
      </c>
      <c r="BS545" s="462" t="n">
        <v>355.7</v>
      </c>
      <c r="BT545" s="462" t="n">
        <v>762</v>
      </c>
      <c r="BU545" s="462" t="n">
        <v>347.13262</v>
      </c>
      <c r="BV545" s="462" t="n">
        <v>414.50326</v>
      </c>
      <c r="BW545" s="462" t="n">
        <v>394.61082</v>
      </c>
      <c r="BX545" s="462" t="n">
        <v>810.67204</v>
      </c>
      <c r="BY545" s="319" t="inlineStr">
        <is>
          <t>-</t>
        </is>
      </c>
      <c r="BZ545" s="319" t="inlineStr">
        <is>
          <t>-</t>
        </is>
      </c>
      <c r="CA545" s="319" t="inlineStr">
        <is>
          <t>-</t>
        </is>
      </c>
      <c r="CB545" s="319" t="inlineStr">
        <is>
          <t>-</t>
        </is>
      </c>
      <c r="CC545" s="302" t="n"/>
      <c r="CD545" s="302" t="n"/>
      <c r="CE545" s="302" t="n"/>
      <c r="CF545" s="302" t="n"/>
      <c r="CG545" s="302" t="n"/>
      <c r="CH545" s="302" t="n"/>
      <c r="CI545" s="302" t="n"/>
      <c r="CJ545" s="302" t="n"/>
      <c r="CK545" s="302" t="n"/>
      <c r="CL545" s="302" t="n"/>
      <c r="CM545" s="302" t="n"/>
      <c r="CN545" s="302" t="n"/>
      <c r="CO545" s="302" t="n"/>
      <c r="CP545" s="302" t="n"/>
      <c r="CQ545" s="302" t="n"/>
      <c r="CR545" s="302" t="n"/>
      <c r="CS545" s="302" t="n"/>
      <c r="CT545" s="302" t="n"/>
      <c r="CU545" s="302" t="n"/>
      <c r="CV545" s="302" t="n"/>
    </row>
    <row r="546" ht="10.5" customHeight="1" s="412">
      <c r="A546" s="302" t="inlineStr">
        <is>
          <t xml:space="preserve">    High</t>
        </is>
      </c>
      <c r="B546" s="462" t="n">
        <v>2.9</v>
      </c>
      <c r="C546" s="462" t="n">
        <v>6.109</v>
      </c>
      <c r="D546" s="462" t="n">
        <v>14.5</v>
      </c>
      <c r="E546" s="462" t="n">
        <v>8.9</v>
      </c>
      <c r="F546" s="462" t="n">
        <v>9.6</v>
      </c>
      <c r="G546" s="462" t="n">
        <v>9.6</v>
      </c>
      <c r="H546" s="462" t="n">
        <v>11.7</v>
      </c>
      <c r="I546" s="462" t="n">
        <v>7.085</v>
      </c>
      <c r="J546" s="462" t="n">
        <v>8.5</v>
      </c>
      <c r="K546" s="462" t="n">
        <v>13.6</v>
      </c>
      <c r="L546" s="462" t="n">
        <v>22.6</v>
      </c>
      <c r="M546" s="462" t="n">
        <v>15.505</v>
      </c>
      <c r="N546" s="462" t="n">
        <v>18.5</v>
      </c>
      <c r="O546" s="462" t="n">
        <v>19.4</v>
      </c>
      <c r="P546" s="462" t="n">
        <v>41.548</v>
      </c>
      <c r="Q546" s="462" t="n">
        <v>29.242</v>
      </c>
      <c r="R546" s="462" t="n">
        <v>33.2</v>
      </c>
      <c r="S546" s="462" t="n">
        <v>37.9</v>
      </c>
      <c r="T546" s="462" t="n">
        <v>72.8</v>
      </c>
      <c r="U546" s="462" t="n">
        <v>48.1</v>
      </c>
      <c r="V546" s="462" t="n">
        <v>50.9</v>
      </c>
      <c r="W546" s="462" t="n">
        <v>57.3</v>
      </c>
      <c r="X546" s="462" t="n">
        <v>109.756</v>
      </c>
      <c r="Y546" s="462" t="n">
        <v>66.5</v>
      </c>
      <c r="Z546" s="462" t="n">
        <v>53.118</v>
      </c>
      <c r="AA546" s="462" t="n">
        <v>63.2</v>
      </c>
      <c r="AB546" s="462" t="n">
        <v>106.96</v>
      </c>
      <c r="AC546" s="462" t="n">
        <v>48.3</v>
      </c>
      <c r="AD546" s="462" t="n">
        <v>44.672</v>
      </c>
      <c r="AE546" s="462" t="n">
        <v>55.4</v>
      </c>
      <c r="AF546" s="462" t="n">
        <v>104.8</v>
      </c>
      <c r="AG546" s="462" t="n">
        <v>49</v>
      </c>
      <c r="AH546" s="462" t="n">
        <v>50.3</v>
      </c>
      <c r="AI546" s="462" t="n">
        <v>55</v>
      </c>
      <c r="AJ546" s="462" t="n">
        <v>111.751</v>
      </c>
      <c r="AK546" s="462" t="n">
        <v>46.4</v>
      </c>
      <c r="AL546" s="462" t="n">
        <v>54.8</v>
      </c>
      <c r="AM546" s="462" t="n">
        <v>60.72377</v>
      </c>
      <c r="AN546" s="462" t="n">
        <v>141</v>
      </c>
      <c r="AO546" s="462" t="n">
        <v>41.4</v>
      </c>
      <c r="AP546" s="462" t="n">
        <v>29.1</v>
      </c>
      <c r="AQ546" s="462" t="n">
        <v>73.41946</v>
      </c>
      <c r="AR546" s="462" t="n">
        <v>174</v>
      </c>
      <c r="AS546" s="462" t="n">
        <v>63.7</v>
      </c>
      <c r="AT546" s="462" t="n">
        <v>70.90000000000001</v>
      </c>
      <c r="AU546" s="462" t="n">
        <v>100.985</v>
      </c>
      <c r="AV546" s="462" t="n">
        <v>236.5</v>
      </c>
      <c r="AW546" s="462" t="n">
        <v>94.717</v>
      </c>
      <c r="AX546" s="462" t="n">
        <v>120</v>
      </c>
      <c r="AY546" s="462" t="n">
        <v>124.12391</v>
      </c>
      <c r="AZ546" s="462" t="n">
        <v>296.7</v>
      </c>
      <c r="BA546" s="462" t="n">
        <v>72.40000000000001</v>
      </c>
      <c r="BB546" s="462" t="n">
        <v>103.949</v>
      </c>
      <c r="BC546" s="462" t="n">
        <v>131.3</v>
      </c>
      <c r="BD546" s="462" t="n">
        <v>334.8</v>
      </c>
      <c r="BE546" s="462" t="n">
        <v>129</v>
      </c>
      <c r="BF546" s="462" t="n">
        <v>169.56695</v>
      </c>
      <c r="BG546" s="462" t="n">
        <v>192</v>
      </c>
      <c r="BH546" s="462" t="n">
        <v>429.81371</v>
      </c>
      <c r="BI546" s="462" t="n">
        <v>189</v>
      </c>
      <c r="BJ546" s="462" t="n">
        <v>252</v>
      </c>
      <c r="BK546" s="462" t="n">
        <v>267</v>
      </c>
      <c r="BL546" s="462" t="n">
        <v>547</v>
      </c>
      <c r="BM546" s="462" t="n">
        <v>256</v>
      </c>
      <c r="BN546" s="462" t="n">
        <v>336</v>
      </c>
      <c r="BO546" s="462" t="n">
        <v>305.869</v>
      </c>
      <c r="BP546" s="462" t="n">
        <v>645.901</v>
      </c>
      <c r="BQ546" s="462" t="n">
        <v>322.933</v>
      </c>
      <c r="BR546" s="462" t="n">
        <v>379.33172</v>
      </c>
      <c r="BS546" s="462" t="n">
        <v>371.3</v>
      </c>
      <c r="BT546" s="462" t="n">
        <v>786.5</v>
      </c>
      <c r="BU546" s="462" t="n">
        <v>350.4</v>
      </c>
      <c r="BV546" s="462" t="n">
        <v>428</v>
      </c>
      <c r="BW546" s="462" t="n">
        <v>414</v>
      </c>
      <c r="BX546" s="462" t="n">
        <v>825</v>
      </c>
      <c r="BY546" s="319" t="inlineStr">
        <is>
          <t>-</t>
        </is>
      </c>
      <c r="BZ546" s="319" t="inlineStr">
        <is>
          <t>-</t>
        </is>
      </c>
      <c r="CA546" s="319" t="inlineStr">
        <is>
          <t>-</t>
        </is>
      </c>
      <c r="CB546" s="319" t="inlineStr">
        <is>
          <t>-</t>
        </is>
      </c>
      <c r="CC546" s="302" t="n"/>
      <c r="CD546" s="302" t="n"/>
      <c r="CE546" s="302" t="n"/>
      <c r="CF546" s="302" t="n"/>
      <c r="CG546" s="302" t="n"/>
      <c r="CH546" s="302" t="n"/>
      <c r="CI546" s="302" t="n"/>
      <c r="CJ546" s="302" t="n"/>
      <c r="CK546" s="302" t="n"/>
      <c r="CL546" s="302" t="n"/>
      <c r="CM546" s="302" t="n"/>
      <c r="CN546" s="302" t="n"/>
      <c r="CO546" s="302" t="n"/>
      <c r="CP546" s="302" t="n"/>
      <c r="CQ546" s="302" t="n"/>
      <c r="CR546" s="302" t="n"/>
      <c r="CS546" s="302" t="n"/>
      <c r="CT546" s="302" t="n"/>
      <c r="CU546" s="302" t="n"/>
      <c r="CV546" s="302" t="n"/>
    </row>
    <row r="547" ht="10.5" customHeight="1" s="412">
      <c r="A547" s="302" t="inlineStr">
        <is>
          <t xml:space="preserve">    Low</t>
        </is>
      </c>
      <c r="B547" s="462" t="n">
        <v>2</v>
      </c>
      <c r="C547" s="462" t="n">
        <v>4.9</v>
      </c>
      <c r="D547" s="462" t="n">
        <v>12.6</v>
      </c>
      <c r="E547" s="462" t="n">
        <v>7.77</v>
      </c>
      <c r="F547" s="462" t="n">
        <v>9.109</v>
      </c>
      <c r="G547" s="462" t="n">
        <v>8.249000000000001</v>
      </c>
      <c r="H547" s="462" t="n">
        <v>10.6</v>
      </c>
      <c r="I547" s="462" t="n">
        <v>5.1</v>
      </c>
      <c r="J547" s="462" t="n">
        <v>6.1</v>
      </c>
      <c r="K547" s="462" t="n">
        <v>12.6</v>
      </c>
      <c r="L547" s="462" t="n">
        <v>19.7</v>
      </c>
      <c r="M547" s="462" t="n">
        <v>14.2</v>
      </c>
      <c r="N547" s="462" t="n">
        <v>16.2</v>
      </c>
      <c r="O547" s="462" t="n">
        <v>16.20977</v>
      </c>
      <c r="P547" s="462" t="n">
        <v>40.08434</v>
      </c>
      <c r="Q547" s="462" t="n">
        <v>26.08301</v>
      </c>
      <c r="R547" s="462" t="n">
        <v>30.9</v>
      </c>
      <c r="S547" s="462" t="n">
        <v>33.4</v>
      </c>
      <c r="T547" s="462" t="n">
        <v>69.40000000000001</v>
      </c>
      <c r="U547" s="462" t="n">
        <v>41</v>
      </c>
      <c r="V547" s="462" t="n">
        <v>43.4</v>
      </c>
      <c r="W547" s="462" t="n">
        <v>50.4</v>
      </c>
      <c r="X547" s="462" t="n">
        <v>107.3</v>
      </c>
      <c r="Y547" s="462" t="n">
        <v>40.7</v>
      </c>
      <c r="Z547" s="462" t="n">
        <v>48.5</v>
      </c>
      <c r="AA547" s="462" t="n">
        <v>58.5</v>
      </c>
      <c r="AB547" s="462" t="n">
        <v>103.2</v>
      </c>
      <c r="AC547" s="462" t="n">
        <v>45.9</v>
      </c>
      <c r="AD547" s="462" t="n">
        <v>39.548</v>
      </c>
      <c r="AE547" s="462" t="n">
        <v>52.9</v>
      </c>
      <c r="AF547" s="462" t="n">
        <v>102.11707</v>
      </c>
      <c r="AG547" s="462" t="n">
        <v>45</v>
      </c>
      <c r="AH547" s="462" t="n">
        <v>44.2</v>
      </c>
      <c r="AI547" s="462" t="n">
        <v>50.49878</v>
      </c>
      <c r="AJ547" s="462" t="n">
        <v>109.3</v>
      </c>
      <c r="AK547" s="462" t="n">
        <v>40</v>
      </c>
      <c r="AL547" s="462" t="n">
        <v>50.016</v>
      </c>
      <c r="AM547" s="462" t="n">
        <v>54.921</v>
      </c>
      <c r="AN547" s="462" t="n">
        <v>137</v>
      </c>
      <c r="AO547" s="462" t="n">
        <v>37.409</v>
      </c>
      <c r="AP547" s="462" t="n">
        <v>19.4</v>
      </c>
      <c r="AQ547" s="462" t="n">
        <v>44</v>
      </c>
      <c r="AR547" s="462" t="n">
        <v>168.349</v>
      </c>
      <c r="AS547" s="462" t="n">
        <v>60</v>
      </c>
      <c r="AT547" s="462" t="n">
        <v>62</v>
      </c>
      <c r="AU547" s="462" t="n">
        <v>88.7</v>
      </c>
      <c r="AV547" s="462" t="n">
        <v>231</v>
      </c>
      <c r="AW547" s="462" t="n">
        <v>91</v>
      </c>
      <c r="AX547" s="462" t="n">
        <v>113.7</v>
      </c>
      <c r="AY547" s="462" t="n">
        <v>119.7</v>
      </c>
      <c r="AZ547" s="462" t="n">
        <v>284.9</v>
      </c>
      <c r="BA547" s="462" t="n">
        <v>0.11011</v>
      </c>
      <c r="BB547" s="462" t="n">
        <v>57.1</v>
      </c>
      <c r="BC547" s="462" t="n">
        <v>105.1</v>
      </c>
      <c r="BD547" s="462" t="n">
        <v>315.859</v>
      </c>
      <c r="BE547" s="462" t="n">
        <v>110.9</v>
      </c>
      <c r="BF547" s="462" t="n">
        <v>148.8</v>
      </c>
      <c r="BG547" s="462" t="n">
        <v>171.7</v>
      </c>
      <c r="BH547" s="462" t="n">
        <v>420.2</v>
      </c>
      <c r="BI547" s="462" t="n">
        <v>181</v>
      </c>
      <c r="BJ547" s="462" t="n">
        <v>225</v>
      </c>
      <c r="BK547" s="462" t="n">
        <v>247.6</v>
      </c>
      <c r="BL547" s="462" t="n">
        <v>537</v>
      </c>
      <c r="BM547" s="462" t="n">
        <v>249.1</v>
      </c>
      <c r="BN547" s="462" t="n">
        <v>318</v>
      </c>
      <c r="BO547" s="462" t="n">
        <v>284.9</v>
      </c>
      <c r="BP547" s="462" t="n">
        <v>628.2</v>
      </c>
      <c r="BQ547" s="462" t="n">
        <v>298.4</v>
      </c>
      <c r="BR547" s="462" t="n">
        <v>358</v>
      </c>
      <c r="BS547" s="462" t="n">
        <v>300</v>
      </c>
      <c r="BT547" s="462" t="n">
        <v>646</v>
      </c>
      <c r="BU547" s="462" t="n">
        <v>279</v>
      </c>
      <c r="BV547" s="462" t="n">
        <v>332</v>
      </c>
      <c r="BW547" s="462" t="n">
        <v>305</v>
      </c>
      <c r="BX547" s="462" t="n">
        <v>587</v>
      </c>
      <c r="BY547" s="319" t="inlineStr">
        <is>
          <t>-</t>
        </is>
      </c>
      <c r="BZ547" s="319" t="inlineStr">
        <is>
          <t>-</t>
        </is>
      </c>
      <c r="CA547" s="319" t="inlineStr">
        <is>
          <t>-</t>
        </is>
      </c>
      <c r="CB547" s="319" t="inlineStr">
        <is>
          <t>-</t>
        </is>
      </c>
      <c r="CC547" s="302" t="n"/>
      <c r="CD547" s="302" t="n"/>
      <c r="CE547" s="302" t="n"/>
      <c r="CF547" s="302" t="n"/>
      <c r="CG547" s="302" t="n"/>
      <c r="CH547" s="302" t="n"/>
      <c r="CI547" s="302" t="n"/>
      <c r="CJ547" s="302" t="n"/>
      <c r="CK547" s="302" t="n"/>
      <c r="CL547" s="302" t="n"/>
      <c r="CM547" s="302" t="n"/>
      <c r="CN547" s="302" t="n"/>
      <c r="CO547" s="302" t="n"/>
      <c r="CP547" s="302" t="n"/>
      <c r="CQ547" s="302" t="n"/>
      <c r="CR547" s="302" t="n"/>
      <c r="CS547" s="302" t="n"/>
      <c r="CT547" s="302" t="n"/>
      <c r="CU547" s="302" t="n"/>
      <c r="CV547" s="302" t="n"/>
    </row>
    <row r="548" ht="10.5" customHeight="1" s="412">
      <c r="A548" s="302" t="inlineStr">
        <is>
          <t xml:space="preserve">    Std. Dev.</t>
        </is>
      </c>
      <c r="B548" s="460" t="n">
        <v>0.35548</v>
      </c>
      <c r="C548" s="460" t="n">
        <v>0.38635</v>
      </c>
      <c r="D548" s="460" t="n">
        <v>0.71114</v>
      </c>
      <c r="E548" s="460" t="n">
        <v>0.467</v>
      </c>
      <c r="F548" s="460" t="n">
        <v>0.202</v>
      </c>
      <c r="G548" s="460" t="n">
        <v>0.443</v>
      </c>
      <c r="H548" s="460" t="n">
        <v>0.357</v>
      </c>
      <c r="I548" s="460" t="n">
        <v>0.668</v>
      </c>
      <c r="J548" s="460" t="n">
        <v>0.841</v>
      </c>
      <c r="K548" s="460" t="n">
        <v>0.328</v>
      </c>
      <c r="L548" s="460" t="n">
        <v>0.925</v>
      </c>
      <c r="M548" s="460" t="n">
        <v>0.41294</v>
      </c>
      <c r="N548" s="460" t="n">
        <v>0.87039</v>
      </c>
      <c r="O548" s="460" t="n">
        <v>0.88689</v>
      </c>
      <c r="P548" s="460" t="n">
        <v>0.49816</v>
      </c>
      <c r="Q548" s="460" t="n">
        <v>0.85883</v>
      </c>
      <c r="R548" s="460" t="n">
        <v>0.74053</v>
      </c>
      <c r="S548" s="460" t="n">
        <v>1.29015</v>
      </c>
      <c r="T548" s="460" t="n">
        <v>0.89337</v>
      </c>
      <c r="U548" s="460" t="n">
        <v>2.1463</v>
      </c>
      <c r="V548" s="460" t="n">
        <v>1.78526</v>
      </c>
      <c r="W548" s="460" t="n">
        <v>1.60217</v>
      </c>
      <c r="X548" s="460" t="n">
        <v>0.70813</v>
      </c>
      <c r="Y548" s="460" t="n">
        <v>6.05192</v>
      </c>
      <c r="Z548" s="460" t="n">
        <v>1.2263</v>
      </c>
      <c r="AA548" s="460" t="n">
        <v>1.18068</v>
      </c>
      <c r="AB548" s="460" t="n">
        <v>1.19811</v>
      </c>
      <c r="AC548" s="460" t="n">
        <v>0.73125</v>
      </c>
      <c r="AD548" s="460" t="n">
        <v>1.22345</v>
      </c>
      <c r="AE548" s="460" t="n">
        <v>0.80561</v>
      </c>
      <c r="AF548" s="460" t="n">
        <v>0.71045</v>
      </c>
      <c r="AG548" s="460" t="n">
        <v>1.16126</v>
      </c>
      <c r="AH548" s="460" t="n">
        <v>1.40658</v>
      </c>
      <c r="AI548" s="460" t="n">
        <v>1.12509</v>
      </c>
      <c r="AJ548" s="460" t="n">
        <v>0.72849</v>
      </c>
      <c r="AK548" s="460" t="n">
        <v>1.61275</v>
      </c>
      <c r="AL548" s="460" t="n">
        <v>1.19553</v>
      </c>
      <c r="AM548" s="460" t="n">
        <v>1.5249</v>
      </c>
      <c r="AN548" s="460" t="n">
        <v>1.19544</v>
      </c>
      <c r="AO548" s="460" t="n">
        <v>1.14971</v>
      </c>
      <c r="AP548" s="460" t="n">
        <v>4.28595</v>
      </c>
      <c r="AQ548" s="460" t="n">
        <v>11.52303</v>
      </c>
      <c r="AR548" s="460" t="n">
        <v>1.67232</v>
      </c>
      <c r="AS548" s="460" t="n">
        <v>0.99461</v>
      </c>
      <c r="AT548" s="460" t="n">
        <v>2.19302</v>
      </c>
      <c r="AU548" s="460" t="n">
        <v>2.78671</v>
      </c>
      <c r="AV548" s="460" t="n">
        <v>1.51614</v>
      </c>
      <c r="AW548" s="460" t="n">
        <v>1.0004</v>
      </c>
      <c r="AX548" s="460" t="n">
        <v>1.60646</v>
      </c>
      <c r="AY548" s="460" t="n">
        <v>1.28513</v>
      </c>
      <c r="AZ548" s="460" t="n">
        <v>2.43308</v>
      </c>
      <c r="BA548" s="460" t="n">
        <v>17.49401</v>
      </c>
      <c r="BB548" s="460" t="n">
        <v>11.10581</v>
      </c>
      <c r="BC548" s="460" t="n">
        <v>6.65542</v>
      </c>
      <c r="BD548" s="460" t="n">
        <v>6.83607</v>
      </c>
      <c r="BE548" s="460" t="n">
        <v>4.47255</v>
      </c>
      <c r="BF548" s="460" t="n">
        <v>6.61452</v>
      </c>
      <c r="BG548" s="460" t="n">
        <v>6.56502</v>
      </c>
      <c r="BH548" s="460" t="n">
        <v>3.32443</v>
      </c>
      <c r="BI548" s="460" t="n">
        <v>2.33596</v>
      </c>
      <c r="BJ548" s="460" t="n">
        <v>6.73931</v>
      </c>
      <c r="BK548" s="460" t="n">
        <v>6.4762</v>
      </c>
      <c r="BL548" s="460" t="n">
        <v>3.53802</v>
      </c>
      <c r="BM548" s="460" t="n">
        <v>2.08191</v>
      </c>
      <c r="BN548" s="460" t="n">
        <v>5.01006</v>
      </c>
      <c r="BO548" s="460" t="n">
        <v>5.79238</v>
      </c>
      <c r="BP548" s="460" t="n">
        <v>4.92576</v>
      </c>
      <c r="BQ548" s="460" t="n">
        <v>7.75663</v>
      </c>
      <c r="BR548" s="460" t="n">
        <v>5.48246</v>
      </c>
      <c r="BS548" s="460" t="n">
        <v>18.67898</v>
      </c>
      <c r="BT548" s="460" t="n">
        <v>34.83866</v>
      </c>
      <c r="BU548" s="460" t="n">
        <v>30.00371</v>
      </c>
      <c r="BV548" s="460" t="n">
        <v>38.07413</v>
      </c>
      <c r="BW548" s="460" t="n">
        <v>42.54497</v>
      </c>
      <c r="BX548" s="460" t="n">
        <v>99.4169</v>
      </c>
      <c r="BY548" s="319" t="inlineStr">
        <is>
          <t>-</t>
        </is>
      </c>
      <c r="BZ548" s="319" t="inlineStr">
        <is>
          <t>-</t>
        </is>
      </c>
      <c r="CA548" s="319" t="inlineStr">
        <is>
          <t>-</t>
        </is>
      </c>
      <c r="CB548" s="319" t="inlineStr">
        <is>
          <t>-</t>
        </is>
      </c>
      <c r="CC548" s="302" t="n"/>
      <c r="CD548" s="302" t="n"/>
      <c r="CE548" s="302" t="n"/>
      <c r="CF548" s="302" t="n"/>
      <c r="CG548" s="302" t="n"/>
      <c r="CH548" s="302" t="n"/>
      <c r="CI548" s="302" t="n"/>
      <c r="CJ548" s="302" t="n"/>
      <c r="CK548" s="302" t="n"/>
      <c r="CL548" s="302" t="n"/>
      <c r="CM548" s="302" t="n"/>
      <c r="CN548" s="302" t="n"/>
      <c r="CO548" s="302" t="n"/>
      <c r="CP548" s="302" t="n"/>
      <c r="CQ548" s="302" t="n"/>
      <c r="CR548" s="302" t="n"/>
      <c r="CS548" s="302" t="n"/>
      <c r="CT548" s="302" t="n"/>
      <c r="CU548" s="302" t="n"/>
      <c r="CV548" s="302" t="n"/>
    </row>
    <row r="549" ht="10.5" customHeight="1" s="412">
      <c r="A549" s="302" t="inlineStr">
        <is>
          <t xml:space="preserve">    No. of Estimates</t>
        </is>
      </c>
      <c r="B549" s="319" t="inlineStr">
        <is>
          <t>4/4</t>
        </is>
      </c>
      <c r="C549" s="319" t="inlineStr">
        <is>
          <t>7/7</t>
        </is>
      </c>
      <c r="D549" s="319" t="inlineStr">
        <is>
          <t>5/5</t>
        </is>
      </c>
      <c r="E549" s="319" t="inlineStr">
        <is>
          <t>4/4</t>
        </is>
      </c>
      <c r="F549" s="319" t="inlineStr">
        <is>
          <t>4/4</t>
        </is>
      </c>
      <c r="G549" s="319" t="inlineStr">
        <is>
          <t>5/5</t>
        </is>
      </c>
      <c r="H549" s="319" t="inlineStr">
        <is>
          <t>6/5</t>
        </is>
      </c>
      <c r="I549" s="319" t="inlineStr">
        <is>
          <t>6/6</t>
        </is>
      </c>
      <c r="J549" s="319" t="inlineStr">
        <is>
          <t>6/6</t>
        </is>
      </c>
      <c r="K549" s="319" t="inlineStr">
        <is>
          <t>6/6</t>
        </is>
      </c>
      <c r="L549" s="319" t="inlineStr">
        <is>
          <t>7/7</t>
        </is>
      </c>
      <c r="M549" s="319" t="inlineStr">
        <is>
          <t>6/6</t>
        </is>
      </c>
      <c r="N549" s="319" t="inlineStr">
        <is>
          <t>8/8</t>
        </is>
      </c>
      <c r="O549" s="319" t="inlineStr">
        <is>
          <t>10/10</t>
        </is>
      </c>
      <c r="P549" s="319" t="inlineStr">
        <is>
          <t>8/8</t>
        </is>
      </c>
      <c r="Q549" s="319" t="inlineStr">
        <is>
          <t>9/9</t>
        </is>
      </c>
      <c r="R549" s="319" t="inlineStr">
        <is>
          <t>8/8</t>
        </is>
      </c>
      <c r="S549" s="319" t="inlineStr">
        <is>
          <t>11/11</t>
        </is>
      </c>
      <c r="T549" s="319" t="inlineStr">
        <is>
          <t>11/11</t>
        </is>
      </c>
      <c r="U549" s="319" t="inlineStr">
        <is>
          <t>13/13</t>
        </is>
      </c>
      <c r="V549" s="319" t="inlineStr">
        <is>
          <t>15/15</t>
        </is>
      </c>
      <c r="W549" s="319" t="inlineStr">
        <is>
          <t>14/14</t>
        </is>
      </c>
      <c r="X549" s="319" t="inlineStr">
        <is>
          <t>15/15</t>
        </is>
      </c>
      <c r="Y549" s="319" t="inlineStr">
        <is>
          <t>14/14</t>
        </is>
      </c>
      <c r="Z549" s="319" t="inlineStr">
        <is>
          <t>12/12</t>
        </is>
      </c>
      <c r="AA549" s="319" t="inlineStr">
        <is>
          <t>14/14</t>
        </is>
      </c>
      <c r="AB549" s="319" t="inlineStr">
        <is>
          <t>13/13</t>
        </is>
      </c>
      <c r="AC549" s="319" t="inlineStr">
        <is>
          <t>13/13</t>
        </is>
      </c>
      <c r="AD549" s="319" t="inlineStr">
        <is>
          <t>13/13</t>
        </is>
      </c>
      <c r="AE549" s="319" t="inlineStr">
        <is>
          <t>15/15</t>
        </is>
      </c>
      <c r="AF549" s="319" t="inlineStr">
        <is>
          <t>14/14</t>
        </is>
      </c>
      <c r="AG549" s="319" t="inlineStr">
        <is>
          <t>14/14</t>
        </is>
      </c>
      <c r="AH549" s="319" t="inlineStr">
        <is>
          <t>20/20</t>
        </is>
      </c>
      <c r="AI549" s="319" t="inlineStr">
        <is>
          <t>21/21</t>
        </is>
      </c>
      <c r="AJ549" s="319" t="inlineStr">
        <is>
          <t>15/15</t>
        </is>
      </c>
      <c r="AK549" s="319" t="inlineStr">
        <is>
          <t>16/16</t>
        </is>
      </c>
      <c r="AL549" s="319" t="inlineStr">
        <is>
          <t>13/13</t>
        </is>
      </c>
      <c r="AM549" s="319" t="inlineStr">
        <is>
          <t>11/11</t>
        </is>
      </c>
      <c r="AN549" s="319" t="inlineStr">
        <is>
          <t>11/12</t>
        </is>
      </c>
      <c r="AO549" s="319" t="inlineStr">
        <is>
          <t>13/13</t>
        </is>
      </c>
      <c r="AP549" s="319" t="inlineStr">
        <is>
          <t>3/13</t>
        </is>
      </c>
      <c r="AQ549" s="319" t="inlineStr">
        <is>
          <t>8/8</t>
        </is>
      </c>
      <c r="AR549" s="319" t="inlineStr">
        <is>
          <t>10/11</t>
        </is>
      </c>
      <c r="AS549" s="319" t="inlineStr">
        <is>
          <t>12/12</t>
        </is>
      </c>
      <c r="AT549" s="319" t="inlineStr">
        <is>
          <t>19/19</t>
        </is>
      </c>
      <c r="AU549" s="319" t="inlineStr">
        <is>
          <t>22/22</t>
        </is>
      </c>
      <c r="AV549" s="319" t="inlineStr">
        <is>
          <t>10/11</t>
        </is>
      </c>
      <c r="AW549" s="319" t="inlineStr">
        <is>
          <t>14/14</t>
        </is>
      </c>
      <c r="AX549" s="319" t="inlineStr">
        <is>
          <t>17/17</t>
        </is>
      </c>
      <c r="AY549" s="319" t="inlineStr">
        <is>
          <t>19/19</t>
        </is>
      </c>
      <c r="AZ549" s="319" t="inlineStr">
        <is>
          <t>18/18</t>
        </is>
      </c>
      <c r="BA549" s="319" t="inlineStr">
        <is>
          <t>22/22</t>
        </is>
      </c>
      <c r="BB549" s="319" t="inlineStr">
        <is>
          <t>22/22</t>
        </is>
      </c>
      <c r="BC549" s="319" t="inlineStr">
        <is>
          <t>14/14</t>
        </is>
      </c>
      <c r="BD549" s="319" t="inlineStr">
        <is>
          <t>9/12</t>
        </is>
      </c>
      <c r="BE549" s="319" t="inlineStr">
        <is>
          <t>10/10</t>
        </is>
      </c>
      <c r="BF549" s="319" t="inlineStr">
        <is>
          <t>9/9</t>
        </is>
      </c>
      <c r="BG549" s="319" t="inlineStr">
        <is>
          <t>8/8</t>
        </is>
      </c>
      <c r="BH549" s="319" t="inlineStr">
        <is>
          <t>8/8</t>
        </is>
      </c>
      <c r="BI549" s="319" t="inlineStr">
        <is>
          <t>7/7</t>
        </is>
      </c>
      <c r="BJ549" s="319" t="inlineStr">
        <is>
          <t>13/13</t>
        </is>
      </c>
      <c r="BK549" s="319" t="inlineStr">
        <is>
          <t>7/7</t>
        </is>
      </c>
      <c r="BL549" s="319" t="inlineStr">
        <is>
          <t>10/10</t>
        </is>
      </c>
      <c r="BM549" s="319" t="inlineStr">
        <is>
          <t>10/10</t>
        </is>
      </c>
      <c r="BN549" s="319" t="inlineStr">
        <is>
          <t>12/12</t>
        </is>
      </c>
      <c r="BO549" s="319" t="inlineStr">
        <is>
          <t>14/14</t>
        </is>
      </c>
      <c r="BP549" s="319" t="inlineStr">
        <is>
          <t>9/10</t>
        </is>
      </c>
      <c r="BQ549" s="319" t="inlineStr">
        <is>
          <t>8/9</t>
        </is>
      </c>
      <c r="BR549" s="319" t="inlineStr">
        <is>
          <t>11/12</t>
        </is>
      </c>
      <c r="BS549" s="319" t="inlineStr">
        <is>
          <t>11/12</t>
        </is>
      </c>
      <c r="BT549" s="319" t="inlineStr">
        <is>
          <t>11/12</t>
        </is>
      </c>
      <c r="BU549" s="319" t="inlineStr">
        <is>
          <t>4/4</t>
        </is>
      </c>
      <c r="BV549" s="319" t="inlineStr">
        <is>
          <t>4/4</t>
        </is>
      </c>
      <c r="BW549" s="319" t="inlineStr">
        <is>
          <t>4/4</t>
        </is>
      </c>
      <c r="BX549" s="319" t="inlineStr">
        <is>
          <t>4/4</t>
        </is>
      </c>
      <c r="BY549" s="319" t="inlineStr">
        <is>
          <t>-</t>
        </is>
      </c>
      <c r="BZ549" s="319" t="inlineStr">
        <is>
          <t>-</t>
        </is>
      </c>
      <c r="CA549" s="319" t="inlineStr">
        <is>
          <t>-</t>
        </is>
      </c>
      <c r="CB549" s="319" t="inlineStr">
        <is>
          <t>-</t>
        </is>
      </c>
      <c r="CC549" s="302" t="n"/>
      <c r="CD549" s="302" t="n"/>
      <c r="CE549" s="302" t="n"/>
      <c r="CF549" s="302" t="n"/>
      <c r="CG549" s="302" t="n"/>
      <c r="CH549" s="302" t="n"/>
      <c r="CI549" s="302" t="n"/>
      <c r="CJ549" s="302" t="n"/>
      <c r="CK549" s="302" t="n"/>
      <c r="CL549" s="302" t="n"/>
      <c r="CM549" s="302" t="n"/>
      <c r="CN549" s="302" t="n"/>
      <c r="CO549" s="302" t="n"/>
      <c r="CP549" s="302" t="n"/>
      <c r="CQ549" s="302" t="n"/>
      <c r="CR549" s="302" t="n"/>
      <c r="CS549" s="302" t="n"/>
      <c r="CT549" s="302" t="n"/>
      <c r="CU549" s="302" t="n"/>
      <c r="CV549" s="302" t="n"/>
    </row>
    <row r="550" ht="10.5" customHeight="1" s="412">
      <c r="A550" s="302" t="inlineStr">
        <is>
          <t xml:space="preserve">    Acctg. Standard</t>
        </is>
      </c>
      <c r="B550" s="319" t="inlineStr">
        <is>
          <t>US GAAP</t>
        </is>
      </c>
      <c r="C550" s="319" t="inlineStr">
        <is>
          <t>US GAAP</t>
        </is>
      </c>
      <c r="D550" s="319" t="inlineStr">
        <is>
          <t>US GAAP</t>
        </is>
      </c>
      <c r="E550" s="319" t="inlineStr">
        <is>
          <t>US GAAP</t>
        </is>
      </c>
      <c r="F550" s="319" t="inlineStr">
        <is>
          <t>US GAAP</t>
        </is>
      </c>
      <c r="G550" s="319" t="inlineStr">
        <is>
          <t>US GAAP</t>
        </is>
      </c>
      <c r="H550" s="319" t="inlineStr">
        <is>
          <t>US GAAP</t>
        </is>
      </c>
      <c r="I550" s="319" t="inlineStr">
        <is>
          <t>US GAAP</t>
        </is>
      </c>
      <c r="J550" s="319" t="inlineStr">
        <is>
          <t>US GAAP</t>
        </is>
      </c>
      <c r="K550" s="319" t="inlineStr">
        <is>
          <t>US GAAP</t>
        </is>
      </c>
      <c r="L550" s="319" t="inlineStr">
        <is>
          <t>US GAAP</t>
        </is>
      </c>
      <c r="M550" s="319" t="inlineStr">
        <is>
          <t>US GAAP</t>
        </is>
      </c>
      <c r="N550" s="319" t="inlineStr">
        <is>
          <t>US GAAP</t>
        </is>
      </c>
      <c r="O550" s="319" t="inlineStr">
        <is>
          <t>US GAAP</t>
        </is>
      </c>
      <c r="P550" s="319" t="inlineStr">
        <is>
          <t>US GAAP</t>
        </is>
      </c>
      <c r="Q550" s="319" t="inlineStr">
        <is>
          <t>US GAAP</t>
        </is>
      </c>
      <c r="R550" s="319" t="inlineStr">
        <is>
          <t>US GAAP</t>
        </is>
      </c>
      <c r="S550" s="319" t="inlineStr">
        <is>
          <t>US GAAP</t>
        </is>
      </c>
      <c r="T550" s="319" t="inlineStr">
        <is>
          <t>US GAAP</t>
        </is>
      </c>
      <c r="U550" s="319" t="inlineStr">
        <is>
          <t>US GAAP</t>
        </is>
      </c>
      <c r="V550" s="319" t="inlineStr">
        <is>
          <t>US GAAP</t>
        </is>
      </c>
      <c r="W550" s="319" t="inlineStr">
        <is>
          <t>US GAAP</t>
        </is>
      </c>
      <c r="X550" s="319" t="inlineStr">
        <is>
          <t>US GAAP</t>
        </is>
      </c>
      <c r="Y550" s="319" t="inlineStr">
        <is>
          <t>US GAAP</t>
        </is>
      </c>
      <c r="Z550" s="319" t="inlineStr">
        <is>
          <t>US GAAP</t>
        </is>
      </c>
      <c r="AA550" s="319" t="inlineStr">
        <is>
          <t>US GAAP</t>
        </is>
      </c>
      <c r="AB550" s="319" t="inlineStr">
        <is>
          <t>US GAAP</t>
        </is>
      </c>
      <c r="AC550" s="319" t="inlineStr">
        <is>
          <t>US GAAP</t>
        </is>
      </c>
      <c r="AD550" s="319" t="inlineStr">
        <is>
          <t>US GAAP</t>
        </is>
      </c>
      <c r="AE550" s="319" t="inlineStr">
        <is>
          <t>US GAAP</t>
        </is>
      </c>
      <c r="AF550" s="319" t="inlineStr">
        <is>
          <t>US GAAP</t>
        </is>
      </c>
      <c r="AG550" s="319" t="inlineStr">
        <is>
          <t>US GAAP</t>
        </is>
      </c>
      <c r="AH550" s="319" t="inlineStr">
        <is>
          <t>US GAAP</t>
        </is>
      </c>
      <c r="AI550" s="319" t="inlineStr">
        <is>
          <t>US GAAP</t>
        </is>
      </c>
      <c r="AJ550" s="319" t="inlineStr">
        <is>
          <t>US GAAP</t>
        </is>
      </c>
      <c r="AK550" s="319" t="inlineStr">
        <is>
          <t>US GAAP</t>
        </is>
      </c>
      <c r="AL550" s="319" t="inlineStr">
        <is>
          <t>US GAAP</t>
        </is>
      </c>
      <c r="AM550" s="319" t="inlineStr">
        <is>
          <t>US GAAP</t>
        </is>
      </c>
      <c r="AN550" s="319" t="inlineStr">
        <is>
          <t>US GAAP</t>
        </is>
      </c>
      <c r="AO550" s="319" t="inlineStr">
        <is>
          <t>US GAAP</t>
        </is>
      </c>
      <c r="AP550" s="319" t="inlineStr">
        <is>
          <t>US GAAP</t>
        </is>
      </c>
      <c r="AQ550" s="319" t="inlineStr">
        <is>
          <t>US GAAP</t>
        </is>
      </c>
      <c r="AR550" s="319" t="inlineStr">
        <is>
          <t>US GAAP</t>
        </is>
      </c>
      <c r="AS550" s="319" t="inlineStr">
        <is>
          <t>US GAAP</t>
        </is>
      </c>
      <c r="AT550" s="319" t="inlineStr">
        <is>
          <t>US GAAP</t>
        </is>
      </c>
      <c r="AU550" s="319" t="inlineStr">
        <is>
          <t>US GAAP</t>
        </is>
      </c>
      <c r="AV550" s="319" t="inlineStr">
        <is>
          <t>US GAAP</t>
        </is>
      </c>
      <c r="AW550" s="319" t="inlineStr">
        <is>
          <t>US GAAP</t>
        </is>
      </c>
      <c r="AX550" s="319" t="inlineStr">
        <is>
          <t>US GAAP</t>
        </is>
      </c>
      <c r="AY550" s="319" t="inlineStr">
        <is>
          <t>US GAAP</t>
        </is>
      </c>
      <c r="AZ550" s="319" t="inlineStr">
        <is>
          <t>US GAAP</t>
        </is>
      </c>
      <c r="BA550" s="319" t="inlineStr">
        <is>
          <t>US GAAP</t>
        </is>
      </c>
      <c r="BB550" s="319" t="inlineStr">
        <is>
          <t>US GAAP</t>
        </is>
      </c>
      <c r="BC550" s="319" t="inlineStr">
        <is>
          <t>US GAAP</t>
        </is>
      </c>
      <c r="BD550" s="319" t="inlineStr">
        <is>
          <t>US GAAP</t>
        </is>
      </c>
      <c r="BE550" s="319" t="inlineStr">
        <is>
          <t>US GAAP</t>
        </is>
      </c>
      <c r="BF550" s="319" t="inlineStr">
        <is>
          <t>US GAAP</t>
        </is>
      </c>
      <c r="BG550" s="319" t="inlineStr">
        <is>
          <t>US GAAP</t>
        </is>
      </c>
      <c r="BH550" s="319" t="inlineStr">
        <is>
          <t>US GAAP</t>
        </is>
      </c>
      <c r="BI550" s="319" t="inlineStr">
        <is>
          <t>US GAAP</t>
        </is>
      </c>
      <c r="BJ550" s="319" t="inlineStr">
        <is>
          <t>US GAAP</t>
        </is>
      </c>
      <c r="BK550" s="319" t="inlineStr">
        <is>
          <t>US GAAP</t>
        </is>
      </c>
      <c r="BL550" s="319" t="inlineStr">
        <is>
          <t>US GAAP</t>
        </is>
      </c>
      <c r="BM550" s="319" t="inlineStr">
        <is>
          <t>US GAAP</t>
        </is>
      </c>
      <c r="BN550" s="319" t="inlineStr">
        <is>
          <t>US GAAP</t>
        </is>
      </c>
      <c r="BO550" s="319" t="inlineStr">
        <is>
          <t>US GAAP</t>
        </is>
      </c>
      <c r="BP550" s="319" t="inlineStr">
        <is>
          <t>US GAAP</t>
        </is>
      </c>
      <c r="BQ550" s="319" t="inlineStr">
        <is>
          <t>US GAAP</t>
        </is>
      </c>
      <c r="BR550" s="319" t="inlineStr">
        <is>
          <t>US GAAP</t>
        </is>
      </c>
      <c r="BS550" s="319" t="inlineStr">
        <is>
          <t>US GAAP</t>
        </is>
      </c>
      <c r="BT550" s="319" t="inlineStr">
        <is>
          <t>US GAAP</t>
        </is>
      </c>
      <c r="BU550" s="319" t="inlineStr">
        <is>
          <t>US GAAP</t>
        </is>
      </c>
      <c r="BV550" s="319" t="inlineStr">
        <is>
          <t>US GAAP</t>
        </is>
      </c>
      <c r="BW550" s="319" t="inlineStr">
        <is>
          <t>US GAAP</t>
        </is>
      </c>
      <c r="BX550" s="319" t="inlineStr">
        <is>
          <t>US GAAP</t>
        </is>
      </c>
      <c r="BY550" s="319" t="inlineStr">
        <is>
          <t>-</t>
        </is>
      </c>
      <c r="BZ550" s="319" t="inlineStr">
        <is>
          <t>-</t>
        </is>
      </c>
      <c r="CA550" s="319" t="inlineStr">
        <is>
          <t>-</t>
        </is>
      </c>
      <c r="CB550" s="319" t="inlineStr">
        <is>
          <t>-</t>
        </is>
      </c>
      <c r="CC550" s="302" t="n"/>
      <c r="CD550" s="302" t="n"/>
      <c r="CE550" s="302" t="n"/>
      <c r="CF550" s="302" t="n"/>
      <c r="CG550" s="302" t="n"/>
      <c r="CH550" s="302" t="n"/>
      <c r="CI550" s="302" t="n"/>
      <c r="CJ550" s="302" t="n"/>
      <c r="CK550" s="302" t="n"/>
      <c r="CL550" s="302" t="n"/>
      <c r="CM550" s="302" t="n"/>
      <c r="CN550" s="302" t="n"/>
      <c r="CO550" s="302" t="n"/>
      <c r="CP550" s="302" t="n"/>
      <c r="CQ550" s="302" t="n"/>
      <c r="CR550" s="302" t="n"/>
      <c r="CS550" s="302" t="n"/>
      <c r="CT550" s="302" t="n"/>
      <c r="CU550" s="302" t="n"/>
      <c r="CV550" s="302" t="n"/>
    </row>
    <row r="551" ht="10.5" customHeight="1" s="412">
      <c r="A551" s="318" t="inlineStr">
        <is>
          <t>Net Debt</t>
        </is>
      </c>
      <c r="B551" s="319" t="inlineStr">
        <is>
          <t>-</t>
        </is>
      </c>
      <c r="C551" s="319" t="inlineStr">
        <is>
          <t>-</t>
        </is>
      </c>
      <c r="D551" s="319" t="inlineStr">
        <is>
          <t>-</t>
        </is>
      </c>
      <c r="E551" s="319" t="inlineStr">
        <is>
          <t>-</t>
        </is>
      </c>
      <c r="F551" s="319" t="inlineStr">
        <is>
          <t>-</t>
        </is>
      </c>
      <c r="G551" s="319" t="inlineStr">
        <is>
          <t>-</t>
        </is>
      </c>
      <c r="H551" s="461" t="n">
        <v>-56.797</v>
      </c>
      <c r="I551" s="319" t="inlineStr">
        <is>
          <t>-</t>
        </is>
      </c>
      <c r="J551" s="319" t="inlineStr">
        <is>
          <t>-</t>
        </is>
      </c>
      <c r="K551" s="319" t="inlineStr">
        <is>
          <t>-</t>
        </is>
      </c>
      <c r="L551" s="319" t="inlineStr">
        <is>
          <t>-</t>
        </is>
      </c>
      <c r="M551" s="319" t="inlineStr">
        <is>
          <t>-</t>
        </is>
      </c>
      <c r="N551" s="319" t="inlineStr">
        <is>
          <t>-</t>
        </is>
      </c>
      <c r="O551" s="319" t="inlineStr">
        <is>
          <t>-</t>
        </is>
      </c>
      <c r="P551" s="319" t="inlineStr">
        <is>
          <t>-</t>
        </is>
      </c>
      <c r="Q551" s="461" t="n">
        <v>-260.871</v>
      </c>
      <c r="R551" s="461" t="n">
        <v>-264.728</v>
      </c>
      <c r="S551" s="461" t="n">
        <v>-276.946</v>
      </c>
      <c r="T551" s="461" t="n">
        <v>-409.437</v>
      </c>
      <c r="U551" s="461" t="n">
        <v>-424.33</v>
      </c>
      <c r="V551" s="461" t="n">
        <v>-444.286</v>
      </c>
      <c r="W551" s="461" t="n">
        <v>-439.423</v>
      </c>
      <c r="X551" s="461" t="n">
        <v>-590.179</v>
      </c>
      <c r="Y551" s="461" t="n">
        <v>-588.418</v>
      </c>
      <c r="Z551" s="461" t="n">
        <v>-610.273</v>
      </c>
      <c r="AA551" s="461" t="n">
        <v>-600.745</v>
      </c>
      <c r="AB551" s="461" t="n">
        <v>-698.649</v>
      </c>
      <c r="AC551" s="461" t="n">
        <v>-751.965</v>
      </c>
      <c r="AD551" s="461" t="n">
        <v>-725.073</v>
      </c>
      <c r="AE551" s="461" t="n">
        <v>-633.582</v>
      </c>
      <c r="AF551" s="461" t="n">
        <v>-664.479</v>
      </c>
      <c r="AG551" s="461" t="n">
        <v>-655.881</v>
      </c>
      <c r="AH551" s="461" t="n">
        <v>-541.2619999999999</v>
      </c>
      <c r="AI551" s="461" t="n">
        <v>-403.446</v>
      </c>
      <c r="AJ551" s="461" t="n">
        <v>-501.482</v>
      </c>
      <c r="AK551" s="461" t="n">
        <v>-550.046</v>
      </c>
      <c r="AL551" s="461" t="n">
        <v>-535.35</v>
      </c>
      <c r="AM551" s="461" t="n">
        <v>-480.386</v>
      </c>
      <c r="AN551" s="461" t="n">
        <v>-734.846</v>
      </c>
      <c r="AO551" s="461" t="n">
        <v>-698.289</v>
      </c>
      <c r="AP551" s="461" t="n">
        <v>-721.212</v>
      </c>
      <c r="AQ551" s="461" t="n">
        <v>-650.054</v>
      </c>
      <c r="AR551" s="461" t="n">
        <v>-990.501</v>
      </c>
      <c r="AS551" s="461" t="n">
        <v>-966.571</v>
      </c>
      <c r="AT551" s="461" t="n">
        <v>-777.841</v>
      </c>
      <c r="AU551" s="461" t="n">
        <v>-703.607</v>
      </c>
      <c r="AV551" s="461" t="n">
        <v>-881.3200000000001</v>
      </c>
      <c r="AW551" s="461" t="n">
        <v>-576.241</v>
      </c>
      <c r="AX551" s="461" t="n">
        <v>-623.7380000000001</v>
      </c>
      <c r="AY551" s="461" t="n">
        <v>-586.153</v>
      </c>
      <c r="AZ551" s="461" t="n">
        <v>-1093.505</v>
      </c>
      <c r="BA551" s="461" t="n">
        <v>-823.006</v>
      </c>
      <c r="BB551" s="461" t="n">
        <v>-522.998</v>
      </c>
      <c r="BC551" s="461" t="n">
        <v>-481.581</v>
      </c>
      <c r="BD551" s="461" t="n">
        <v>-1150.517</v>
      </c>
      <c r="BE551" s="461" t="n">
        <v>-1179.739</v>
      </c>
      <c r="BF551" s="461" t="n">
        <v>-1170.041</v>
      </c>
      <c r="BG551" s="461" t="n">
        <v>-993.591</v>
      </c>
      <c r="BH551" s="461" t="n">
        <v>-1259.871</v>
      </c>
      <c r="BI551" s="461" t="n">
        <v>-649.016</v>
      </c>
      <c r="BJ551" s="461" t="n">
        <v>-498.831</v>
      </c>
      <c r="BK551" s="461" t="n">
        <v>-352.624</v>
      </c>
      <c r="BL551" s="461" t="n">
        <v>-1154.867</v>
      </c>
      <c r="BM551" s="461" t="n">
        <v>-950.607</v>
      </c>
      <c r="BN551" s="461" t="n">
        <v>-1107.53</v>
      </c>
      <c r="BO551" s="461" t="n">
        <v>-1091.138</v>
      </c>
      <c r="BP551" s="461" t="n">
        <v>-2243.971</v>
      </c>
      <c r="BQ551" s="461" t="n">
        <v>-1900.672</v>
      </c>
      <c r="BR551" s="462" t="n">
        <v>-1944.93333</v>
      </c>
      <c r="BS551" s="462" t="n">
        <v>-1707</v>
      </c>
      <c r="BT551" s="462" t="n">
        <v>-2617.36667</v>
      </c>
      <c r="BU551" s="462" t="n">
        <v>-2693</v>
      </c>
      <c r="BV551" s="462" t="n">
        <v>-2758</v>
      </c>
      <c r="BW551" s="462" t="n">
        <v>-2570</v>
      </c>
      <c r="BX551" s="462" t="n">
        <v>-3348</v>
      </c>
      <c r="BY551" s="319" t="inlineStr">
        <is>
          <t>-</t>
        </is>
      </c>
      <c r="BZ551" s="319" t="inlineStr">
        <is>
          <t>-</t>
        </is>
      </c>
      <c r="CA551" s="319" t="inlineStr">
        <is>
          <t>-</t>
        </is>
      </c>
      <c r="CB551" s="319" t="inlineStr">
        <is>
          <t>-</t>
        </is>
      </c>
      <c r="CC551" s="302" t="n"/>
      <c r="CD551" s="302" t="n"/>
      <c r="CE551" s="302" t="n"/>
      <c r="CF551" s="302" t="n"/>
      <c r="CG551" s="302" t="n"/>
      <c r="CH551" s="302" t="n"/>
      <c r="CI551" s="302" t="n"/>
      <c r="CJ551" s="302" t="n"/>
      <c r="CK551" s="302" t="n"/>
      <c r="CL551" s="302" t="n"/>
      <c r="CM551" s="302" t="n"/>
      <c r="CN551" s="302" t="n"/>
      <c r="CO551" s="302" t="n"/>
      <c r="CP551" s="302" t="n"/>
      <c r="CQ551" s="302" t="n"/>
      <c r="CR551" s="302" t="n"/>
      <c r="CS551" s="302" t="n"/>
      <c r="CT551" s="302" t="n"/>
      <c r="CU551" s="302" t="n"/>
      <c r="CV551" s="302" t="n"/>
    </row>
    <row r="552" ht="10.5" customHeight="1" s="412">
      <c r="A552" s="302" t="inlineStr">
        <is>
          <t xml:space="preserve">    Final Est.</t>
        </is>
      </c>
      <c r="B552" s="319" t="inlineStr">
        <is>
          <t>-</t>
        </is>
      </c>
      <c r="C552" s="319" t="inlineStr">
        <is>
          <t>-</t>
        </is>
      </c>
      <c r="D552" s="319" t="inlineStr">
        <is>
          <t>-</t>
        </is>
      </c>
      <c r="E552" s="319" t="inlineStr">
        <is>
          <t>-</t>
        </is>
      </c>
      <c r="F552" s="319" t="inlineStr">
        <is>
          <t>-</t>
        </is>
      </c>
      <c r="G552" s="319" t="inlineStr">
        <is>
          <t>-</t>
        </is>
      </c>
      <c r="H552" s="319" t="inlineStr">
        <is>
          <t>-</t>
        </is>
      </c>
      <c r="I552" s="319" t="inlineStr">
        <is>
          <t>-</t>
        </is>
      </c>
      <c r="J552" s="319" t="inlineStr">
        <is>
          <t>-</t>
        </is>
      </c>
      <c r="K552" s="319" t="inlineStr">
        <is>
          <t>-</t>
        </is>
      </c>
      <c r="L552" s="319" t="inlineStr">
        <is>
          <t>-</t>
        </is>
      </c>
      <c r="M552" s="319" t="inlineStr">
        <is>
          <t>-</t>
        </is>
      </c>
      <c r="N552" s="319" t="inlineStr">
        <is>
          <t>-</t>
        </is>
      </c>
      <c r="O552" s="319" t="inlineStr">
        <is>
          <t>-</t>
        </is>
      </c>
      <c r="P552" s="319" t="inlineStr">
        <is>
          <t>-</t>
        </is>
      </c>
      <c r="Q552" s="462" t="n">
        <v>-315.7</v>
      </c>
      <c r="R552" s="462" t="n">
        <v>-274.93</v>
      </c>
      <c r="S552" s="462" t="n">
        <v>-273.7435</v>
      </c>
      <c r="T552" s="462" t="n">
        <v>-410.27</v>
      </c>
      <c r="U552" s="462" t="n">
        <v>-417.11096</v>
      </c>
      <c r="V552" s="462" t="n">
        <v>-442.16113</v>
      </c>
      <c r="W552" s="462" t="n">
        <v>-459.5102</v>
      </c>
      <c r="X552" s="462" t="n">
        <v>-622.24667</v>
      </c>
      <c r="Y552" s="462" t="n">
        <v>-621.5599999999999</v>
      </c>
      <c r="Z552" s="462" t="n">
        <v>-616.13667</v>
      </c>
      <c r="AA552" s="462" t="n">
        <v>-633.7474999999999</v>
      </c>
      <c r="AB552" s="462" t="n">
        <v>-782.4076700000001</v>
      </c>
      <c r="AC552" s="462" t="n">
        <v>-724.77575</v>
      </c>
      <c r="AD552" s="462" t="n">
        <v>-716.3315</v>
      </c>
      <c r="AE552" s="462" t="n">
        <v>-694.22475</v>
      </c>
      <c r="AF552" s="462" t="n">
        <v>-780.7505</v>
      </c>
      <c r="AG552" s="462" t="n">
        <v>-743.88675</v>
      </c>
      <c r="AH552" s="462" t="n">
        <v>-676.3222500000001</v>
      </c>
      <c r="AI552" s="462" t="n">
        <v>-533.86175</v>
      </c>
      <c r="AJ552" s="462" t="n">
        <v>-614.9897999999999</v>
      </c>
      <c r="AK552" s="462" t="n">
        <v>-519.27471</v>
      </c>
      <c r="AL552" s="462" t="n">
        <v>-539.45591</v>
      </c>
      <c r="AM552" s="462" t="n">
        <v>-485.03009</v>
      </c>
      <c r="AN552" s="462" t="n">
        <v>-687.86985</v>
      </c>
      <c r="AO552" s="462" t="n">
        <v>-722.2813599999999</v>
      </c>
      <c r="AP552" s="462" t="n">
        <v>-693.24706</v>
      </c>
      <c r="AQ552" s="462" t="n">
        <v>-680.51333</v>
      </c>
      <c r="AR552" s="462" t="n">
        <v>-840.00175</v>
      </c>
      <c r="AS552" s="462" t="n">
        <v>-979.503</v>
      </c>
      <c r="AT552" s="462" t="n">
        <v>-855.6805000000001</v>
      </c>
      <c r="AU552" s="462" t="n">
        <v>-653.5308</v>
      </c>
      <c r="AV552" s="462" t="n">
        <v>-960.06667</v>
      </c>
      <c r="AW552" s="462" t="n">
        <v>-777.1</v>
      </c>
      <c r="AX552" s="462" t="n">
        <v>-593.475</v>
      </c>
      <c r="AY552" s="462" t="n">
        <v>-619.36667</v>
      </c>
      <c r="AZ552" s="462" t="n">
        <v>-1099.1</v>
      </c>
      <c r="BA552" s="462" t="n">
        <v>-890.73333</v>
      </c>
      <c r="BB552" s="462" t="n">
        <v>-693</v>
      </c>
      <c r="BC552" s="462" t="n">
        <v>-504.86667</v>
      </c>
      <c r="BD552" s="462" t="n">
        <v>-1082</v>
      </c>
      <c r="BE552" s="462" t="n">
        <v>-1133.825</v>
      </c>
      <c r="BF552" s="462" t="n">
        <v>-1061.2</v>
      </c>
      <c r="BG552" s="462" t="n">
        <v>-995.425</v>
      </c>
      <c r="BH552" s="462" t="n">
        <v>-1252.275</v>
      </c>
      <c r="BI552" s="462" t="n">
        <v>-1023.875</v>
      </c>
      <c r="BJ552" s="462" t="n">
        <v>-629.525</v>
      </c>
      <c r="BK552" s="462" t="n">
        <v>-465.1</v>
      </c>
      <c r="BL552" s="462" t="n">
        <v>-1156.7</v>
      </c>
      <c r="BM552" s="462" t="n">
        <v>-966.2</v>
      </c>
      <c r="BN552" s="462" t="n">
        <v>-972.475</v>
      </c>
      <c r="BO552" s="462" t="n">
        <v>-851.65</v>
      </c>
      <c r="BP552" s="462" t="n">
        <v>-1670.46667</v>
      </c>
      <c r="BQ552" s="462" t="n">
        <v>-1952.43333</v>
      </c>
      <c r="BR552" s="319" t="inlineStr">
        <is>
          <t>-</t>
        </is>
      </c>
      <c r="BS552" s="319" t="inlineStr">
        <is>
          <t>-</t>
        </is>
      </c>
      <c r="BT552" s="319" t="inlineStr">
        <is>
          <t>-</t>
        </is>
      </c>
      <c r="BU552" s="319" t="inlineStr">
        <is>
          <t>-</t>
        </is>
      </c>
      <c r="BV552" s="319" t="inlineStr">
        <is>
          <t>-</t>
        </is>
      </c>
      <c r="BW552" s="319" t="inlineStr">
        <is>
          <t>-</t>
        </is>
      </c>
      <c r="BX552" s="319" t="inlineStr">
        <is>
          <t>-</t>
        </is>
      </c>
      <c r="BY552" s="319" t="inlineStr">
        <is>
          <t>-</t>
        </is>
      </c>
      <c r="BZ552" s="319" t="inlineStr">
        <is>
          <t>-</t>
        </is>
      </c>
      <c r="CA552" s="319" t="inlineStr">
        <is>
          <t>-</t>
        </is>
      </c>
      <c r="CB552" s="319" t="inlineStr">
        <is>
          <t>-</t>
        </is>
      </c>
      <c r="CC552" s="302" t="n"/>
      <c r="CD552" s="302" t="n"/>
      <c r="CE552" s="302" t="n"/>
      <c r="CF552" s="302" t="n"/>
      <c r="CG552" s="302" t="n"/>
      <c r="CH552" s="302" t="n"/>
      <c r="CI552" s="302" t="n"/>
      <c r="CJ552" s="302" t="n"/>
      <c r="CK552" s="302" t="n"/>
      <c r="CL552" s="302" t="n"/>
      <c r="CM552" s="302" t="n"/>
      <c r="CN552" s="302" t="n"/>
      <c r="CO552" s="302" t="n"/>
      <c r="CP552" s="302" t="n"/>
      <c r="CQ552" s="302" t="n"/>
      <c r="CR552" s="302" t="n"/>
      <c r="CS552" s="302" t="n"/>
      <c r="CT552" s="302" t="n"/>
      <c r="CU552" s="302" t="n"/>
      <c r="CV552" s="302" t="n"/>
    </row>
    <row r="553" ht="10.5" customHeight="1" s="412">
      <c r="A553" s="302" t="inlineStr">
        <is>
          <t xml:space="preserve">    Median</t>
        </is>
      </c>
      <c r="B553" s="319" t="inlineStr">
        <is>
          <t>-</t>
        </is>
      </c>
      <c r="C553" s="319" t="inlineStr">
        <is>
          <t>-</t>
        </is>
      </c>
      <c r="D553" s="319" t="inlineStr">
        <is>
          <t>-</t>
        </is>
      </c>
      <c r="E553" s="319" t="inlineStr">
        <is>
          <t>-</t>
        </is>
      </c>
      <c r="F553" s="319" t="inlineStr">
        <is>
          <t>-</t>
        </is>
      </c>
      <c r="G553" s="319" t="inlineStr">
        <is>
          <t>-</t>
        </is>
      </c>
      <c r="H553" s="319" t="inlineStr">
        <is>
          <t>-</t>
        </is>
      </c>
      <c r="I553" s="319" t="inlineStr">
        <is>
          <t>-</t>
        </is>
      </c>
      <c r="J553" s="319" t="inlineStr">
        <is>
          <t>-</t>
        </is>
      </c>
      <c r="K553" s="319" t="inlineStr">
        <is>
          <t>-</t>
        </is>
      </c>
      <c r="L553" s="319" t="inlineStr">
        <is>
          <t>-</t>
        </is>
      </c>
      <c r="M553" s="319" t="inlineStr">
        <is>
          <t>-</t>
        </is>
      </c>
      <c r="N553" s="319" t="inlineStr">
        <is>
          <t>-</t>
        </is>
      </c>
      <c r="O553" s="319" t="inlineStr">
        <is>
          <t>-</t>
        </is>
      </c>
      <c r="P553" s="319" t="inlineStr">
        <is>
          <t>-</t>
        </is>
      </c>
      <c r="Q553" s="462" t="n">
        <v>-315.7</v>
      </c>
      <c r="R553" s="462" t="n">
        <v>-274.93</v>
      </c>
      <c r="S553" s="462" t="n">
        <v>-289.6</v>
      </c>
      <c r="T553" s="462" t="n">
        <v>-400.3</v>
      </c>
      <c r="U553" s="462" t="n">
        <v>-415.48</v>
      </c>
      <c r="V553" s="462" t="n">
        <v>-436.25</v>
      </c>
      <c r="W553" s="462" t="n">
        <v>-467.58099</v>
      </c>
      <c r="X553" s="462" t="n">
        <v>-628.84</v>
      </c>
      <c r="Y553" s="462" t="n">
        <v>-625.7</v>
      </c>
      <c r="Z553" s="462" t="n">
        <v>-611.5</v>
      </c>
      <c r="AA553" s="462" t="n">
        <v>-630.35</v>
      </c>
      <c r="AB553" s="462" t="n">
        <v>-774.5</v>
      </c>
      <c r="AC553" s="462" t="n">
        <v>-735.55</v>
      </c>
      <c r="AD553" s="462" t="n">
        <v>-719.963</v>
      </c>
      <c r="AE553" s="462" t="n">
        <v>-688.45</v>
      </c>
      <c r="AF553" s="462" t="n">
        <v>-738.45</v>
      </c>
      <c r="AG553" s="462" t="n">
        <v>-732.95</v>
      </c>
      <c r="AH553" s="462" t="n">
        <v>-674.7</v>
      </c>
      <c r="AI553" s="462" t="n">
        <v>-545.05</v>
      </c>
      <c r="AJ553" s="462" t="n">
        <v>-602</v>
      </c>
      <c r="AK553" s="462" t="n">
        <v>-483.634</v>
      </c>
      <c r="AL553" s="462" t="n">
        <v>-518.64622</v>
      </c>
      <c r="AM553" s="462" t="n">
        <v>-472.657</v>
      </c>
      <c r="AN553" s="462" t="n">
        <v>-687.26956</v>
      </c>
      <c r="AO553" s="462" t="n">
        <v>-724.561</v>
      </c>
      <c r="AP553" s="462" t="n">
        <v>-698.1</v>
      </c>
      <c r="AQ553" s="462" t="n">
        <v>-680.74</v>
      </c>
      <c r="AR553" s="462" t="n">
        <v>-919.3</v>
      </c>
      <c r="AS553" s="462" t="n">
        <v>-965.25</v>
      </c>
      <c r="AT553" s="462" t="n">
        <v>-912.061</v>
      </c>
      <c r="AU553" s="462" t="n">
        <v>-655</v>
      </c>
      <c r="AV553" s="462" t="n">
        <v>-965</v>
      </c>
      <c r="AW553" s="462" t="n">
        <v>-765.1</v>
      </c>
      <c r="AX553" s="462" t="n">
        <v>-553.1</v>
      </c>
      <c r="AY553" s="462" t="n">
        <v>-550.1</v>
      </c>
      <c r="AZ553" s="462" t="n">
        <v>-1099.1</v>
      </c>
      <c r="BA553" s="462" t="n">
        <v>-972</v>
      </c>
      <c r="BB553" s="462" t="n">
        <v>-631</v>
      </c>
      <c r="BC553" s="462" t="n">
        <v>-523</v>
      </c>
      <c r="BD553" s="462" t="n">
        <v>-1082</v>
      </c>
      <c r="BE553" s="462" t="n">
        <v>-1136.1</v>
      </c>
      <c r="BF553" s="462" t="n">
        <v>-1085.95</v>
      </c>
      <c r="BG553" s="462" t="n">
        <v>-996</v>
      </c>
      <c r="BH553" s="462" t="n">
        <v>-1270.85</v>
      </c>
      <c r="BI553" s="462" t="n">
        <v>-994</v>
      </c>
      <c r="BJ553" s="462" t="n">
        <v>-588.45</v>
      </c>
      <c r="BK553" s="462" t="n">
        <v>-358.1</v>
      </c>
      <c r="BL553" s="462" t="n">
        <v>-1116.4</v>
      </c>
      <c r="BM553" s="462" t="n">
        <v>-935.6</v>
      </c>
      <c r="BN553" s="462" t="n">
        <v>-938.95</v>
      </c>
      <c r="BO553" s="462" t="n">
        <v>-871.5</v>
      </c>
      <c r="BP553" s="462" t="n">
        <v>-1617</v>
      </c>
      <c r="BQ553" s="462" t="n">
        <v>-1919</v>
      </c>
      <c r="BR553" s="462" t="n">
        <v>-1902.8</v>
      </c>
      <c r="BS553" s="462" t="n">
        <v>-1696</v>
      </c>
      <c r="BT553" s="462" t="n">
        <v>-2583.1</v>
      </c>
      <c r="BU553" s="462" t="n">
        <v>-2693</v>
      </c>
      <c r="BV553" s="462" t="n">
        <v>-2758</v>
      </c>
      <c r="BW553" s="462" t="n">
        <v>-2570</v>
      </c>
      <c r="BX553" s="462" t="n">
        <v>-3348</v>
      </c>
      <c r="BY553" s="319" t="inlineStr">
        <is>
          <t>-</t>
        </is>
      </c>
      <c r="BZ553" s="319" t="inlineStr">
        <is>
          <t>-</t>
        </is>
      </c>
      <c r="CA553" s="319" t="inlineStr">
        <is>
          <t>-</t>
        </is>
      </c>
      <c r="CB553" s="319" t="inlineStr">
        <is>
          <t>-</t>
        </is>
      </c>
      <c r="CC553" s="302" t="n"/>
      <c r="CD553" s="302" t="n"/>
      <c r="CE553" s="302" t="n"/>
      <c r="CF553" s="302" t="n"/>
      <c r="CG553" s="302" t="n"/>
      <c r="CH553" s="302" t="n"/>
      <c r="CI553" s="302" t="n"/>
      <c r="CJ553" s="302" t="n"/>
      <c r="CK553" s="302" t="n"/>
      <c r="CL553" s="302" t="n"/>
      <c r="CM553" s="302" t="n"/>
      <c r="CN553" s="302" t="n"/>
      <c r="CO553" s="302" t="n"/>
      <c r="CP553" s="302" t="n"/>
      <c r="CQ553" s="302" t="n"/>
      <c r="CR553" s="302" t="n"/>
      <c r="CS553" s="302" t="n"/>
      <c r="CT553" s="302" t="n"/>
      <c r="CU553" s="302" t="n"/>
      <c r="CV553" s="302" t="n"/>
    </row>
    <row r="554" ht="10.5" customHeight="1" s="412">
      <c r="A554" s="302" t="inlineStr">
        <is>
          <t xml:space="preserve">    High</t>
        </is>
      </c>
      <c r="B554" s="319" t="inlineStr">
        <is>
          <t>-</t>
        </is>
      </c>
      <c r="C554" s="319" t="inlineStr">
        <is>
          <t>-</t>
        </is>
      </c>
      <c r="D554" s="319" t="inlineStr">
        <is>
          <t>-</t>
        </is>
      </c>
      <c r="E554" s="319" t="inlineStr">
        <is>
          <t>-</t>
        </is>
      </c>
      <c r="F554" s="319" t="inlineStr">
        <is>
          <t>-</t>
        </is>
      </c>
      <c r="G554" s="319" t="inlineStr">
        <is>
          <t>-</t>
        </is>
      </c>
      <c r="H554" s="319" t="inlineStr">
        <is>
          <t>-</t>
        </is>
      </c>
      <c r="I554" s="319" t="inlineStr">
        <is>
          <t>-</t>
        </is>
      </c>
      <c r="J554" s="319" t="inlineStr">
        <is>
          <t>-</t>
        </is>
      </c>
      <c r="K554" s="319" t="inlineStr">
        <is>
          <t>-</t>
        </is>
      </c>
      <c r="L554" s="319" t="inlineStr">
        <is>
          <t>-</t>
        </is>
      </c>
      <c r="M554" s="319" t="inlineStr">
        <is>
          <t>-</t>
        </is>
      </c>
      <c r="N554" s="319" t="inlineStr">
        <is>
          <t>-</t>
        </is>
      </c>
      <c r="O554" s="319" t="inlineStr">
        <is>
          <t>-</t>
        </is>
      </c>
      <c r="P554" s="319" t="inlineStr">
        <is>
          <t>-</t>
        </is>
      </c>
      <c r="Q554" s="462" t="n">
        <v>-315.7</v>
      </c>
      <c r="R554" s="462" t="n">
        <v>-272.66</v>
      </c>
      <c r="S554" s="462" t="n">
        <v>-210.504</v>
      </c>
      <c r="T554" s="462" t="n">
        <v>-388.9</v>
      </c>
      <c r="U554" s="462" t="n">
        <v>-394</v>
      </c>
      <c r="V554" s="462" t="n">
        <v>-418.02576</v>
      </c>
      <c r="W554" s="462" t="n">
        <v>-423</v>
      </c>
      <c r="X554" s="462" t="n">
        <v>-606.1</v>
      </c>
      <c r="Y554" s="462" t="n">
        <v>-612.8</v>
      </c>
      <c r="Z554" s="462" t="n">
        <v>-600.71</v>
      </c>
      <c r="AA554" s="462" t="n">
        <v>-606.7</v>
      </c>
      <c r="AB554" s="462" t="n">
        <v>-705.3</v>
      </c>
      <c r="AC554" s="462" t="n">
        <v>-675.203</v>
      </c>
      <c r="AD554" s="462" t="n">
        <v>-672.8</v>
      </c>
      <c r="AE554" s="462" t="n">
        <v>-674.899</v>
      </c>
      <c r="AF554" s="462" t="n">
        <v>-728.1</v>
      </c>
      <c r="AG554" s="462" t="n">
        <v>-701.4</v>
      </c>
      <c r="AH554" s="462" t="n">
        <v>-658.889</v>
      </c>
      <c r="AI554" s="462" t="n">
        <v>-480.447</v>
      </c>
      <c r="AJ554" s="462" t="n">
        <v>-514.6</v>
      </c>
      <c r="AK554" s="462" t="n">
        <v>-475.5</v>
      </c>
      <c r="AL554" s="462" t="n">
        <v>-501</v>
      </c>
      <c r="AM554" s="462" t="n">
        <v>-430.3</v>
      </c>
      <c r="AN554" s="462" t="n">
        <v>-630.1</v>
      </c>
      <c r="AO554" s="462" t="n">
        <v>-687.94579</v>
      </c>
      <c r="AP554" s="462" t="n">
        <v>-643</v>
      </c>
      <c r="AQ554" s="462" t="n">
        <v>-673.8</v>
      </c>
      <c r="AR554" s="462" t="n">
        <v>-578.5</v>
      </c>
      <c r="AS554" s="462" t="n">
        <v>-948.612</v>
      </c>
      <c r="AT554" s="462" t="n">
        <v>-574</v>
      </c>
      <c r="AU554" s="462" t="n">
        <v>-339.9</v>
      </c>
      <c r="AV554" s="462" t="n">
        <v>-900.2</v>
      </c>
      <c r="AW554" s="462" t="n">
        <v>-689</v>
      </c>
      <c r="AX554" s="462" t="n">
        <v>-506.7</v>
      </c>
      <c r="AY554" s="462" t="n">
        <v>-465</v>
      </c>
      <c r="AZ554" s="462" t="n">
        <v>-877.2</v>
      </c>
      <c r="BA554" s="462" t="n">
        <v>-623.7</v>
      </c>
      <c r="BB554" s="462" t="n">
        <v>-436.1</v>
      </c>
      <c r="BC554" s="462" t="n">
        <v>-417</v>
      </c>
      <c r="BD554" s="462" t="n">
        <v>-1082</v>
      </c>
      <c r="BE554" s="462" t="n">
        <v>-1084</v>
      </c>
      <c r="BF554" s="462" t="n">
        <v>-877.9</v>
      </c>
      <c r="BG554" s="462" t="n">
        <v>-912.6</v>
      </c>
      <c r="BH554" s="462" t="n">
        <v>-1041.4</v>
      </c>
      <c r="BI554" s="462" t="n">
        <v>-891.8</v>
      </c>
      <c r="BJ554" s="462" t="n">
        <v>-448</v>
      </c>
      <c r="BK554" s="462" t="n">
        <v>-169</v>
      </c>
      <c r="BL554" s="462" t="n">
        <v>-780</v>
      </c>
      <c r="BM554" s="462" t="n">
        <v>-842</v>
      </c>
      <c r="BN554" s="462" t="n">
        <v>-897</v>
      </c>
      <c r="BO554" s="462" t="n">
        <v>-751</v>
      </c>
      <c r="BP554" s="462" t="n">
        <v>-1541.4</v>
      </c>
      <c r="BQ554" s="462" t="n">
        <v>-1833</v>
      </c>
      <c r="BR554" s="462" t="n">
        <v>-1759</v>
      </c>
      <c r="BS554" s="462" t="n">
        <v>-1621</v>
      </c>
      <c r="BT554" s="462" t="n">
        <v>-2413</v>
      </c>
      <c r="BU554" s="462" t="n">
        <v>-2693</v>
      </c>
      <c r="BV554" s="462" t="n">
        <v>-2758</v>
      </c>
      <c r="BW554" s="462" t="n">
        <v>-2570</v>
      </c>
      <c r="BX554" s="462" t="n">
        <v>-3348</v>
      </c>
      <c r="BY554" s="319" t="inlineStr">
        <is>
          <t>-</t>
        </is>
      </c>
      <c r="BZ554" s="319" t="inlineStr">
        <is>
          <t>-</t>
        </is>
      </c>
      <c r="CA554" s="319" t="inlineStr">
        <is>
          <t>-</t>
        </is>
      </c>
      <c r="CB554" s="319" t="inlineStr">
        <is>
          <t>-</t>
        </is>
      </c>
      <c r="CC554" s="302" t="n"/>
      <c r="CD554" s="302" t="n"/>
      <c r="CE554" s="302" t="n"/>
      <c r="CF554" s="302" t="n"/>
      <c r="CG554" s="302" t="n"/>
      <c r="CH554" s="302" t="n"/>
      <c r="CI554" s="302" t="n"/>
      <c r="CJ554" s="302" t="n"/>
      <c r="CK554" s="302" t="n"/>
      <c r="CL554" s="302" t="n"/>
      <c r="CM554" s="302" t="n"/>
      <c r="CN554" s="302" t="n"/>
      <c r="CO554" s="302" t="n"/>
      <c r="CP554" s="302" t="n"/>
      <c r="CQ554" s="302" t="n"/>
      <c r="CR554" s="302" t="n"/>
      <c r="CS554" s="302" t="n"/>
      <c r="CT554" s="302" t="n"/>
      <c r="CU554" s="302" t="n"/>
      <c r="CV554" s="302" t="n"/>
    </row>
    <row r="555" ht="10.5" customHeight="1" s="412">
      <c r="A555" s="302" t="inlineStr">
        <is>
          <t xml:space="preserve">    Low</t>
        </is>
      </c>
      <c r="B555" s="319" t="inlineStr">
        <is>
          <t>-</t>
        </is>
      </c>
      <c r="C555" s="319" t="inlineStr">
        <is>
          <t>-</t>
        </is>
      </c>
      <c r="D555" s="319" t="inlineStr">
        <is>
          <t>-</t>
        </is>
      </c>
      <c r="E555" s="319" t="inlineStr">
        <is>
          <t>-</t>
        </is>
      </c>
      <c r="F555" s="319" t="inlineStr">
        <is>
          <t>-</t>
        </is>
      </c>
      <c r="G555" s="319" t="inlineStr">
        <is>
          <t>-</t>
        </is>
      </c>
      <c r="H555" s="319" t="inlineStr">
        <is>
          <t>-</t>
        </is>
      </c>
      <c r="I555" s="319" t="inlineStr">
        <is>
          <t>-</t>
        </is>
      </c>
      <c r="J555" s="319" t="inlineStr">
        <is>
          <t>-</t>
        </is>
      </c>
      <c r="K555" s="319" t="inlineStr">
        <is>
          <t>-</t>
        </is>
      </c>
      <c r="L555" s="319" t="inlineStr">
        <is>
          <t>-</t>
        </is>
      </c>
      <c r="M555" s="319" t="inlineStr">
        <is>
          <t>-</t>
        </is>
      </c>
      <c r="N555" s="319" t="inlineStr">
        <is>
          <t>-</t>
        </is>
      </c>
      <c r="O555" s="319" t="inlineStr">
        <is>
          <t>-</t>
        </is>
      </c>
      <c r="P555" s="319" t="inlineStr">
        <is>
          <t>-</t>
        </is>
      </c>
      <c r="Q555" s="462" t="n">
        <v>-315.7</v>
      </c>
      <c r="R555" s="462" t="n">
        <v>-277.2</v>
      </c>
      <c r="S555" s="462" t="n">
        <v>-305.27</v>
      </c>
      <c r="T555" s="462" t="n">
        <v>-460.15</v>
      </c>
      <c r="U555" s="462" t="n">
        <v>-435.9</v>
      </c>
      <c r="V555" s="462" t="n">
        <v>-474.941</v>
      </c>
      <c r="W555" s="462" t="n">
        <v>-472.8</v>
      </c>
      <c r="X555" s="462" t="n">
        <v>-631.8</v>
      </c>
      <c r="Y555" s="462" t="n">
        <v>-626.1799999999999</v>
      </c>
      <c r="Z555" s="462" t="n">
        <v>-636.2</v>
      </c>
      <c r="AA555" s="462" t="n">
        <v>-667.59</v>
      </c>
      <c r="AB555" s="462" t="n">
        <v>-867.423</v>
      </c>
      <c r="AC555" s="462" t="n">
        <v>-752.8</v>
      </c>
      <c r="AD555" s="462" t="n">
        <v>-752.6</v>
      </c>
      <c r="AE555" s="462" t="n">
        <v>-725.1</v>
      </c>
      <c r="AF555" s="462" t="n">
        <v>-918.002</v>
      </c>
      <c r="AG555" s="462" t="n">
        <v>-808.247</v>
      </c>
      <c r="AH555" s="462" t="n">
        <v>-697</v>
      </c>
      <c r="AI555" s="462" t="n">
        <v>-564.9</v>
      </c>
      <c r="AJ555" s="462" t="n">
        <v>-779</v>
      </c>
      <c r="AK555" s="462" t="n">
        <v>-607</v>
      </c>
      <c r="AL555" s="462" t="n">
        <v>-661.8</v>
      </c>
      <c r="AM555" s="462" t="n">
        <v>-610.2</v>
      </c>
      <c r="AN555" s="462" t="n">
        <v>-732.2</v>
      </c>
      <c r="AO555" s="462" t="n">
        <v>-751.8</v>
      </c>
      <c r="AP555" s="462" t="n">
        <v>-729.984</v>
      </c>
      <c r="AQ555" s="462" t="n">
        <v>-687</v>
      </c>
      <c r="AR555" s="462" t="n">
        <v>-942.907</v>
      </c>
      <c r="AS555" s="462" t="n">
        <v>-1038.9</v>
      </c>
      <c r="AT555" s="462" t="n">
        <v>-1024.6</v>
      </c>
      <c r="AU555" s="462" t="n">
        <v>-1027.954</v>
      </c>
      <c r="AV555" s="462" t="n">
        <v>-1015</v>
      </c>
      <c r="AW555" s="462" t="n">
        <v>-877.2</v>
      </c>
      <c r="AX555" s="462" t="n">
        <v>-761</v>
      </c>
      <c r="AY555" s="462" t="n">
        <v>-843</v>
      </c>
      <c r="AZ555" s="462" t="n">
        <v>-1321</v>
      </c>
      <c r="BA555" s="462" t="n">
        <v>-1076.5</v>
      </c>
      <c r="BB555" s="462" t="n">
        <v>-1073.9</v>
      </c>
      <c r="BC555" s="462" t="n">
        <v>-574.6</v>
      </c>
      <c r="BD555" s="462" t="n">
        <v>-1082</v>
      </c>
      <c r="BE555" s="462" t="n">
        <v>-1179.1</v>
      </c>
      <c r="BF555" s="462" t="n">
        <v>-1195</v>
      </c>
      <c r="BG555" s="462" t="n">
        <v>-1077.1</v>
      </c>
      <c r="BH555" s="462" t="n">
        <v>-1426</v>
      </c>
      <c r="BI555" s="462" t="n">
        <v>-1215.7</v>
      </c>
      <c r="BJ555" s="462" t="n">
        <v>-893.2</v>
      </c>
      <c r="BK555" s="462" t="n">
        <v>-975.2</v>
      </c>
      <c r="BL555" s="462" t="n">
        <v>-1614</v>
      </c>
      <c r="BM555" s="462" t="n">
        <v>-1121</v>
      </c>
      <c r="BN555" s="462" t="n">
        <v>-1115</v>
      </c>
      <c r="BO555" s="462" t="n">
        <v>-912.6</v>
      </c>
      <c r="BP555" s="462" t="n">
        <v>-1853</v>
      </c>
      <c r="BQ555" s="462" t="n">
        <v>-2105.3</v>
      </c>
      <c r="BR555" s="462" t="n">
        <v>-2173</v>
      </c>
      <c r="BS555" s="462" t="n">
        <v>-1804</v>
      </c>
      <c r="BT555" s="462" t="n">
        <v>-2856</v>
      </c>
      <c r="BU555" s="462" t="n">
        <v>-2693</v>
      </c>
      <c r="BV555" s="462" t="n">
        <v>-2758</v>
      </c>
      <c r="BW555" s="462" t="n">
        <v>-2570</v>
      </c>
      <c r="BX555" s="462" t="n">
        <v>-3348</v>
      </c>
      <c r="BY555" s="319" t="inlineStr">
        <is>
          <t>-</t>
        </is>
      </c>
      <c r="BZ555" s="319" t="inlineStr">
        <is>
          <t>-</t>
        </is>
      </c>
      <c r="CA555" s="319" t="inlineStr">
        <is>
          <t>-</t>
        </is>
      </c>
      <c r="CB555" s="319" t="inlineStr">
        <is>
          <t>-</t>
        </is>
      </c>
      <c r="CC555" s="302" t="n"/>
      <c r="CD555" s="302" t="n"/>
      <c r="CE555" s="302" t="n"/>
      <c r="CF555" s="302" t="n"/>
      <c r="CG555" s="302" t="n"/>
      <c r="CH555" s="302" t="n"/>
      <c r="CI555" s="302" t="n"/>
      <c r="CJ555" s="302" t="n"/>
      <c r="CK555" s="302" t="n"/>
      <c r="CL555" s="302" t="n"/>
      <c r="CM555" s="302" t="n"/>
      <c r="CN555" s="302" t="n"/>
      <c r="CO555" s="302" t="n"/>
      <c r="CP555" s="302" t="n"/>
      <c r="CQ555" s="302" t="n"/>
      <c r="CR555" s="302" t="n"/>
      <c r="CS555" s="302" t="n"/>
      <c r="CT555" s="302" t="n"/>
      <c r="CU555" s="302" t="n"/>
      <c r="CV555" s="302" t="n"/>
    </row>
    <row r="556" ht="10.5" customHeight="1" s="412">
      <c r="A556" s="302" t="inlineStr">
        <is>
          <t xml:space="preserve">    Std. Dev.</t>
        </is>
      </c>
      <c r="B556" s="319" t="inlineStr">
        <is>
          <t>-</t>
        </is>
      </c>
      <c r="C556" s="319" t="inlineStr">
        <is>
          <t>-</t>
        </is>
      </c>
      <c r="D556" s="319" t="inlineStr">
        <is>
          <t>-</t>
        </is>
      </c>
      <c r="E556" s="319" t="inlineStr">
        <is>
          <t>-</t>
        </is>
      </c>
      <c r="F556" s="319" t="inlineStr">
        <is>
          <t>-</t>
        </is>
      </c>
      <c r="G556" s="319" t="inlineStr">
        <is>
          <t>-</t>
        </is>
      </c>
      <c r="H556" s="319" t="inlineStr">
        <is>
          <t>-</t>
        </is>
      </c>
      <c r="I556" s="319" t="inlineStr">
        <is>
          <t>-</t>
        </is>
      </c>
      <c r="J556" s="319" t="inlineStr">
        <is>
          <t>-</t>
        </is>
      </c>
      <c r="K556" s="319" t="inlineStr">
        <is>
          <t>-</t>
        </is>
      </c>
      <c r="L556" s="319" t="inlineStr">
        <is>
          <t>-</t>
        </is>
      </c>
      <c r="M556" s="319" t="inlineStr">
        <is>
          <t>-</t>
        </is>
      </c>
      <c r="N556" s="319" t="inlineStr">
        <is>
          <t>-</t>
        </is>
      </c>
      <c r="O556" s="319" t="inlineStr">
        <is>
          <t>-</t>
        </is>
      </c>
      <c r="P556" s="319" t="inlineStr">
        <is>
          <t>-</t>
        </is>
      </c>
      <c r="Q556" s="460" t="n">
        <v>0</v>
      </c>
      <c r="R556" s="460" t="n">
        <v>2.27</v>
      </c>
      <c r="S556" s="460" t="n">
        <v>37.87483</v>
      </c>
      <c r="T556" s="460" t="n">
        <v>25.39275</v>
      </c>
      <c r="U556" s="460" t="n">
        <v>15.75432</v>
      </c>
      <c r="V556" s="460" t="n">
        <v>21.49891</v>
      </c>
      <c r="W556" s="460" t="n">
        <v>18.70656</v>
      </c>
      <c r="X556" s="460" t="n">
        <v>11.48119</v>
      </c>
      <c r="Y556" s="460" t="n">
        <v>6.19735</v>
      </c>
      <c r="Z556" s="460" t="n">
        <v>14.85506</v>
      </c>
      <c r="AA556" s="460" t="n">
        <v>25.99987</v>
      </c>
      <c r="AB556" s="460" t="n">
        <v>66.42221000000001</v>
      </c>
      <c r="AC556" s="460" t="n">
        <v>30.90643</v>
      </c>
      <c r="AD556" s="460" t="n">
        <v>36.36451</v>
      </c>
      <c r="AE556" s="460" t="n">
        <v>19.64119</v>
      </c>
      <c r="AF556" s="460" t="n">
        <v>79.48572</v>
      </c>
      <c r="AG556" s="460" t="n">
        <v>39.32746</v>
      </c>
      <c r="AH556" s="460" t="n">
        <v>14.35158</v>
      </c>
      <c r="AI556" s="460" t="n">
        <v>32.09325</v>
      </c>
      <c r="AJ556" s="460" t="n">
        <v>88.72298000000001</v>
      </c>
      <c r="AK556" s="460" t="n">
        <v>51.56454</v>
      </c>
      <c r="AL556" s="460" t="n">
        <v>56.14409</v>
      </c>
      <c r="AM556" s="460" t="n">
        <v>65.11756</v>
      </c>
      <c r="AN556" s="460" t="n">
        <v>35.82694</v>
      </c>
      <c r="AO556" s="460" t="n">
        <v>20.32153</v>
      </c>
      <c r="AP556" s="460" t="n">
        <v>26.49719</v>
      </c>
      <c r="AQ556" s="460" t="n">
        <v>5.39126</v>
      </c>
      <c r="AR556" s="460" t="n">
        <v>151.99183</v>
      </c>
      <c r="AS556" s="460" t="n">
        <v>36.58442</v>
      </c>
      <c r="AT556" s="460" t="n">
        <v>177.45309</v>
      </c>
      <c r="AU556" s="460" t="n">
        <v>222.09716</v>
      </c>
      <c r="AV556" s="460" t="n">
        <v>46.99655</v>
      </c>
      <c r="AW556" s="460" t="n">
        <v>77.29946</v>
      </c>
      <c r="AX556" s="460" t="n">
        <v>99.90249</v>
      </c>
      <c r="AY556" s="460" t="n">
        <v>161.90409</v>
      </c>
      <c r="AZ556" s="460" t="n">
        <v>221.9</v>
      </c>
      <c r="BA556" s="460" t="n">
        <v>193.58058</v>
      </c>
      <c r="BB556" s="460" t="n">
        <v>248.06673</v>
      </c>
      <c r="BC556" s="460" t="n">
        <v>65.60514999999999</v>
      </c>
      <c r="BD556" s="460" t="n">
        <v>0</v>
      </c>
      <c r="BE556" s="460" t="n">
        <v>42.62021</v>
      </c>
      <c r="BF556" s="460" t="n">
        <v>123.68252</v>
      </c>
      <c r="BG556" s="460" t="n">
        <v>75.01573999999999</v>
      </c>
      <c r="BH556" s="460" t="n">
        <v>164.84701</v>
      </c>
      <c r="BI556" s="460" t="n">
        <v>119.76818</v>
      </c>
      <c r="BJ556" s="460" t="n">
        <v>181.40931</v>
      </c>
      <c r="BK556" s="460" t="n">
        <v>310.87845</v>
      </c>
      <c r="BL556" s="460" t="n">
        <v>344.21384</v>
      </c>
      <c r="BM556" s="460" t="n">
        <v>115.93826</v>
      </c>
      <c r="BN556" s="460" t="n">
        <v>84.12596000000001</v>
      </c>
      <c r="BO556" s="460" t="n">
        <v>62.19701</v>
      </c>
      <c r="BP556" s="460" t="n">
        <v>132.70934</v>
      </c>
      <c r="BQ556" s="460" t="n">
        <v>113.65199</v>
      </c>
      <c r="BR556" s="460" t="n">
        <v>171.62054</v>
      </c>
      <c r="BS556" s="460" t="n">
        <v>75.11324999999999</v>
      </c>
      <c r="BT556" s="460" t="n">
        <v>182.46991</v>
      </c>
      <c r="BU556" s="460" t="n">
        <v>0</v>
      </c>
      <c r="BV556" s="460" t="n">
        <v>0</v>
      </c>
      <c r="BW556" s="460" t="n">
        <v>0</v>
      </c>
      <c r="BX556" s="460" t="n">
        <v>0</v>
      </c>
      <c r="BY556" s="319" t="inlineStr">
        <is>
          <t>-</t>
        </is>
      </c>
      <c r="BZ556" s="319" t="inlineStr">
        <is>
          <t>-</t>
        </is>
      </c>
      <c r="CA556" s="319" t="inlineStr">
        <is>
          <t>-</t>
        </is>
      </c>
      <c r="CB556" s="319" t="inlineStr">
        <is>
          <t>-</t>
        </is>
      </c>
      <c r="CC556" s="302" t="n"/>
      <c r="CD556" s="302" t="n"/>
      <c r="CE556" s="302" t="n"/>
      <c r="CF556" s="302" t="n"/>
      <c r="CG556" s="302" t="n"/>
      <c r="CH556" s="302" t="n"/>
      <c r="CI556" s="302" t="n"/>
      <c r="CJ556" s="302" t="n"/>
      <c r="CK556" s="302" t="n"/>
      <c r="CL556" s="302" t="n"/>
      <c r="CM556" s="302" t="n"/>
      <c r="CN556" s="302" t="n"/>
      <c r="CO556" s="302" t="n"/>
      <c r="CP556" s="302" t="n"/>
      <c r="CQ556" s="302" t="n"/>
      <c r="CR556" s="302" t="n"/>
      <c r="CS556" s="302" t="n"/>
      <c r="CT556" s="302" t="n"/>
      <c r="CU556" s="302" t="n"/>
      <c r="CV556" s="302" t="n"/>
    </row>
    <row r="557" ht="10.5" customHeight="1" s="412">
      <c r="A557" s="302" t="inlineStr">
        <is>
          <t xml:space="preserve">    No. of Estimates</t>
        </is>
      </c>
      <c r="B557" s="319" t="inlineStr">
        <is>
          <t>-</t>
        </is>
      </c>
      <c r="C557" s="319" t="inlineStr">
        <is>
          <t>-</t>
        </is>
      </c>
      <c r="D557" s="319" t="inlineStr">
        <is>
          <t>-</t>
        </is>
      </c>
      <c r="E557" s="319" t="inlineStr">
        <is>
          <t>-</t>
        </is>
      </c>
      <c r="F557" s="319" t="inlineStr">
        <is>
          <t>-</t>
        </is>
      </c>
      <c r="G557" s="319" t="inlineStr">
        <is>
          <t>-</t>
        </is>
      </c>
      <c r="H557" s="319" t="inlineStr">
        <is>
          <t>-</t>
        </is>
      </c>
      <c r="I557" s="319" t="inlineStr">
        <is>
          <t>-</t>
        </is>
      </c>
      <c r="J557" s="319" t="inlineStr">
        <is>
          <t>-</t>
        </is>
      </c>
      <c r="K557" s="319" t="inlineStr">
        <is>
          <t>-</t>
        </is>
      </c>
      <c r="L557" s="319" t="inlineStr">
        <is>
          <t>-</t>
        </is>
      </c>
      <c r="M557" s="319" t="inlineStr">
        <is>
          <t>-</t>
        </is>
      </c>
      <c r="N557" s="319" t="inlineStr">
        <is>
          <t>-</t>
        </is>
      </c>
      <c r="O557" s="319" t="inlineStr">
        <is>
          <t>-</t>
        </is>
      </c>
      <c r="P557" s="319" t="inlineStr">
        <is>
          <t>-</t>
        </is>
      </c>
      <c r="Q557" s="319" t="inlineStr">
        <is>
          <t>1/1</t>
        </is>
      </c>
      <c r="R557" s="319" t="inlineStr">
        <is>
          <t>2/2</t>
        </is>
      </c>
      <c r="S557" s="319" t="inlineStr">
        <is>
          <t>4/4</t>
        </is>
      </c>
      <c r="T557" s="319" t="inlineStr">
        <is>
          <t>5/5</t>
        </is>
      </c>
      <c r="U557" s="319" t="inlineStr">
        <is>
          <t>5/5</t>
        </is>
      </c>
      <c r="V557" s="319" t="inlineStr">
        <is>
          <t>6/6</t>
        </is>
      </c>
      <c r="W557" s="319" t="inlineStr">
        <is>
          <t>5/6</t>
        </is>
      </c>
      <c r="X557" s="319" t="inlineStr">
        <is>
          <t>3/4</t>
        </is>
      </c>
      <c r="Y557" s="319" t="inlineStr">
        <is>
          <t>3/4</t>
        </is>
      </c>
      <c r="Z557" s="319" t="inlineStr">
        <is>
          <t>3/4</t>
        </is>
      </c>
      <c r="AA557" s="319" t="inlineStr">
        <is>
          <t>4/4</t>
        </is>
      </c>
      <c r="AB557" s="319" t="inlineStr">
        <is>
          <t>3/3</t>
        </is>
      </c>
      <c r="AC557" s="319" t="inlineStr">
        <is>
          <t>4/4</t>
        </is>
      </c>
      <c r="AD557" s="319" t="inlineStr">
        <is>
          <t>4/4</t>
        </is>
      </c>
      <c r="AE557" s="319" t="inlineStr">
        <is>
          <t>4/4</t>
        </is>
      </c>
      <c r="AF557" s="319" t="inlineStr">
        <is>
          <t>4/4</t>
        </is>
      </c>
      <c r="AG557" s="319" t="inlineStr">
        <is>
          <t>4/4</t>
        </is>
      </c>
      <c r="AH557" s="319" t="inlineStr">
        <is>
          <t>4/4</t>
        </is>
      </c>
      <c r="AI557" s="319" t="inlineStr">
        <is>
          <t>4/5</t>
        </is>
      </c>
      <c r="AJ557" s="319" t="inlineStr">
        <is>
          <t>5/5</t>
        </is>
      </c>
      <c r="AK557" s="319" t="inlineStr">
        <is>
          <t>5/5</t>
        </is>
      </c>
      <c r="AL557" s="319" t="inlineStr">
        <is>
          <t>6/6</t>
        </is>
      </c>
      <c r="AM557" s="319" t="inlineStr">
        <is>
          <t>5/6</t>
        </is>
      </c>
      <c r="AN557" s="319" t="inlineStr">
        <is>
          <t>6/6</t>
        </is>
      </c>
      <c r="AO557" s="319" t="inlineStr">
        <is>
          <t>5/5</t>
        </is>
      </c>
      <c r="AP557" s="319" t="inlineStr">
        <is>
          <t>6/6</t>
        </is>
      </c>
      <c r="AQ557" s="319" t="inlineStr">
        <is>
          <t>3/3</t>
        </is>
      </c>
      <c r="AR557" s="319" t="inlineStr">
        <is>
          <t>4/4</t>
        </is>
      </c>
      <c r="AS557" s="319" t="inlineStr">
        <is>
          <t>4/4</t>
        </is>
      </c>
      <c r="AT557" s="319" t="inlineStr">
        <is>
          <t>4/4</t>
        </is>
      </c>
      <c r="AU557" s="319" t="inlineStr">
        <is>
          <t>5/5</t>
        </is>
      </c>
      <c r="AV557" s="319" t="inlineStr">
        <is>
          <t>3/4</t>
        </is>
      </c>
      <c r="AW557" s="319" t="inlineStr">
        <is>
          <t>3/4</t>
        </is>
      </c>
      <c r="AX557" s="319" t="inlineStr">
        <is>
          <t>4/5</t>
        </is>
      </c>
      <c r="AY557" s="319" t="inlineStr">
        <is>
          <t>3/3</t>
        </is>
      </c>
      <c r="AZ557" s="319" t="inlineStr">
        <is>
          <t>2/2</t>
        </is>
      </c>
      <c r="BA557" s="319" t="inlineStr">
        <is>
          <t>3/3</t>
        </is>
      </c>
      <c r="BB557" s="319" t="inlineStr">
        <is>
          <t>4/4</t>
        </is>
      </c>
      <c r="BC557" s="319" t="inlineStr">
        <is>
          <t>3/3</t>
        </is>
      </c>
      <c r="BD557" s="319" t="inlineStr">
        <is>
          <t>2/2</t>
        </is>
      </c>
      <c r="BE557" s="319" t="inlineStr">
        <is>
          <t>4/4</t>
        </is>
      </c>
      <c r="BF557" s="319" t="inlineStr">
        <is>
          <t>4/4</t>
        </is>
      </c>
      <c r="BG557" s="319" t="inlineStr">
        <is>
          <t>4/4</t>
        </is>
      </c>
      <c r="BH557" s="319" t="inlineStr">
        <is>
          <t>4/4</t>
        </is>
      </c>
      <c r="BI557" s="319" t="inlineStr">
        <is>
          <t>4/4</t>
        </is>
      </c>
      <c r="BJ557" s="319" t="inlineStr">
        <is>
          <t>4/4</t>
        </is>
      </c>
      <c r="BK557" s="319" t="inlineStr">
        <is>
          <t>4/4</t>
        </is>
      </c>
      <c r="BL557" s="319" t="inlineStr">
        <is>
          <t>4/4</t>
        </is>
      </c>
      <c r="BM557" s="319" t="inlineStr">
        <is>
          <t>3/3</t>
        </is>
      </c>
      <c r="BN557" s="319" t="inlineStr">
        <is>
          <t>4/4</t>
        </is>
      </c>
      <c r="BO557" s="319" t="inlineStr">
        <is>
          <t>4/3</t>
        </is>
      </c>
      <c r="BP557" s="319" t="inlineStr">
        <is>
          <t>3/3</t>
        </is>
      </c>
      <c r="BQ557" s="319" t="inlineStr">
        <is>
          <t>3/3</t>
        </is>
      </c>
      <c r="BR557" s="319" t="inlineStr">
        <is>
          <t>3/3</t>
        </is>
      </c>
      <c r="BS557" s="319" t="inlineStr">
        <is>
          <t>3/3</t>
        </is>
      </c>
      <c r="BT557" s="319" t="inlineStr">
        <is>
          <t>3/3</t>
        </is>
      </c>
      <c r="BU557" s="319" t="inlineStr">
        <is>
          <t>1/1</t>
        </is>
      </c>
      <c r="BV557" s="319" t="inlineStr">
        <is>
          <t>1/1</t>
        </is>
      </c>
      <c r="BW557" s="319" t="inlineStr">
        <is>
          <t>1/1</t>
        </is>
      </c>
      <c r="BX557" s="319" t="inlineStr">
        <is>
          <t>1/1</t>
        </is>
      </c>
      <c r="BY557" s="319" t="inlineStr">
        <is>
          <t>-</t>
        </is>
      </c>
      <c r="BZ557" s="319" t="inlineStr">
        <is>
          <t>-</t>
        </is>
      </c>
      <c r="CA557" s="319" t="inlineStr">
        <is>
          <t>-</t>
        </is>
      </c>
      <c r="CB557" s="319" t="inlineStr">
        <is>
          <t>-</t>
        </is>
      </c>
      <c r="CC557" s="302" t="n"/>
      <c r="CD557" s="302" t="n"/>
      <c r="CE557" s="302" t="n"/>
      <c r="CF557" s="302" t="n"/>
      <c r="CG557" s="302" t="n"/>
      <c r="CH557" s="302" t="n"/>
      <c r="CI557" s="302" t="n"/>
      <c r="CJ557" s="302" t="n"/>
      <c r="CK557" s="302" t="n"/>
      <c r="CL557" s="302" t="n"/>
      <c r="CM557" s="302" t="n"/>
      <c r="CN557" s="302" t="n"/>
      <c r="CO557" s="302" t="n"/>
      <c r="CP557" s="302" t="n"/>
      <c r="CQ557" s="302" t="n"/>
      <c r="CR557" s="302" t="n"/>
      <c r="CS557" s="302" t="n"/>
      <c r="CT557" s="302" t="n"/>
      <c r="CU557" s="302" t="n"/>
      <c r="CV557" s="302" t="n"/>
    </row>
    <row r="558" ht="10.5" customHeight="1" s="412">
      <c r="A558" s="302" t="inlineStr">
        <is>
          <t xml:space="preserve">    Acctg. Standard</t>
        </is>
      </c>
      <c r="B558" s="319" t="inlineStr">
        <is>
          <t>-</t>
        </is>
      </c>
      <c r="C558" s="319" t="inlineStr">
        <is>
          <t>-</t>
        </is>
      </c>
      <c r="D558" s="319" t="inlineStr">
        <is>
          <t>-</t>
        </is>
      </c>
      <c r="E558" s="319" t="inlineStr">
        <is>
          <t>-</t>
        </is>
      </c>
      <c r="F558" s="319" t="inlineStr">
        <is>
          <t>-</t>
        </is>
      </c>
      <c r="G558" s="319" t="inlineStr">
        <is>
          <t>-</t>
        </is>
      </c>
      <c r="H558" s="319" t="inlineStr">
        <is>
          <t>US GAAP</t>
        </is>
      </c>
      <c r="I558" s="319" t="inlineStr">
        <is>
          <t>-</t>
        </is>
      </c>
      <c r="J558" s="319" t="inlineStr">
        <is>
          <t>-</t>
        </is>
      </c>
      <c r="K558" s="319" t="inlineStr">
        <is>
          <t>-</t>
        </is>
      </c>
      <c r="L558" s="319" t="inlineStr">
        <is>
          <t>-</t>
        </is>
      </c>
      <c r="M558" s="319" t="inlineStr">
        <is>
          <t>-</t>
        </is>
      </c>
      <c r="N558" s="319" t="inlineStr">
        <is>
          <t>-</t>
        </is>
      </c>
      <c r="O558" s="319" t="inlineStr">
        <is>
          <t>-</t>
        </is>
      </c>
      <c r="P558" s="319" t="inlineStr">
        <is>
          <t>-</t>
        </is>
      </c>
      <c r="Q558" s="319" t="inlineStr">
        <is>
          <t>US GAAP</t>
        </is>
      </c>
      <c r="R558" s="319" t="inlineStr">
        <is>
          <t>US GAAP</t>
        </is>
      </c>
      <c r="S558" s="319" t="inlineStr">
        <is>
          <t>US GAAP</t>
        </is>
      </c>
      <c r="T558" s="319" t="inlineStr">
        <is>
          <t>US GAAP</t>
        </is>
      </c>
      <c r="U558" s="319" t="inlineStr">
        <is>
          <t>US GAAP</t>
        </is>
      </c>
      <c r="V558" s="319" t="inlineStr">
        <is>
          <t>US GAAP</t>
        </is>
      </c>
      <c r="W558" s="319" t="inlineStr">
        <is>
          <t>US GAAP</t>
        </is>
      </c>
      <c r="X558" s="319" t="inlineStr">
        <is>
          <t>US GAAP</t>
        </is>
      </c>
      <c r="Y558" s="319" t="inlineStr">
        <is>
          <t>US GAAP</t>
        </is>
      </c>
      <c r="Z558" s="319" t="inlineStr">
        <is>
          <t>US GAAP</t>
        </is>
      </c>
      <c r="AA558" s="319" t="inlineStr">
        <is>
          <t>US GAAP</t>
        </is>
      </c>
      <c r="AB558" s="319" t="inlineStr">
        <is>
          <t>US GAAP</t>
        </is>
      </c>
      <c r="AC558" s="319" t="inlineStr">
        <is>
          <t>US GAAP</t>
        </is>
      </c>
      <c r="AD558" s="319" t="inlineStr">
        <is>
          <t>US GAAP</t>
        </is>
      </c>
      <c r="AE558" s="319" t="inlineStr">
        <is>
          <t>US GAAP</t>
        </is>
      </c>
      <c r="AF558" s="319" t="inlineStr">
        <is>
          <t>US GAAP</t>
        </is>
      </c>
      <c r="AG558" s="319" t="inlineStr">
        <is>
          <t>US GAAP</t>
        </is>
      </c>
      <c r="AH558" s="319" t="inlineStr">
        <is>
          <t>US GAAP</t>
        </is>
      </c>
      <c r="AI558" s="319" t="inlineStr">
        <is>
          <t>US GAAP</t>
        </is>
      </c>
      <c r="AJ558" s="319" t="inlineStr">
        <is>
          <t>US GAAP</t>
        </is>
      </c>
      <c r="AK558" s="319" t="inlineStr">
        <is>
          <t>US GAAP</t>
        </is>
      </c>
      <c r="AL558" s="319" t="inlineStr">
        <is>
          <t>US GAAP</t>
        </is>
      </c>
      <c r="AM558" s="319" t="inlineStr">
        <is>
          <t>US GAAP</t>
        </is>
      </c>
      <c r="AN558" s="319" t="inlineStr">
        <is>
          <t>US GAAP</t>
        </is>
      </c>
      <c r="AO558" s="319" t="inlineStr">
        <is>
          <t>US GAAP</t>
        </is>
      </c>
      <c r="AP558" s="319" t="inlineStr">
        <is>
          <t>US GAAP</t>
        </is>
      </c>
      <c r="AQ558" s="319" t="inlineStr">
        <is>
          <t>US GAAP</t>
        </is>
      </c>
      <c r="AR558" s="319" t="inlineStr">
        <is>
          <t>US GAAP</t>
        </is>
      </c>
      <c r="AS558" s="319" t="inlineStr">
        <is>
          <t>US GAAP</t>
        </is>
      </c>
      <c r="AT558" s="319" t="inlineStr">
        <is>
          <t>US GAAP</t>
        </is>
      </c>
      <c r="AU558" s="319" t="inlineStr">
        <is>
          <t>US GAAP</t>
        </is>
      </c>
      <c r="AV558" s="319" t="inlineStr">
        <is>
          <t>US GAAP</t>
        </is>
      </c>
      <c r="AW558" s="319" t="inlineStr">
        <is>
          <t>US GAAP</t>
        </is>
      </c>
      <c r="AX558" s="319" t="inlineStr">
        <is>
          <t>US GAAP</t>
        </is>
      </c>
      <c r="AY558" s="319" t="inlineStr">
        <is>
          <t>US GAAP</t>
        </is>
      </c>
      <c r="AZ558" s="319" t="inlineStr">
        <is>
          <t>US GAAP</t>
        </is>
      </c>
      <c r="BA558" s="319" t="inlineStr">
        <is>
          <t>US GAAP</t>
        </is>
      </c>
      <c r="BB558" s="319" t="inlineStr">
        <is>
          <t>US GAAP</t>
        </is>
      </c>
      <c r="BC558" s="319" t="inlineStr">
        <is>
          <t>US GAAP</t>
        </is>
      </c>
      <c r="BD558" s="319" t="inlineStr">
        <is>
          <t>US GAAP</t>
        </is>
      </c>
      <c r="BE558" s="319" t="inlineStr">
        <is>
          <t>US GAAP</t>
        </is>
      </c>
      <c r="BF558" s="319" t="inlineStr">
        <is>
          <t>US GAAP</t>
        </is>
      </c>
      <c r="BG558" s="319" t="inlineStr">
        <is>
          <t>US GAAP</t>
        </is>
      </c>
      <c r="BH558" s="319" t="inlineStr">
        <is>
          <t>US GAAP</t>
        </is>
      </c>
      <c r="BI558" s="319" t="inlineStr">
        <is>
          <t>US GAAP</t>
        </is>
      </c>
      <c r="BJ558" s="319" t="inlineStr">
        <is>
          <t>US GAAP</t>
        </is>
      </c>
      <c r="BK558" s="319" t="inlineStr">
        <is>
          <t>US GAAP</t>
        </is>
      </c>
      <c r="BL558" s="319" t="inlineStr">
        <is>
          <t>US GAAP</t>
        </is>
      </c>
      <c r="BM558" s="319" t="inlineStr">
        <is>
          <t>US GAAP</t>
        </is>
      </c>
      <c r="BN558" s="319" t="inlineStr">
        <is>
          <t>US GAAP</t>
        </is>
      </c>
      <c r="BO558" s="319" t="inlineStr">
        <is>
          <t>US GAAP</t>
        </is>
      </c>
      <c r="BP558" s="319" t="inlineStr">
        <is>
          <t>US GAAP</t>
        </is>
      </c>
      <c r="BQ558" s="319" t="inlineStr">
        <is>
          <t>US GAAP</t>
        </is>
      </c>
      <c r="BR558" s="319" t="inlineStr">
        <is>
          <t>US GAAP</t>
        </is>
      </c>
      <c r="BS558" s="319" t="inlineStr">
        <is>
          <t>US GAAP</t>
        </is>
      </c>
      <c r="BT558" s="319" t="inlineStr">
        <is>
          <t>US GAAP</t>
        </is>
      </c>
      <c r="BU558" s="319" t="inlineStr">
        <is>
          <t>US GAAP</t>
        </is>
      </c>
      <c r="BV558" s="319" t="inlineStr">
        <is>
          <t>US GAAP</t>
        </is>
      </c>
      <c r="BW558" s="319" t="inlineStr">
        <is>
          <t>US GAAP</t>
        </is>
      </c>
      <c r="BX558" s="319" t="inlineStr">
        <is>
          <t>US GAAP</t>
        </is>
      </c>
      <c r="BY558" s="319" t="inlineStr">
        <is>
          <t>-</t>
        </is>
      </c>
      <c r="BZ558" s="319" t="inlineStr">
        <is>
          <t>-</t>
        </is>
      </c>
      <c r="CA558" s="319" t="inlineStr">
        <is>
          <t>-</t>
        </is>
      </c>
      <c r="CB558" s="319" t="inlineStr">
        <is>
          <t>-</t>
        </is>
      </c>
      <c r="CC558" s="302" t="n"/>
      <c r="CD558" s="302" t="n"/>
      <c r="CE558" s="302" t="n"/>
      <c r="CF558" s="302" t="n"/>
      <c r="CG558" s="302" t="n"/>
      <c r="CH558" s="302" t="n"/>
      <c r="CI558" s="302" t="n"/>
      <c r="CJ558" s="302" t="n"/>
      <c r="CK558" s="302" t="n"/>
      <c r="CL558" s="302" t="n"/>
      <c r="CM558" s="302" t="n"/>
      <c r="CN558" s="302" t="n"/>
      <c r="CO558" s="302" t="n"/>
      <c r="CP558" s="302" t="n"/>
      <c r="CQ558" s="302" t="n"/>
      <c r="CR558" s="302" t="n"/>
      <c r="CS558" s="302" t="n"/>
      <c r="CT558" s="302" t="n"/>
      <c r="CU558" s="302" t="n"/>
      <c r="CV558" s="302" t="n"/>
    </row>
    <row r="559" ht="10.5" customHeight="1" s="412">
      <c r="A559" s="318" t="inlineStr">
        <is>
          <t>Depreciation &amp; Amortization</t>
        </is>
      </c>
      <c r="B559" s="319" t="inlineStr">
        <is>
          <t>-</t>
        </is>
      </c>
      <c r="C559" s="319" t="inlineStr">
        <is>
          <t>-</t>
        </is>
      </c>
      <c r="D559" s="319" t="inlineStr">
        <is>
          <t>-</t>
        </is>
      </c>
      <c r="E559" s="319" t="inlineStr">
        <is>
          <t>-</t>
        </is>
      </c>
      <c r="F559" s="319" t="inlineStr">
        <is>
          <t>-</t>
        </is>
      </c>
      <c r="G559" s="319" t="inlineStr">
        <is>
          <t>-</t>
        </is>
      </c>
      <c r="H559" s="319" t="inlineStr">
        <is>
          <t>-</t>
        </is>
      </c>
      <c r="I559" s="319" t="inlineStr">
        <is>
          <t>-</t>
        </is>
      </c>
      <c r="J559" s="319" t="inlineStr">
        <is>
          <t>-</t>
        </is>
      </c>
      <c r="K559" s="319" t="inlineStr">
        <is>
          <t>-</t>
        </is>
      </c>
      <c r="L559" s="319" t="inlineStr">
        <is>
          <t>-</t>
        </is>
      </c>
      <c r="M559" s="319" t="inlineStr">
        <is>
          <t>-</t>
        </is>
      </c>
      <c r="N559" s="319" t="inlineStr">
        <is>
          <t>-</t>
        </is>
      </c>
      <c r="O559" s="461" t="n">
        <v>6.426</v>
      </c>
      <c r="P559" s="461" t="n">
        <v>6.198</v>
      </c>
      <c r="Q559" s="461" t="n">
        <v>6.041</v>
      </c>
      <c r="R559" s="461" t="n">
        <v>7.52</v>
      </c>
      <c r="S559" s="461" t="n">
        <v>7.327</v>
      </c>
      <c r="T559" s="461" t="n">
        <v>9.371</v>
      </c>
      <c r="U559" s="461" t="n">
        <v>9.798</v>
      </c>
      <c r="V559" s="461" t="n">
        <v>9.680999999999999</v>
      </c>
      <c r="W559" s="461" t="n">
        <v>11.483</v>
      </c>
      <c r="X559" s="461" t="n">
        <v>12.038</v>
      </c>
      <c r="Y559" s="461" t="n">
        <v>11.729</v>
      </c>
      <c r="Z559" s="461" t="n">
        <v>12.078</v>
      </c>
      <c r="AA559" s="461" t="n">
        <v>12.916</v>
      </c>
      <c r="AB559" s="461" t="n">
        <v>12.345</v>
      </c>
      <c r="AC559" s="461" t="n">
        <v>12.46</v>
      </c>
      <c r="AD559" s="461" t="n">
        <v>13.637</v>
      </c>
      <c r="AE559" s="461" t="n">
        <v>15.612</v>
      </c>
      <c r="AF559" s="461" t="n">
        <v>16.655</v>
      </c>
      <c r="AG559" s="461" t="n">
        <v>16.096</v>
      </c>
      <c r="AH559" s="461" t="n">
        <v>16.695</v>
      </c>
      <c r="AI559" s="461" t="n">
        <v>19.707</v>
      </c>
      <c r="AJ559" s="461" t="n">
        <v>20.885</v>
      </c>
      <c r="AK559" s="461" t="n">
        <v>19.185</v>
      </c>
      <c r="AL559" s="461" t="n">
        <v>20.497</v>
      </c>
      <c r="AM559" s="461" t="n">
        <v>23.959</v>
      </c>
      <c r="AN559" s="461" t="n">
        <v>24.056</v>
      </c>
      <c r="AO559" s="461" t="n">
        <v>23.163</v>
      </c>
      <c r="AP559" s="461" t="n">
        <v>28.406</v>
      </c>
      <c r="AQ559" s="461" t="n">
        <v>28.56</v>
      </c>
      <c r="AR559" s="461" t="n">
        <v>28.106</v>
      </c>
      <c r="AS559" s="461" t="n">
        <v>26.773</v>
      </c>
      <c r="AT559" s="461" t="n">
        <v>28.656</v>
      </c>
      <c r="AU559" s="461" t="n">
        <v>31.686</v>
      </c>
      <c r="AV559" s="461" t="n">
        <v>35.369</v>
      </c>
      <c r="AW559" s="461" t="n">
        <v>32.823</v>
      </c>
      <c r="AX559" s="461" t="n">
        <v>37.599</v>
      </c>
      <c r="AY559" s="461" t="n">
        <v>44.022</v>
      </c>
      <c r="AZ559" s="461" t="n">
        <v>47.489</v>
      </c>
      <c r="BA559" s="461" t="n">
        <v>43.532</v>
      </c>
      <c r="BB559" s="461" t="n">
        <v>40.644</v>
      </c>
      <c r="BC559" s="461" t="n">
        <v>49.033</v>
      </c>
      <c r="BD559" s="461" t="n">
        <v>52.269</v>
      </c>
      <c r="BE559" s="461" t="n">
        <v>50.485</v>
      </c>
      <c r="BF559" s="461" t="n">
        <v>53.638</v>
      </c>
      <c r="BG559" s="461" t="n">
        <v>57.963</v>
      </c>
      <c r="BH559" s="461" t="n">
        <v>62.12</v>
      </c>
      <c r="BI559" s="461" t="n">
        <v>64.47</v>
      </c>
      <c r="BJ559" s="462" t="n">
        <v>64.98333</v>
      </c>
      <c r="BK559" s="461" t="n">
        <v>79.188</v>
      </c>
      <c r="BL559" s="461" t="n">
        <v>80.16200000000001</v>
      </c>
      <c r="BM559" s="461" t="n">
        <v>84.116</v>
      </c>
      <c r="BN559" s="461" t="n">
        <v>94.009</v>
      </c>
      <c r="BO559" s="461" t="n">
        <v>97.96899999999999</v>
      </c>
      <c r="BP559" s="461" t="n">
        <v>103.29</v>
      </c>
      <c r="BQ559" s="461" t="n">
        <v>95.759</v>
      </c>
      <c r="BR559" s="462" t="n">
        <v>109.5142</v>
      </c>
      <c r="BS559" s="462" t="n">
        <v>114.9364</v>
      </c>
      <c r="BT559" s="462" t="n">
        <v>115.096</v>
      </c>
      <c r="BU559" s="462" t="n">
        <v>97</v>
      </c>
      <c r="BV559" s="462" t="n">
        <v>135</v>
      </c>
      <c r="BW559" s="462" t="n">
        <v>129</v>
      </c>
      <c r="BX559" s="462" t="n">
        <v>131</v>
      </c>
      <c r="BY559" s="319" t="inlineStr">
        <is>
          <t>-</t>
        </is>
      </c>
      <c r="BZ559" s="319" t="inlineStr">
        <is>
          <t>-</t>
        </is>
      </c>
      <c r="CA559" s="319" t="inlineStr">
        <is>
          <t>-</t>
        </is>
      </c>
      <c r="CB559" s="319" t="inlineStr">
        <is>
          <t>-</t>
        </is>
      </c>
      <c r="CC559" s="302" t="n"/>
      <c r="CD559" s="302" t="n"/>
      <c r="CE559" s="302" t="n"/>
      <c r="CF559" s="302" t="n"/>
      <c r="CG559" s="302" t="n"/>
      <c r="CH559" s="302" t="n"/>
      <c r="CI559" s="302" t="n"/>
      <c r="CJ559" s="302" t="n"/>
      <c r="CK559" s="302" t="n"/>
      <c r="CL559" s="302" t="n"/>
      <c r="CM559" s="302" t="n"/>
      <c r="CN559" s="302" t="n"/>
      <c r="CO559" s="302" t="n"/>
      <c r="CP559" s="302" t="n"/>
      <c r="CQ559" s="302" t="n"/>
      <c r="CR559" s="302" t="n"/>
      <c r="CS559" s="302" t="n"/>
      <c r="CT559" s="302" t="n"/>
      <c r="CU559" s="302" t="n"/>
      <c r="CV559" s="302" t="n"/>
    </row>
    <row r="560" ht="10.5" customHeight="1" s="412">
      <c r="A560" s="302" t="inlineStr">
        <is>
          <t xml:space="preserve">    Final Est.</t>
        </is>
      </c>
      <c r="B560" s="319" t="inlineStr">
        <is>
          <t>-</t>
        </is>
      </c>
      <c r="C560" s="319" t="inlineStr">
        <is>
          <t>-</t>
        </is>
      </c>
      <c r="D560" s="319" t="inlineStr">
        <is>
          <t>-</t>
        </is>
      </c>
      <c r="E560" s="319" t="inlineStr">
        <is>
          <t>-</t>
        </is>
      </c>
      <c r="F560" s="319" t="inlineStr">
        <is>
          <t>-</t>
        </is>
      </c>
      <c r="G560" s="319" t="inlineStr">
        <is>
          <t>-</t>
        </is>
      </c>
      <c r="H560" s="319" t="inlineStr">
        <is>
          <t>-</t>
        </is>
      </c>
      <c r="I560" s="319" t="inlineStr">
        <is>
          <t>-</t>
        </is>
      </c>
      <c r="J560" s="319" t="inlineStr">
        <is>
          <t>-</t>
        </is>
      </c>
      <c r="K560" s="319" t="inlineStr">
        <is>
          <t>-</t>
        </is>
      </c>
      <c r="L560" s="319" t="inlineStr">
        <is>
          <t>-</t>
        </is>
      </c>
      <c r="M560" s="319" t="inlineStr">
        <is>
          <t>-</t>
        </is>
      </c>
      <c r="N560" s="319" t="inlineStr">
        <is>
          <t>-</t>
        </is>
      </c>
      <c r="O560" s="462" t="n">
        <v>6.2</v>
      </c>
      <c r="P560" s="462" t="n">
        <v>6.33333</v>
      </c>
      <c r="Q560" s="462" t="n">
        <v>6.02</v>
      </c>
      <c r="R560" s="462" t="n">
        <v>7.25</v>
      </c>
      <c r="S560" s="462" t="n">
        <v>7.85</v>
      </c>
      <c r="T560" s="462" t="n">
        <v>8.58</v>
      </c>
      <c r="U560" s="462" t="n">
        <v>9.357139999999999</v>
      </c>
      <c r="V560" s="462" t="n">
        <v>10.44967</v>
      </c>
      <c r="W560" s="462" t="n">
        <v>10.49729</v>
      </c>
      <c r="X560" s="462" t="n">
        <v>12.52263</v>
      </c>
      <c r="Y560" s="462" t="n">
        <v>12.61429</v>
      </c>
      <c r="Z560" s="462" t="n">
        <v>12.88571</v>
      </c>
      <c r="AA560" s="462" t="n">
        <v>14.1654</v>
      </c>
      <c r="AB560" s="462" t="n">
        <v>16.84286</v>
      </c>
      <c r="AC560" s="462" t="n">
        <v>13.57188</v>
      </c>
      <c r="AD560" s="462" t="n">
        <v>13.35571</v>
      </c>
      <c r="AE560" s="462" t="n">
        <v>14.51912</v>
      </c>
      <c r="AF560" s="462" t="n">
        <v>14.94518</v>
      </c>
      <c r="AG560" s="462" t="n">
        <v>15.41008</v>
      </c>
      <c r="AH560" s="462" t="n">
        <v>15.16782</v>
      </c>
      <c r="AI560" s="462" t="n">
        <v>17.40091</v>
      </c>
      <c r="AJ560" s="462" t="n">
        <v>19.10182</v>
      </c>
      <c r="AK560" s="462" t="n">
        <v>18.75545</v>
      </c>
      <c r="AL560" s="462" t="n">
        <v>18.78557</v>
      </c>
      <c r="AM560" s="462" t="n">
        <v>22.39209</v>
      </c>
      <c r="AN560" s="462" t="n">
        <v>24.54255</v>
      </c>
      <c r="AO560" s="462" t="n">
        <v>21.19736</v>
      </c>
      <c r="AP560" s="462" t="n">
        <v>22.49982</v>
      </c>
      <c r="AQ560" s="462" t="n">
        <v>26.75</v>
      </c>
      <c r="AR560" s="462" t="n">
        <v>27.497</v>
      </c>
      <c r="AS560" s="462" t="n">
        <v>26.74133</v>
      </c>
      <c r="AT560" s="462" t="n">
        <v>29.35558</v>
      </c>
      <c r="AU560" s="462" t="n">
        <v>30.6443</v>
      </c>
      <c r="AV560" s="462" t="n">
        <v>32.113</v>
      </c>
      <c r="AW560" s="462" t="n">
        <v>31.45433</v>
      </c>
      <c r="AX560" s="462" t="n">
        <v>32.88175</v>
      </c>
      <c r="AY560" s="462" t="n">
        <v>36.49238</v>
      </c>
      <c r="AZ560" s="462" t="n">
        <v>40.04</v>
      </c>
      <c r="BA560" s="462" t="n">
        <v>32.27143</v>
      </c>
      <c r="BB560" s="462" t="n">
        <v>39.25767</v>
      </c>
      <c r="BC560" s="462" t="n">
        <v>47.14286</v>
      </c>
      <c r="BD560" s="462" t="n">
        <v>50.25</v>
      </c>
      <c r="BE560" s="462" t="n">
        <v>58.2</v>
      </c>
      <c r="BF560" s="462" t="n">
        <v>55.66667</v>
      </c>
      <c r="BG560" s="462" t="n">
        <v>57.88333</v>
      </c>
      <c r="BH560" s="462" t="n">
        <v>58.7</v>
      </c>
      <c r="BI560" s="462" t="n">
        <v>62.45</v>
      </c>
      <c r="BJ560" s="319" t="inlineStr">
        <is>
          <t>-</t>
        </is>
      </c>
      <c r="BK560" s="462" t="n">
        <v>69.06667</v>
      </c>
      <c r="BL560" s="462" t="n">
        <v>74.71666999999999</v>
      </c>
      <c r="BM560" s="462" t="n">
        <v>77.28</v>
      </c>
      <c r="BN560" s="462" t="n">
        <v>79.96666999999999</v>
      </c>
      <c r="BO560" s="462" t="n">
        <v>88.5</v>
      </c>
      <c r="BP560" s="462" t="n">
        <v>94.741</v>
      </c>
      <c r="BQ560" s="462" t="n">
        <v>100.2915</v>
      </c>
      <c r="BR560" s="319" t="inlineStr">
        <is>
          <t>-</t>
        </is>
      </c>
      <c r="BS560" s="319" t="inlineStr">
        <is>
          <t>-</t>
        </is>
      </c>
      <c r="BT560" s="319" t="inlineStr">
        <is>
          <t>-</t>
        </is>
      </c>
      <c r="BU560" s="319" t="inlineStr">
        <is>
          <t>-</t>
        </is>
      </c>
      <c r="BV560" s="319" t="inlineStr">
        <is>
          <t>-</t>
        </is>
      </c>
      <c r="BW560" s="319" t="inlineStr">
        <is>
          <t>-</t>
        </is>
      </c>
      <c r="BX560" s="319" t="inlineStr">
        <is>
          <t>-</t>
        </is>
      </c>
      <c r="BY560" s="319" t="inlineStr">
        <is>
          <t>-</t>
        </is>
      </c>
      <c r="BZ560" s="319" t="inlineStr">
        <is>
          <t>-</t>
        </is>
      </c>
      <c r="CA560" s="319" t="inlineStr">
        <is>
          <t>-</t>
        </is>
      </c>
      <c r="CB560" s="319" t="inlineStr">
        <is>
          <t>-</t>
        </is>
      </c>
      <c r="CC560" s="302" t="n"/>
      <c r="CD560" s="302" t="n"/>
      <c r="CE560" s="302" t="n"/>
      <c r="CF560" s="302" t="n"/>
      <c r="CG560" s="302" t="n"/>
      <c r="CH560" s="302" t="n"/>
      <c r="CI560" s="302" t="n"/>
      <c r="CJ560" s="302" t="n"/>
      <c r="CK560" s="302" t="n"/>
      <c r="CL560" s="302" t="n"/>
      <c r="CM560" s="302" t="n"/>
      <c r="CN560" s="302" t="n"/>
      <c r="CO560" s="302" t="n"/>
      <c r="CP560" s="302" t="n"/>
      <c r="CQ560" s="302" t="n"/>
      <c r="CR560" s="302" t="n"/>
      <c r="CS560" s="302" t="n"/>
      <c r="CT560" s="302" t="n"/>
      <c r="CU560" s="302" t="n"/>
      <c r="CV560" s="302" t="n"/>
    </row>
    <row r="561" ht="10.5" customHeight="1" s="412">
      <c r="A561" s="302" t="inlineStr">
        <is>
          <t xml:space="preserve">    Median</t>
        </is>
      </c>
      <c r="B561" s="319" t="inlineStr">
        <is>
          <t>-</t>
        </is>
      </c>
      <c r="C561" s="319" t="inlineStr">
        <is>
          <t>-</t>
        </is>
      </c>
      <c r="D561" s="319" t="inlineStr">
        <is>
          <t>-</t>
        </is>
      </c>
      <c r="E561" s="319" t="inlineStr">
        <is>
          <t>-</t>
        </is>
      </c>
      <c r="F561" s="319" t="inlineStr">
        <is>
          <t>-</t>
        </is>
      </c>
      <c r="G561" s="319" t="inlineStr">
        <is>
          <t>-</t>
        </is>
      </c>
      <c r="H561" s="319" t="inlineStr">
        <is>
          <t>-</t>
        </is>
      </c>
      <c r="I561" s="319" t="inlineStr">
        <is>
          <t>-</t>
        </is>
      </c>
      <c r="J561" s="319" t="inlineStr">
        <is>
          <t>-</t>
        </is>
      </c>
      <c r="K561" s="319" t="inlineStr">
        <is>
          <t>-</t>
        </is>
      </c>
      <c r="L561" s="319" t="inlineStr">
        <is>
          <t>-</t>
        </is>
      </c>
      <c r="M561" s="319" t="inlineStr">
        <is>
          <t>-</t>
        </is>
      </c>
      <c r="N561" s="319" t="inlineStr">
        <is>
          <t>-</t>
        </is>
      </c>
      <c r="O561" s="462" t="n">
        <v>6.2</v>
      </c>
      <c r="P561" s="462" t="n">
        <v>6.5</v>
      </c>
      <c r="Q561" s="462" t="n">
        <v>6.5</v>
      </c>
      <c r="R561" s="462" t="n">
        <v>7.3</v>
      </c>
      <c r="S561" s="462" t="n">
        <v>7.75</v>
      </c>
      <c r="T561" s="462" t="n">
        <v>7.7</v>
      </c>
      <c r="U561" s="462" t="n">
        <v>9.300000000000001</v>
      </c>
      <c r="V561" s="462" t="n">
        <v>10</v>
      </c>
      <c r="W561" s="462" t="n">
        <v>10.1</v>
      </c>
      <c r="X561" s="462" t="n">
        <v>11.75</v>
      </c>
      <c r="Y561" s="462" t="n">
        <v>12.2</v>
      </c>
      <c r="Z561" s="462" t="n">
        <v>12</v>
      </c>
      <c r="AA561" s="462" t="n">
        <v>13.3</v>
      </c>
      <c r="AB561" s="462" t="n">
        <v>14.5</v>
      </c>
      <c r="AC561" s="462" t="n">
        <v>13.5</v>
      </c>
      <c r="AD561" s="462" t="n">
        <v>13.2</v>
      </c>
      <c r="AE561" s="462" t="n">
        <v>14.7</v>
      </c>
      <c r="AF561" s="462" t="n">
        <v>15</v>
      </c>
      <c r="AG561" s="462" t="n">
        <v>15.5</v>
      </c>
      <c r="AH561" s="462" t="n">
        <v>15.7</v>
      </c>
      <c r="AI561" s="462" t="n">
        <v>17.5</v>
      </c>
      <c r="AJ561" s="462" t="n">
        <v>19.1</v>
      </c>
      <c r="AK561" s="462" t="n">
        <v>18.51</v>
      </c>
      <c r="AL561" s="462" t="n">
        <v>19</v>
      </c>
      <c r="AM561" s="462" t="n">
        <v>22.663</v>
      </c>
      <c r="AN561" s="462" t="n">
        <v>24.018</v>
      </c>
      <c r="AO561" s="462" t="n">
        <v>20.95</v>
      </c>
      <c r="AP561" s="462" t="n">
        <v>23</v>
      </c>
      <c r="AQ561" s="462" t="n">
        <v>27.2</v>
      </c>
      <c r="AR561" s="462" t="n">
        <v>28.7</v>
      </c>
      <c r="AS561" s="462" t="n">
        <v>27.35</v>
      </c>
      <c r="AT561" s="462" t="n">
        <v>30.15</v>
      </c>
      <c r="AU561" s="462" t="n">
        <v>30.8</v>
      </c>
      <c r="AV561" s="462" t="n">
        <v>31.8</v>
      </c>
      <c r="AW561" s="462" t="n">
        <v>30.9</v>
      </c>
      <c r="AX561" s="462" t="n">
        <v>32.927</v>
      </c>
      <c r="AY561" s="462" t="n">
        <v>36.4695</v>
      </c>
      <c r="AZ561" s="462" t="n">
        <v>39</v>
      </c>
      <c r="BA561" s="462" t="n">
        <v>28</v>
      </c>
      <c r="BB561" s="462" t="n">
        <v>42.5</v>
      </c>
      <c r="BC561" s="462" t="n">
        <v>49</v>
      </c>
      <c r="BD561" s="462" t="n">
        <v>50.65</v>
      </c>
      <c r="BE561" s="462" t="n">
        <v>54.6</v>
      </c>
      <c r="BF561" s="462" t="n">
        <v>56.65</v>
      </c>
      <c r="BG561" s="462" t="n">
        <v>58.8</v>
      </c>
      <c r="BH561" s="462" t="n">
        <v>59</v>
      </c>
      <c r="BI561" s="462" t="n">
        <v>63.15</v>
      </c>
      <c r="BJ561" s="462" t="n">
        <v>64.84999999999999</v>
      </c>
      <c r="BK561" s="462" t="n">
        <v>67.59999999999999</v>
      </c>
      <c r="BL561" s="462" t="n">
        <v>75.95</v>
      </c>
      <c r="BM561" s="462" t="n">
        <v>80</v>
      </c>
      <c r="BN561" s="462" t="n">
        <v>81.65000000000001</v>
      </c>
      <c r="BO561" s="462" t="n">
        <v>93</v>
      </c>
      <c r="BP561" s="462" t="n">
        <v>98</v>
      </c>
      <c r="BQ561" s="462" t="n">
        <v>104.652</v>
      </c>
      <c r="BR561" s="462" t="n">
        <v>105</v>
      </c>
      <c r="BS561" s="462" t="n">
        <v>111</v>
      </c>
      <c r="BT561" s="462" t="n">
        <v>117</v>
      </c>
      <c r="BU561" s="462" t="n">
        <v>97</v>
      </c>
      <c r="BV561" s="462" t="n">
        <v>135</v>
      </c>
      <c r="BW561" s="462" t="n">
        <v>129</v>
      </c>
      <c r="BX561" s="462" t="n">
        <v>131</v>
      </c>
      <c r="BY561" s="319" t="inlineStr">
        <is>
          <t>-</t>
        </is>
      </c>
      <c r="BZ561" s="319" t="inlineStr">
        <is>
          <t>-</t>
        </is>
      </c>
      <c r="CA561" s="319" t="inlineStr">
        <is>
          <t>-</t>
        </is>
      </c>
      <c r="CB561" s="319" t="inlineStr">
        <is>
          <t>-</t>
        </is>
      </c>
      <c r="CC561" s="302" t="n"/>
      <c r="CD561" s="302" t="n"/>
      <c r="CE561" s="302" t="n"/>
      <c r="CF561" s="302" t="n"/>
      <c r="CG561" s="302" t="n"/>
      <c r="CH561" s="302" t="n"/>
      <c r="CI561" s="302" t="n"/>
      <c r="CJ561" s="302" t="n"/>
      <c r="CK561" s="302" t="n"/>
      <c r="CL561" s="302" t="n"/>
      <c r="CM561" s="302" t="n"/>
      <c r="CN561" s="302" t="n"/>
      <c r="CO561" s="302" t="n"/>
      <c r="CP561" s="302" t="n"/>
      <c r="CQ561" s="302" t="n"/>
      <c r="CR561" s="302" t="n"/>
      <c r="CS561" s="302" t="n"/>
      <c r="CT561" s="302" t="n"/>
      <c r="CU561" s="302" t="n"/>
      <c r="CV561" s="302" t="n"/>
    </row>
    <row r="562" ht="10.5" customHeight="1" s="412">
      <c r="A562" s="302" t="inlineStr">
        <is>
          <t xml:space="preserve">    High</t>
        </is>
      </c>
      <c r="B562" s="319" t="inlineStr">
        <is>
          <t>-</t>
        </is>
      </c>
      <c r="C562" s="319" t="inlineStr">
        <is>
          <t>-</t>
        </is>
      </c>
      <c r="D562" s="319" t="inlineStr">
        <is>
          <t>-</t>
        </is>
      </c>
      <c r="E562" s="319" t="inlineStr">
        <is>
          <t>-</t>
        </is>
      </c>
      <c r="F562" s="319" t="inlineStr">
        <is>
          <t>-</t>
        </is>
      </c>
      <c r="G562" s="319" t="inlineStr">
        <is>
          <t>-</t>
        </is>
      </c>
      <c r="H562" s="319" t="inlineStr">
        <is>
          <t>-</t>
        </is>
      </c>
      <c r="I562" s="319" t="inlineStr">
        <is>
          <t>-</t>
        </is>
      </c>
      <c r="J562" s="319" t="inlineStr">
        <is>
          <t>-</t>
        </is>
      </c>
      <c r="K562" s="319" t="inlineStr">
        <is>
          <t>-</t>
        </is>
      </c>
      <c r="L562" s="319" t="inlineStr">
        <is>
          <t>-</t>
        </is>
      </c>
      <c r="M562" s="319" t="inlineStr">
        <is>
          <t>-</t>
        </is>
      </c>
      <c r="N562" s="319" t="inlineStr">
        <is>
          <t>-</t>
        </is>
      </c>
      <c r="O562" s="462" t="n">
        <v>6.7</v>
      </c>
      <c r="P562" s="462" t="n">
        <v>6.8</v>
      </c>
      <c r="Q562" s="462" t="n">
        <v>6.6</v>
      </c>
      <c r="R562" s="462" t="n">
        <v>8</v>
      </c>
      <c r="S562" s="462" t="n">
        <v>8.5</v>
      </c>
      <c r="T562" s="462" t="n">
        <v>12</v>
      </c>
      <c r="U562" s="462" t="n">
        <v>12</v>
      </c>
      <c r="V562" s="462" t="n">
        <v>13</v>
      </c>
      <c r="W562" s="462" t="n">
        <v>14</v>
      </c>
      <c r="X562" s="462" t="n">
        <v>17.1</v>
      </c>
      <c r="Y562" s="462" t="n">
        <v>16</v>
      </c>
      <c r="Z562" s="462" t="n">
        <v>17.1</v>
      </c>
      <c r="AA562" s="462" t="n">
        <v>23.6</v>
      </c>
      <c r="AB562" s="462" t="n">
        <v>30.2</v>
      </c>
      <c r="AC562" s="462" t="n">
        <v>15.3</v>
      </c>
      <c r="AD562" s="462" t="n">
        <v>15.1</v>
      </c>
      <c r="AE562" s="462" t="n">
        <v>16.1</v>
      </c>
      <c r="AF562" s="462" t="n">
        <v>21.4</v>
      </c>
      <c r="AG562" s="462" t="n">
        <v>18.3</v>
      </c>
      <c r="AH562" s="462" t="n">
        <v>17.046</v>
      </c>
      <c r="AI562" s="462" t="n">
        <v>18.11</v>
      </c>
      <c r="AJ562" s="462" t="n">
        <v>23.3</v>
      </c>
      <c r="AK562" s="462" t="n">
        <v>21.4</v>
      </c>
      <c r="AL562" s="462" t="n">
        <v>19.3</v>
      </c>
      <c r="AM562" s="462" t="n">
        <v>24.1</v>
      </c>
      <c r="AN562" s="462" t="n">
        <v>26.7</v>
      </c>
      <c r="AO562" s="462" t="n">
        <v>24.2</v>
      </c>
      <c r="AP562" s="462" t="n">
        <v>25</v>
      </c>
      <c r="AQ562" s="462" t="n">
        <v>29</v>
      </c>
      <c r="AR562" s="462" t="n">
        <v>31.1</v>
      </c>
      <c r="AS562" s="462" t="n">
        <v>29</v>
      </c>
      <c r="AT562" s="462" t="n">
        <v>35</v>
      </c>
      <c r="AU562" s="462" t="n">
        <v>34.843</v>
      </c>
      <c r="AV562" s="462" t="n">
        <v>35.9</v>
      </c>
      <c r="AW562" s="462" t="n">
        <v>35.5</v>
      </c>
      <c r="AX562" s="462" t="n">
        <v>35.4</v>
      </c>
      <c r="AY562" s="462" t="n">
        <v>42.3</v>
      </c>
      <c r="AZ562" s="462" t="n">
        <v>46</v>
      </c>
      <c r="BA562" s="462" t="n">
        <v>47.6</v>
      </c>
      <c r="BB562" s="462" t="n">
        <v>45.119</v>
      </c>
      <c r="BC562" s="462" t="n">
        <v>55</v>
      </c>
      <c r="BD562" s="462" t="n">
        <v>57</v>
      </c>
      <c r="BE562" s="462" t="n">
        <v>77</v>
      </c>
      <c r="BF562" s="462" t="n">
        <v>62</v>
      </c>
      <c r="BG562" s="462" t="n">
        <v>65</v>
      </c>
      <c r="BH562" s="462" t="n">
        <v>65</v>
      </c>
      <c r="BI562" s="462" t="n">
        <v>73</v>
      </c>
      <c r="BJ562" s="462" t="n">
        <v>73</v>
      </c>
      <c r="BK562" s="462" t="n">
        <v>76.2</v>
      </c>
      <c r="BL562" s="462" t="n">
        <v>79.40000000000001</v>
      </c>
      <c r="BM562" s="462" t="n">
        <v>88</v>
      </c>
      <c r="BN562" s="462" t="n">
        <v>91.5</v>
      </c>
      <c r="BO562" s="462" t="n">
        <v>104.2</v>
      </c>
      <c r="BP562" s="462" t="n">
        <v>103.887</v>
      </c>
      <c r="BQ562" s="462" t="n">
        <v>107.3</v>
      </c>
      <c r="BR562" s="462" t="n">
        <v>127</v>
      </c>
      <c r="BS562" s="462" t="n">
        <v>141</v>
      </c>
      <c r="BT562" s="462" t="n">
        <v>129</v>
      </c>
      <c r="BU562" s="462" t="n">
        <v>97</v>
      </c>
      <c r="BV562" s="462" t="n">
        <v>135</v>
      </c>
      <c r="BW562" s="462" t="n">
        <v>129</v>
      </c>
      <c r="BX562" s="462" t="n">
        <v>131</v>
      </c>
      <c r="BY562" s="319" t="inlineStr">
        <is>
          <t>-</t>
        </is>
      </c>
      <c r="BZ562" s="319" t="inlineStr">
        <is>
          <t>-</t>
        </is>
      </c>
      <c r="CA562" s="319" t="inlineStr">
        <is>
          <t>-</t>
        </is>
      </c>
      <c r="CB562" s="319" t="inlineStr">
        <is>
          <t>-</t>
        </is>
      </c>
      <c r="CC562" s="302" t="n"/>
      <c r="CD562" s="302" t="n"/>
      <c r="CE562" s="302" t="n"/>
      <c r="CF562" s="302" t="n"/>
      <c r="CG562" s="302" t="n"/>
      <c r="CH562" s="302" t="n"/>
      <c r="CI562" s="302" t="n"/>
      <c r="CJ562" s="302" t="n"/>
      <c r="CK562" s="302" t="n"/>
      <c r="CL562" s="302" t="n"/>
      <c r="CM562" s="302" t="n"/>
      <c r="CN562" s="302" t="n"/>
      <c r="CO562" s="302" t="n"/>
      <c r="CP562" s="302" t="n"/>
      <c r="CQ562" s="302" t="n"/>
      <c r="CR562" s="302" t="n"/>
      <c r="CS562" s="302" t="n"/>
      <c r="CT562" s="302" t="n"/>
      <c r="CU562" s="302" t="n"/>
      <c r="CV562" s="302" t="n"/>
    </row>
    <row r="563" ht="10.5" customHeight="1" s="412">
      <c r="A563" s="302" t="inlineStr">
        <is>
          <t xml:space="preserve">    Low</t>
        </is>
      </c>
      <c r="B563" s="319" t="inlineStr">
        <is>
          <t>-</t>
        </is>
      </c>
      <c r="C563" s="319" t="inlineStr">
        <is>
          <t>-</t>
        </is>
      </c>
      <c r="D563" s="319" t="inlineStr">
        <is>
          <t>-</t>
        </is>
      </c>
      <c r="E563" s="319" t="inlineStr">
        <is>
          <t>-</t>
        </is>
      </c>
      <c r="F563" s="319" t="inlineStr">
        <is>
          <t>-</t>
        </is>
      </c>
      <c r="G563" s="319" t="inlineStr">
        <is>
          <t>-</t>
        </is>
      </c>
      <c r="H563" s="319" t="inlineStr">
        <is>
          <t>-</t>
        </is>
      </c>
      <c r="I563" s="319" t="inlineStr">
        <is>
          <t>-</t>
        </is>
      </c>
      <c r="J563" s="319" t="inlineStr">
        <is>
          <t>-</t>
        </is>
      </c>
      <c r="K563" s="319" t="inlineStr">
        <is>
          <t>-</t>
        </is>
      </c>
      <c r="L563" s="319" t="inlineStr">
        <is>
          <t>-</t>
        </is>
      </c>
      <c r="M563" s="319" t="inlineStr">
        <is>
          <t>-</t>
        </is>
      </c>
      <c r="N563" s="319" t="inlineStr">
        <is>
          <t>-</t>
        </is>
      </c>
      <c r="O563" s="462" t="n">
        <v>5.7</v>
      </c>
      <c r="P563" s="462" t="n">
        <v>5.7</v>
      </c>
      <c r="Q563" s="462" t="n">
        <v>4.3</v>
      </c>
      <c r="R563" s="462" t="n">
        <v>6.4</v>
      </c>
      <c r="S563" s="462" t="n">
        <v>7.4</v>
      </c>
      <c r="T563" s="462" t="n">
        <v>7.1</v>
      </c>
      <c r="U563" s="462" t="n">
        <v>6.9</v>
      </c>
      <c r="V563" s="462" t="n">
        <v>8.6</v>
      </c>
      <c r="W563" s="462" t="n">
        <v>8.4</v>
      </c>
      <c r="X563" s="462" t="n">
        <v>9</v>
      </c>
      <c r="Y563" s="462" t="n">
        <v>9</v>
      </c>
      <c r="Z563" s="462" t="n">
        <v>10.6</v>
      </c>
      <c r="AA563" s="462" t="n">
        <v>11.7</v>
      </c>
      <c r="AB563" s="462" t="n">
        <v>13</v>
      </c>
      <c r="AC563" s="462" t="n">
        <v>12.4</v>
      </c>
      <c r="AD563" s="462" t="n">
        <v>11.7</v>
      </c>
      <c r="AE563" s="462" t="n">
        <v>12.7</v>
      </c>
      <c r="AF563" s="462" t="n">
        <v>9.699999999999999</v>
      </c>
      <c r="AG563" s="462" t="n">
        <v>12.6</v>
      </c>
      <c r="AH563" s="462" t="n">
        <v>9.300000000000001</v>
      </c>
      <c r="AI563" s="462" t="n">
        <v>16.4</v>
      </c>
      <c r="AJ563" s="462" t="n">
        <v>15.7</v>
      </c>
      <c r="AK563" s="462" t="n">
        <v>16.5</v>
      </c>
      <c r="AL563" s="462" t="n">
        <v>17.1</v>
      </c>
      <c r="AM563" s="462" t="n">
        <v>20.3</v>
      </c>
      <c r="AN563" s="462" t="n">
        <v>23.4</v>
      </c>
      <c r="AO563" s="462" t="n">
        <v>18.7</v>
      </c>
      <c r="AP563" s="462" t="n">
        <v>19.3</v>
      </c>
      <c r="AQ563" s="462" t="n">
        <v>20.9</v>
      </c>
      <c r="AR563" s="462" t="n">
        <v>17.1</v>
      </c>
      <c r="AS563" s="462" t="n">
        <v>20.9</v>
      </c>
      <c r="AT563" s="462" t="n">
        <v>22</v>
      </c>
      <c r="AU563" s="462" t="n">
        <v>25.2</v>
      </c>
      <c r="AV563" s="462" t="n">
        <v>28</v>
      </c>
      <c r="AW563" s="462" t="n">
        <v>28</v>
      </c>
      <c r="AX563" s="462" t="n">
        <v>29</v>
      </c>
      <c r="AY563" s="462" t="n">
        <v>31</v>
      </c>
      <c r="AZ563" s="462" t="n">
        <v>33</v>
      </c>
      <c r="BA563" s="462" t="n">
        <v>19.3</v>
      </c>
      <c r="BB563" s="462" t="n">
        <v>26.1</v>
      </c>
      <c r="BC563" s="462" t="n">
        <v>38.4</v>
      </c>
      <c r="BD563" s="462" t="n">
        <v>42</v>
      </c>
      <c r="BE563" s="462" t="n">
        <v>43</v>
      </c>
      <c r="BF563" s="462" t="n">
        <v>47</v>
      </c>
      <c r="BG563" s="462" t="n">
        <v>49</v>
      </c>
      <c r="BH563" s="462" t="n">
        <v>50</v>
      </c>
      <c r="BI563" s="462" t="n">
        <v>52.4</v>
      </c>
      <c r="BJ563" s="462" t="n">
        <v>60.2</v>
      </c>
      <c r="BK563" s="462" t="n">
        <v>65</v>
      </c>
      <c r="BL563" s="462" t="n">
        <v>65</v>
      </c>
      <c r="BM563" s="462" t="n">
        <v>61</v>
      </c>
      <c r="BN563" s="462" t="n">
        <v>65</v>
      </c>
      <c r="BO563" s="462" t="n">
        <v>66</v>
      </c>
      <c r="BP563" s="462" t="n">
        <v>71</v>
      </c>
      <c r="BQ563" s="462" t="n">
        <v>88</v>
      </c>
      <c r="BR563" s="462" t="n">
        <v>96</v>
      </c>
      <c r="BS563" s="462" t="n">
        <v>96.2</v>
      </c>
      <c r="BT563" s="462" t="n">
        <v>96.40000000000001</v>
      </c>
      <c r="BU563" s="462" t="n">
        <v>97</v>
      </c>
      <c r="BV563" s="462" t="n">
        <v>135</v>
      </c>
      <c r="BW563" s="462" t="n">
        <v>129</v>
      </c>
      <c r="BX563" s="462" t="n">
        <v>131</v>
      </c>
      <c r="BY563" s="319" t="inlineStr">
        <is>
          <t>-</t>
        </is>
      </c>
      <c r="BZ563" s="319" t="inlineStr">
        <is>
          <t>-</t>
        </is>
      </c>
      <c r="CA563" s="319" t="inlineStr">
        <is>
          <t>-</t>
        </is>
      </c>
      <c r="CB563" s="319" t="inlineStr">
        <is>
          <t>-</t>
        </is>
      </c>
      <c r="CC563" s="302" t="n"/>
      <c r="CD563" s="302" t="n"/>
      <c r="CE563" s="302" t="n"/>
      <c r="CF563" s="302" t="n"/>
      <c r="CG563" s="302" t="n"/>
      <c r="CH563" s="302" t="n"/>
      <c r="CI563" s="302" t="n"/>
      <c r="CJ563" s="302" t="n"/>
      <c r="CK563" s="302" t="n"/>
      <c r="CL563" s="302" t="n"/>
      <c r="CM563" s="302" t="n"/>
      <c r="CN563" s="302" t="n"/>
      <c r="CO563" s="302" t="n"/>
      <c r="CP563" s="302" t="n"/>
      <c r="CQ563" s="302" t="n"/>
      <c r="CR563" s="302" t="n"/>
      <c r="CS563" s="302" t="n"/>
      <c r="CT563" s="302" t="n"/>
      <c r="CU563" s="302" t="n"/>
      <c r="CV563" s="302" t="n"/>
    </row>
    <row r="564" ht="10.5" customHeight="1" s="412">
      <c r="A564" s="302" t="inlineStr">
        <is>
          <t xml:space="preserve">    Std. Dev.</t>
        </is>
      </c>
      <c r="B564" s="319" t="inlineStr">
        <is>
          <t>-</t>
        </is>
      </c>
      <c r="C564" s="319" t="inlineStr">
        <is>
          <t>-</t>
        </is>
      </c>
      <c r="D564" s="319" t="inlineStr">
        <is>
          <t>-</t>
        </is>
      </c>
      <c r="E564" s="319" t="inlineStr">
        <is>
          <t>-</t>
        </is>
      </c>
      <c r="F564" s="319" t="inlineStr">
        <is>
          <t>-</t>
        </is>
      </c>
      <c r="G564" s="319" t="inlineStr">
        <is>
          <t>-</t>
        </is>
      </c>
      <c r="H564" s="319" t="inlineStr">
        <is>
          <t>-</t>
        </is>
      </c>
      <c r="I564" s="319" t="inlineStr">
        <is>
          <t>-</t>
        </is>
      </c>
      <c r="J564" s="319" t="inlineStr">
        <is>
          <t>-</t>
        </is>
      </c>
      <c r="K564" s="319" t="inlineStr">
        <is>
          <t>-</t>
        </is>
      </c>
      <c r="L564" s="319" t="inlineStr">
        <is>
          <t>-</t>
        </is>
      </c>
      <c r="M564" s="319" t="inlineStr">
        <is>
          <t>-</t>
        </is>
      </c>
      <c r="N564" s="319" t="inlineStr">
        <is>
          <t>-</t>
        </is>
      </c>
      <c r="O564" s="460" t="n">
        <v>0.5</v>
      </c>
      <c r="P564" s="460" t="n">
        <v>0.46428</v>
      </c>
      <c r="Q564" s="460" t="n">
        <v>0.8704</v>
      </c>
      <c r="R564" s="460" t="n">
        <v>0.60622</v>
      </c>
      <c r="S564" s="460" t="n">
        <v>0.43875</v>
      </c>
      <c r="T564" s="460" t="n">
        <v>1.8082</v>
      </c>
      <c r="U564" s="460" t="n">
        <v>1.3689</v>
      </c>
      <c r="V564" s="460" t="n">
        <v>1.38429</v>
      </c>
      <c r="W564" s="460" t="n">
        <v>1.61381</v>
      </c>
      <c r="X564" s="460" t="n">
        <v>2.74369</v>
      </c>
      <c r="Y564" s="460" t="n">
        <v>2.13503</v>
      </c>
      <c r="Z564" s="460" t="n">
        <v>2.09723</v>
      </c>
      <c r="AA564" s="460" t="n">
        <v>3.2607</v>
      </c>
      <c r="AB564" s="460" t="n">
        <v>5.65353</v>
      </c>
      <c r="AC564" s="460" t="n">
        <v>0.92933</v>
      </c>
      <c r="AD564" s="460" t="n">
        <v>1.00188</v>
      </c>
      <c r="AE564" s="460" t="n">
        <v>0.92342</v>
      </c>
      <c r="AF564" s="460" t="n">
        <v>2.61902</v>
      </c>
      <c r="AG564" s="460" t="n">
        <v>1.61833</v>
      </c>
      <c r="AH564" s="460" t="n">
        <v>2.18791</v>
      </c>
      <c r="AI564" s="460" t="n">
        <v>0.5636</v>
      </c>
      <c r="AJ564" s="460" t="n">
        <v>1.87927</v>
      </c>
      <c r="AK564" s="460" t="n">
        <v>1.38834</v>
      </c>
      <c r="AL564" s="460" t="n">
        <v>0.71191</v>
      </c>
      <c r="AM564" s="460" t="n">
        <v>1.27782</v>
      </c>
      <c r="AN564" s="460" t="n">
        <v>1.09482</v>
      </c>
      <c r="AO564" s="460" t="n">
        <v>1.52537</v>
      </c>
      <c r="AP564" s="460" t="n">
        <v>1.83481</v>
      </c>
      <c r="AQ564" s="460" t="n">
        <v>2.60041</v>
      </c>
      <c r="AR564" s="460" t="n">
        <v>3.67583</v>
      </c>
      <c r="AS564" s="460" t="n">
        <v>2.12526</v>
      </c>
      <c r="AT564" s="460" t="n">
        <v>4.53918</v>
      </c>
      <c r="AU564" s="460" t="n">
        <v>3.20661</v>
      </c>
      <c r="AV564" s="460" t="n">
        <v>2.32828</v>
      </c>
      <c r="AW564" s="460" t="n">
        <v>2.47424</v>
      </c>
      <c r="AX564" s="460" t="n">
        <v>2.05853</v>
      </c>
      <c r="AY564" s="460" t="n">
        <v>3.00173</v>
      </c>
      <c r="AZ564" s="460" t="n">
        <v>4.61329</v>
      </c>
      <c r="BA564" s="460" t="n">
        <v>8.903890000000001</v>
      </c>
      <c r="BB564" s="460" t="n">
        <v>5.94105</v>
      </c>
      <c r="BC564" s="460" t="n">
        <v>5.77058</v>
      </c>
      <c r="BD564" s="460" t="n">
        <v>4.90433</v>
      </c>
      <c r="BE564" s="460" t="n">
        <v>13.38967</v>
      </c>
      <c r="BF564" s="460" t="n">
        <v>5.25537</v>
      </c>
      <c r="BG564" s="460" t="n">
        <v>6.04936</v>
      </c>
      <c r="BH564" s="460" t="n">
        <v>5.70614</v>
      </c>
      <c r="BI564" s="460" t="n">
        <v>6.54516</v>
      </c>
      <c r="BJ564" s="460" t="n">
        <v>4.1659</v>
      </c>
      <c r="BK564" s="460" t="n">
        <v>3.88273</v>
      </c>
      <c r="BL564" s="460" t="n">
        <v>5.13304</v>
      </c>
      <c r="BM564" s="460" t="n">
        <v>8.91255</v>
      </c>
      <c r="BN564" s="460" t="n">
        <v>9.80419</v>
      </c>
      <c r="BO564" s="460" t="n">
        <v>13.80962</v>
      </c>
      <c r="BP564" s="460" t="n">
        <v>10.36725</v>
      </c>
      <c r="BQ564" s="460" t="n">
        <v>7.42491</v>
      </c>
      <c r="BR564" s="460" t="n">
        <v>10.96356</v>
      </c>
      <c r="BS564" s="460" t="n">
        <v>15.41062</v>
      </c>
      <c r="BT564" s="460" t="n">
        <v>12.7828</v>
      </c>
      <c r="BU564" s="460" t="n">
        <v>0</v>
      </c>
      <c r="BV564" s="460" t="n">
        <v>0</v>
      </c>
      <c r="BW564" s="460" t="n">
        <v>0</v>
      </c>
      <c r="BX564" s="460" t="n">
        <v>0</v>
      </c>
      <c r="BY564" s="319" t="inlineStr">
        <is>
          <t>-</t>
        </is>
      </c>
      <c r="BZ564" s="319" t="inlineStr">
        <is>
          <t>-</t>
        </is>
      </c>
      <c r="CA564" s="319" t="inlineStr">
        <is>
          <t>-</t>
        </is>
      </c>
      <c r="CB564" s="319" t="inlineStr">
        <is>
          <t>-</t>
        </is>
      </c>
      <c r="CC564" s="302" t="n"/>
      <c r="CD564" s="302" t="n"/>
      <c r="CE564" s="302" t="n"/>
      <c r="CF564" s="302" t="n"/>
      <c r="CG564" s="302" t="n"/>
      <c r="CH564" s="302" t="n"/>
      <c r="CI564" s="302" t="n"/>
      <c r="CJ564" s="302" t="n"/>
      <c r="CK564" s="302" t="n"/>
      <c r="CL564" s="302" t="n"/>
      <c r="CM564" s="302" t="n"/>
      <c r="CN564" s="302" t="n"/>
      <c r="CO564" s="302" t="n"/>
      <c r="CP564" s="302" t="n"/>
      <c r="CQ564" s="302" t="n"/>
      <c r="CR564" s="302" t="n"/>
      <c r="CS564" s="302" t="n"/>
      <c r="CT564" s="302" t="n"/>
      <c r="CU564" s="302" t="n"/>
      <c r="CV564" s="302" t="n"/>
    </row>
    <row r="565" ht="10.5" customHeight="1" s="412">
      <c r="A565" s="302" t="inlineStr">
        <is>
          <t xml:space="preserve">    No. of Estimates</t>
        </is>
      </c>
      <c r="B565" s="319" t="inlineStr">
        <is>
          <t>-</t>
        </is>
      </c>
      <c r="C565" s="319" t="inlineStr">
        <is>
          <t>-</t>
        </is>
      </c>
      <c r="D565" s="319" t="inlineStr">
        <is>
          <t>-</t>
        </is>
      </c>
      <c r="E565" s="319" t="inlineStr">
        <is>
          <t>-</t>
        </is>
      </c>
      <c r="F565" s="319" t="inlineStr">
        <is>
          <t>-</t>
        </is>
      </c>
      <c r="G565" s="319" t="inlineStr">
        <is>
          <t>-</t>
        </is>
      </c>
      <c r="H565" s="319" t="inlineStr">
        <is>
          <t>-</t>
        </is>
      </c>
      <c r="I565" s="319" t="inlineStr">
        <is>
          <t>-</t>
        </is>
      </c>
      <c r="J565" s="319" t="inlineStr">
        <is>
          <t>-</t>
        </is>
      </c>
      <c r="K565" s="319" t="inlineStr">
        <is>
          <t>-</t>
        </is>
      </c>
      <c r="L565" s="319" t="inlineStr">
        <is>
          <t>-</t>
        </is>
      </c>
      <c r="M565" s="319" t="inlineStr">
        <is>
          <t>-</t>
        </is>
      </c>
      <c r="N565" s="319" t="inlineStr">
        <is>
          <t>-</t>
        </is>
      </c>
      <c r="O565" s="319" t="inlineStr">
        <is>
          <t>2/2</t>
        </is>
      </c>
      <c r="P565" s="319" t="inlineStr">
        <is>
          <t>3/3</t>
        </is>
      </c>
      <c r="Q565" s="319" t="inlineStr">
        <is>
          <t>5/5</t>
        </is>
      </c>
      <c r="R565" s="319" t="inlineStr">
        <is>
          <t>4/4</t>
        </is>
      </c>
      <c r="S565" s="319" t="inlineStr">
        <is>
          <t>4/4</t>
        </is>
      </c>
      <c r="T565" s="319" t="inlineStr">
        <is>
          <t>5/5</t>
        </is>
      </c>
      <c r="U565" s="319" t="inlineStr">
        <is>
          <t>7/7</t>
        </is>
      </c>
      <c r="V565" s="319" t="inlineStr">
        <is>
          <t>6/6</t>
        </is>
      </c>
      <c r="W565" s="319" t="inlineStr">
        <is>
          <t>7/7</t>
        </is>
      </c>
      <c r="X565" s="319" t="inlineStr">
        <is>
          <t>8/8</t>
        </is>
      </c>
      <c r="Y565" s="319" t="inlineStr">
        <is>
          <t>7/7</t>
        </is>
      </c>
      <c r="Z565" s="319" t="inlineStr">
        <is>
          <t>7/7</t>
        </is>
      </c>
      <c r="AA565" s="319" t="inlineStr">
        <is>
          <t>10/10</t>
        </is>
      </c>
      <c r="AB565" s="319" t="inlineStr">
        <is>
          <t>7/7</t>
        </is>
      </c>
      <c r="AC565" s="319" t="inlineStr">
        <is>
          <t>8/8</t>
        </is>
      </c>
      <c r="AD565" s="319" t="inlineStr">
        <is>
          <t>7/7</t>
        </is>
      </c>
      <c r="AE565" s="319" t="inlineStr">
        <is>
          <t>8/8</t>
        </is>
      </c>
      <c r="AF565" s="319" t="inlineStr">
        <is>
          <t>11/11</t>
        </is>
      </c>
      <c r="AG565" s="319" t="inlineStr">
        <is>
          <t>12/12</t>
        </is>
      </c>
      <c r="AH565" s="319" t="inlineStr">
        <is>
          <t>11/11</t>
        </is>
      </c>
      <c r="AI565" s="319" t="inlineStr">
        <is>
          <t>11/12</t>
        </is>
      </c>
      <c r="AJ565" s="319" t="inlineStr">
        <is>
          <t>11/11</t>
        </is>
      </c>
      <c r="AK565" s="319" t="inlineStr">
        <is>
          <t>11/11</t>
        </is>
      </c>
      <c r="AL565" s="319" t="inlineStr">
        <is>
          <t>7/8</t>
        </is>
      </c>
      <c r="AM565" s="319" t="inlineStr">
        <is>
          <t>11/12</t>
        </is>
      </c>
      <c r="AN565" s="319" t="inlineStr">
        <is>
          <t>11/12</t>
        </is>
      </c>
      <c r="AO565" s="319" t="inlineStr">
        <is>
          <t>14/14</t>
        </is>
      </c>
      <c r="AP565" s="319" t="inlineStr">
        <is>
          <t>11/13</t>
        </is>
      </c>
      <c r="AQ565" s="319" t="inlineStr">
        <is>
          <t>7/8</t>
        </is>
      </c>
      <c r="AR565" s="319" t="inlineStr">
        <is>
          <t>11/11</t>
        </is>
      </c>
      <c r="AS565" s="319" t="inlineStr">
        <is>
          <t>12/12</t>
        </is>
      </c>
      <c r="AT565" s="319" t="inlineStr">
        <is>
          <t>12/13</t>
        </is>
      </c>
      <c r="AU565" s="319" t="inlineStr">
        <is>
          <t>10/11</t>
        </is>
      </c>
      <c r="AV565" s="319" t="inlineStr">
        <is>
          <t>9/9</t>
        </is>
      </c>
      <c r="AW565" s="319" t="inlineStr">
        <is>
          <t>9/9</t>
        </is>
      </c>
      <c r="AX565" s="319" t="inlineStr">
        <is>
          <t>8/9</t>
        </is>
      </c>
      <c r="AY565" s="319" t="inlineStr">
        <is>
          <t>8/9</t>
        </is>
      </c>
      <c r="AZ565" s="319" t="inlineStr">
        <is>
          <t>5/6</t>
        </is>
      </c>
      <c r="BA565" s="319" t="inlineStr">
        <is>
          <t>7/7</t>
        </is>
      </c>
      <c r="BB565" s="319" t="inlineStr">
        <is>
          <t>9/9</t>
        </is>
      </c>
      <c r="BC565" s="319" t="inlineStr">
        <is>
          <t>7/8</t>
        </is>
      </c>
      <c r="BD565" s="319" t="inlineStr">
        <is>
          <t>6/6</t>
        </is>
      </c>
      <c r="BE565" s="319" t="inlineStr">
        <is>
          <t>6/6</t>
        </is>
      </c>
      <c r="BF565" s="319" t="inlineStr">
        <is>
          <t>6/6</t>
        </is>
      </c>
      <c r="BG565" s="319" t="inlineStr">
        <is>
          <t>6/6</t>
        </is>
      </c>
      <c r="BH565" s="319" t="inlineStr">
        <is>
          <t>5/5</t>
        </is>
      </c>
      <c r="BI565" s="319" t="inlineStr">
        <is>
          <t>6/6</t>
        </is>
      </c>
      <c r="BJ565" s="319" t="inlineStr">
        <is>
          <t>6/6</t>
        </is>
      </c>
      <c r="BK565" s="319" t="inlineStr">
        <is>
          <t>6/6</t>
        </is>
      </c>
      <c r="BL565" s="319" t="inlineStr">
        <is>
          <t>6/6</t>
        </is>
      </c>
      <c r="BM565" s="319" t="inlineStr">
        <is>
          <t>5/5</t>
        </is>
      </c>
      <c r="BN565" s="319" t="inlineStr">
        <is>
          <t>6/6</t>
        </is>
      </c>
      <c r="BO565" s="319" t="inlineStr">
        <is>
          <t>7/7</t>
        </is>
      </c>
      <c r="BP565" s="319" t="inlineStr">
        <is>
          <t>7/7</t>
        </is>
      </c>
      <c r="BQ565" s="319" t="inlineStr">
        <is>
          <t>6/6</t>
        </is>
      </c>
      <c r="BR565" s="319" t="inlineStr">
        <is>
          <t>5/5</t>
        </is>
      </c>
      <c r="BS565" s="319" t="inlineStr">
        <is>
          <t>5/5</t>
        </is>
      </c>
      <c r="BT565" s="319" t="inlineStr">
        <is>
          <t>5/5</t>
        </is>
      </c>
      <c r="BU565" s="319" t="inlineStr">
        <is>
          <t>1/1</t>
        </is>
      </c>
      <c r="BV565" s="319" t="inlineStr">
        <is>
          <t>1/1</t>
        </is>
      </c>
      <c r="BW565" s="319" t="inlineStr">
        <is>
          <t>1/1</t>
        </is>
      </c>
      <c r="BX565" s="319" t="inlineStr">
        <is>
          <t>1/1</t>
        </is>
      </c>
      <c r="BY565" s="319" t="inlineStr">
        <is>
          <t>-</t>
        </is>
      </c>
      <c r="BZ565" s="319" t="inlineStr">
        <is>
          <t>-</t>
        </is>
      </c>
      <c r="CA565" s="319" t="inlineStr">
        <is>
          <t>-</t>
        </is>
      </c>
      <c r="CB565" s="319" t="inlineStr">
        <is>
          <t>-</t>
        </is>
      </c>
      <c r="CC565" s="302" t="n"/>
      <c r="CD565" s="302" t="n"/>
      <c r="CE565" s="302" t="n"/>
      <c r="CF565" s="302" t="n"/>
      <c r="CG565" s="302" t="n"/>
      <c r="CH565" s="302" t="n"/>
      <c r="CI565" s="302" t="n"/>
      <c r="CJ565" s="302" t="n"/>
      <c r="CK565" s="302" t="n"/>
      <c r="CL565" s="302" t="n"/>
      <c r="CM565" s="302" t="n"/>
      <c r="CN565" s="302" t="n"/>
      <c r="CO565" s="302" t="n"/>
      <c r="CP565" s="302" t="n"/>
      <c r="CQ565" s="302" t="n"/>
      <c r="CR565" s="302" t="n"/>
      <c r="CS565" s="302" t="n"/>
      <c r="CT565" s="302" t="n"/>
      <c r="CU565" s="302" t="n"/>
      <c r="CV565" s="302" t="n"/>
    </row>
    <row r="566" ht="10.5" customHeight="1" s="412">
      <c r="A566" s="302" t="inlineStr">
        <is>
          <t xml:space="preserve">    Acctg. Standard</t>
        </is>
      </c>
      <c r="B566" s="319" t="inlineStr">
        <is>
          <t>-</t>
        </is>
      </c>
      <c r="C566" s="319" t="inlineStr">
        <is>
          <t>-</t>
        </is>
      </c>
      <c r="D566" s="319" t="inlineStr">
        <is>
          <t>-</t>
        </is>
      </c>
      <c r="E566" s="319" t="inlineStr">
        <is>
          <t>-</t>
        </is>
      </c>
      <c r="F566" s="319" t="inlineStr">
        <is>
          <t>-</t>
        </is>
      </c>
      <c r="G566" s="319" t="inlineStr">
        <is>
          <t>-</t>
        </is>
      </c>
      <c r="H566" s="319" t="inlineStr">
        <is>
          <t>-</t>
        </is>
      </c>
      <c r="I566" s="319" t="inlineStr">
        <is>
          <t>-</t>
        </is>
      </c>
      <c r="J566" s="319" t="inlineStr">
        <is>
          <t>-</t>
        </is>
      </c>
      <c r="K566" s="319" t="inlineStr">
        <is>
          <t>-</t>
        </is>
      </c>
      <c r="L566" s="319" t="inlineStr">
        <is>
          <t>-</t>
        </is>
      </c>
      <c r="M566" s="319" t="inlineStr">
        <is>
          <t>-</t>
        </is>
      </c>
      <c r="N566" s="319" t="inlineStr">
        <is>
          <t>-</t>
        </is>
      </c>
      <c r="O566" s="319" t="inlineStr">
        <is>
          <t>US GAAP</t>
        </is>
      </c>
      <c r="P566" s="319" t="inlineStr">
        <is>
          <t>US GAAP</t>
        </is>
      </c>
      <c r="Q566" s="319" t="inlineStr">
        <is>
          <t>US GAAP</t>
        </is>
      </c>
      <c r="R566" s="319" t="inlineStr">
        <is>
          <t>US GAAP</t>
        </is>
      </c>
      <c r="S566" s="319" t="inlineStr">
        <is>
          <t>US GAAP</t>
        </is>
      </c>
      <c r="T566" s="319" t="inlineStr">
        <is>
          <t>US GAAP</t>
        </is>
      </c>
      <c r="U566" s="319" t="inlineStr">
        <is>
          <t>US GAAP</t>
        </is>
      </c>
      <c r="V566" s="319" t="inlineStr">
        <is>
          <t>US GAAP</t>
        </is>
      </c>
      <c r="W566" s="319" t="inlineStr">
        <is>
          <t>US GAAP</t>
        </is>
      </c>
      <c r="X566" s="319" t="inlineStr">
        <is>
          <t>US GAAP</t>
        </is>
      </c>
      <c r="Y566" s="319" t="inlineStr">
        <is>
          <t>US GAAP</t>
        </is>
      </c>
      <c r="Z566" s="319" t="inlineStr">
        <is>
          <t>US GAAP</t>
        </is>
      </c>
      <c r="AA566" s="319" t="inlineStr">
        <is>
          <t>US GAAP</t>
        </is>
      </c>
      <c r="AB566" s="319" t="inlineStr">
        <is>
          <t>US GAAP</t>
        </is>
      </c>
      <c r="AC566" s="319" t="inlineStr">
        <is>
          <t>US GAAP</t>
        </is>
      </c>
      <c r="AD566" s="319" t="inlineStr">
        <is>
          <t>US GAAP</t>
        </is>
      </c>
      <c r="AE566" s="319" t="inlineStr">
        <is>
          <t>US GAAP</t>
        </is>
      </c>
      <c r="AF566" s="319" t="inlineStr">
        <is>
          <t>US GAAP</t>
        </is>
      </c>
      <c r="AG566" s="319" t="inlineStr">
        <is>
          <t>US GAAP</t>
        </is>
      </c>
      <c r="AH566" s="319" t="inlineStr">
        <is>
          <t>US GAAP</t>
        </is>
      </c>
      <c r="AI566" s="319" t="inlineStr">
        <is>
          <t>US GAAP</t>
        </is>
      </c>
      <c r="AJ566" s="319" t="inlineStr">
        <is>
          <t>US GAAP</t>
        </is>
      </c>
      <c r="AK566" s="319" t="inlineStr">
        <is>
          <t>US GAAP</t>
        </is>
      </c>
      <c r="AL566" s="319" t="inlineStr">
        <is>
          <t>US GAAP</t>
        </is>
      </c>
      <c r="AM566" s="319" t="inlineStr">
        <is>
          <t>US GAAP</t>
        </is>
      </c>
      <c r="AN566" s="319" t="inlineStr">
        <is>
          <t>US GAAP</t>
        </is>
      </c>
      <c r="AO566" s="319" t="inlineStr">
        <is>
          <t>US GAAP</t>
        </is>
      </c>
      <c r="AP566" s="319" t="inlineStr">
        <is>
          <t>US GAAP</t>
        </is>
      </c>
      <c r="AQ566" s="319" t="inlineStr">
        <is>
          <t>US GAAP</t>
        </is>
      </c>
      <c r="AR566" s="319" t="inlineStr">
        <is>
          <t>US GAAP</t>
        </is>
      </c>
      <c r="AS566" s="319" t="inlineStr">
        <is>
          <t>US GAAP</t>
        </is>
      </c>
      <c r="AT566" s="319" t="inlineStr">
        <is>
          <t>US GAAP</t>
        </is>
      </c>
      <c r="AU566" s="319" t="inlineStr">
        <is>
          <t>US GAAP</t>
        </is>
      </c>
      <c r="AV566" s="319" t="inlineStr">
        <is>
          <t>US GAAP</t>
        </is>
      </c>
      <c r="AW566" s="319" t="inlineStr">
        <is>
          <t>US GAAP</t>
        </is>
      </c>
      <c r="AX566" s="319" t="inlineStr">
        <is>
          <t>US GAAP</t>
        </is>
      </c>
      <c r="AY566" s="319" t="inlineStr">
        <is>
          <t>US GAAP</t>
        </is>
      </c>
      <c r="AZ566" s="319" t="inlineStr">
        <is>
          <t>US GAAP</t>
        </is>
      </c>
      <c r="BA566" s="319" t="inlineStr">
        <is>
          <t>US GAAP</t>
        </is>
      </c>
      <c r="BB566" s="319" t="inlineStr">
        <is>
          <t>US GAAP</t>
        </is>
      </c>
      <c r="BC566" s="319" t="inlineStr">
        <is>
          <t>US GAAP</t>
        </is>
      </c>
      <c r="BD566" s="319" t="inlineStr">
        <is>
          <t>US GAAP</t>
        </is>
      </c>
      <c r="BE566" s="319" t="inlineStr">
        <is>
          <t>US GAAP</t>
        </is>
      </c>
      <c r="BF566" s="319" t="inlineStr">
        <is>
          <t>US GAAP</t>
        </is>
      </c>
      <c r="BG566" s="319" t="inlineStr">
        <is>
          <t>US GAAP</t>
        </is>
      </c>
      <c r="BH566" s="319" t="inlineStr">
        <is>
          <t>US GAAP</t>
        </is>
      </c>
      <c r="BI566" s="319" t="inlineStr">
        <is>
          <t>US GAAP</t>
        </is>
      </c>
      <c r="BJ566" s="319" t="inlineStr">
        <is>
          <t>US GAAP</t>
        </is>
      </c>
      <c r="BK566" s="319" t="inlineStr">
        <is>
          <t>US GAAP</t>
        </is>
      </c>
      <c r="BL566" s="319" t="inlineStr">
        <is>
          <t>US GAAP</t>
        </is>
      </c>
      <c r="BM566" s="319" t="inlineStr">
        <is>
          <t>US GAAP</t>
        </is>
      </c>
      <c r="BN566" s="319" t="inlineStr">
        <is>
          <t>US GAAP</t>
        </is>
      </c>
      <c r="BO566" s="319" t="inlineStr">
        <is>
          <t>US GAAP</t>
        </is>
      </c>
      <c r="BP566" s="319" t="inlineStr">
        <is>
          <t>US GAAP</t>
        </is>
      </c>
      <c r="BQ566" s="319" t="inlineStr">
        <is>
          <t>US GAAP</t>
        </is>
      </c>
      <c r="BR566" s="319" t="inlineStr">
        <is>
          <t>US GAAP</t>
        </is>
      </c>
      <c r="BS566" s="319" t="inlineStr">
        <is>
          <t>US GAAP</t>
        </is>
      </c>
      <c r="BT566" s="319" t="inlineStr">
        <is>
          <t>US GAAP</t>
        </is>
      </c>
      <c r="BU566" s="319" t="inlineStr">
        <is>
          <t>US GAAP</t>
        </is>
      </c>
      <c r="BV566" s="319" t="inlineStr">
        <is>
          <t>US GAAP</t>
        </is>
      </c>
      <c r="BW566" s="319" t="inlineStr">
        <is>
          <t>US GAAP</t>
        </is>
      </c>
      <c r="BX566" s="319" t="inlineStr">
        <is>
          <t>US GAAP</t>
        </is>
      </c>
      <c r="BY566" s="319" t="inlineStr">
        <is>
          <t>-</t>
        </is>
      </c>
      <c r="BZ566" s="319" t="inlineStr">
        <is>
          <t>-</t>
        </is>
      </c>
      <c r="CA566" s="319" t="inlineStr">
        <is>
          <t>-</t>
        </is>
      </c>
      <c r="CB566" s="319" t="inlineStr">
        <is>
          <t>-</t>
        </is>
      </c>
      <c r="CC566" s="302" t="n"/>
      <c r="CD566" s="302" t="n"/>
      <c r="CE566" s="302" t="n"/>
      <c r="CF566" s="302" t="n"/>
      <c r="CG566" s="302" t="n"/>
      <c r="CH566" s="302" t="n"/>
      <c r="CI566" s="302" t="n"/>
      <c r="CJ566" s="302" t="n"/>
      <c r="CK566" s="302" t="n"/>
      <c r="CL566" s="302" t="n"/>
      <c r="CM566" s="302" t="n"/>
      <c r="CN566" s="302" t="n"/>
      <c r="CO566" s="302" t="n"/>
      <c r="CP566" s="302" t="n"/>
      <c r="CQ566" s="302" t="n"/>
      <c r="CR566" s="302" t="n"/>
      <c r="CS566" s="302" t="n"/>
      <c r="CT566" s="302" t="n"/>
      <c r="CU566" s="302" t="n"/>
      <c r="CV566" s="302" t="n"/>
    </row>
    <row r="567" ht="10.5" customHeight="1" s="412">
      <c r="A567" s="318" t="inlineStr">
        <is>
          <t>Cash From Operations</t>
        </is>
      </c>
      <c r="B567" s="461" t="n">
        <v>15.18263</v>
      </c>
      <c r="C567" s="461" t="n">
        <v>0.89484</v>
      </c>
      <c r="D567" s="461" t="n">
        <v>27.631</v>
      </c>
      <c r="E567" s="319" t="inlineStr">
        <is>
          <t>-</t>
        </is>
      </c>
      <c r="F567" s="319" t="inlineStr">
        <is>
          <t>-</t>
        </is>
      </c>
      <c r="G567" s="319" t="inlineStr">
        <is>
          <t>-</t>
        </is>
      </c>
      <c r="H567" s="461" t="n">
        <v>17.23348</v>
      </c>
      <c r="I567" s="461" t="n">
        <v>2.819</v>
      </c>
      <c r="J567" s="461" t="n">
        <v>26.311</v>
      </c>
      <c r="K567" s="461" t="n">
        <v>22.363</v>
      </c>
      <c r="L567" s="461" t="n">
        <v>66.46599999999999</v>
      </c>
      <c r="M567" s="461" t="n">
        <v>12.572</v>
      </c>
      <c r="N567" s="461" t="n">
        <v>21.98</v>
      </c>
      <c r="O567" s="461" t="n">
        <v>53.365</v>
      </c>
      <c r="P567" s="461" t="n">
        <v>92.078</v>
      </c>
      <c r="Q567" s="461" t="n">
        <v>5.655</v>
      </c>
      <c r="R567" s="461" t="n">
        <v>13.874</v>
      </c>
      <c r="S567" s="461" t="n">
        <v>33.991</v>
      </c>
      <c r="T567" s="461" t="n">
        <v>150.095</v>
      </c>
      <c r="U567" s="461" t="n">
        <v>15.952</v>
      </c>
      <c r="V567" s="461" t="n">
        <v>47.568</v>
      </c>
      <c r="W567" s="461" t="n">
        <v>49.72</v>
      </c>
      <c r="X567" s="461" t="n">
        <v>166.873</v>
      </c>
      <c r="Y567" s="461" t="n">
        <v>25.135</v>
      </c>
      <c r="Z567" s="461" t="n">
        <v>45.796</v>
      </c>
      <c r="AA567" s="461" t="n">
        <v>23.875</v>
      </c>
      <c r="AB567" s="461" t="n">
        <v>183.533</v>
      </c>
      <c r="AC567" s="461" t="n">
        <v>70.97499999999999</v>
      </c>
      <c r="AD567" s="461" t="n">
        <v>53.01</v>
      </c>
      <c r="AE567" s="461" t="n">
        <v>42.856</v>
      </c>
      <c r="AF567" s="461" t="n">
        <v>147.608</v>
      </c>
      <c r="AG567" s="461" t="n">
        <v>20.94</v>
      </c>
      <c r="AH567" s="461" t="n">
        <v>11.221</v>
      </c>
      <c r="AI567" s="461" t="n">
        <v>-6.221</v>
      </c>
      <c r="AJ567" s="461" t="n">
        <v>272.8</v>
      </c>
      <c r="AK567" s="461" t="n">
        <v>39.734</v>
      </c>
      <c r="AL567" s="461" t="n">
        <v>60.254</v>
      </c>
      <c r="AM567" s="461" t="n">
        <v>-2.657</v>
      </c>
      <c r="AN567" s="461" t="n">
        <v>287.788</v>
      </c>
      <c r="AO567" s="461" t="n">
        <v>19.4</v>
      </c>
      <c r="AP567" s="461" t="n">
        <v>82.63800000000001</v>
      </c>
      <c r="AQ567" s="461" t="n">
        <v>29.271</v>
      </c>
      <c r="AR567" s="461" t="n">
        <v>358.028</v>
      </c>
      <c r="AS567" s="461" t="n">
        <v>35.837</v>
      </c>
      <c r="AT567" s="461" t="n">
        <v>174.189</v>
      </c>
      <c r="AU567" s="461" t="n">
        <v>106.85</v>
      </c>
      <c r="AV567" s="461" t="n">
        <v>425.903</v>
      </c>
      <c r="AW567" s="461" t="n">
        <v>-62.803</v>
      </c>
      <c r="AX567" s="461" t="n">
        <v>112.845</v>
      </c>
      <c r="AY567" s="461" t="n">
        <v>45.064</v>
      </c>
      <c r="AZ567" s="461" t="n">
        <v>574.21</v>
      </c>
      <c r="BA567" s="461" t="n">
        <v>-121.243</v>
      </c>
      <c r="BB567" s="461" t="n">
        <v>181.305</v>
      </c>
      <c r="BC567" s="461" t="n">
        <v>25.342</v>
      </c>
      <c r="BD567" s="461" t="n">
        <v>717.932</v>
      </c>
      <c r="BE567" s="461" t="n">
        <v>214.109</v>
      </c>
      <c r="BF567" s="461" t="n">
        <v>285.663</v>
      </c>
      <c r="BG567" s="461" t="n">
        <v>158.352</v>
      </c>
      <c r="BH567" s="461" t="n">
        <v>730.984</v>
      </c>
      <c r="BI567" s="461" t="n">
        <v>-243.256</v>
      </c>
      <c r="BJ567" s="461" t="n">
        <v>97.63800000000001</v>
      </c>
      <c r="BK567" s="461" t="n">
        <v>65.81699999999999</v>
      </c>
      <c r="BL567" s="461" t="n">
        <v>1046.264</v>
      </c>
      <c r="BM567" s="461" t="n">
        <v>45.503</v>
      </c>
      <c r="BN567" s="461" t="n">
        <v>476.71</v>
      </c>
      <c r="BO567" s="461" t="n">
        <v>389.853</v>
      </c>
      <c r="BP567" s="461" t="n">
        <v>1384.098</v>
      </c>
      <c r="BQ567" s="461" t="n">
        <v>127.524</v>
      </c>
      <c r="BR567" s="462" t="n">
        <v>474.2</v>
      </c>
      <c r="BS567" s="462" t="n">
        <v>132.05</v>
      </c>
      <c r="BT567" s="462" t="n">
        <v>1190.05</v>
      </c>
      <c r="BU567" s="462" t="n">
        <v>629</v>
      </c>
      <c r="BV567" s="462" t="n">
        <v>440</v>
      </c>
      <c r="BW567" s="462" t="n">
        <v>194</v>
      </c>
      <c r="BX567" s="462" t="n">
        <v>1236</v>
      </c>
      <c r="BY567" s="319" t="inlineStr">
        <is>
          <t>-</t>
        </is>
      </c>
      <c r="BZ567" s="319" t="inlineStr">
        <is>
          <t>-</t>
        </is>
      </c>
      <c r="CA567" s="319" t="inlineStr">
        <is>
          <t>-</t>
        </is>
      </c>
      <c r="CB567" s="319" t="inlineStr">
        <is>
          <t>-</t>
        </is>
      </c>
      <c r="CC567" s="302" t="n"/>
      <c r="CD567" s="302" t="n"/>
      <c r="CE567" s="302" t="n"/>
      <c r="CF567" s="302" t="n"/>
      <c r="CG567" s="302" t="n"/>
      <c r="CH567" s="302" t="n"/>
      <c r="CI567" s="302" t="n"/>
      <c r="CJ567" s="302" t="n"/>
      <c r="CK567" s="302" t="n"/>
      <c r="CL567" s="302" t="n"/>
      <c r="CM567" s="302" t="n"/>
      <c r="CN567" s="302" t="n"/>
      <c r="CO567" s="302" t="n"/>
      <c r="CP567" s="302" t="n"/>
      <c r="CQ567" s="302" t="n"/>
      <c r="CR567" s="302" t="n"/>
      <c r="CS567" s="302" t="n"/>
      <c r="CT567" s="302" t="n"/>
      <c r="CU567" s="302" t="n"/>
      <c r="CV567" s="302" t="n"/>
    </row>
    <row r="568" ht="10.5" customHeight="1" s="412">
      <c r="A568" s="302" t="inlineStr">
        <is>
          <t xml:space="preserve">    Final Est.</t>
        </is>
      </c>
      <c r="B568" s="462" t="n">
        <v>8.5</v>
      </c>
      <c r="C568" s="462" t="n">
        <v>-3.246</v>
      </c>
      <c r="D568" s="462" t="n">
        <v>-4.232</v>
      </c>
      <c r="E568" s="319" t="inlineStr">
        <is>
          <t>-</t>
        </is>
      </c>
      <c r="F568" s="319" t="inlineStr">
        <is>
          <t>-</t>
        </is>
      </c>
      <c r="G568" s="319" t="inlineStr">
        <is>
          <t>-</t>
        </is>
      </c>
      <c r="H568" s="462" t="n">
        <v>24.8565</v>
      </c>
      <c r="I568" s="462" t="n">
        <v>7.7</v>
      </c>
      <c r="J568" s="462" t="n">
        <v>32.8</v>
      </c>
      <c r="K568" s="462" t="n">
        <v>6.5</v>
      </c>
      <c r="L568" s="462" t="n">
        <v>13.6</v>
      </c>
      <c r="M568" s="462" t="n">
        <v>-12</v>
      </c>
      <c r="N568" s="462" t="n">
        <v>10.7005</v>
      </c>
      <c r="O568" s="462" t="n">
        <v>24.355</v>
      </c>
      <c r="P568" s="462" t="n">
        <v>59.738</v>
      </c>
      <c r="Q568" s="462" t="n">
        <v>16.75825</v>
      </c>
      <c r="R568" s="462" t="n">
        <v>27.502</v>
      </c>
      <c r="S568" s="462" t="n">
        <v>46.3536</v>
      </c>
      <c r="T568" s="462" t="n">
        <v>130.454</v>
      </c>
      <c r="U568" s="462" t="n">
        <v>31.90833</v>
      </c>
      <c r="V568" s="462" t="n">
        <v>35.0634</v>
      </c>
      <c r="W568" s="462" t="n">
        <v>51.81929</v>
      </c>
      <c r="X568" s="462" t="n">
        <v>195.96667</v>
      </c>
      <c r="Y568" s="462" t="n">
        <v>69</v>
      </c>
      <c r="Z568" s="462" t="n">
        <v>78.43000000000001</v>
      </c>
      <c r="AA568" s="462" t="n">
        <v>50.905</v>
      </c>
      <c r="AB568" s="462" t="n">
        <v>209.203</v>
      </c>
      <c r="AC568" s="462" t="n">
        <v>71.06533</v>
      </c>
      <c r="AD568" s="462" t="n">
        <v>8.4076</v>
      </c>
      <c r="AE568" s="462" t="n">
        <v>-19.8025</v>
      </c>
      <c r="AF568" s="462" t="n">
        <v>116.43843</v>
      </c>
      <c r="AG568" s="462" t="n">
        <v>66.69143</v>
      </c>
      <c r="AH568" s="462" t="n">
        <v>68.041</v>
      </c>
      <c r="AI568" s="462" t="n">
        <v>79.26338</v>
      </c>
      <c r="AJ568" s="462" t="n">
        <v>199.3085</v>
      </c>
      <c r="AK568" s="462" t="n">
        <v>49.637</v>
      </c>
      <c r="AL568" s="462" t="n">
        <v>52.73433</v>
      </c>
      <c r="AM568" s="462" t="n">
        <v>-2.94833</v>
      </c>
      <c r="AN568" s="462" t="n">
        <v>275.59</v>
      </c>
      <c r="AO568" s="462" t="n">
        <v>24.70433</v>
      </c>
      <c r="AP568" s="462" t="n">
        <v>64.70271</v>
      </c>
      <c r="AQ568" s="462" t="n">
        <v>-31.29833</v>
      </c>
      <c r="AR568" s="462" t="n">
        <v>293.6326</v>
      </c>
      <c r="AS568" s="462" t="n">
        <v>-48.28925</v>
      </c>
      <c r="AT568" s="462" t="n">
        <v>100.2052</v>
      </c>
      <c r="AU568" s="462" t="n">
        <v>-17.977</v>
      </c>
      <c r="AV568" s="462" t="n">
        <v>341.966</v>
      </c>
      <c r="AW568" s="462" t="n">
        <v>-73.39225</v>
      </c>
      <c r="AX568" s="462" t="n">
        <v>228.59775</v>
      </c>
      <c r="AY568" s="462" t="n">
        <v>162.33025</v>
      </c>
      <c r="AZ568" s="462" t="n">
        <v>574.46667</v>
      </c>
      <c r="BA568" s="462" t="n">
        <v>21.55</v>
      </c>
      <c r="BB568" s="462" t="n">
        <v>126.5</v>
      </c>
      <c r="BC568" s="462" t="n">
        <v>39.06667</v>
      </c>
      <c r="BD568" s="462" t="n">
        <v>572.86667</v>
      </c>
      <c r="BE568" s="462" t="n">
        <v>256.35</v>
      </c>
      <c r="BF568" s="462" t="n">
        <v>169.25</v>
      </c>
      <c r="BG568" s="462" t="n">
        <v>131.7</v>
      </c>
      <c r="BH568" s="462" t="n">
        <v>585.1</v>
      </c>
      <c r="BI568" s="462" t="n">
        <v>64.75</v>
      </c>
      <c r="BJ568" s="462" t="n">
        <v>123.85</v>
      </c>
      <c r="BK568" s="462" t="n">
        <v>104.13333</v>
      </c>
      <c r="BL568" s="462" t="n">
        <v>864.1</v>
      </c>
      <c r="BM568" s="462" t="n">
        <v>254.2</v>
      </c>
      <c r="BN568" s="462" t="n">
        <v>295.83333</v>
      </c>
      <c r="BO568" s="462" t="n">
        <v>83.25</v>
      </c>
      <c r="BP568" s="462" t="n">
        <v>1037.43333</v>
      </c>
      <c r="BQ568" s="462" t="n">
        <v>181.44333</v>
      </c>
      <c r="BR568" s="319" t="inlineStr">
        <is>
          <t>-</t>
        </is>
      </c>
      <c r="BS568" s="319" t="inlineStr">
        <is>
          <t>-</t>
        </is>
      </c>
      <c r="BT568" s="319" t="inlineStr">
        <is>
          <t>-</t>
        </is>
      </c>
      <c r="BU568" s="319" t="inlineStr">
        <is>
          <t>-</t>
        </is>
      </c>
      <c r="BV568" s="319" t="inlineStr">
        <is>
          <t>-</t>
        </is>
      </c>
      <c r="BW568" s="319" t="inlineStr">
        <is>
          <t>-</t>
        </is>
      </c>
      <c r="BX568" s="319" t="inlineStr">
        <is>
          <t>-</t>
        </is>
      </c>
      <c r="BY568" s="319" t="inlineStr">
        <is>
          <t>-</t>
        </is>
      </c>
      <c r="BZ568" s="319" t="inlineStr">
        <is>
          <t>-</t>
        </is>
      </c>
      <c r="CA568" s="319" t="inlineStr">
        <is>
          <t>-</t>
        </is>
      </c>
      <c r="CB568" s="319" t="inlineStr">
        <is>
          <t>-</t>
        </is>
      </c>
      <c r="CC568" s="302" t="n"/>
      <c r="CD568" s="302" t="n"/>
      <c r="CE568" s="302" t="n"/>
      <c r="CF568" s="302" t="n"/>
      <c r="CG568" s="302" t="n"/>
      <c r="CH568" s="302" t="n"/>
      <c r="CI568" s="302" t="n"/>
      <c r="CJ568" s="302" t="n"/>
      <c r="CK568" s="302" t="n"/>
      <c r="CL568" s="302" t="n"/>
      <c r="CM568" s="302" t="n"/>
      <c r="CN568" s="302" t="n"/>
      <c r="CO568" s="302" t="n"/>
      <c r="CP568" s="302" t="n"/>
      <c r="CQ568" s="302" t="n"/>
      <c r="CR568" s="302" t="n"/>
      <c r="CS568" s="302" t="n"/>
      <c r="CT568" s="302" t="n"/>
      <c r="CU568" s="302" t="n"/>
      <c r="CV568" s="302" t="n"/>
    </row>
    <row r="569" ht="10.5" customHeight="1" s="412">
      <c r="A569" s="302" t="inlineStr">
        <is>
          <t xml:space="preserve">    Median</t>
        </is>
      </c>
      <c r="B569" s="462" t="n">
        <v>8.5</v>
      </c>
      <c r="C569" s="462" t="n">
        <v>-3.246</v>
      </c>
      <c r="D569" s="462" t="n">
        <v>-4.232</v>
      </c>
      <c r="E569" s="319" t="inlineStr">
        <is>
          <t>-</t>
        </is>
      </c>
      <c r="F569" s="319" t="inlineStr">
        <is>
          <t>-</t>
        </is>
      </c>
      <c r="G569" s="319" t="inlineStr">
        <is>
          <t>-</t>
        </is>
      </c>
      <c r="H569" s="462" t="n">
        <v>24.8565</v>
      </c>
      <c r="I569" s="462" t="n">
        <v>7.7</v>
      </c>
      <c r="J569" s="462" t="n">
        <v>32.8</v>
      </c>
      <c r="K569" s="462" t="n">
        <v>6.5</v>
      </c>
      <c r="L569" s="462" t="n">
        <v>13.6</v>
      </c>
      <c r="M569" s="462" t="n">
        <v>-12</v>
      </c>
      <c r="N569" s="462" t="n">
        <v>10.7005</v>
      </c>
      <c r="O569" s="462" t="n">
        <v>22.265</v>
      </c>
      <c r="P569" s="462" t="n">
        <v>57.926</v>
      </c>
      <c r="Q569" s="462" t="n">
        <v>15.8</v>
      </c>
      <c r="R569" s="462" t="n">
        <v>26.674</v>
      </c>
      <c r="S569" s="462" t="n">
        <v>51.2</v>
      </c>
      <c r="T569" s="462" t="n">
        <v>130.07</v>
      </c>
      <c r="U569" s="462" t="n">
        <v>33.25</v>
      </c>
      <c r="V569" s="462" t="n">
        <v>31.6</v>
      </c>
      <c r="W569" s="462" t="n">
        <v>45.9</v>
      </c>
      <c r="X569" s="462" t="n">
        <v>190.35</v>
      </c>
      <c r="Y569" s="462" t="n">
        <v>64.90000000000001</v>
      </c>
      <c r="Z569" s="462" t="n">
        <v>69.2</v>
      </c>
      <c r="AA569" s="462" t="n">
        <v>55.85</v>
      </c>
      <c r="AB569" s="462" t="n">
        <v>198.2</v>
      </c>
      <c r="AC569" s="462" t="n">
        <v>62.25</v>
      </c>
      <c r="AD569" s="462" t="n">
        <v>20.3</v>
      </c>
      <c r="AE569" s="462" t="n">
        <v>-19.2</v>
      </c>
      <c r="AF569" s="462" t="n">
        <v>123.7</v>
      </c>
      <c r="AG569" s="462" t="n">
        <v>63.8</v>
      </c>
      <c r="AH569" s="462" t="n">
        <v>60.623</v>
      </c>
      <c r="AI569" s="462" t="n">
        <v>86.59999999999999</v>
      </c>
      <c r="AJ569" s="462" t="n">
        <v>176.6255</v>
      </c>
      <c r="AK569" s="462" t="n">
        <v>53.5</v>
      </c>
      <c r="AL569" s="462" t="n">
        <v>32.75</v>
      </c>
      <c r="AM569" s="462" t="n">
        <v>0.8</v>
      </c>
      <c r="AN569" s="462" t="n">
        <v>274.9</v>
      </c>
      <c r="AO569" s="462" t="n">
        <v>20.913</v>
      </c>
      <c r="AP569" s="462" t="n">
        <v>68.7</v>
      </c>
      <c r="AQ569" s="462" t="n">
        <v>-38.195</v>
      </c>
      <c r="AR569" s="462" t="n">
        <v>305.2</v>
      </c>
      <c r="AS569" s="462" t="n">
        <v>-49.55</v>
      </c>
      <c r="AT569" s="462" t="n">
        <v>111.1</v>
      </c>
      <c r="AU569" s="462" t="n">
        <v>-48.4</v>
      </c>
      <c r="AV569" s="462" t="n">
        <v>346.582</v>
      </c>
      <c r="AW569" s="462" t="n">
        <v>-86.3</v>
      </c>
      <c r="AX569" s="462" t="n">
        <v>203.0955</v>
      </c>
      <c r="AY569" s="462" t="n">
        <v>155.3105</v>
      </c>
      <c r="AZ569" s="462" t="n">
        <v>616</v>
      </c>
      <c r="BA569" s="462" t="n">
        <v>-35.45</v>
      </c>
      <c r="BB569" s="462" t="n">
        <v>196.75</v>
      </c>
      <c r="BC569" s="462" t="n">
        <v>139.1</v>
      </c>
      <c r="BD569" s="462" t="n">
        <v>641</v>
      </c>
      <c r="BE569" s="462" t="n">
        <v>256.35</v>
      </c>
      <c r="BF569" s="462" t="n">
        <v>169.25</v>
      </c>
      <c r="BG569" s="462" t="n">
        <v>131.7</v>
      </c>
      <c r="BH569" s="462" t="n">
        <v>585.1</v>
      </c>
      <c r="BI569" s="462" t="n">
        <v>64.75</v>
      </c>
      <c r="BJ569" s="462" t="n">
        <v>123.85</v>
      </c>
      <c r="BK569" s="462" t="n">
        <v>80.90000000000001</v>
      </c>
      <c r="BL569" s="462" t="n">
        <v>864.1</v>
      </c>
      <c r="BM569" s="462" t="n">
        <v>254.2</v>
      </c>
      <c r="BN569" s="462" t="n">
        <v>314</v>
      </c>
      <c r="BO569" s="462" t="n">
        <v>103.8</v>
      </c>
      <c r="BP569" s="462" t="n">
        <v>1044.9</v>
      </c>
      <c r="BQ569" s="462" t="n">
        <v>282.1</v>
      </c>
      <c r="BR569" s="462" t="n">
        <v>474.2</v>
      </c>
      <c r="BS569" s="462" t="n">
        <v>132.05</v>
      </c>
      <c r="BT569" s="462" t="n">
        <v>1190.05</v>
      </c>
      <c r="BU569" s="462" t="n">
        <v>629</v>
      </c>
      <c r="BV569" s="462" t="n">
        <v>440</v>
      </c>
      <c r="BW569" s="462" t="n">
        <v>194</v>
      </c>
      <c r="BX569" s="462" t="n">
        <v>1236</v>
      </c>
      <c r="BY569" s="319" t="inlineStr">
        <is>
          <t>-</t>
        </is>
      </c>
      <c r="BZ569" s="319" t="inlineStr">
        <is>
          <t>-</t>
        </is>
      </c>
      <c r="CA569" s="319" t="inlineStr">
        <is>
          <t>-</t>
        </is>
      </c>
      <c r="CB569" s="319" t="inlineStr">
        <is>
          <t>-</t>
        </is>
      </c>
      <c r="CC569" s="302" t="n"/>
      <c r="CD569" s="302" t="n"/>
      <c r="CE569" s="302" t="n"/>
      <c r="CF569" s="302" t="n"/>
      <c r="CG569" s="302" t="n"/>
      <c r="CH569" s="302" t="n"/>
      <c r="CI569" s="302" t="n"/>
      <c r="CJ569" s="302" t="n"/>
      <c r="CK569" s="302" t="n"/>
      <c r="CL569" s="302" t="n"/>
      <c r="CM569" s="302" t="n"/>
      <c r="CN569" s="302" t="n"/>
      <c r="CO569" s="302" t="n"/>
      <c r="CP569" s="302" t="n"/>
      <c r="CQ569" s="302" t="n"/>
      <c r="CR569" s="302" t="n"/>
      <c r="CS569" s="302" t="n"/>
      <c r="CT569" s="302" t="n"/>
      <c r="CU569" s="302" t="n"/>
      <c r="CV569" s="302" t="n"/>
    </row>
    <row r="570" ht="10.5" customHeight="1" s="412">
      <c r="A570" s="302" t="inlineStr">
        <is>
          <t xml:space="preserve">    High</t>
        </is>
      </c>
      <c r="B570" s="462" t="n">
        <v>8.5</v>
      </c>
      <c r="C570" s="462" t="n">
        <v>-3.246</v>
      </c>
      <c r="D570" s="462" t="n">
        <v>-4.232</v>
      </c>
      <c r="E570" s="319" t="inlineStr">
        <is>
          <t>-</t>
        </is>
      </c>
      <c r="F570" s="319" t="inlineStr">
        <is>
          <t>-</t>
        </is>
      </c>
      <c r="G570" s="319" t="inlineStr">
        <is>
          <t>-</t>
        </is>
      </c>
      <c r="H570" s="462" t="n">
        <v>27.513</v>
      </c>
      <c r="I570" s="462" t="n">
        <v>7.7</v>
      </c>
      <c r="J570" s="462" t="n">
        <v>32.8</v>
      </c>
      <c r="K570" s="462" t="n">
        <v>6.5</v>
      </c>
      <c r="L570" s="462" t="n">
        <v>13.6</v>
      </c>
      <c r="M570" s="462" t="n">
        <v>-12</v>
      </c>
      <c r="N570" s="462" t="n">
        <v>15.501</v>
      </c>
      <c r="O570" s="462" t="n">
        <v>30.1</v>
      </c>
      <c r="P570" s="462" t="n">
        <v>71.09999999999999</v>
      </c>
      <c r="Q570" s="462" t="n">
        <v>28.533</v>
      </c>
      <c r="R570" s="462" t="n">
        <v>34.4</v>
      </c>
      <c r="S570" s="462" t="n">
        <v>56.948</v>
      </c>
      <c r="T570" s="462" t="n">
        <v>138</v>
      </c>
      <c r="U570" s="462" t="n">
        <v>55.5</v>
      </c>
      <c r="V570" s="462" t="n">
        <v>57.1</v>
      </c>
      <c r="W570" s="462" t="n">
        <v>130.91</v>
      </c>
      <c r="X570" s="462" t="n">
        <v>237</v>
      </c>
      <c r="Y570" s="462" t="n">
        <v>104.1</v>
      </c>
      <c r="Z570" s="462" t="n">
        <v>134.75</v>
      </c>
      <c r="AA570" s="462" t="n">
        <v>104.33</v>
      </c>
      <c r="AB570" s="462" t="n">
        <v>305</v>
      </c>
      <c r="AC570" s="462" t="n">
        <v>121</v>
      </c>
      <c r="AD570" s="462" t="n">
        <v>25.3</v>
      </c>
      <c r="AE570" s="462" t="n">
        <v>4.2</v>
      </c>
      <c r="AF570" s="462" t="n">
        <v>143.5</v>
      </c>
      <c r="AG570" s="462" t="n">
        <v>105.9</v>
      </c>
      <c r="AH570" s="462" t="n">
        <v>103.6</v>
      </c>
      <c r="AI570" s="462" t="n">
        <v>110.4</v>
      </c>
      <c r="AJ570" s="462" t="n">
        <v>318.2</v>
      </c>
      <c r="AK570" s="462" t="n">
        <v>98.90000000000001</v>
      </c>
      <c r="AL570" s="462" t="n">
        <v>156.6</v>
      </c>
      <c r="AM570" s="462" t="n">
        <v>24.4</v>
      </c>
      <c r="AN570" s="462" t="n">
        <v>328.3</v>
      </c>
      <c r="AO570" s="462" t="n">
        <v>61.8</v>
      </c>
      <c r="AP570" s="462" t="n">
        <v>79.2</v>
      </c>
      <c r="AQ570" s="462" t="n">
        <v>16.1</v>
      </c>
      <c r="AR570" s="462" t="n">
        <v>343</v>
      </c>
      <c r="AS570" s="462" t="n">
        <v>-17.7</v>
      </c>
      <c r="AT570" s="462" t="n">
        <v>198</v>
      </c>
      <c r="AU570" s="462" t="n">
        <v>65</v>
      </c>
      <c r="AV570" s="462" t="n">
        <v>381</v>
      </c>
      <c r="AW570" s="462" t="n">
        <v>-9.699999999999999</v>
      </c>
      <c r="AX570" s="462" t="n">
        <v>329.8</v>
      </c>
      <c r="AY570" s="462" t="n">
        <v>251.7</v>
      </c>
      <c r="AZ570" s="462" t="n">
        <v>675.5</v>
      </c>
      <c r="BA570" s="462" t="n">
        <v>273</v>
      </c>
      <c r="BB570" s="462" t="n">
        <v>249</v>
      </c>
      <c r="BC570" s="462" t="n">
        <v>193</v>
      </c>
      <c r="BD570" s="462" t="n">
        <v>705</v>
      </c>
      <c r="BE570" s="462" t="n">
        <v>315</v>
      </c>
      <c r="BF570" s="462" t="n">
        <v>214</v>
      </c>
      <c r="BG570" s="462" t="n">
        <v>196</v>
      </c>
      <c r="BH570" s="462" t="n">
        <v>705</v>
      </c>
      <c r="BI570" s="462" t="n">
        <v>153</v>
      </c>
      <c r="BJ570" s="462" t="n">
        <v>138.7</v>
      </c>
      <c r="BK570" s="462" t="n">
        <v>258.5</v>
      </c>
      <c r="BL570" s="462" t="n">
        <v>883.2</v>
      </c>
      <c r="BM570" s="462" t="n">
        <v>370</v>
      </c>
      <c r="BN570" s="462" t="n">
        <v>345</v>
      </c>
      <c r="BO570" s="462" t="n">
        <v>193.2</v>
      </c>
      <c r="BP570" s="462" t="n">
        <v>1116</v>
      </c>
      <c r="BQ570" s="462" t="n">
        <v>317</v>
      </c>
      <c r="BR570" s="462" t="n">
        <v>545.4</v>
      </c>
      <c r="BS570" s="462" t="n">
        <v>146.1</v>
      </c>
      <c r="BT570" s="462" t="n">
        <v>1244.1</v>
      </c>
      <c r="BU570" s="462" t="n">
        <v>629</v>
      </c>
      <c r="BV570" s="462" t="n">
        <v>440</v>
      </c>
      <c r="BW570" s="462" t="n">
        <v>194</v>
      </c>
      <c r="BX570" s="462" t="n">
        <v>1236</v>
      </c>
      <c r="BY570" s="319" t="inlineStr">
        <is>
          <t>-</t>
        </is>
      </c>
      <c r="BZ570" s="319" t="inlineStr">
        <is>
          <t>-</t>
        </is>
      </c>
      <c r="CA570" s="319" t="inlineStr">
        <is>
          <t>-</t>
        </is>
      </c>
      <c r="CB570" s="319" t="inlineStr">
        <is>
          <t>-</t>
        </is>
      </c>
      <c r="CC570" s="302" t="n"/>
      <c r="CD570" s="302" t="n"/>
      <c r="CE570" s="302" t="n"/>
      <c r="CF570" s="302" t="n"/>
      <c r="CG570" s="302" t="n"/>
      <c r="CH570" s="302" t="n"/>
      <c r="CI570" s="302" t="n"/>
      <c r="CJ570" s="302" t="n"/>
      <c r="CK570" s="302" t="n"/>
      <c r="CL570" s="302" t="n"/>
      <c r="CM570" s="302" t="n"/>
      <c r="CN570" s="302" t="n"/>
      <c r="CO570" s="302" t="n"/>
      <c r="CP570" s="302" t="n"/>
      <c r="CQ570" s="302" t="n"/>
      <c r="CR570" s="302" t="n"/>
      <c r="CS570" s="302" t="n"/>
      <c r="CT570" s="302" t="n"/>
      <c r="CU570" s="302" t="n"/>
      <c r="CV570" s="302" t="n"/>
    </row>
    <row r="571" ht="10.5" customHeight="1" s="412">
      <c r="A571" s="302" t="inlineStr">
        <is>
          <t xml:space="preserve">    Low</t>
        </is>
      </c>
      <c r="B571" s="462" t="n">
        <v>8.5</v>
      </c>
      <c r="C571" s="462" t="n">
        <v>-3.246</v>
      </c>
      <c r="D571" s="462" t="n">
        <v>-4.232</v>
      </c>
      <c r="E571" s="319" t="inlineStr">
        <is>
          <t>-</t>
        </is>
      </c>
      <c r="F571" s="319" t="inlineStr">
        <is>
          <t>-</t>
        </is>
      </c>
      <c r="G571" s="319" t="inlineStr">
        <is>
          <t>-</t>
        </is>
      </c>
      <c r="H571" s="462" t="n">
        <v>22.2</v>
      </c>
      <c r="I571" s="462" t="n">
        <v>7.7</v>
      </c>
      <c r="J571" s="462" t="n">
        <v>32.8</v>
      </c>
      <c r="K571" s="462" t="n">
        <v>6.5</v>
      </c>
      <c r="L571" s="462" t="n">
        <v>13.6</v>
      </c>
      <c r="M571" s="462" t="n">
        <v>-12</v>
      </c>
      <c r="N571" s="462" t="n">
        <v>5.9</v>
      </c>
      <c r="O571" s="462" t="n">
        <v>20.7</v>
      </c>
      <c r="P571" s="462" t="n">
        <v>52</v>
      </c>
      <c r="Q571" s="462" t="n">
        <v>6.9</v>
      </c>
      <c r="R571" s="462" t="n">
        <v>22.26</v>
      </c>
      <c r="S571" s="462" t="n">
        <v>21.9</v>
      </c>
      <c r="T571" s="462" t="n">
        <v>126.3</v>
      </c>
      <c r="U571" s="462" t="n">
        <v>-2</v>
      </c>
      <c r="V571" s="462" t="n">
        <v>15</v>
      </c>
      <c r="W571" s="462" t="n">
        <v>-2</v>
      </c>
      <c r="X571" s="462" t="n">
        <v>175</v>
      </c>
      <c r="Y571" s="462" t="n">
        <v>42.1</v>
      </c>
      <c r="Z571" s="462" t="n">
        <v>41.2</v>
      </c>
      <c r="AA571" s="462" t="n">
        <v>-15</v>
      </c>
      <c r="AB571" s="462" t="n">
        <v>123.8</v>
      </c>
      <c r="AC571" s="462" t="n">
        <v>45.2</v>
      </c>
      <c r="AD571" s="462" t="n">
        <v>-19.562</v>
      </c>
      <c r="AE571" s="462" t="n">
        <v>-49.015</v>
      </c>
      <c r="AF571" s="462" t="n">
        <v>94</v>
      </c>
      <c r="AG571" s="462" t="n">
        <v>26</v>
      </c>
      <c r="AH571" s="462" t="n">
        <v>52.5</v>
      </c>
      <c r="AI571" s="462" t="n">
        <v>12.507</v>
      </c>
      <c r="AJ571" s="462" t="n">
        <v>167.7</v>
      </c>
      <c r="AK571" s="462" t="n">
        <v>12</v>
      </c>
      <c r="AL571" s="462" t="n">
        <v>11.806</v>
      </c>
      <c r="AM571" s="462" t="n">
        <v>-43.2</v>
      </c>
      <c r="AN571" s="462" t="n">
        <v>211.8</v>
      </c>
      <c r="AO571" s="462" t="n">
        <v>8.800000000000001</v>
      </c>
      <c r="AP571" s="462" t="n">
        <v>46.4</v>
      </c>
      <c r="AQ571" s="462" t="n">
        <v>-71.8</v>
      </c>
      <c r="AR571" s="462" t="n">
        <v>237.7</v>
      </c>
      <c r="AS571" s="462" t="n">
        <v>-76.357</v>
      </c>
      <c r="AT571" s="462" t="n">
        <v>30.9</v>
      </c>
      <c r="AU571" s="462" t="n">
        <v>-70.53100000000001</v>
      </c>
      <c r="AV571" s="462" t="n">
        <v>293.7</v>
      </c>
      <c r="AW571" s="462" t="n">
        <v>-111.269</v>
      </c>
      <c r="AX571" s="462" t="n">
        <v>178.4</v>
      </c>
      <c r="AY571" s="462" t="n">
        <v>87</v>
      </c>
      <c r="AZ571" s="462" t="n">
        <v>431.9</v>
      </c>
      <c r="BA571" s="462" t="n">
        <v>-115.9</v>
      </c>
      <c r="BB571" s="462" t="n">
        <v>-136.5</v>
      </c>
      <c r="BC571" s="462" t="n">
        <v>-214.9</v>
      </c>
      <c r="BD571" s="462" t="n">
        <v>372.6</v>
      </c>
      <c r="BE571" s="462" t="n">
        <v>197.7</v>
      </c>
      <c r="BF571" s="462" t="n">
        <v>124.5</v>
      </c>
      <c r="BG571" s="462" t="n">
        <v>67.40000000000001</v>
      </c>
      <c r="BH571" s="462" t="n">
        <v>465.2</v>
      </c>
      <c r="BI571" s="462" t="n">
        <v>-23.5</v>
      </c>
      <c r="BJ571" s="462" t="n">
        <v>109</v>
      </c>
      <c r="BK571" s="462" t="n">
        <v>-27</v>
      </c>
      <c r="BL571" s="462" t="n">
        <v>845</v>
      </c>
      <c r="BM571" s="462" t="n">
        <v>138.4</v>
      </c>
      <c r="BN571" s="462" t="n">
        <v>228.5</v>
      </c>
      <c r="BO571" s="462" t="n">
        <v>-67.8</v>
      </c>
      <c r="BP571" s="462" t="n">
        <v>951.4</v>
      </c>
      <c r="BQ571" s="462" t="n">
        <v>-54.77</v>
      </c>
      <c r="BR571" s="462" t="n">
        <v>403</v>
      </c>
      <c r="BS571" s="462" t="n">
        <v>118</v>
      </c>
      <c r="BT571" s="462" t="n">
        <v>1136</v>
      </c>
      <c r="BU571" s="462" t="n">
        <v>629</v>
      </c>
      <c r="BV571" s="462" t="n">
        <v>440</v>
      </c>
      <c r="BW571" s="462" t="n">
        <v>194</v>
      </c>
      <c r="BX571" s="462" t="n">
        <v>1236</v>
      </c>
      <c r="BY571" s="319" t="inlineStr">
        <is>
          <t>-</t>
        </is>
      </c>
      <c r="BZ571" s="319" t="inlineStr">
        <is>
          <t>-</t>
        </is>
      </c>
      <c r="CA571" s="319" t="inlineStr">
        <is>
          <t>-</t>
        </is>
      </c>
      <c r="CB571" s="319" t="inlineStr">
        <is>
          <t>-</t>
        </is>
      </c>
      <c r="CC571" s="302" t="n"/>
      <c r="CD571" s="302" t="n"/>
      <c r="CE571" s="302" t="n"/>
      <c r="CF571" s="302" t="n"/>
      <c r="CG571" s="302" t="n"/>
      <c r="CH571" s="302" t="n"/>
      <c r="CI571" s="302" t="n"/>
      <c r="CJ571" s="302" t="n"/>
      <c r="CK571" s="302" t="n"/>
      <c r="CL571" s="302" t="n"/>
      <c r="CM571" s="302" t="n"/>
      <c r="CN571" s="302" t="n"/>
      <c r="CO571" s="302" t="n"/>
      <c r="CP571" s="302" t="n"/>
      <c r="CQ571" s="302" t="n"/>
      <c r="CR571" s="302" t="n"/>
      <c r="CS571" s="302" t="n"/>
      <c r="CT571" s="302" t="n"/>
      <c r="CU571" s="302" t="n"/>
      <c r="CV571" s="302" t="n"/>
    </row>
    <row r="572" ht="10.5" customHeight="1" s="412">
      <c r="A572" s="302" t="inlineStr">
        <is>
          <t xml:space="preserve">    Std. Dev.</t>
        </is>
      </c>
      <c r="B572" s="460" t="n">
        <v>0</v>
      </c>
      <c r="C572" s="460" t="n">
        <v>0</v>
      </c>
      <c r="D572" s="460" t="n">
        <v>0</v>
      </c>
      <c r="E572" s="319" t="inlineStr">
        <is>
          <t>-</t>
        </is>
      </c>
      <c r="F572" s="319" t="inlineStr">
        <is>
          <t>-</t>
        </is>
      </c>
      <c r="G572" s="319" t="inlineStr">
        <is>
          <t>-</t>
        </is>
      </c>
      <c r="H572" s="460" t="n">
        <v>2.6565</v>
      </c>
      <c r="I572" s="460" t="n">
        <v>0</v>
      </c>
      <c r="J572" s="460" t="n">
        <v>0</v>
      </c>
      <c r="K572" s="460" t="n">
        <v>0</v>
      </c>
      <c r="L572" s="460" t="n">
        <v>0</v>
      </c>
      <c r="M572" s="460" t="n">
        <v>0</v>
      </c>
      <c r="N572" s="460" t="n">
        <v>4.8005</v>
      </c>
      <c r="O572" s="460" t="n">
        <v>4.11226</v>
      </c>
      <c r="P572" s="460" t="n">
        <v>7.00575</v>
      </c>
      <c r="Q572" s="460" t="n">
        <v>9.47822</v>
      </c>
      <c r="R572" s="460" t="n">
        <v>4.56771</v>
      </c>
      <c r="S572" s="460" t="n">
        <v>12.81844</v>
      </c>
      <c r="T572" s="460" t="n">
        <v>4.24062</v>
      </c>
      <c r="U572" s="460" t="n">
        <v>18.07384</v>
      </c>
      <c r="V572" s="460" t="n">
        <v>14.46172</v>
      </c>
      <c r="W572" s="460" t="n">
        <v>37.29974</v>
      </c>
      <c r="X572" s="460" t="n">
        <v>22.16068</v>
      </c>
      <c r="Y572" s="460" t="n">
        <v>27.23077</v>
      </c>
      <c r="Z572" s="460" t="n">
        <v>32.08688</v>
      </c>
      <c r="AA572" s="460" t="n">
        <v>37.65542</v>
      </c>
      <c r="AB572" s="460" t="n">
        <v>61.33314</v>
      </c>
      <c r="AC572" s="460" t="n">
        <v>24.91493</v>
      </c>
      <c r="AD572" s="460" t="n">
        <v>18.90721</v>
      </c>
      <c r="AE572" s="460" t="n">
        <v>17.16943</v>
      </c>
      <c r="AF572" s="460" t="n">
        <v>17.81806</v>
      </c>
      <c r="AG572" s="460" t="n">
        <v>24.66843</v>
      </c>
      <c r="AH572" s="460" t="n">
        <v>16.87135</v>
      </c>
      <c r="AI572" s="460" t="n">
        <v>31.3149</v>
      </c>
      <c r="AJ572" s="460" t="n">
        <v>53.6499</v>
      </c>
      <c r="AK572" s="460" t="n">
        <v>30.7524</v>
      </c>
      <c r="AL572" s="460" t="n">
        <v>49.17957</v>
      </c>
      <c r="AM572" s="460" t="n">
        <v>24.68223</v>
      </c>
      <c r="AN572" s="460" t="n">
        <v>35.88004</v>
      </c>
      <c r="AO572" s="460" t="n">
        <v>17.71532</v>
      </c>
      <c r="AP572" s="460" t="n">
        <v>13.78258</v>
      </c>
      <c r="AQ572" s="460" t="n">
        <v>36.21487</v>
      </c>
      <c r="AR572" s="460" t="n">
        <v>36.05132</v>
      </c>
      <c r="AS572" s="460" t="n">
        <v>21.28664</v>
      </c>
      <c r="AT572" s="460" t="n">
        <v>62.58335</v>
      </c>
      <c r="AU572" s="460" t="n">
        <v>59.36515</v>
      </c>
      <c r="AV572" s="460" t="n">
        <v>34.97164</v>
      </c>
      <c r="AW572" s="460" t="n">
        <v>38.43524</v>
      </c>
      <c r="AX572" s="460" t="n">
        <v>61.50049</v>
      </c>
      <c r="AY572" s="460" t="n">
        <v>59.9561</v>
      </c>
      <c r="AZ572" s="460" t="n">
        <v>103.69508</v>
      </c>
      <c r="BA572" s="460" t="n">
        <v>153.1084</v>
      </c>
      <c r="BB572" s="460" t="n">
        <v>153.80733</v>
      </c>
      <c r="BC572" s="460" t="n">
        <v>180.92467</v>
      </c>
      <c r="BD572" s="460" t="n">
        <v>144.00012</v>
      </c>
      <c r="BE572" s="460" t="n">
        <v>58.65</v>
      </c>
      <c r="BF572" s="460" t="n">
        <v>44.75</v>
      </c>
      <c r="BG572" s="460" t="n">
        <v>64.3</v>
      </c>
      <c r="BH572" s="460" t="n">
        <v>119.9</v>
      </c>
      <c r="BI572" s="460" t="n">
        <v>88.25</v>
      </c>
      <c r="BJ572" s="460" t="n">
        <v>14.85</v>
      </c>
      <c r="BK572" s="460" t="n">
        <v>117.70699</v>
      </c>
      <c r="BL572" s="460" t="n">
        <v>19.1</v>
      </c>
      <c r="BM572" s="460" t="n">
        <v>115.8</v>
      </c>
      <c r="BN572" s="460" t="n">
        <v>49.26516</v>
      </c>
      <c r="BO572" s="460" t="n">
        <v>95.95076</v>
      </c>
      <c r="BP572" s="460" t="n">
        <v>67.40476</v>
      </c>
      <c r="BQ572" s="460" t="n">
        <v>167.63464</v>
      </c>
      <c r="BR572" s="460" t="n">
        <v>71.2</v>
      </c>
      <c r="BS572" s="460" t="n">
        <v>14.05</v>
      </c>
      <c r="BT572" s="460" t="n">
        <v>54.05</v>
      </c>
      <c r="BU572" s="460" t="n">
        <v>0</v>
      </c>
      <c r="BV572" s="460" t="n">
        <v>0</v>
      </c>
      <c r="BW572" s="460" t="n">
        <v>0</v>
      </c>
      <c r="BX572" s="460" t="n">
        <v>0</v>
      </c>
      <c r="BY572" s="319" t="inlineStr">
        <is>
          <t>-</t>
        </is>
      </c>
      <c r="BZ572" s="319" t="inlineStr">
        <is>
          <t>-</t>
        </is>
      </c>
      <c r="CA572" s="319" t="inlineStr">
        <is>
          <t>-</t>
        </is>
      </c>
      <c r="CB572" s="319" t="inlineStr">
        <is>
          <t>-</t>
        </is>
      </c>
      <c r="CC572" s="302" t="n"/>
      <c r="CD572" s="302" t="n"/>
      <c r="CE572" s="302" t="n"/>
      <c r="CF572" s="302" t="n"/>
      <c r="CG572" s="302" t="n"/>
      <c r="CH572" s="302" t="n"/>
      <c r="CI572" s="302" t="n"/>
      <c r="CJ572" s="302" t="n"/>
      <c r="CK572" s="302" t="n"/>
      <c r="CL572" s="302" t="n"/>
      <c r="CM572" s="302" t="n"/>
      <c r="CN572" s="302" t="n"/>
      <c r="CO572" s="302" t="n"/>
      <c r="CP572" s="302" t="n"/>
      <c r="CQ572" s="302" t="n"/>
      <c r="CR572" s="302" t="n"/>
      <c r="CS572" s="302" t="n"/>
      <c r="CT572" s="302" t="n"/>
      <c r="CU572" s="302" t="n"/>
      <c r="CV572" s="302" t="n"/>
    </row>
    <row r="573" ht="10.5" customHeight="1" s="412">
      <c r="A573" s="302" t="inlineStr">
        <is>
          <t xml:space="preserve">    No. of Estimates</t>
        </is>
      </c>
      <c r="B573" s="319" t="inlineStr">
        <is>
          <t>1/1</t>
        </is>
      </c>
      <c r="C573" s="319" t="inlineStr">
        <is>
          <t>1/1</t>
        </is>
      </c>
      <c r="D573" s="319" t="inlineStr">
        <is>
          <t>1/1</t>
        </is>
      </c>
      <c r="E573" s="319" t="inlineStr">
        <is>
          <t>-</t>
        </is>
      </c>
      <c r="F573" s="319" t="inlineStr">
        <is>
          <t>-</t>
        </is>
      </c>
      <c r="G573" s="319" t="inlineStr">
        <is>
          <t>-</t>
        </is>
      </c>
      <c r="H573" s="319" t="inlineStr">
        <is>
          <t>2/2</t>
        </is>
      </c>
      <c r="I573" s="319" t="inlineStr">
        <is>
          <t>1/2</t>
        </is>
      </c>
      <c r="J573" s="319" t="inlineStr">
        <is>
          <t>1/1</t>
        </is>
      </c>
      <c r="K573" s="319" t="inlineStr">
        <is>
          <t>1/1</t>
        </is>
      </c>
      <c r="L573" s="319" t="inlineStr">
        <is>
          <t>1/1</t>
        </is>
      </c>
      <c r="M573" s="319" t="inlineStr">
        <is>
          <t>1/2</t>
        </is>
      </c>
      <c r="N573" s="319" t="inlineStr">
        <is>
          <t>2/2</t>
        </is>
      </c>
      <c r="O573" s="319" t="inlineStr">
        <is>
          <t>3/3</t>
        </is>
      </c>
      <c r="P573" s="319" t="inlineStr">
        <is>
          <t>4/4</t>
        </is>
      </c>
      <c r="Q573" s="319" t="inlineStr">
        <is>
          <t>4/4</t>
        </is>
      </c>
      <c r="R573" s="319" t="inlineStr">
        <is>
          <t>4/4</t>
        </is>
      </c>
      <c r="S573" s="319" t="inlineStr">
        <is>
          <t>5/5</t>
        </is>
      </c>
      <c r="T573" s="319" t="inlineStr">
        <is>
          <t>5/5</t>
        </is>
      </c>
      <c r="U573" s="319" t="inlineStr">
        <is>
          <t>6/6</t>
        </is>
      </c>
      <c r="V573" s="319" t="inlineStr">
        <is>
          <t>5/6</t>
        </is>
      </c>
      <c r="W573" s="319" t="inlineStr">
        <is>
          <t>7/7</t>
        </is>
      </c>
      <c r="X573" s="319" t="inlineStr">
        <is>
          <t>6/8</t>
        </is>
      </c>
      <c r="Y573" s="319" t="inlineStr">
        <is>
          <t>4/6</t>
        </is>
      </c>
      <c r="Z573" s="319" t="inlineStr">
        <is>
          <t>5/7</t>
        </is>
      </c>
      <c r="AA573" s="319" t="inlineStr">
        <is>
          <t>6/7</t>
        </is>
      </c>
      <c r="AB573" s="319" t="inlineStr">
        <is>
          <t>5/5</t>
        </is>
      </c>
      <c r="AC573" s="319" t="inlineStr">
        <is>
          <t>6/6</t>
        </is>
      </c>
      <c r="AD573" s="319" t="inlineStr">
        <is>
          <t>5/5</t>
        </is>
      </c>
      <c r="AE573" s="319" t="inlineStr">
        <is>
          <t>6/6</t>
        </is>
      </c>
      <c r="AF573" s="319" t="inlineStr">
        <is>
          <t>7/7</t>
        </is>
      </c>
      <c r="AG573" s="319" t="inlineStr">
        <is>
          <t>7/7</t>
        </is>
      </c>
      <c r="AH573" s="319" t="inlineStr">
        <is>
          <t>6/6</t>
        </is>
      </c>
      <c r="AI573" s="319" t="inlineStr">
        <is>
          <t>8/8</t>
        </is>
      </c>
      <c r="AJ573" s="319" t="inlineStr">
        <is>
          <t>6/7</t>
        </is>
      </c>
      <c r="AK573" s="319" t="inlineStr">
        <is>
          <t>7/8</t>
        </is>
      </c>
      <c r="AL573" s="319" t="inlineStr">
        <is>
          <t>6/6</t>
        </is>
      </c>
      <c r="AM573" s="319" t="inlineStr">
        <is>
          <t>6/8</t>
        </is>
      </c>
      <c r="AN573" s="319" t="inlineStr">
        <is>
          <t>6/6</t>
        </is>
      </c>
      <c r="AO573" s="319" t="inlineStr">
        <is>
          <t>6/7</t>
        </is>
      </c>
      <c r="AP573" s="319" t="inlineStr">
        <is>
          <t>7/7</t>
        </is>
      </c>
      <c r="AQ573" s="319" t="inlineStr">
        <is>
          <t>3/5</t>
        </is>
      </c>
      <c r="AR573" s="319" t="inlineStr">
        <is>
          <t>5/5</t>
        </is>
      </c>
      <c r="AS573" s="319" t="inlineStr">
        <is>
          <t>4/5</t>
        </is>
      </c>
      <c r="AT573" s="319" t="inlineStr">
        <is>
          <t>5/6</t>
        </is>
      </c>
      <c r="AU573" s="319" t="inlineStr">
        <is>
          <t>3/6</t>
        </is>
      </c>
      <c r="AV573" s="319" t="inlineStr">
        <is>
          <t>4/4</t>
        </is>
      </c>
      <c r="AW573" s="319" t="inlineStr">
        <is>
          <t>4/5</t>
        </is>
      </c>
      <c r="AX573" s="319" t="inlineStr">
        <is>
          <t>4/6</t>
        </is>
      </c>
      <c r="AY573" s="319" t="inlineStr">
        <is>
          <t>4/5</t>
        </is>
      </c>
      <c r="AZ573" s="319" t="inlineStr">
        <is>
          <t>3/4</t>
        </is>
      </c>
      <c r="BA573" s="319" t="inlineStr">
        <is>
          <t>4/4</t>
        </is>
      </c>
      <c r="BB573" s="319" t="inlineStr">
        <is>
          <t>4/4</t>
        </is>
      </c>
      <c r="BC573" s="319" t="inlineStr">
        <is>
          <t>3/4</t>
        </is>
      </c>
      <c r="BD573" s="319" t="inlineStr">
        <is>
          <t>3/3</t>
        </is>
      </c>
      <c r="BE573" s="319" t="inlineStr">
        <is>
          <t>2/2</t>
        </is>
      </c>
      <c r="BF573" s="319" t="inlineStr">
        <is>
          <t>2/2</t>
        </is>
      </c>
      <c r="BG573" s="319" t="inlineStr">
        <is>
          <t>2/2</t>
        </is>
      </c>
      <c r="BH573" s="319" t="inlineStr">
        <is>
          <t>2/2</t>
        </is>
      </c>
      <c r="BI573" s="319" t="inlineStr">
        <is>
          <t>2/2</t>
        </is>
      </c>
      <c r="BJ573" s="319" t="inlineStr">
        <is>
          <t>2/2</t>
        </is>
      </c>
      <c r="BK573" s="319" t="inlineStr">
        <is>
          <t>3/3</t>
        </is>
      </c>
      <c r="BL573" s="319" t="inlineStr">
        <is>
          <t>2/3</t>
        </is>
      </c>
      <c r="BM573" s="319" t="inlineStr">
        <is>
          <t>2/2</t>
        </is>
      </c>
      <c r="BN573" s="319" t="inlineStr">
        <is>
          <t>3/3</t>
        </is>
      </c>
      <c r="BO573" s="319" t="inlineStr">
        <is>
          <t>4/4</t>
        </is>
      </c>
      <c r="BP573" s="319" t="inlineStr">
        <is>
          <t>3/3</t>
        </is>
      </c>
      <c r="BQ573" s="319" t="inlineStr">
        <is>
          <t>3/3</t>
        </is>
      </c>
      <c r="BR573" s="319" t="inlineStr">
        <is>
          <t>2/2</t>
        </is>
      </c>
      <c r="BS573" s="319" t="inlineStr">
        <is>
          <t>2/2</t>
        </is>
      </c>
      <c r="BT573" s="319" t="inlineStr">
        <is>
          <t>2/2</t>
        </is>
      </c>
      <c r="BU573" s="319" t="inlineStr">
        <is>
          <t>1/1</t>
        </is>
      </c>
      <c r="BV573" s="319" t="inlineStr">
        <is>
          <t>1/1</t>
        </is>
      </c>
      <c r="BW573" s="319" t="inlineStr">
        <is>
          <t>1/1</t>
        </is>
      </c>
      <c r="BX573" s="319" t="inlineStr">
        <is>
          <t>1/1</t>
        </is>
      </c>
      <c r="BY573" s="319" t="inlineStr">
        <is>
          <t>-</t>
        </is>
      </c>
      <c r="BZ573" s="319" t="inlineStr">
        <is>
          <t>-</t>
        </is>
      </c>
      <c r="CA573" s="319" t="inlineStr">
        <is>
          <t>-</t>
        </is>
      </c>
      <c r="CB573" s="319" t="inlineStr">
        <is>
          <t>-</t>
        </is>
      </c>
      <c r="CC573" s="302" t="n"/>
      <c r="CD573" s="302" t="n"/>
      <c r="CE573" s="302" t="n"/>
      <c r="CF573" s="302" t="n"/>
      <c r="CG573" s="302" t="n"/>
      <c r="CH573" s="302" t="n"/>
      <c r="CI573" s="302" t="n"/>
      <c r="CJ573" s="302" t="n"/>
      <c r="CK573" s="302" t="n"/>
      <c r="CL573" s="302" t="n"/>
      <c r="CM573" s="302" t="n"/>
      <c r="CN573" s="302" t="n"/>
      <c r="CO573" s="302" t="n"/>
      <c r="CP573" s="302" t="n"/>
      <c r="CQ573" s="302" t="n"/>
      <c r="CR573" s="302" t="n"/>
      <c r="CS573" s="302" t="n"/>
      <c r="CT573" s="302" t="n"/>
      <c r="CU573" s="302" t="n"/>
      <c r="CV573" s="302" t="n"/>
    </row>
    <row r="574" ht="10.5" customHeight="1" s="412">
      <c r="A574" s="302" t="inlineStr">
        <is>
          <t xml:space="preserve">    Acctg. Standard</t>
        </is>
      </c>
      <c r="B574" s="319" t="inlineStr">
        <is>
          <t>US GAAP</t>
        </is>
      </c>
      <c r="C574" s="319" t="inlineStr">
        <is>
          <t>US GAAP</t>
        </is>
      </c>
      <c r="D574" s="319" t="inlineStr">
        <is>
          <t>US GAAP</t>
        </is>
      </c>
      <c r="E574" s="319" t="inlineStr">
        <is>
          <t>-</t>
        </is>
      </c>
      <c r="F574" s="319" t="inlineStr">
        <is>
          <t>-</t>
        </is>
      </c>
      <c r="G574" s="319" t="inlineStr">
        <is>
          <t>-</t>
        </is>
      </c>
      <c r="H574" s="319" t="inlineStr">
        <is>
          <t>US GAAP</t>
        </is>
      </c>
      <c r="I574" s="319" t="inlineStr">
        <is>
          <t>US GAAP</t>
        </is>
      </c>
      <c r="J574" s="319" t="inlineStr">
        <is>
          <t>US GAAP</t>
        </is>
      </c>
      <c r="K574" s="319" t="inlineStr">
        <is>
          <t>US GAAP</t>
        </is>
      </c>
      <c r="L574" s="319" t="inlineStr">
        <is>
          <t>US GAAP</t>
        </is>
      </c>
      <c r="M574" s="319" t="inlineStr">
        <is>
          <t>US GAAP</t>
        </is>
      </c>
      <c r="N574" s="319" t="inlineStr">
        <is>
          <t>US GAAP</t>
        </is>
      </c>
      <c r="O574" s="319" t="inlineStr">
        <is>
          <t>US GAAP</t>
        </is>
      </c>
      <c r="P574" s="319" t="inlineStr">
        <is>
          <t>US GAAP</t>
        </is>
      </c>
      <c r="Q574" s="319" t="inlineStr">
        <is>
          <t>US GAAP</t>
        </is>
      </c>
      <c r="R574" s="319" t="inlineStr">
        <is>
          <t>US GAAP</t>
        </is>
      </c>
      <c r="S574" s="319" t="inlineStr">
        <is>
          <t>US GAAP</t>
        </is>
      </c>
      <c r="T574" s="319" t="inlineStr">
        <is>
          <t>US GAAP</t>
        </is>
      </c>
      <c r="U574" s="319" t="inlineStr">
        <is>
          <t>US GAAP</t>
        </is>
      </c>
      <c r="V574" s="319" t="inlineStr">
        <is>
          <t>US GAAP</t>
        </is>
      </c>
      <c r="W574" s="319" t="inlineStr">
        <is>
          <t>US GAAP</t>
        </is>
      </c>
      <c r="X574" s="319" t="inlineStr">
        <is>
          <t>US GAAP</t>
        </is>
      </c>
      <c r="Y574" s="319" t="inlineStr">
        <is>
          <t>US GAAP</t>
        </is>
      </c>
      <c r="Z574" s="319" t="inlineStr">
        <is>
          <t>US GAAP</t>
        </is>
      </c>
      <c r="AA574" s="319" t="inlineStr">
        <is>
          <t>US GAAP</t>
        </is>
      </c>
      <c r="AB574" s="319" t="inlineStr">
        <is>
          <t>US GAAP</t>
        </is>
      </c>
      <c r="AC574" s="319" t="inlineStr">
        <is>
          <t>US GAAP</t>
        </is>
      </c>
      <c r="AD574" s="319" t="inlineStr">
        <is>
          <t>US GAAP</t>
        </is>
      </c>
      <c r="AE574" s="319" t="inlineStr">
        <is>
          <t>US GAAP</t>
        </is>
      </c>
      <c r="AF574" s="319" t="inlineStr">
        <is>
          <t>US GAAP</t>
        </is>
      </c>
      <c r="AG574" s="319" t="inlineStr">
        <is>
          <t>US GAAP</t>
        </is>
      </c>
      <c r="AH574" s="319" t="inlineStr">
        <is>
          <t>US GAAP</t>
        </is>
      </c>
      <c r="AI574" s="319" t="inlineStr">
        <is>
          <t>US GAAP</t>
        </is>
      </c>
      <c r="AJ574" s="319" t="inlineStr">
        <is>
          <t>US GAAP</t>
        </is>
      </c>
      <c r="AK574" s="319" t="inlineStr">
        <is>
          <t>US GAAP</t>
        </is>
      </c>
      <c r="AL574" s="319" t="inlineStr">
        <is>
          <t>US GAAP</t>
        </is>
      </c>
      <c r="AM574" s="319" t="inlineStr">
        <is>
          <t>US GAAP</t>
        </is>
      </c>
      <c r="AN574" s="319" t="inlineStr">
        <is>
          <t>US GAAP</t>
        </is>
      </c>
      <c r="AO574" s="319" t="inlineStr">
        <is>
          <t>US GAAP</t>
        </is>
      </c>
      <c r="AP574" s="319" t="inlineStr">
        <is>
          <t>US GAAP</t>
        </is>
      </c>
      <c r="AQ574" s="319" t="inlineStr">
        <is>
          <t>US GAAP</t>
        </is>
      </c>
      <c r="AR574" s="319" t="inlineStr">
        <is>
          <t>US GAAP</t>
        </is>
      </c>
      <c r="AS574" s="319" t="inlineStr">
        <is>
          <t>US GAAP</t>
        </is>
      </c>
      <c r="AT574" s="319" t="inlineStr">
        <is>
          <t>US GAAP</t>
        </is>
      </c>
      <c r="AU574" s="319" t="inlineStr">
        <is>
          <t>US GAAP</t>
        </is>
      </c>
      <c r="AV574" s="319" t="inlineStr">
        <is>
          <t>US GAAP</t>
        </is>
      </c>
      <c r="AW574" s="319" t="inlineStr">
        <is>
          <t>US GAAP</t>
        </is>
      </c>
      <c r="AX574" s="319" t="inlineStr">
        <is>
          <t>US GAAP</t>
        </is>
      </c>
      <c r="AY574" s="319" t="inlineStr">
        <is>
          <t>US GAAP</t>
        </is>
      </c>
      <c r="AZ574" s="319" t="inlineStr">
        <is>
          <t>US GAAP</t>
        </is>
      </c>
      <c r="BA574" s="319" t="inlineStr">
        <is>
          <t>US GAAP</t>
        </is>
      </c>
      <c r="BB574" s="319" t="inlineStr">
        <is>
          <t>US GAAP</t>
        </is>
      </c>
      <c r="BC574" s="319" t="inlineStr">
        <is>
          <t>US GAAP</t>
        </is>
      </c>
      <c r="BD574" s="319" t="inlineStr">
        <is>
          <t>US GAAP</t>
        </is>
      </c>
      <c r="BE574" s="319" t="inlineStr">
        <is>
          <t>US GAAP</t>
        </is>
      </c>
      <c r="BF574" s="319" t="inlineStr">
        <is>
          <t>US GAAP</t>
        </is>
      </c>
      <c r="BG574" s="319" t="inlineStr">
        <is>
          <t>US GAAP</t>
        </is>
      </c>
      <c r="BH574" s="319" t="inlineStr">
        <is>
          <t>US GAAP</t>
        </is>
      </c>
      <c r="BI574" s="319" t="inlineStr">
        <is>
          <t>US GAAP</t>
        </is>
      </c>
      <c r="BJ574" s="319" t="inlineStr">
        <is>
          <t>US GAAP</t>
        </is>
      </c>
      <c r="BK574" s="319" t="inlineStr">
        <is>
          <t>US GAAP</t>
        </is>
      </c>
      <c r="BL574" s="319" t="inlineStr">
        <is>
          <t>US GAAP</t>
        </is>
      </c>
      <c r="BM574" s="319" t="inlineStr">
        <is>
          <t>US GAAP</t>
        </is>
      </c>
      <c r="BN574" s="319" t="inlineStr">
        <is>
          <t>US GAAP</t>
        </is>
      </c>
      <c r="BO574" s="319" t="inlineStr">
        <is>
          <t>US GAAP</t>
        </is>
      </c>
      <c r="BP574" s="319" t="inlineStr">
        <is>
          <t>US GAAP</t>
        </is>
      </c>
      <c r="BQ574" s="319" t="inlineStr">
        <is>
          <t>US GAAP</t>
        </is>
      </c>
      <c r="BR574" s="319" t="inlineStr">
        <is>
          <t>US GAAP</t>
        </is>
      </c>
      <c r="BS574" s="319" t="inlineStr">
        <is>
          <t>US GAAP</t>
        </is>
      </c>
      <c r="BT574" s="319" t="inlineStr">
        <is>
          <t>US GAAP</t>
        </is>
      </c>
      <c r="BU574" s="319" t="inlineStr">
        <is>
          <t>US GAAP</t>
        </is>
      </c>
      <c r="BV574" s="319" t="inlineStr">
        <is>
          <t>US GAAP</t>
        </is>
      </c>
      <c r="BW574" s="319" t="inlineStr">
        <is>
          <t>US GAAP</t>
        </is>
      </c>
      <c r="BX574" s="319" t="inlineStr">
        <is>
          <t>US GAAP</t>
        </is>
      </c>
      <c r="BY574" s="319" t="inlineStr">
        <is>
          <t>-</t>
        </is>
      </c>
      <c r="BZ574" s="319" t="inlineStr">
        <is>
          <t>-</t>
        </is>
      </c>
      <c r="CA574" s="319" t="inlineStr">
        <is>
          <t>-</t>
        </is>
      </c>
      <c r="CB574" s="319" t="inlineStr">
        <is>
          <t>-</t>
        </is>
      </c>
      <c r="CC574" s="302" t="n"/>
      <c r="CD574" s="302" t="n"/>
      <c r="CE574" s="302" t="n"/>
      <c r="CF574" s="302" t="n"/>
      <c r="CG574" s="302" t="n"/>
      <c r="CH574" s="302" t="n"/>
      <c r="CI574" s="302" t="n"/>
      <c r="CJ574" s="302" t="n"/>
      <c r="CK574" s="302" t="n"/>
      <c r="CL574" s="302" t="n"/>
      <c r="CM574" s="302" t="n"/>
      <c r="CN574" s="302" t="n"/>
      <c r="CO574" s="302" t="n"/>
      <c r="CP574" s="302" t="n"/>
      <c r="CQ574" s="302" t="n"/>
      <c r="CR574" s="302" t="n"/>
      <c r="CS574" s="302" t="n"/>
      <c r="CT574" s="302" t="n"/>
      <c r="CU574" s="302" t="n"/>
      <c r="CV574" s="302" t="n"/>
    </row>
    <row r="575" ht="10.5" customHeight="1" s="412">
      <c r="A575" s="318" t="inlineStr">
        <is>
          <t>Capital Expenditure</t>
        </is>
      </c>
      <c r="B575" s="461" t="n">
        <v>-6.293</v>
      </c>
      <c r="C575" s="461" t="n">
        <v>-9.843</v>
      </c>
      <c r="D575" s="461" t="n">
        <v>-10.937</v>
      </c>
      <c r="E575" s="319" t="inlineStr">
        <is>
          <t>-</t>
        </is>
      </c>
      <c r="F575" s="319" t="inlineStr">
        <is>
          <t>-</t>
        </is>
      </c>
      <c r="G575" s="319" t="inlineStr">
        <is>
          <t>-</t>
        </is>
      </c>
      <c r="H575" s="461" t="n">
        <v>-10.487</v>
      </c>
      <c r="I575" s="461" t="n">
        <v>-2.281</v>
      </c>
      <c r="J575" s="461" t="n">
        <v>-3.063</v>
      </c>
      <c r="K575" s="461" t="n">
        <v>-3.68</v>
      </c>
      <c r="L575" s="461" t="n">
        <v>-6.473</v>
      </c>
      <c r="M575" s="461" t="n">
        <v>-5.878</v>
      </c>
      <c r="N575" s="461" t="n">
        <v>-5.693</v>
      </c>
      <c r="O575" s="461" t="n">
        <v>-10.38</v>
      </c>
      <c r="P575" s="461" t="n">
        <v>-8.406000000000001</v>
      </c>
      <c r="Q575" s="461" t="n">
        <v>-74.831</v>
      </c>
      <c r="R575" s="461" t="n">
        <v>-12.493</v>
      </c>
      <c r="S575" s="461" t="n">
        <v>-13.366</v>
      </c>
      <c r="T575" s="461" t="n">
        <v>-15.967</v>
      </c>
      <c r="U575" s="461" t="n">
        <v>-12.696</v>
      </c>
      <c r="V575" s="461" t="n">
        <v>-26.35</v>
      </c>
      <c r="W575" s="461" t="n">
        <v>-32.995</v>
      </c>
      <c r="X575" s="461" t="n">
        <v>-21.188</v>
      </c>
      <c r="Y575" s="461" t="n">
        <v>-20.976</v>
      </c>
      <c r="Z575" s="461" t="n">
        <v>-23.038</v>
      </c>
      <c r="AA575" s="461" t="n">
        <v>-27.931</v>
      </c>
      <c r="AB575" s="461" t="n">
        <v>-34.463</v>
      </c>
      <c r="AC575" s="461" t="n">
        <v>-25.447</v>
      </c>
      <c r="AD575" s="461" t="n">
        <v>-26.655</v>
      </c>
      <c r="AE575" s="461" t="n">
        <v>-37.271</v>
      </c>
      <c r="AF575" s="461" t="n">
        <v>-30.36</v>
      </c>
      <c r="AG575" s="461" t="n">
        <v>-27.936</v>
      </c>
      <c r="AH575" s="461" t="n">
        <v>-37.182</v>
      </c>
      <c r="AI575" s="461" t="n">
        <v>-42.943</v>
      </c>
      <c r="AJ575" s="461" t="n">
        <v>-35.426</v>
      </c>
      <c r="AK575" s="461" t="n">
        <v>-26.644</v>
      </c>
      <c r="AL575" s="461" t="n">
        <v>-44.617</v>
      </c>
      <c r="AM575" s="461" t="n">
        <v>-34.907</v>
      </c>
      <c r="AN575" s="461" t="n">
        <v>-43.343</v>
      </c>
      <c r="AO575" s="461" t="n">
        <v>-19.879</v>
      </c>
      <c r="AP575" s="461" t="n">
        <v>-30.01</v>
      </c>
      <c r="AQ575" s="461" t="n">
        <v>-57.239</v>
      </c>
      <c r="AR575" s="461" t="n">
        <v>-50.736</v>
      </c>
      <c r="AS575" s="461" t="n">
        <v>-34.314</v>
      </c>
      <c r="AT575" s="461" t="n">
        <v>-49.693</v>
      </c>
      <c r="AU575" s="461" t="n">
        <v>-72.739</v>
      </c>
      <c r="AV575" s="461" t="n">
        <v>-69.06100000000001</v>
      </c>
      <c r="AW575" s="461" t="n">
        <v>-68.434</v>
      </c>
      <c r="AX575" s="461" t="n">
        <v>-67.33</v>
      </c>
      <c r="AY575" s="461" t="n">
        <v>-78.453</v>
      </c>
      <c r="AZ575" s="461" t="n">
        <v>-68.831</v>
      </c>
      <c r="BA575" s="461" t="n">
        <v>-52.101</v>
      </c>
      <c r="BB575" s="461" t="n">
        <v>-52.622</v>
      </c>
      <c r="BC575" s="461" t="n">
        <v>-66.107</v>
      </c>
      <c r="BD575" s="461" t="n">
        <v>-58.396</v>
      </c>
      <c r="BE575" s="461" t="n">
        <v>-64.22499999999999</v>
      </c>
      <c r="BF575" s="461" t="n">
        <v>-80.26900000000001</v>
      </c>
      <c r="BG575" s="461" t="n">
        <v>-122.497</v>
      </c>
      <c r="BH575" s="461" t="n">
        <v>-127.511</v>
      </c>
      <c r="BI575" s="461" t="n">
        <v>-111.352</v>
      </c>
      <c r="BJ575" s="462" t="n">
        <v>-158.175</v>
      </c>
      <c r="BK575" s="461" t="n">
        <v>-175.607</v>
      </c>
      <c r="BL575" s="461" t="n">
        <v>-206.98</v>
      </c>
      <c r="BM575" s="461" t="n">
        <v>-136.942</v>
      </c>
      <c r="BN575" s="461" t="n">
        <v>-145.511</v>
      </c>
      <c r="BO575" s="461" t="n">
        <v>-162.9</v>
      </c>
      <c r="BP575" s="461" t="n">
        <v>-206.512</v>
      </c>
      <c r="BQ575" s="461" t="n">
        <v>-130.681</v>
      </c>
      <c r="BR575" s="462" t="n">
        <v>-161.2</v>
      </c>
      <c r="BS575" s="462" t="n">
        <v>-169.7</v>
      </c>
      <c r="BT575" s="462" t="n">
        <v>-220.7</v>
      </c>
      <c r="BU575" s="462" t="n">
        <v>-145</v>
      </c>
      <c r="BV575" s="462" t="n">
        <v>-164</v>
      </c>
      <c r="BW575" s="462" t="n">
        <v>-166</v>
      </c>
      <c r="BX575" s="462" t="n">
        <v>-238</v>
      </c>
      <c r="BY575" s="319" t="inlineStr">
        <is>
          <t>-</t>
        </is>
      </c>
      <c r="BZ575" s="319" t="inlineStr">
        <is>
          <t>-</t>
        </is>
      </c>
      <c r="CA575" s="319" t="inlineStr">
        <is>
          <t>-</t>
        </is>
      </c>
      <c r="CB575" s="319" t="inlineStr">
        <is>
          <t>-</t>
        </is>
      </c>
      <c r="CC575" s="302" t="n"/>
      <c r="CD575" s="302" t="n"/>
      <c r="CE575" s="302" t="n"/>
      <c r="CF575" s="302" t="n"/>
      <c r="CG575" s="302" t="n"/>
      <c r="CH575" s="302" t="n"/>
      <c r="CI575" s="302" t="n"/>
      <c r="CJ575" s="302" t="n"/>
      <c r="CK575" s="302" t="n"/>
      <c r="CL575" s="302" t="n"/>
      <c r="CM575" s="302" t="n"/>
      <c r="CN575" s="302" t="n"/>
      <c r="CO575" s="302" t="n"/>
      <c r="CP575" s="302" t="n"/>
      <c r="CQ575" s="302" t="n"/>
      <c r="CR575" s="302" t="n"/>
      <c r="CS575" s="302" t="n"/>
      <c r="CT575" s="302" t="n"/>
      <c r="CU575" s="302" t="n"/>
      <c r="CV575" s="302" t="n"/>
    </row>
    <row r="576" ht="10.5" customHeight="1" s="412">
      <c r="A576" s="302" t="inlineStr">
        <is>
          <t xml:space="preserve">    Final Est.</t>
        </is>
      </c>
      <c r="B576" s="462" t="n">
        <v>-5</v>
      </c>
      <c r="C576" s="462" t="n">
        <v>-5.5</v>
      </c>
      <c r="D576" s="462" t="n">
        <v>-5.5</v>
      </c>
      <c r="E576" s="319" t="inlineStr">
        <is>
          <t>-</t>
        </is>
      </c>
      <c r="F576" s="319" t="inlineStr">
        <is>
          <t>-</t>
        </is>
      </c>
      <c r="G576" s="319" t="inlineStr">
        <is>
          <t>-</t>
        </is>
      </c>
      <c r="H576" s="462" t="n">
        <v>-5.623</v>
      </c>
      <c r="I576" s="462" t="n">
        <v>-2.892</v>
      </c>
      <c r="J576" s="462" t="n">
        <v>-3.734</v>
      </c>
      <c r="K576" s="462" t="n">
        <v>-4.209</v>
      </c>
      <c r="L576" s="462" t="n">
        <v>-5.086</v>
      </c>
      <c r="M576" s="462" t="n">
        <v>-6.775</v>
      </c>
      <c r="N576" s="462" t="n">
        <v>-6.844</v>
      </c>
      <c r="O576" s="462" t="n">
        <v>-7.437</v>
      </c>
      <c r="P576" s="462" t="n">
        <v>-8.887</v>
      </c>
      <c r="Q576" s="462" t="n">
        <v>-32.71067</v>
      </c>
      <c r="R576" s="462" t="n">
        <v>-11.775</v>
      </c>
      <c r="S576" s="462" t="n">
        <v>-13.617</v>
      </c>
      <c r="T576" s="462" t="n">
        <v>-13.5</v>
      </c>
      <c r="U576" s="462" t="n">
        <v>-14.73429</v>
      </c>
      <c r="V576" s="462" t="n">
        <v>-20.512</v>
      </c>
      <c r="W576" s="462" t="n">
        <v>-24.73688</v>
      </c>
      <c r="X576" s="462" t="n">
        <v>-21.68589</v>
      </c>
      <c r="Y576" s="462" t="n">
        <v>-21.46667</v>
      </c>
      <c r="Z576" s="462" t="n">
        <v>-26.47143</v>
      </c>
      <c r="AA576" s="462" t="n">
        <v>-33.19214</v>
      </c>
      <c r="AB576" s="462" t="n">
        <v>-29.9774</v>
      </c>
      <c r="AC576" s="462" t="n">
        <v>-24.21436</v>
      </c>
      <c r="AD576" s="462" t="n">
        <v>-26.26386</v>
      </c>
      <c r="AE576" s="462" t="n">
        <v>-31.31091</v>
      </c>
      <c r="AF576" s="462" t="n">
        <v>-30.20264</v>
      </c>
      <c r="AG576" s="462" t="n">
        <v>-30.57908</v>
      </c>
      <c r="AH576" s="462" t="n">
        <v>-34.27171</v>
      </c>
      <c r="AI576" s="462" t="n">
        <v>-38.7395</v>
      </c>
      <c r="AJ576" s="462" t="n">
        <v>-32.00989</v>
      </c>
      <c r="AK576" s="462" t="n">
        <v>-34.13518</v>
      </c>
      <c r="AL576" s="462" t="n">
        <v>-46.79263</v>
      </c>
      <c r="AM576" s="462" t="n">
        <v>-50.34684</v>
      </c>
      <c r="AN576" s="462" t="n">
        <v>-59.0283</v>
      </c>
      <c r="AO576" s="462" t="n">
        <v>-36.72161</v>
      </c>
      <c r="AP576" s="462" t="n">
        <v>-53.39212</v>
      </c>
      <c r="AQ576" s="462" t="n">
        <v>-65.1536</v>
      </c>
      <c r="AR576" s="462" t="n">
        <v>-61.09533</v>
      </c>
      <c r="AS576" s="462" t="n">
        <v>-50.54617</v>
      </c>
      <c r="AT576" s="462" t="n">
        <v>-67.73771000000001</v>
      </c>
      <c r="AU576" s="462" t="n">
        <v>-93.86283</v>
      </c>
      <c r="AV576" s="462" t="n">
        <v>-79.7508</v>
      </c>
      <c r="AW576" s="462" t="n">
        <v>-52.16017</v>
      </c>
      <c r="AX576" s="462" t="n">
        <v>-64.82417</v>
      </c>
      <c r="AY576" s="462" t="n">
        <v>-85.66667</v>
      </c>
      <c r="AZ576" s="462" t="n">
        <v>-83.84</v>
      </c>
      <c r="BA576" s="462" t="n">
        <v>-41.83333</v>
      </c>
      <c r="BB576" s="462" t="n">
        <v>-67.49433000000001</v>
      </c>
      <c r="BC576" s="462" t="n">
        <v>-80.361</v>
      </c>
      <c r="BD576" s="462" t="n">
        <v>-96.04000000000001</v>
      </c>
      <c r="BE576" s="462" t="n">
        <v>-74.25</v>
      </c>
      <c r="BF576" s="462" t="n">
        <v>-93.25</v>
      </c>
      <c r="BG576" s="462" t="n">
        <v>-103.5</v>
      </c>
      <c r="BH576" s="462" t="n">
        <v>-119</v>
      </c>
      <c r="BI576" s="462" t="n">
        <v>-142.25</v>
      </c>
      <c r="BJ576" s="319" t="inlineStr">
        <is>
          <t>-</t>
        </is>
      </c>
      <c r="BK576" s="462" t="n">
        <v>-166.4</v>
      </c>
      <c r="BL576" s="462" t="n">
        <v>-215.25</v>
      </c>
      <c r="BM576" s="462" t="n">
        <v>-152.125</v>
      </c>
      <c r="BN576" s="462" t="n">
        <v>-165.96</v>
      </c>
      <c r="BO576" s="462" t="n">
        <v>-180.97143</v>
      </c>
      <c r="BP576" s="462" t="n">
        <v>-224.5</v>
      </c>
      <c r="BQ576" s="462" t="n">
        <v>-151.4</v>
      </c>
      <c r="BR576" s="319" t="inlineStr">
        <is>
          <t>-</t>
        </is>
      </c>
      <c r="BS576" s="319" t="inlineStr">
        <is>
          <t>-</t>
        </is>
      </c>
      <c r="BT576" s="319" t="inlineStr">
        <is>
          <t>-</t>
        </is>
      </c>
      <c r="BU576" s="319" t="inlineStr">
        <is>
          <t>-</t>
        </is>
      </c>
      <c r="BV576" s="319" t="inlineStr">
        <is>
          <t>-</t>
        </is>
      </c>
      <c r="BW576" s="319" t="inlineStr">
        <is>
          <t>-</t>
        </is>
      </c>
      <c r="BX576" s="319" t="inlineStr">
        <is>
          <t>-</t>
        </is>
      </c>
      <c r="BY576" s="319" t="inlineStr">
        <is>
          <t>-</t>
        </is>
      </c>
      <c r="BZ576" s="319" t="inlineStr">
        <is>
          <t>-</t>
        </is>
      </c>
      <c r="CA576" s="319" t="inlineStr">
        <is>
          <t>-</t>
        </is>
      </c>
      <c r="CB576" s="319" t="inlineStr">
        <is>
          <t>-</t>
        </is>
      </c>
      <c r="CC576" s="302" t="n"/>
      <c r="CD576" s="302" t="n"/>
      <c r="CE576" s="302" t="n"/>
      <c r="CF576" s="302" t="n"/>
      <c r="CG576" s="302" t="n"/>
      <c r="CH576" s="302" t="n"/>
      <c r="CI576" s="302" t="n"/>
      <c r="CJ576" s="302" t="n"/>
      <c r="CK576" s="302" t="n"/>
      <c r="CL576" s="302" t="n"/>
      <c r="CM576" s="302" t="n"/>
      <c r="CN576" s="302" t="n"/>
      <c r="CO576" s="302" t="n"/>
      <c r="CP576" s="302" t="n"/>
      <c r="CQ576" s="302" t="n"/>
      <c r="CR576" s="302" t="n"/>
      <c r="CS576" s="302" t="n"/>
      <c r="CT576" s="302" t="n"/>
      <c r="CU576" s="302" t="n"/>
      <c r="CV576" s="302" t="n"/>
    </row>
    <row r="577" ht="10.5" customHeight="1" s="412">
      <c r="A577" s="302" t="inlineStr">
        <is>
          <t xml:space="preserve">    Median</t>
        </is>
      </c>
      <c r="B577" s="462" t="n">
        <v>-5</v>
      </c>
      <c r="C577" s="462" t="n">
        <v>-5.5</v>
      </c>
      <c r="D577" s="462" t="n">
        <v>-5.5</v>
      </c>
      <c r="E577" s="319" t="inlineStr">
        <is>
          <t>-</t>
        </is>
      </c>
      <c r="F577" s="319" t="inlineStr">
        <is>
          <t>-</t>
        </is>
      </c>
      <c r="G577" s="319" t="inlineStr">
        <is>
          <t>-</t>
        </is>
      </c>
      <c r="H577" s="462" t="n">
        <v>-5.623</v>
      </c>
      <c r="I577" s="462" t="n">
        <v>-2.892</v>
      </c>
      <c r="J577" s="462" t="n">
        <v>-3.734</v>
      </c>
      <c r="K577" s="462" t="n">
        <v>-4.209</v>
      </c>
      <c r="L577" s="462" t="n">
        <v>-5.086</v>
      </c>
      <c r="M577" s="462" t="n">
        <v>-6.775</v>
      </c>
      <c r="N577" s="462" t="n">
        <v>-6.844</v>
      </c>
      <c r="O577" s="462" t="n">
        <v>-8</v>
      </c>
      <c r="P577" s="462" t="n">
        <v>-8.75</v>
      </c>
      <c r="Q577" s="462" t="n">
        <v>-12</v>
      </c>
      <c r="R577" s="462" t="n">
        <v>-11.775</v>
      </c>
      <c r="S577" s="462" t="n">
        <v>-12.5</v>
      </c>
      <c r="T577" s="462" t="n">
        <v>-12.5</v>
      </c>
      <c r="U577" s="462" t="n">
        <v>-15.89</v>
      </c>
      <c r="V577" s="462" t="n">
        <v>-20.85</v>
      </c>
      <c r="W577" s="462" t="n">
        <v>-24.9</v>
      </c>
      <c r="X577" s="462" t="n">
        <v>-23</v>
      </c>
      <c r="Y577" s="462" t="n">
        <v>-22.25</v>
      </c>
      <c r="Z577" s="462" t="n">
        <v>-25.3</v>
      </c>
      <c r="AA577" s="462" t="n">
        <v>-31</v>
      </c>
      <c r="AB577" s="462" t="n">
        <v>-30</v>
      </c>
      <c r="AC577" s="462" t="n">
        <v>-23.92908</v>
      </c>
      <c r="AD577" s="462" t="n">
        <v>-25.3916</v>
      </c>
      <c r="AE577" s="462" t="n">
        <v>-30</v>
      </c>
      <c r="AF577" s="462" t="n">
        <v>-30</v>
      </c>
      <c r="AG577" s="462" t="n">
        <v>-30.985</v>
      </c>
      <c r="AH577" s="462" t="n">
        <v>-34</v>
      </c>
      <c r="AI577" s="462" t="n">
        <v>-39.958</v>
      </c>
      <c r="AJ577" s="462" t="n">
        <v>-31</v>
      </c>
      <c r="AK577" s="462" t="n">
        <v>-33.02588</v>
      </c>
      <c r="AL577" s="462" t="n">
        <v>-44.5</v>
      </c>
      <c r="AM577" s="462" t="n">
        <v>-49.95</v>
      </c>
      <c r="AN577" s="462" t="n">
        <v>-61.15</v>
      </c>
      <c r="AO577" s="462" t="n">
        <v>-32.559</v>
      </c>
      <c r="AP577" s="462" t="n">
        <v>-54</v>
      </c>
      <c r="AQ577" s="462" t="n">
        <v>-65</v>
      </c>
      <c r="AR577" s="462" t="n">
        <v>-63</v>
      </c>
      <c r="AS577" s="462" t="n">
        <v>-50.1885</v>
      </c>
      <c r="AT577" s="462" t="n">
        <v>-60.364</v>
      </c>
      <c r="AU577" s="462" t="n">
        <v>-80</v>
      </c>
      <c r="AV577" s="462" t="n">
        <v>-81</v>
      </c>
      <c r="AW577" s="462" t="n">
        <v>-54.0805</v>
      </c>
      <c r="AX577" s="462" t="n">
        <v>-61.5725</v>
      </c>
      <c r="AY577" s="462" t="n">
        <v>-72</v>
      </c>
      <c r="AZ577" s="462" t="n">
        <v>-86</v>
      </c>
      <c r="BA577" s="462" t="n">
        <v>-42</v>
      </c>
      <c r="BB577" s="462" t="n">
        <v>-67.5</v>
      </c>
      <c r="BC577" s="462" t="n">
        <v>-80.483</v>
      </c>
      <c r="BD577" s="462" t="n">
        <v>-90</v>
      </c>
      <c r="BE577" s="462" t="n">
        <v>-72</v>
      </c>
      <c r="BF577" s="462" t="n">
        <v>-92.5</v>
      </c>
      <c r="BG577" s="462" t="n">
        <v>-104.5</v>
      </c>
      <c r="BH577" s="462" t="n">
        <v>-115.5</v>
      </c>
      <c r="BI577" s="462" t="n">
        <v>-145.5</v>
      </c>
      <c r="BJ577" s="462" t="n">
        <v>-160.35</v>
      </c>
      <c r="BK577" s="462" t="n">
        <v>-180</v>
      </c>
      <c r="BL577" s="462" t="n">
        <v>-217.5</v>
      </c>
      <c r="BM577" s="462" t="n">
        <v>-152</v>
      </c>
      <c r="BN577" s="462" t="n">
        <v>-166</v>
      </c>
      <c r="BO577" s="462" t="n">
        <v>-175</v>
      </c>
      <c r="BP577" s="462" t="n">
        <v>-232</v>
      </c>
      <c r="BQ577" s="462" t="n">
        <v>-145</v>
      </c>
      <c r="BR577" s="462" t="n">
        <v>-156</v>
      </c>
      <c r="BS577" s="462" t="n">
        <v>-168.5</v>
      </c>
      <c r="BT577" s="462" t="n">
        <v>-229</v>
      </c>
      <c r="BU577" s="462" t="n">
        <v>-145</v>
      </c>
      <c r="BV577" s="462" t="n">
        <v>-164</v>
      </c>
      <c r="BW577" s="462" t="n">
        <v>-166</v>
      </c>
      <c r="BX577" s="462" t="n">
        <v>-238</v>
      </c>
      <c r="BY577" s="319" t="inlineStr">
        <is>
          <t>-</t>
        </is>
      </c>
      <c r="BZ577" s="319" t="inlineStr">
        <is>
          <t>-</t>
        </is>
      </c>
      <c r="CA577" s="319" t="inlineStr">
        <is>
          <t>-</t>
        </is>
      </c>
      <c r="CB577" s="319" t="inlineStr">
        <is>
          <t>-</t>
        </is>
      </c>
      <c r="CC577" s="302" t="n"/>
      <c r="CD577" s="302" t="n"/>
      <c r="CE577" s="302" t="n"/>
      <c r="CF577" s="302" t="n"/>
      <c r="CG577" s="302" t="n"/>
      <c r="CH577" s="302" t="n"/>
      <c r="CI577" s="302" t="n"/>
      <c r="CJ577" s="302" t="n"/>
      <c r="CK577" s="302" t="n"/>
      <c r="CL577" s="302" t="n"/>
      <c r="CM577" s="302" t="n"/>
      <c r="CN577" s="302" t="n"/>
      <c r="CO577" s="302" t="n"/>
      <c r="CP577" s="302" t="n"/>
      <c r="CQ577" s="302" t="n"/>
      <c r="CR577" s="302" t="n"/>
      <c r="CS577" s="302" t="n"/>
      <c r="CT577" s="302" t="n"/>
      <c r="CU577" s="302" t="n"/>
      <c r="CV577" s="302" t="n"/>
    </row>
    <row r="578" ht="10.5" customHeight="1" s="412">
      <c r="A578" s="302" t="inlineStr">
        <is>
          <t xml:space="preserve">    High</t>
        </is>
      </c>
      <c r="B578" s="462" t="n">
        <v>-5</v>
      </c>
      <c r="C578" s="462" t="n">
        <v>-5.5</v>
      </c>
      <c r="D578" s="462" t="n">
        <v>-5.5</v>
      </c>
      <c r="E578" s="319" t="inlineStr">
        <is>
          <t>-</t>
        </is>
      </c>
      <c r="F578" s="319" t="inlineStr">
        <is>
          <t>-</t>
        </is>
      </c>
      <c r="G578" s="319" t="inlineStr">
        <is>
          <t>-</t>
        </is>
      </c>
      <c r="H578" s="462" t="n">
        <v>-8</v>
      </c>
      <c r="I578" s="462" t="n">
        <v>-2.892</v>
      </c>
      <c r="J578" s="462" t="n">
        <v>-3.734</v>
      </c>
      <c r="K578" s="462" t="n">
        <v>-4.417</v>
      </c>
      <c r="L578" s="462" t="n">
        <v>-5.671</v>
      </c>
      <c r="M578" s="462" t="n">
        <v>-7</v>
      </c>
      <c r="N578" s="462" t="n">
        <v>-7.5</v>
      </c>
      <c r="O578" s="462" t="n">
        <v>-8</v>
      </c>
      <c r="P578" s="462" t="n">
        <v>-9.548</v>
      </c>
      <c r="Q578" s="462" t="n">
        <v>-74.13200000000001</v>
      </c>
      <c r="R578" s="462" t="n">
        <v>-13</v>
      </c>
      <c r="S578" s="462" t="n">
        <v>-17</v>
      </c>
      <c r="T578" s="462" t="n">
        <v>-18</v>
      </c>
      <c r="U578" s="462" t="n">
        <v>-20</v>
      </c>
      <c r="V578" s="462" t="n">
        <v>-23.804</v>
      </c>
      <c r="W578" s="462" t="n">
        <v>-28.8</v>
      </c>
      <c r="X578" s="462" t="n">
        <v>-31</v>
      </c>
      <c r="Y578" s="462" t="n">
        <v>-25</v>
      </c>
      <c r="Z578" s="462" t="n">
        <v>-35</v>
      </c>
      <c r="AA578" s="462" t="n">
        <v>-50.6</v>
      </c>
      <c r="AB578" s="462" t="n">
        <v>-32</v>
      </c>
      <c r="AC578" s="462" t="n">
        <v>-29</v>
      </c>
      <c r="AD578" s="462" t="n">
        <v>-30</v>
      </c>
      <c r="AE578" s="462" t="n">
        <v>-45</v>
      </c>
      <c r="AF578" s="462" t="n">
        <v>-35.96076</v>
      </c>
      <c r="AG578" s="462" t="n">
        <v>-34</v>
      </c>
      <c r="AH578" s="462" t="n">
        <v>-37.902</v>
      </c>
      <c r="AI578" s="462" t="n">
        <v>-41</v>
      </c>
      <c r="AJ578" s="462" t="n">
        <v>-37</v>
      </c>
      <c r="AK578" s="462" t="n">
        <v>-40</v>
      </c>
      <c r="AL578" s="462" t="n">
        <v>-65.09999999999999</v>
      </c>
      <c r="AM578" s="462" t="n">
        <v>-71.3</v>
      </c>
      <c r="AN578" s="462" t="n">
        <v>-62.6</v>
      </c>
      <c r="AO578" s="462" t="n">
        <v>-48.3</v>
      </c>
      <c r="AP578" s="462" t="n">
        <v>-67.73699999999999</v>
      </c>
      <c r="AQ578" s="462" t="n">
        <v>-66.66800000000001</v>
      </c>
      <c r="AR578" s="462" t="n">
        <v>-64</v>
      </c>
      <c r="AS578" s="462" t="n">
        <v>-61.5</v>
      </c>
      <c r="AT578" s="462" t="n">
        <v>-100</v>
      </c>
      <c r="AU578" s="462" t="n">
        <v>-180</v>
      </c>
      <c r="AV578" s="462" t="n">
        <v>-93</v>
      </c>
      <c r="AW578" s="462" t="n">
        <v>-68.8</v>
      </c>
      <c r="AX578" s="462" t="n">
        <v>-85</v>
      </c>
      <c r="AY578" s="462" t="n">
        <v>-160</v>
      </c>
      <c r="AZ578" s="462" t="n">
        <v>-89</v>
      </c>
      <c r="BA578" s="462" t="n">
        <v>-50</v>
      </c>
      <c r="BB578" s="462" t="n">
        <v>-77</v>
      </c>
      <c r="BC578" s="462" t="n">
        <v>-89.2</v>
      </c>
      <c r="BD578" s="462" t="n">
        <v>-114</v>
      </c>
      <c r="BE578" s="462" t="n">
        <v>-85</v>
      </c>
      <c r="BF578" s="462" t="n">
        <v>-102</v>
      </c>
      <c r="BG578" s="462" t="n">
        <v>-115</v>
      </c>
      <c r="BH578" s="462" t="n">
        <v>-134</v>
      </c>
      <c r="BI578" s="462" t="n">
        <v>-154</v>
      </c>
      <c r="BJ578" s="462" t="n">
        <v>-169</v>
      </c>
      <c r="BK578" s="462" t="n">
        <v>-194</v>
      </c>
      <c r="BL578" s="462" t="n">
        <v>-218</v>
      </c>
      <c r="BM578" s="462" t="n">
        <v>-167.5</v>
      </c>
      <c r="BN578" s="462" t="n">
        <v>-177.7</v>
      </c>
      <c r="BO578" s="462" t="n">
        <v>-210</v>
      </c>
      <c r="BP578" s="462" t="n">
        <v>-238</v>
      </c>
      <c r="BQ578" s="462" t="n">
        <v>-170</v>
      </c>
      <c r="BR578" s="462" t="n">
        <v>-182.8</v>
      </c>
      <c r="BS578" s="462" t="n">
        <v>-182.8</v>
      </c>
      <c r="BT578" s="462" t="n">
        <v>-242</v>
      </c>
      <c r="BU578" s="462" t="n">
        <v>-145</v>
      </c>
      <c r="BV578" s="462" t="n">
        <v>-164</v>
      </c>
      <c r="BW578" s="462" t="n">
        <v>-166</v>
      </c>
      <c r="BX578" s="462" t="n">
        <v>-238</v>
      </c>
      <c r="BY578" s="319" t="inlineStr">
        <is>
          <t>-</t>
        </is>
      </c>
      <c r="BZ578" s="319" t="inlineStr">
        <is>
          <t>-</t>
        </is>
      </c>
      <c r="CA578" s="319" t="inlineStr">
        <is>
          <t>-</t>
        </is>
      </c>
      <c r="CB578" s="319" t="inlineStr">
        <is>
          <t>-</t>
        </is>
      </c>
      <c r="CC578" s="302" t="n"/>
      <c r="CD578" s="302" t="n"/>
      <c r="CE578" s="302" t="n"/>
      <c r="CF578" s="302" t="n"/>
      <c r="CG578" s="302" t="n"/>
      <c r="CH578" s="302" t="n"/>
      <c r="CI578" s="302" t="n"/>
      <c r="CJ578" s="302" t="n"/>
      <c r="CK578" s="302" t="n"/>
      <c r="CL578" s="302" t="n"/>
      <c r="CM578" s="302" t="n"/>
      <c r="CN578" s="302" t="n"/>
      <c r="CO578" s="302" t="n"/>
      <c r="CP578" s="302" t="n"/>
      <c r="CQ578" s="302" t="n"/>
      <c r="CR578" s="302" t="n"/>
      <c r="CS578" s="302" t="n"/>
      <c r="CT578" s="302" t="n"/>
      <c r="CU578" s="302" t="n"/>
      <c r="CV578" s="302" t="n"/>
    </row>
    <row r="579" ht="10.5" customHeight="1" s="412">
      <c r="A579" s="302" t="inlineStr">
        <is>
          <t xml:space="preserve">    Low</t>
        </is>
      </c>
      <c r="B579" s="462" t="n">
        <v>-5</v>
      </c>
      <c r="C579" s="462" t="n">
        <v>-5.5</v>
      </c>
      <c r="D579" s="462" t="n">
        <v>-5.5</v>
      </c>
      <c r="E579" s="319" t="inlineStr">
        <is>
          <t>-</t>
        </is>
      </c>
      <c r="F579" s="319" t="inlineStr">
        <is>
          <t>-</t>
        </is>
      </c>
      <c r="G579" s="319" t="inlineStr">
        <is>
          <t>-</t>
        </is>
      </c>
      <c r="H579" s="462" t="n">
        <v>-3.245</v>
      </c>
      <c r="I579" s="462" t="n">
        <v>-2.892</v>
      </c>
      <c r="J579" s="462" t="n">
        <v>-3.734</v>
      </c>
      <c r="K579" s="462" t="n">
        <v>-4</v>
      </c>
      <c r="L579" s="462" t="n">
        <v>-4.5</v>
      </c>
      <c r="M579" s="462" t="n">
        <v>-6.55</v>
      </c>
      <c r="N579" s="462" t="n">
        <v>-6.188</v>
      </c>
      <c r="O579" s="462" t="n">
        <v>-6.311</v>
      </c>
      <c r="P579" s="462" t="n">
        <v>-8.5</v>
      </c>
      <c r="Q579" s="462" t="n">
        <v>-12</v>
      </c>
      <c r="R579" s="462" t="n">
        <v>-10.55</v>
      </c>
      <c r="S579" s="462" t="n">
        <v>-11.725</v>
      </c>
      <c r="T579" s="462" t="n">
        <v>-9</v>
      </c>
      <c r="U579" s="462" t="n">
        <v>-6</v>
      </c>
      <c r="V579" s="462" t="n">
        <v>-15.568</v>
      </c>
      <c r="W579" s="462" t="n">
        <v>-19</v>
      </c>
      <c r="X579" s="462" t="n">
        <v>-15.459</v>
      </c>
      <c r="Y579" s="462" t="n">
        <v>-16.8</v>
      </c>
      <c r="Z579" s="462" t="n">
        <v>-21</v>
      </c>
      <c r="AA579" s="462" t="n">
        <v>-24</v>
      </c>
      <c r="AB579" s="462" t="n">
        <v>-28.887</v>
      </c>
      <c r="AC579" s="462" t="n">
        <v>-20</v>
      </c>
      <c r="AD579" s="462" t="n">
        <v>-23</v>
      </c>
      <c r="AE579" s="462" t="n">
        <v>-25.77435</v>
      </c>
      <c r="AF579" s="462" t="n">
        <v>-28</v>
      </c>
      <c r="AG579" s="462" t="n">
        <v>-27</v>
      </c>
      <c r="AH579" s="462" t="n">
        <v>-30</v>
      </c>
      <c r="AI579" s="462" t="n">
        <v>-35</v>
      </c>
      <c r="AJ579" s="462" t="n">
        <v>-29.939</v>
      </c>
      <c r="AK579" s="462" t="n">
        <v>-27.9</v>
      </c>
      <c r="AL579" s="462" t="n">
        <v>-35.99702</v>
      </c>
      <c r="AM579" s="462" t="n">
        <v>-38.36639</v>
      </c>
      <c r="AN579" s="462" t="n">
        <v>-45</v>
      </c>
      <c r="AO579" s="462" t="n">
        <v>-29.8</v>
      </c>
      <c r="AP579" s="462" t="n">
        <v>-30.6</v>
      </c>
      <c r="AQ579" s="462" t="n">
        <v>-63.6</v>
      </c>
      <c r="AR579" s="462" t="n">
        <v>-50</v>
      </c>
      <c r="AS579" s="462" t="n">
        <v>-31</v>
      </c>
      <c r="AT579" s="462" t="n">
        <v>-50</v>
      </c>
      <c r="AU579" s="462" t="n">
        <v>-68</v>
      </c>
      <c r="AV579" s="462" t="n">
        <v>-61.5</v>
      </c>
      <c r="AW579" s="462" t="n">
        <v>-35</v>
      </c>
      <c r="AX579" s="462" t="n">
        <v>-52</v>
      </c>
      <c r="AY579" s="462" t="n">
        <v>-59</v>
      </c>
      <c r="AZ579" s="462" t="n">
        <v>-72.2</v>
      </c>
      <c r="BA579" s="462" t="n">
        <v>-32</v>
      </c>
      <c r="BB579" s="462" t="n">
        <v>-57</v>
      </c>
      <c r="BC579" s="462" t="n">
        <v>-71</v>
      </c>
      <c r="BD579" s="462" t="n">
        <v>-87</v>
      </c>
      <c r="BE579" s="462" t="n">
        <v>-68</v>
      </c>
      <c r="BF579" s="462" t="n">
        <v>-86</v>
      </c>
      <c r="BG579" s="462" t="n">
        <v>-90</v>
      </c>
      <c r="BH579" s="462" t="n">
        <v>-111</v>
      </c>
      <c r="BI579" s="462" t="n">
        <v>-124</v>
      </c>
      <c r="BJ579" s="462" t="n">
        <v>-143</v>
      </c>
      <c r="BK579" s="462" t="n">
        <v>-130</v>
      </c>
      <c r="BL579" s="462" t="n">
        <v>-208</v>
      </c>
      <c r="BM579" s="462" t="n">
        <v>-137</v>
      </c>
      <c r="BN579" s="462" t="n">
        <v>-155</v>
      </c>
      <c r="BO579" s="462" t="n">
        <v>-162</v>
      </c>
      <c r="BP579" s="462" t="n">
        <v>-200</v>
      </c>
      <c r="BQ579" s="462" t="n">
        <v>-137</v>
      </c>
      <c r="BR579" s="462" t="n">
        <v>-150</v>
      </c>
      <c r="BS579" s="462" t="n">
        <v>-159</v>
      </c>
      <c r="BT579" s="462" t="n">
        <v>-182.8</v>
      </c>
      <c r="BU579" s="462" t="n">
        <v>-145</v>
      </c>
      <c r="BV579" s="462" t="n">
        <v>-164</v>
      </c>
      <c r="BW579" s="462" t="n">
        <v>-166</v>
      </c>
      <c r="BX579" s="462" t="n">
        <v>-238</v>
      </c>
      <c r="BY579" s="319" t="inlineStr">
        <is>
          <t>-</t>
        </is>
      </c>
      <c r="BZ579" s="319" t="inlineStr">
        <is>
          <t>-</t>
        </is>
      </c>
      <c r="CA579" s="319" t="inlineStr">
        <is>
          <t>-</t>
        </is>
      </c>
      <c r="CB579" s="319" t="inlineStr">
        <is>
          <t>-</t>
        </is>
      </c>
      <c r="CC579" s="302" t="n"/>
      <c r="CD579" s="302" t="n"/>
      <c r="CE579" s="302" t="n"/>
      <c r="CF579" s="302" t="n"/>
      <c r="CG579" s="302" t="n"/>
      <c r="CH579" s="302" t="n"/>
      <c r="CI579" s="302" t="n"/>
      <c r="CJ579" s="302" t="n"/>
      <c r="CK579" s="302" t="n"/>
      <c r="CL579" s="302" t="n"/>
      <c r="CM579" s="302" t="n"/>
      <c r="CN579" s="302" t="n"/>
      <c r="CO579" s="302" t="n"/>
      <c r="CP579" s="302" t="n"/>
      <c r="CQ579" s="302" t="n"/>
      <c r="CR579" s="302" t="n"/>
      <c r="CS579" s="302" t="n"/>
      <c r="CT579" s="302" t="n"/>
      <c r="CU579" s="302" t="n"/>
      <c r="CV579" s="302" t="n"/>
    </row>
    <row r="580" ht="10.5" customHeight="1" s="412">
      <c r="A580" s="302" t="inlineStr">
        <is>
          <t xml:space="preserve">    Std. Dev.</t>
        </is>
      </c>
      <c r="B580" s="460" t="n">
        <v>0</v>
      </c>
      <c r="C580" s="460" t="n">
        <v>0</v>
      </c>
      <c r="D580" s="460" t="n">
        <v>0</v>
      </c>
      <c r="E580" s="319" t="inlineStr">
        <is>
          <t>-</t>
        </is>
      </c>
      <c r="F580" s="319" t="inlineStr">
        <is>
          <t>-</t>
        </is>
      </c>
      <c r="G580" s="319" t="inlineStr">
        <is>
          <t>-</t>
        </is>
      </c>
      <c r="H580" s="460" t="n">
        <v>2.378</v>
      </c>
      <c r="I580" s="460" t="n">
        <v>0</v>
      </c>
      <c r="J580" s="460" t="n">
        <v>0</v>
      </c>
      <c r="K580" s="460" t="n">
        <v>0.209</v>
      </c>
      <c r="L580" s="460" t="n">
        <v>0.586</v>
      </c>
      <c r="M580" s="460" t="n">
        <v>0.225</v>
      </c>
      <c r="N580" s="460" t="n">
        <v>0.656</v>
      </c>
      <c r="O580" s="460" t="n">
        <v>0.7962</v>
      </c>
      <c r="P580" s="460" t="n">
        <v>0.43279</v>
      </c>
      <c r="Q580" s="460" t="n">
        <v>29.28931</v>
      </c>
      <c r="R580" s="460" t="n">
        <v>1.225</v>
      </c>
      <c r="S580" s="460" t="n">
        <v>2.02147</v>
      </c>
      <c r="T580" s="460" t="n">
        <v>3.16228</v>
      </c>
      <c r="U580" s="460" t="n">
        <v>4.64236</v>
      </c>
      <c r="V580" s="460" t="n">
        <v>2.87025</v>
      </c>
      <c r="W580" s="460" t="n">
        <v>3.02101</v>
      </c>
      <c r="X580" s="460" t="n">
        <v>4.86974</v>
      </c>
      <c r="Y580" s="460" t="n">
        <v>2.76385</v>
      </c>
      <c r="Z580" s="460" t="n">
        <v>3.94488</v>
      </c>
      <c r="AA580" s="460" t="n">
        <v>7.72821</v>
      </c>
      <c r="AB580" s="460" t="n">
        <v>1.1168</v>
      </c>
      <c r="AC580" s="460" t="n">
        <v>2.79021</v>
      </c>
      <c r="AD580" s="460" t="n">
        <v>2.44572</v>
      </c>
      <c r="AE580" s="460" t="n">
        <v>5.77408</v>
      </c>
      <c r="AF580" s="460" t="n">
        <v>2.19038</v>
      </c>
      <c r="AG580" s="460" t="n">
        <v>2.37136</v>
      </c>
      <c r="AH580" s="460" t="n">
        <v>2.16164</v>
      </c>
      <c r="AI580" s="460" t="n">
        <v>2.21631</v>
      </c>
      <c r="AJ580" s="460" t="n">
        <v>2.21784</v>
      </c>
      <c r="AK580" s="460" t="n">
        <v>3.89257</v>
      </c>
      <c r="AL580" s="460" t="n">
        <v>8.528639999999999</v>
      </c>
      <c r="AM580" s="460" t="n">
        <v>8.053750000000001</v>
      </c>
      <c r="AN580" s="460" t="n">
        <v>5.40465</v>
      </c>
      <c r="AO580" s="460" t="n">
        <v>6.93817</v>
      </c>
      <c r="AP580" s="460" t="n">
        <v>9.87135</v>
      </c>
      <c r="AQ580" s="460" t="n">
        <v>1.25493</v>
      </c>
      <c r="AR580" s="460" t="n">
        <v>4.97895</v>
      </c>
      <c r="AS580" s="460" t="n">
        <v>10.16614</v>
      </c>
      <c r="AT580" s="460" t="n">
        <v>15.15193</v>
      </c>
      <c r="AU580" s="460" t="n">
        <v>38.76416</v>
      </c>
      <c r="AV580" s="460" t="n">
        <v>10.2228</v>
      </c>
      <c r="AW580" s="460" t="n">
        <v>11.28979</v>
      </c>
      <c r="AX580" s="460" t="n">
        <v>10.26414</v>
      </c>
      <c r="AY580" s="460" t="n">
        <v>33.8559</v>
      </c>
      <c r="AZ580" s="460" t="n">
        <v>5.93485</v>
      </c>
      <c r="BA580" s="460" t="n">
        <v>7.00991</v>
      </c>
      <c r="BB580" s="460" t="n">
        <v>8.572469999999999</v>
      </c>
      <c r="BC580" s="460" t="n">
        <v>7.29305</v>
      </c>
      <c r="BD580" s="460" t="n">
        <v>10.03227</v>
      </c>
      <c r="BE580" s="460" t="n">
        <v>6.57172</v>
      </c>
      <c r="BF580" s="460" t="n">
        <v>6.90561</v>
      </c>
      <c r="BG580" s="460" t="n">
        <v>11.14675</v>
      </c>
      <c r="BH580" s="460" t="n">
        <v>9.02774</v>
      </c>
      <c r="BI580" s="460" t="n">
        <v>11.54069</v>
      </c>
      <c r="BJ580" s="460" t="n">
        <v>10.45906</v>
      </c>
      <c r="BK580" s="460" t="n">
        <v>23.64403</v>
      </c>
      <c r="BL580" s="460" t="n">
        <v>4.20565</v>
      </c>
      <c r="BM580" s="460" t="n">
        <v>14.63888</v>
      </c>
      <c r="BN580" s="460" t="n">
        <v>8.956469999999999</v>
      </c>
      <c r="BO580" s="460" t="n">
        <v>17.73147</v>
      </c>
      <c r="BP580" s="460" t="n">
        <v>14.27994</v>
      </c>
      <c r="BQ580" s="460" t="n">
        <v>13.48481</v>
      </c>
      <c r="BR580" s="460" t="n">
        <v>12.72871</v>
      </c>
      <c r="BS580" s="460" t="n">
        <v>9.66282</v>
      </c>
      <c r="BT580" s="460" t="n">
        <v>22.69295</v>
      </c>
      <c r="BU580" s="460" t="n">
        <v>0</v>
      </c>
      <c r="BV580" s="460" t="n">
        <v>0</v>
      </c>
      <c r="BW580" s="460" t="n">
        <v>0</v>
      </c>
      <c r="BX580" s="460" t="n">
        <v>0</v>
      </c>
      <c r="BY580" s="319" t="inlineStr">
        <is>
          <t>-</t>
        </is>
      </c>
      <c r="BZ580" s="319" t="inlineStr">
        <is>
          <t>-</t>
        </is>
      </c>
      <c r="CA580" s="319" t="inlineStr">
        <is>
          <t>-</t>
        </is>
      </c>
      <c r="CB580" s="319" t="inlineStr">
        <is>
          <t>-</t>
        </is>
      </c>
      <c r="CC580" s="302" t="n"/>
      <c r="CD580" s="302" t="n"/>
      <c r="CE580" s="302" t="n"/>
      <c r="CF580" s="302" t="n"/>
      <c r="CG580" s="302" t="n"/>
      <c r="CH580" s="302" t="n"/>
      <c r="CI580" s="302" t="n"/>
      <c r="CJ580" s="302" t="n"/>
      <c r="CK580" s="302" t="n"/>
      <c r="CL580" s="302" t="n"/>
      <c r="CM580" s="302" t="n"/>
      <c r="CN580" s="302" t="n"/>
      <c r="CO580" s="302" t="n"/>
      <c r="CP580" s="302" t="n"/>
      <c r="CQ580" s="302" t="n"/>
      <c r="CR580" s="302" t="n"/>
      <c r="CS580" s="302" t="n"/>
      <c r="CT580" s="302" t="n"/>
      <c r="CU580" s="302" t="n"/>
      <c r="CV580" s="302" t="n"/>
    </row>
    <row r="581" ht="10.5" customHeight="1" s="412">
      <c r="A581" s="302" t="inlineStr">
        <is>
          <t xml:space="preserve">    No. of Estimates</t>
        </is>
      </c>
      <c r="B581" s="319" t="inlineStr">
        <is>
          <t>1/1</t>
        </is>
      </c>
      <c r="C581" s="319" t="inlineStr">
        <is>
          <t>1/1</t>
        </is>
      </c>
      <c r="D581" s="319" t="inlineStr">
        <is>
          <t>1/1</t>
        </is>
      </c>
      <c r="E581" s="319" t="inlineStr">
        <is>
          <t>-</t>
        </is>
      </c>
      <c r="F581" s="319" t="inlineStr">
        <is>
          <t>-</t>
        </is>
      </c>
      <c r="G581" s="319" t="inlineStr">
        <is>
          <t>-</t>
        </is>
      </c>
      <c r="H581" s="319" t="inlineStr">
        <is>
          <t>2/1</t>
        </is>
      </c>
      <c r="I581" s="319" t="inlineStr">
        <is>
          <t>1/1</t>
        </is>
      </c>
      <c r="J581" s="319" t="inlineStr">
        <is>
          <t>1/1</t>
        </is>
      </c>
      <c r="K581" s="319" t="inlineStr">
        <is>
          <t>2/2</t>
        </is>
      </c>
      <c r="L581" s="319" t="inlineStr">
        <is>
          <t>2/2</t>
        </is>
      </c>
      <c r="M581" s="319" t="inlineStr">
        <is>
          <t>2/2</t>
        </is>
      </c>
      <c r="N581" s="319" t="inlineStr">
        <is>
          <t>2/2</t>
        </is>
      </c>
      <c r="O581" s="319" t="inlineStr">
        <is>
          <t>3/3</t>
        </is>
      </c>
      <c r="P581" s="319" t="inlineStr">
        <is>
          <t>4/4</t>
        </is>
      </c>
      <c r="Q581" s="319" t="inlineStr">
        <is>
          <t>3/4</t>
        </is>
      </c>
      <c r="R581" s="319" t="inlineStr">
        <is>
          <t>2/4</t>
        </is>
      </c>
      <c r="S581" s="319" t="inlineStr">
        <is>
          <t>5/5</t>
        </is>
      </c>
      <c r="T581" s="319" t="inlineStr">
        <is>
          <t>5/5</t>
        </is>
      </c>
      <c r="U581" s="319" t="inlineStr">
        <is>
          <t>7/7</t>
        </is>
      </c>
      <c r="V581" s="319" t="inlineStr">
        <is>
          <t>6/7</t>
        </is>
      </c>
      <c r="W581" s="319" t="inlineStr">
        <is>
          <t>8/8</t>
        </is>
      </c>
      <c r="X581" s="319" t="inlineStr">
        <is>
          <t>9/9</t>
        </is>
      </c>
      <c r="Y581" s="319" t="inlineStr">
        <is>
          <t>6/6</t>
        </is>
      </c>
      <c r="Z581" s="319" t="inlineStr">
        <is>
          <t>7/7</t>
        </is>
      </c>
      <c r="AA581" s="319" t="inlineStr">
        <is>
          <t>7/7</t>
        </is>
      </c>
      <c r="AB581" s="319" t="inlineStr">
        <is>
          <t>5/5</t>
        </is>
      </c>
      <c r="AC581" s="319" t="inlineStr">
        <is>
          <t>6/7</t>
        </is>
      </c>
      <c r="AD581" s="319" t="inlineStr">
        <is>
          <t>6/6</t>
        </is>
      </c>
      <c r="AE581" s="319" t="inlineStr">
        <is>
          <t>7/7</t>
        </is>
      </c>
      <c r="AF581" s="319" t="inlineStr">
        <is>
          <t>9/9</t>
        </is>
      </c>
      <c r="AG581" s="319" t="inlineStr">
        <is>
          <t>8/9</t>
        </is>
      </c>
      <c r="AH581" s="319" t="inlineStr">
        <is>
          <t>7/7</t>
        </is>
      </c>
      <c r="AI581" s="319" t="inlineStr">
        <is>
          <t>8/9</t>
        </is>
      </c>
      <c r="AJ581" s="319" t="inlineStr">
        <is>
          <t>9/9</t>
        </is>
      </c>
      <c r="AK581" s="319" t="inlineStr">
        <is>
          <t>10/10</t>
        </is>
      </c>
      <c r="AL581" s="319" t="inlineStr">
        <is>
          <t>8/8</t>
        </is>
      </c>
      <c r="AM581" s="319" t="inlineStr">
        <is>
          <t>10/10</t>
        </is>
      </c>
      <c r="AN581" s="319" t="inlineStr">
        <is>
          <t>8/9</t>
        </is>
      </c>
      <c r="AO581" s="319" t="inlineStr">
        <is>
          <t>9/9</t>
        </is>
      </c>
      <c r="AP581" s="319" t="inlineStr">
        <is>
          <t>8/9</t>
        </is>
      </c>
      <c r="AQ581" s="319" t="inlineStr">
        <is>
          <t>5/6</t>
        </is>
      </c>
      <c r="AR581" s="319" t="inlineStr">
        <is>
          <t>6/6</t>
        </is>
      </c>
      <c r="AS581" s="319" t="inlineStr">
        <is>
          <t>6/6</t>
        </is>
      </c>
      <c r="AT581" s="319" t="inlineStr">
        <is>
          <t>7/7</t>
        </is>
      </c>
      <c r="AU581" s="319" t="inlineStr">
        <is>
          <t>6/6</t>
        </is>
      </c>
      <c r="AV581" s="319" t="inlineStr">
        <is>
          <t>5/5</t>
        </is>
      </c>
      <c r="AW581" s="319" t="inlineStr">
        <is>
          <t>6/6</t>
        </is>
      </c>
      <c r="AX581" s="319" t="inlineStr">
        <is>
          <t>6/6</t>
        </is>
      </c>
      <c r="AY581" s="319" t="inlineStr">
        <is>
          <t>6/6</t>
        </is>
      </c>
      <c r="AZ581" s="319" t="inlineStr">
        <is>
          <t>5/5</t>
        </is>
      </c>
      <c r="BA581" s="319" t="inlineStr">
        <is>
          <t>6/6</t>
        </is>
      </c>
      <c r="BB581" s="319" t="inlineStr">
        <is>
          <t>6/7</t>
        </is>
      </c>
      <c r="BC581" s="319" t="inlineStr">
        <is>
          <t>6/7</t>
        </is>
      </c>
      <c r="BD581" s="319" t="inlineStr">
        <is>
          <t>5/5</t>
        </is>
      </c>
      <c r="BE581" s="319" t="inlineStr">
        <is>
          <t>4/4</t>
        </is>
      </c>
      <c r="BF581" s="319" t="inlineStr">
        <is>
          <t>4/4</t>
        </is>
      </c>
      <c r="BG581" s="319" t="inlineStr">
        <is>
          <t>4/4</t>
        </is>
      </c>
      <c r="BH581" s="319" t="inlineStr">
        <is>
          <t>4/4</t>
        </is>
      </c>
      <c r="BI581" s="319" t="inlineStr">
        <is>
          <t>4/4</t>
        </is>
      </c>
      <c r="BJ581" s="319" t="inlineStr">
        <is>
          <t>4/4</t>
        </is>
      </c>
      <c r="BK581" s="319" t="inlineStr">
        <is>
          <t>5/5</t>
        </is>
      </c>
      <c r="BL581" s="319" t="inlineStr">
        <is>
          <t>4/5</t>
        </is>
      </c>
      <c r="BM581" s="319" t="inlineStr">
        <is>
          <t>4/4</t>
        </is>
      </c>
      <c r="BN581" s="319" t="inlineStr">
        <is>
          <t>5/5</t>
        </is>
      </c>
      <c r="BO581" s="319" t="inlineStr">
        <is>
          <t>7/7</t>
        </is>
      </c>
      <c r="BP581" s="319" t="inlineStr">
        <is>
          <t>6/6</t>
        </is>
      </c>
      <c r="BQ581" s="319" t="inlineStr">
        <is>
          <t>5/5</t>
        </is>
      </c>
      <c r="BR581" s="319" t="inlineStr">
        <is>
          <t>4/4</t>
        </is>
      </c>
      <c r="BS581" s="319" t="inlineStr">
        <is>
          <t>4/4</t>
        </is>
      </c>
      <c r="BT581" s="319" t="inlineStr">
        <is>
          <t>4/4</t>
        </is>
      </c>
      <c r="BU581" s="319" t="inlineStr">
        <is>
          <t>1/1</t>
        </is>
      </c>
      <c r="BV581" s="319" t="inlineStr">
        <is>
          <t>1/1</t>
        </is>
      </c>
      <c r="BW581" s="319" t="inlineStr">
        <is>
          <t>1/1</t>
        </is>
      </c>
      <c r="BX581" s="319" t="inlineStr">
        <is>
          <t>1/1</t>
        </is>
      </c>
      <c r="BY581" s="319" t="inlineStr">
        <is>
          <t>-</t>
        </is>
      </c>
      <c r="BZ581" s="319" t="inlineStr">
        <is>
          <t>-</t>
        </is>
      </c>
      <c r="CA581" s="319" t="inlineStr">
        <is>
          <t>-</t>
        </is>
      </c>
      <c r="CB581" s="319" t="inlineStr">
        <is>
          <t>-</t>
        </is>
      </c>
      <c r="CC581" s="302" t="n"/>
      <c r="CD581" s="302" t="n"/>
      <c r="CE581" s="302" t="n"/>
      <c r="CF581" s="302" t="n"/>
      <c r="CG581" s="302" t="n"/>
      <c r="CH581" s="302" t="n"/>
      <c r="CI581" s="302" t="n"/>
      <c r="CJ581" s="302" t="n"/>
      <c r="CK581" s="302" t="n"/>
      <c r="CL581" s="302" t="n"/>
      <c r="CM581" s="302" t="n"/>
      <c r="CN581" s="302" t="n"/>
      <c r="CO581" s="302" t="n"/>
      <c r="CP581" s="302" t="n"/>
      <c r="CQ581" s="302" t="n"/>
      <c r="CR581" s="302" t="n"/>
      <c r="CS581" s="302" t="n"/>
      <c r="CT581" s="302" t="n"/>
      <c r="CU581" s="302" t="n"/>
      <c r="CV581" s="302" t="n"/>
    </row>
    <row r="582" ht="10.5" customHeight="1" s="412">
      <c r="A582" s="302" t="inlineStr">
        <is>
          <t xml:space="preserve">    Acctg. Standard</t>
        </is>
      </c>
      <c r="B582" s="319" t="inlineStr">
        <is>
          <t>US GAAP</t>
        </is>
      </c>
      <c r="C582" s="319" t="inlineStr">
        <is>
          <t>US GAAP</t>
        </is>
      </c>
      <c r="D582" s="319" t="inlineStr">
        <is>
          <t>US GAAP</t>
        </is>
      </c>
      <c r="E582" s="319" t="inlineStr">
        <is>
          <t>-</t>
        </is>
      </c>
      <c r="F582" s="319" t="inlineStr">
        <is>
          <t>-</t>
        </is>
      </c>
      <c r="G582" s="319" t="inlineStr">
        <is>
          <t>-</t>
        </is>
      </c>
      <c r="H582" s="319" t="inlineStr">
        <is>
          <t>US GAAP</t>
        </is>
      </c>
      <c r="I582" s="319" t="inlineStr">
        <is>
          <t>US GAAP</t>
        </is>
      </c>
      <c r="J582" s="319" t="inlineStr">
        <is>
          <t>US GAAP</t>
        </is>
      </c>
      <c r="K582" s="319" t="inlineStr">
        <is>
          <t>US GAAP</t>
        </is>
      </c>
      <c r="L582" s="319" t="inlineStr">
        <is>
          <t>US GAAP</t>
        </is>
      </c>
      <c r="M582" s="319" t="inlineStr">
        <is>
          <t>US GAAP</t>
        </is>
      </c>
      <c r="N582" s="319" t="inlineStr">
        <is>
          <t>US GAAP</t>
        </is>
      </c>
      <c r="O582" s="319" t="inlineStr">
        <is>
          <t>US GAAP</t>
        </is>
      </c>
      <c r="P582" s="319" t="inlineStr">
        <is>
          <t>US GAAP</t>
        </is>
      </c>
      <c r="Q582" s="319" t="inlineStr">
        <is>
          <t>US GAAP</t>
        </is>
      </c>
      <c r="R582" s="319" t="inlineStr">
        <is>
          <t>US GAAP</t>
        </is>
      </c>
      <c r="S582" s="319" t="inlineStr">
        <is>
          <t>US GAAP</t>
        </is>
      </c>
      <c r="T582" s="319" t="inlineStr">
        <is>
          <t>US GAAP</t>
        </is>
      </c>
      <c r="U582" s="319" t="inlineStr">
        <is>
          <t>US GAAP</t>
        </is>
      </c>
      <c r="V582" s="319" t="inlineStr">
        <is>
          <t>US GAAP</t>
        </is>
      </c>
      <c r="W582" s="319" t="inlineStr">
        <is>
          <t>US GAAP</t>
        </is>
      </c>
      <c r="X582" s="319" t="inlineStr">
        <is>
          <t>US GAAP</t>
        </is>
      </c>
      <c r="Y582" s="319" t="inlineStr">
        <is>
          <t>US GAAP</t>
        </is>
      </c>
      <c r="Z582" s="319" t="inlineStr">
        <is>
          <t>US GAAP</t>
        </is>
      </c>
      <c r="AA582" s="319" t="inlineStr">
        <is>
          <t>US GAAP</t>
        </is>
      </c>
      <c r="AB582" s="319" t="inlineStr">
        <is>
          <t>US GAAP</t>
        </is>
      </c>
      <c r="AC582" s="319" t="inlineStr">
        <is>
          <t>US GAAP</t>
        </is>
      </c>
      <c r="AD582" s="319" t="inlineStr">
        <is>
          <t>US GAAP</t>
        </is>
      </c>
      <c r="AE582" s="319" t="inlineStr">
        <is>
          <t>US GAAP</t>
        </is>
      </c>
      <c r="AF582" s="319" t="inlineStr">
        <is>
          <t>US GAAP</t>
        </is>
      </c>
      <c r="AG582" s="319" t="inlineStr">
        <is>
          <t>US GAAP</t>
        </is>
      </c>
      <c r="AH582" s="319" t="inlineStr">
        <is>
          <t>US GAAP</t>
        </is>
      </c>
      <c r="AI582" s="319" t="inlineStr">
        <is>
          <t>US GAAP</t>
        </is>
      </c>
      <c r="AJ582" s="319" t="inlineStr">
        <is>
          <t>US GAAP</t>
        </is>
      </c>
      <c r="AK582" s="319" t="inlineStr">
        <is>
          <t>US GAAP</t>
        </is>
      </c>
      <c r="AL582" s="319" t="inlineStr">
        <is>
          <t>US GAAP</t>
        </is>
      </c>
      <c r="AM582" s="319" t="inlineStr">
        <is>
          <t>US GAAP</t>
        </is>
      </c>
      <c r="AN582" s="319" t="inlineStr">
        <is>
          <t>US GAAP</t>
        </is>
      </c>
      <c r="AO582" s="319" t="inlineStr">
        <is>
          <t>US GAAP</t>
        </is>
      </c>
      <c r="AP582" s="319" t="inlineStr">
        <is>
          <t>US GAAP</t>
        </is>
      </c>
      <c r="AQ582" s="319" t="inlineStr">
        <is>
          <t>US GAAP</t>
        </is>
      </c>
      <c r="AR582" s="319" t="inlineStr">
        <is>
          <t>US GAAP</t>
        </is>
      </c>
      <c r="AS582" s="319" t="inlineStr">
        <is>
          <t>US GAAP</t>
        </is>
      </c>
      <c r="AT582" s="319" t="inlineStr">
        <is>
          <t>US GAAP</t>
        </is>
      </c>
      <c r="AU582" s="319" t="inlineStr">
        <is>
          <t>US GAAP</t>
        </is>
      </c>
      <c r="AV582" s="319" t="inlineStr">
        <is>
          <t>US GAAP</t>
        </is>
      </c>
      <c r="AW582" s="319" t="inlineStr">
        <is>
          <t>US GAAP</t>
        </is>
      </c>
      <c r="AX582" s="319" t="inlineStr">
        <is>
          <t>US GAAP</t>
        </is>
      </c>
      <c r="AY582" s="319" t="inlineStr">
        <is>
          <t>US GAAP</t>
        </is>
      </c>
      <c r="AZ582" s="319" t="inlineStr">
        <is>
          <t>US GAAP</t>
        </is>
      </c>
      <c r="BA582" s="319" t="inlineStr">
        <is>
          <t>US GAAP</t>
        </is>
      </c>
      <c r="BB582" s="319" t="inlineStr">
        <is>
          <t>US GAAP</t>
        </is>
      </c>
      <c r="BC582" s="319" t="inlineStr">
        <is>
          <t>US GAAP</t>
        </is>
      </c>
      <c r="BD582" s="319" t="inlineStr">
        <is>
          <t>US GAAP</t>
        </is>
      </c>
      <c r="BE582" s="319" t="inlineStr">
        <is>
          <t>US GAAP</t>
        </is>
      </c>
      <c r="BF582" s="319" t="inlineStr">
        <is>
          <t>US GAAP</t>
        </is>
      </c>
      <c r="BG582" s="319" t="inlineStr">
        <is>
          <t>US GAAP</t>
        </is>
      </c>
      <c r="BH582" s="319" t="inlineStr">
        <is>
          <t>US GAAP</t>
        </is>
      </c>
      <c r="BI582" s="319" t="inlineStr">
        <is>
          <t>US GAAP</t>
        </is>
      </c>
      <c r="BJ582" s="319" t="inlineStr">
        <is>
          <t>US GAAP</t>
        </is>
      </c>
      <c r="BK582" s="319" t="inlineStr">
        <is>
          <t>US GAAP</t>
        </is>
      </c>
      <c r="BL582" s="319" t="inlineStr">
        <is>
          <t>US GAAP</t>
        </is>
      </c>
      <c r="BM582" s="319" t="inlineStr">
        <is>
          <t>US GAAP</t>
        </is>
      </c>
      <c r="BN582" s="319" t="inlineStr">
        <is>
          <t>US GAAP</t>
        </is>
      </c>
      <c r="BO582" s="319" t="inlineStr">
        <is>
          <t>US GAAP</t>
        </is>
      </c>
      <c r="BP582" s="319" t="inlineStr">
        <is>
          <t>US GAAP</t>
        </is>
      </c>
      <c r="BQ582" s="319" t="inlineStr">
        <is>
          <t>US GAAP</t>
        </is>
      </c>
      <c r="BR582" s="319" t="inlineStr">
        <is>
          <t>US GAAP</t>
        </is>
      </c>
      <c r="BS582" s="319" t="inlineStr">
        <is>
          <t>US GAAP</t>
        </is>
      </c>
      <c r="BT582" s="319" t="inlineStr">
        <is>
          <t>US GAAP</t>
        </is>
      </c>
      <c r="BU582" s="319" t="inlineStr">
        <is>
          <t>US GAAP</t>
        </is>
      </c>
      <c r="BV582" s="319" t="inlineStr">
        <is>
          <t>US GAAP</t>
        </is>
      </c>
      <c r="BW582" s="319" t="inlineStr">
        <is>
          <t>US GAAP</t>
        </is>
      </c>
      <c r="BX582" s="319" t="inlineStr">
        <is>
          <t>US GAAP</t>
        </is>
      </c>
      <c r="BY582" s="319" t="inlineStr">
        <is>
          <t>-</t>
        </is>
      </c>
      <c r="BZ582" s="319" t="inlineStr">
        <is>
          <t>-</t>
        </is>
      </c>
      <c r="CA582" s="319" t="inlineStr">
        <is>
          <t>-</t>
        </is>
      </c>
      <c r="CB582" s="319" t="inlineStr">
        <is>
          <t>-</t>
        </is>
      </c>
      <c r="CC582" s="302" t="n"/>
      <c r="CD582" s="302" t="n"/>
      <c r="CE582" s="302" t="n"/>
      <c r="CF582" s="302" t="n"/>
      <c r="CG582" s="302" t="n"/>
      <c r="CH582" s="302" t="n"/>
      <c r="CI582" s="302" t="n"/>
      <c r="CJ582" s="302" t="n"/>
      <c r="CK582" s="302" t="n"/>
      <c r="CL582" s="302" t="n"/>
      <c r="CM582" s="302" t="n"/>
      <c r="CN582" s="302" t="n"/>
      <c r="CO582" s="302" t="n"/>
      <c r="CP582" s="302" t="n"/>
      <c r="CQ582" s="302" t="n"/>
      <c r="CR582" s="302" t="n"/>
      <c r="CS582" s="302" t="n"/>
      <c r="CT582" s="302" t="n"/>
      <c r="CU582" s="302" t="n"/>
      <c r="CV582" s="302" t="n"/>
    </row>
    <row r="583" ht="10.5" customHeight="1" s="412">
      <c r="A583" s="318" t="inlineStr">
        <is>
          <t>Maintenance Capital Expenditure</t>
        </is>
      </c>
      <c r="B583" s="319" t="inlineStr">
        <is>
          <t>-</t>
        </is>
      </c>
      <c r="C583" s="462" t="n">
        <v>-1.4</v>
      </c>
      <c r="D583" s="462" t="n">
        <v>-1.4</v>
      </c>
      <c r="E583" s="319" t="inlineStr">
        <is>
          <t>-</t>
        </is>
      </c>
      <c r="F583" s="319" t="inlineStr">
        <is>
          <t>-</t>
        </is>
      </c>
      <c r="G583" s="319" t="inlineStr">
        <is>
          <t>-</t>
        </is>
      </c>
      <c r="H583" s="319" t="inlineStr">
        <is>
          <t>-</t>
        </is>
      </c>
      <c r="I583" s="319" t="inlineStr">
        <is>
          <t>-</t>
        </is>
      </c>
      <c r="J583" s="319" t="inlineStr">
        <is>
          <t>-</t>
        </is>
      </c>
      <c r="K583" s="319" t="inlineStr">
        <is>
          <t>-</t>
        </is>
      </c>
      <c r="L583" s="319" t="inlineStr">
        <is>
          <t>-</t>
        </is>
      </c>
      <c r="M583" s="319" t="inlineStr">
        <is>
          <t>-</t>
        </is>
      </c>
      <c r="N583" s="319" t="inlineStr">
        <is>
          <t>-</t>
        </is>
      </c>
      <c r="O583" s="319" t="inlineStr">
        <is>
          <t>-</t>
        </is>
      </c>
      <c r="P583" s="319" t="inlineStr">
        <is>
          <t>-</t>
        </is>
      </c>
      <c r="Q583" s="319" t="inlineStr">
        <is>
          <t>-</t>
        </is>
      </c>
      <c r="R583" s="319" t="inlineStr">
        <is>
          <t>-</t>
        </is>
      </c>
      <c r="S583" s="319" t="inlineStr">
        <is>
          <t>-</t>
        </is>
      </c>
      <c r="T583" s="319" t="inlineStr">
        <is>
          <t>-</t>
        </is>
      </c>
      <c r="U583" s="319" t="inlineStr">
        <is>
          <t>-</t>
        </is>
      </c>
      <c r="V583" s="319" t="inlineStr">
        <is>
          <t>-</t>
        </is>
      </c>
      <c r="W583" s="319" t="inlineStr">
        <is>
          <t>-</t>
        </is>
      </c>
      <c r="X583" s="319" t="inlineStr">
        <is>
          <t>-</t>
        </is>
      </c>
      <c r="Y583" s="319" t="inlineStr">
        <is>
          <t>-</t>
        </is>
      </c>
      <c r="Z583" s="319" t="inlineStr">
        <is>
          <t>-</t>
        </is>
      </c>
      <c r="AA583" s="319" t="inlineStr">
        <is>
          <t>-</t>
        </is>
      </c>
      <c r="AB583" s="319" t="inlineStr">
        <is>
          <t>-</t>
        </is>
      </c>
      <c r="AC583" s="319" t="inlineStr">
        <is>
          <t>-</t>
        </is>
      </c>
      <c r="AD583" s="319" t="inlineStr">
        <is>
          <t>-</t>
        </is>
      </c>
      <c r="AE583" s="319" t="inlineStr">
        <is>
          <t>-</t>
        </is>
      </c>
      <c r="AF583" s="319" t="inlineStr">
        <is>
          <t>-</t>
        </is>
      </c>
      <c r="AG583" s="319" t="inlineStr">
        <is>
          <t>-</t>
        </is>
      </c>
      <c r="AH583" s="319" t="inlineStr">
        <is>
          <t>-</t>
        </is>
      </c>
      <c r="AI583" s="319" t="inlineStr">
        <is>
          <t>-</t>
        </is>
      </c>
      <c r="AJ583" s="319" t="inlineStr">
        <is>
          <t>-</t>
        </is>
      </c>
      <c r="AK583" s="319" t="inlineStr">
        <is>
          <t>-</t>
        </is>
      </c>
      <c r="AL583" s="319" t="inlineStr">
        <is>
          <t>-</t>
        </is>
      </c>
      <c r="AM583" s="319" t="inlineStr">
        <is>
          <t>-</t>
        </is>
      </c>
      <c r="AN583" s="319" t="inlineStr">
        <is>
          <t>-</t>
        </is>
      </c>
      <c r="AO583" s="319" t="inlineStr">
        <is>
          <t>-</t>
        </is>
      </c>
      <c r="AP583" s="319" t="inlineStr">
        <is>
          <t>-</t>
        </is>
      </c>
      <c r="AQ583" s="319" t="inlineStr">
        <is>
          <t>-</t>
        </is>
      </c>
      <c r="AR583" s="319" t="inlineStr">
        <is>
          <t>-</t>
        </is>
      </c>
      <c r="AS583" s="319" t="inlineStr">
        <is>
          <t>-</t>
        </is>
      </c>
      <c r="AT583" s="319" t="inlineStr">
        <is>
          <t>-</t>
        </is>
      </c>
      <c r="AU583" s="319" t="inlineStr">
        <is>
          <t>-</t>
        </is>
      </c>
      <c r="AV583" s="319" t="inlineStr">
        <is>
          <t>-</t>
        </is>
      </c>
      <c r="AW583" s="319" t="inlineStr">
        <is>
          <t>-</t>
        </is>
      </c>
      <c r="AX583" s="319" t="inlineStr">
        <is>
          <t>-</t>
        </is>
      </c>
      <c r="AY583" s="319" t="inlineStr">
        <is>
          <t>-</t>
        </is>
      </c>
      <c r="AZ583" s="319" t="inlineStr">
        <is>
          <t>-</t>
        </is>
      </c>
      <c r="BA583" s="319" t="inlineStr">
        <is>
          <t>-</t>
        </is>
      </c>
      <c r="BB583" s="319" t="inlineStr">
        <is>
          <t>-</t>
        </is>
      </c>
      <c r="BC583" s="319" t="inlineStr">
        <is>
          <t>-</t>
        </is>
      </c>
      <c r="BD583" s="319" t="inlineStr">
        <is>
          <t>-</t>
        </is>
      </c>
      <c r="BE583" s="319" t="inlineStr">
        <is>
          <t>-</t>
        </is>
      </c>
      <c r="BF583" s="319" t="inlineStr">
        <is>
          <t>-</t>
        </is>
      </c>
      <c r="BG583" s="319" t="inlineStr">
        <is>
          <t>-</t>
        </is>
      </c>
      <c r="BH583" s="319" t="inlineStr">
        <is>
          <t>-</t>
        </is>
      </c>
      <c r="BI583" s="319" t="inlineStr">
        <is>
          <t>-</t>
        </is>
      </c>
      <c r="BJ583" s="319" t="inlineStr">
        <is>
          <t>-</t>
        </is>
      </c>
      <c r="BK583" s="319" t="inlineStr">
        <is>
          <t>-</t>
        </is>
      </c>
      <c r="BL583" s="319" t="inlineStr">
        <is>
          <t>-</t>
        </is>
      </c>
      <c r="BM583" s="319" t="inlineStr">
        <is>
          <t>-</t>
        </is>
      </c>
      <c r="BN583" s="319" t="inlineStr">
        <is>
          <t>-</t>
        </is>
      </c>
      <c r="BO583" s="319" t="inlineStr">
        <is>
          <t>-</t>
        </is>
      </c>
      <c r="BP583" s="319" t="inlineStr">
        <is>
          <t>-</t>
        </is>
      </c>
      <c r="BQ583" s="319" t="inlineStr">
        <is>
          <t>-</t>
        </is>
      </c>
      <c r="BR583" s="319" t="inlineStr">
        <is>
          <t>-</t>
        </is>
      </c>
      <c r="BS583" s="319" t="inlineStr">
        <is>
          <t>-</t>
        </is>
      </c>
      <c r="BT583" s="319" t="inlineStr">
        <is>
          <t>-</t>
        </is>
      </c>
      <c r="BU583" s="319" t="inlineStr">
        <is>
          <t>-</t>
        </is>
      </c>
      <c r="BV583" s="319" t="inlineStr">
        <is>
          <t>-</t>
        </is>
      </c>
      <c r="BW583" s="319" t="inlineStr">
        <is>
          <t>-</t>
        </is>
      </c>
      <c r="BX583" s="319" t="inlineStr">
        <is>
          <t>-</t>
        </is>
      </c>
      <c r="BY583" s="319" t="inlineStr">
        <is>
          <t>-</t>
        </is>
      </c>
      <c r="BZ583" s="319" t="inlineStr">
        <is>
          <t>-</t>
        </is>
      </c>
      <c r="CA583" s="319" t="inlineStr">
        <is>
          <t>-</t>
        </is>
      </c>
      <c r="CB583" s="319" t="inlineStr">
        <is>
          <t>-</t>
        </is>
      </c>
      <c r="CC583" s="302" t="n"/>
      <c r="CD583" s="302" t="n"/>
      <c r="CE583" s="302" t="n"/>
      <c r="CF583" s="302" t="n"/>
      <c r="CG583" s="302" t="n"/>
      <c r="CH583" s="302" t="n"/>
      <c r="CI583" s="302" t="n"/>
      <c r="CJ583" s="302" t="n"/>
      <c r="CK583" s="302" t="n"/>
      <c r="CL583" s="302" t="n"/>
      <c r="CM583" s="302" t="n"/>
      <c r="CN583" s="302" t="n"/>
      <c r="CO583" s="302" t="n"/>
      <c r="CP583" s="302" t="n"/>
      <c r="CQ583" s="302" t="n"/>
      <c r="CR583" s="302" t="n"/>
      <c r="CS583" s="302" t="n"/>
      <c r="CT583" s="302" t="n"/>
      <c r="CU583" s="302" t="n"/>
      <c r="CV583" s="302" t="n"/>
    </row>
    <row r="584" ht="10.5" customHeight="1" s="412">
      <c r="A584" s="302" t="inlineStr">
        <is>
          <t xml:space="preserve">    Median</t>
        </is>
      </c>
      <c r="B584" s="319" t="inlineStr">
        <is>
          <t>-</t>
        </is>
      </c>
      <c r="C584" s="462" t="n">
        <v>-1.4</v>
      </c>
      <c r="D584" s="462" t="n">
        <v>-1.4</v>
      </c>
      <c r="E584" s="319" t="inlineStr">
        <is>
          <t>-</t>
        </is>
      </c>
      <c r="F584" s="319" t="inlineStr">
        <is>
          <t>-</t>
        </is>
      </c>
      <c r="G584" s="319" t="inlineStr">
        <is>
          <t>-</t>
        </is>
      </c>
      <c r="H584" s="319" t="inlineStr">
        <is>
          <t>-</t>
        </is>
      </c>
      <c r="I584" s="319" t="inlineStr">
        <is>
          <t>-</t>
        </is>
      </c>
      <c r="J584" s="319" t="inlineStr">
        <is>
          <t>-</t>
        </is>
      </c>
      <c r="K584" s="319" t="inlineStr">
        <is>
          <t>-</t>
        </is>
      </c>
      <c r="L584" s="319" t="inlineStr">
        <is>
          <t>-</t>
        </is>
      </c>
      <c r="M584" s="319" t="inlineStr">
        <is>
          <t>-</t>
        </is>
      </c>
      <c r="N584" s="319" t="inlineStr">
        <is>
          <t>-</t>
        </is>
      </c>
      <c r="O584" s="319" t="inlineStr">
        <is>
          <t>-</t>
        </is>
      </c>
      <c r="P584" s="319" t="inlineStr">
        <is>
          <t>-</t>
        </is>
      </c>
      <c r="Q584" s="319" t="inlineStr">
        <is>
          <t>-</t>
        </is>
      </c>
      <c r="R584" s="319" t="inlineStr">
        <is>
          <t>-</t>
        </is>
      </c>
      <c r="S584" s="319" t="inlineStr">
        <is>
          <t>-</t>
        </is>
      </c>
      <c r="T584" s="319" t="inlineStr">
        <is>
          <t>-</t>
        </is>
      </c>
      <c r="U584" s="319" t="inlineStr">
        <is>
          <t>-</t>
        </is>
      </c>
      <c r="V584" s="319" t="inlineStr">
        <is>
          <t>-</t>
        </is>
      </c>
      <c r="W584" s="319" t="inlineStr">
        <is>
          <t>-</t>
        </is>
      </c>
      <c r="X584" s="319" t="inlineStr">
        <is>
          <t>-</t>
        </is>
      </c>
      <c r="Y584" s="319" t="inlineStr">
        <is>
          <t>-</t>
        </is>
      </c>
      <c r="Z584" s="319" t="inlineStr">
        <is>
          <t>-</t>
        </is>
      </c>
      <c r="AA584" s="319" t="inlineStr">
        <is>
          <t>-</t>
        </is>
      </c>
      <c r="AB584" s="319" t="inlineStr">
        <is>
          <t>-</t>
        </is>
      </c>
      <c r="AC584" s="319" t="inlineStr">
        <is>
          <t>-</t>
        </is>
      </c>
      <c r="AD584" s="319" t="inlineStr">
        <is>
          <t>-</t>
        </is>
      </c>
      <c r="AE584" s="319" t="inlineStr">
        <is>
          <t>-</t>
        </is>
      </c>
      <c r="AF584" s="319" t="inlineStr">
        <is>
          <t>-</t>
        </is>
      </c>
      <c r="AG584" s="319" t="inlineStr">
        <is>
          <t>-</t>
        </is>
      </c>
      <c r="AH584" s="319" t="inlineStr">
        <is>
          <t>-</t>
        </is>
      </c>
      <c r="AI584" s="319" t="inlineStr">
        <is>
          <t>-</t>
        </is>
      </c>
      <c r="AJ584" s="319" t="inlineStr">
        <is>
          <t>-</t>
        </is>
      </c>
      <c r="AK584" s="319" t="inlineStr">
        <is>
          <t>-</t>
        </is>
      </c>
      <c r="AL584" s="319" t="inlineStr">
        <is>
          <t>-</t>
        </is>
      </c>
      <c r="AM584" s="319" t="inlineStr">
        <is>
          <t>-</t>
        </is>
      </c>
      <c r="AN584" s="319" t="inlineStr">
        <is>
          <t>-</t>
        </is>
      </c>
      <c r="AO584" s="319" t="inlineStr">
        <is>
          <t>-</t>
        </is>
      </c>
      <c r="AP584" s="319" t="inlineStr">
        <is>
          <t>-</t>
        </is>
      </c>
      <c r="AQ584" s="319" t="inlineStr">
        <is>
          <t>-</t>
        </is>
      </c>
      <c r="AR584" s="319" t="inlineStr">
        <is>
          <t>-</t>
        </is>
      </c>
      <c r="AS584" s="319" t="inlineStr">
        <is>
          <t>-</t>
        </is>
      </c>
      <c r="AT584" s="319" t="inlineStr">
        <is>
          <t>-</t>
        </is>
      </c>
      <c r="AU584" s="319" t="inlineStr">
        <is>
          <t>-</t>
        </is>
      </c>
      <c r="AV584" s="319" t="inlineStr">
        <is>
          <t>-</t>
        </is>
      </c>
      <c r="AW584" s="319" t="inlineStr">
        <is>
          <t>-</t>
        </is>
      </c>
      <c r="AX584" s="319" t="inlineStr">
        <is>
          <t>-</t>
        </is>
      </c>
      <c r="AY584" s="319" t="inlineStr">
        <is>
          <t>-</t>
        </is>
      </c>
      <c r="AZ584" s="319" t="inlineStr">
        <is>
          <t>-</t>
        </is>
      </c>
      <c r="BA584" s="319" t="inlineStr">
        <is>
          <t>-</t>
        </is>
      </c>
      <c r="BB584" s="319" t="inlineStr">
        <is>
          <t>-</t>
        </is>
      </c>
      <c r="BC584" s="319" t="inlineStr">
        <is>
          <t>-</t>
        </is>
      </c>
      <c r="BD584" s="319" t="inlineStr">
        <is>
          <t>-</t>
        </is>
      </c>
      <c r="BE584" s="319" t="inlineStr">
        <is>
          <t>-</t>
        </is>
      </c>
      <c r="BF584" s="319" t="inlineStr">
        <is>
          <t>-</t>
        </is>
      </c>
      <c r="BG584" s="319" t="inlineStr">
        <is>
          <t>-</t>
        </is>
      </c>
      <c r="BH584" s="319" t="inlineStr">
        <is>
          <t>-</t>
        </is>
      </c>
      <c r="BI584" s="319" t="inlineStr">
        <is>
          <t>-</t>
        </is>
      </c>
      <c r="BJ584" s="319" t="inlineStr">
        <is>
          <t>-</t>
        </is>
      </c>
      <c r="BK584" s="319" t="inlineStr">
        <is>
          <t>-</t>
        </is>
      </c>
      <c r="BL584" s="319" t="inlineStr">
        <is>
          <t>-</t>
        </is>
      </c>
      <c r="BM584" s="319" t="inlineStr">
        <is>
          <t>-</t>
        </is>
      </c>
      <c r="BN584" s="319" t="inlineStr">
        <is>
          <t>-</t>
        </is>
      </c>
      <c r="BO584" s="319" t="inlineStr">
        <is>
          <t>-</t>
        </is>
      </c>
      <c r="BP584" s="319" t="inlineStr">
        <is>
          <t>-</t>
        </is>
      </c>
      <c r="BQ584" s="319" t="inlineStr">
        <is>
          <t>-</t>
        </is>
      </c>
      <c r="BR584" s="319" t="inlineStr">
        <is>
          <t>-</t>
        </is>
      </c>
      <c r="BS584" s="319" t="inlineStr">
        <is>
          <t>-</t>
        </is>
      </c>
      <c r="BT584" s="319" t="inlineStr">
        <is>
          <t>-</t>
        </is>
      </c>
      <c r="BU584" s="319" t="inlineStr">
        <is>
          <t>-</t>
        </is>
      </c>
      <c r="BV584" s="319" t="inlineStr">
        <is>
          <t>-</t>
        </is>
      </c>
      <c r="BW584" s="319" t="inlineStr">
        <is>
          <t>-</t>
        </is>
      </c>
      <c r="BX584" s="319" t="inlineStr">
        <is>
          <t>-</t>
        </is>
      </c>
      <c r="BY584" s="319" t="inlineStr">
        <is>
          <t>-</t>
        </is>
      </c>
      <c r="BZ584" s="319" t="inlineStr">
        <is>
          <t>-</t>
        </is>
      </c>
      <c r="CA584" s="319" t="inlineStr">
        <is>
          <t>-</t>
        </is>
      </c>
      <c r="CB584" s="319" t="inlineStr">
        <is>
          <t>-</t>
        </is>
      </c>
      <c r="CC584" s="302" t="n"/>
      <c r="CD584" s="302" t="n"/>
      <c r="CE584" s="302" t="n"/>
      <c r="CF584" s="302" t="n"/>
      <c r="CG584" s="302" t="n"/>
      <c r="CH584" s="302" t="n"/>
      <c r="CI584" s="302" t="n"/>
      <c r="CJ584" s="302" t="n"/>
      <c r="CK584" s="302" t="n"/>
      <c r="CL584" s="302" t="n"/>
      <c r="CM584" s="302" t="n"/>
      <c r="CN584" s="302" t="n"/>
      <c r="CO584" s="302" t="n"/>
      <c r="CP584" s="302" t="n"/>
      <c r="CQ584" s="302" t="n"/>
      <c r="CR584" s="302" t="n"/>
      <c r="CS584" s="302" t="n"/>
      <c r="CT584" s="302" t="n"/>
      <c r="CU584" s="302" t="n"/>
      <c r="CV584" s="302" t="n"/>
    </row>
    <row r="585" ht="10.5" customHeight="1" s="412">
      <c r="A585" s="302" t="inlineStr">
        <is>
          <t xml:space="preserve">    High</t>
        </is>
      </c>
      <c r="B585" s="319" t="inlineStr">
        <is>
          <t>-</t>
        </is>
      </c>
      <c r="C585" s="462" t="n">
        <v>-1.4</v>
      </c>
      <c r="D585" s="462" t="n">
        <v>-1.4</v>
      </c>
      <c r="E585" s="319" t="inlineStr">
        <is>
          <t>-</t>
        </is>
      </c>
      <c r="F585" s="319" t="inlineStr">
        <is>
          <t>-</t>
        </is>
      </c>
      <c r="G585" s="319" t="inlineStr">
        <is>
          <t>-</t>
        </is>
      </c>
      <c r="H585" s="319" t="inlineStr">
        <is>
          <t>-</t>
        </is>
      </c>
      <c r="I585" s="319" t="inlineStr">
        <is>
          <t>-</t>
        </is>
      </c>
      <c r="J585" s="319" t="inlineStr">
        <is>
          <t>-</t>
        </is>
      </c>
      <c r="K585" s="319" t="inlineStr">
        <is>
          <t>-</t>
        </is>
      </c>
      <c r="L585" s="319" t="inlineStr">
        <is>
          <t>-</t>
        </is>
      </c>
      <c r="M585" s="319" t="inlineStr">
        <is>
          <t>-</t>
        </is>
      </c>
      <c r="N585" s="319" t="inlineStr">
        <is>
          <t>-</t>
        </is>
      </c>
      <c r="O585" s="319" t="inlineStr">
        <is>
          <t>-</t>
        </is>
      </c>
      <c r="P585" s="319" t="inlineStr">
        <is>
          <t>-</t>
        </is>
      </c>
      <c r="Q585" s="319" t="inlineStr">
        <is>
          <t>-</t>
        </is>
      </c>
      <c r="R585" s="319" t="inlineStr">
        <is>
          <t>-</t>
        </is>
      </c>
      <c r="S585" s="319" t="inlineStr">
        <is>
          <t>-</t>
        </is>
      </c>
      <c r="T585" s="319" t="inlineStr">
        <is>
          <t>-</t>
        </is>
      </c>
      <c r="U585" s="319" t="inlineStr">
        <is>
          <t>-</t>
        </is>
      </c>
      <c r="V585" s="319" t="inlineStr">
        <is>
          <t>-</t>
        </is>
      </c>
      <c r="W585" s="319" t="inlineStr">
        <is>
          <t>-</t>
        </is>
      </c>
      <c r="X585" s="319" t="inlineStr">
        <is>
          <t>-</t>
        </is>
      </c>
      <c r="Y585" s="319" t="inlineStr">
        <is>
          <t>-</t>
        </is>
      </c>
      <c r="Z585" s="319" t="inlineStr">
        <is>
          <t>-</t>
        </is>
      </c>
      <c r="AA585" s="319" t="inlineStr">
        <is>
          <t>-</t>
        </is>
      </c>
      <c r="AB585" s="319" t="inlineStr">
        <is>
          <t>-</t>
        </is>
      </c>
      <c r="AC585" s="319" t="inlineStr">
        <is>
          <t>-</t>
        </is>
      </c>
      <c r="AD585" s="319" t="inlineStr">
        <is>
          <t>-</t>
        </is>
      </c>
      <c r="AE585" s="319" t="inlineStr">
        <is>
          <t>-</t>
        </is>
      </c>
      <c r="AF585" s="319" t="inlineStr">
        <is>
          <t>-</t>
        </is>
      </c>
      <c r="AG585" s="319" t="inlineStr">
        <is>
          <t>-</t>
        </is>
      </c>
      <c r="AH585" s="319" t="inlineStr">
        <is>
          <t>-</t>
        </is>
      </c>
      <c r="AI585" s="319" t="inlineStr">
        <is>
          <t>-</t>
        </is>
      </c>
      <c r="AJ585" s="319" t="inlineStr">
        <is>
          <t>-</t>
        </is>
      </c>
      <c r="AK585" s="319" t="inlineStr">
        <is>
          <t>-</t>
        </is>
      </c>
      <c r="AL585" s="319" t="inlineStr">
        <is>
          <t>-</t>
        </is>
      </c>
      <c r="AM585" s="319" t="inlineStr">
        <is>
          <t>-</t>
        </is>
      </c>
      <c r="AN585" s="319" t="inlineStr">
        <is>
          <t>-</t>
        </is>
      </c>
      <c r="AO585" s="319" t="inlineStr">
        <is>
          <t>-</t>
        </is>
      </c>
      <c r="AP585" s="319" t="inlineStr">
        <is>
          <t>-</t>
        </is>
      </c>
      <c r="AQ585" s="319" t="inlineStr">
        <is>
          <t>-</t>
        </is>
      </c>
      <c r="AR585" s="319" t="inlineStr">
        <is>
          <t>-</t>
        </is>
      </c>
      <c r="AS585" s="319" t="inlineStr">
        <is>
          <t>-</t>
        </is>
      </c>
      <c r="AT585" s="319" t="inlineStr">
        <is>
          <t>-</t>
        </is>
      </c>
      <c r="AU585" s="319" t="inlineStr">
        <is>
          <t>-</t>
        </is>
      </c>
      <c r="AV585" s="319" t="inlineStr">
        <is>
          <t>-</t>
        </is>
      </c>
      <c r="AW585" s="319" t="inlineStr">
        <is>
          <t>-</t>
        </is>
      </c>
      <c r="AX585" s="319" t="inlineStr">
        <is>
          <t>-</t>
        </is>
      </c>
      <c r="AY585" s="319" t="inlineStr">
        <is>
          <t>-</t>
        </is>
      </c>
      <c r="AZ585" s="319" t="inlineStr">
        <is>
          <t>-</t>
        </is>
      </c>
      <c r="BA585" s="319" t="inlineStr">
        <is>
          <t>-</t>
        </is>
      </c>
      <c r="BB585" s="319" t="inlineStr">
        <is>
          <t>-</t>
        </is>
      </c>
      <c r="BC585" s="319" t="inlineStr">
        <is>
          <t>-</t>
        </is>
      </c>
      <c r="BD585" s="319" t="inlineStr">
        <is>
          <t>-</t>
        </is>
      </c>
      <c r="BE585" s="319" t="inlineStr">
        <is>
          <t>-</t>
        </is>
      </c>
      <c r="BF585" s="319" t="inlineStr">
        <is>
          <t>-</t>
        </is>
      </c>
      <c r="BG585" s="319" t="inlineStr">
        <is>
          <t>-</t>
        </is>
      </c>
      <c r="BH585" s="319" t="inlineStr">
        <is>
          <t>-</t>
        </is>
      </c>
      <c r="BI585" s="319" t="inlineStr">
        <is>
          <t>-</t>
        </is>
      </c>
      <c r="BJ585" s="319" t="inlineStr">
        <is>
          <t>-</t>
        </is>
      </c>
      <c r="BK585" s="319" t="inlineStr">
        <is>
          <t>-</t>
        </is>
      </c>
      <c r="BL585" s="319" t="inlineStr">
        <is>
          <t>-</t>
        </is>
      </c>
      <c r="BM585" s="319" t="inlineStr">
        <is>
          <t>-</t>
        </is>
      </c>
      <c r="BN585" s="319" t="inlineStr">
        <is>
          <t>-</t>
        </is>
      </c>
      <c r="BO585" s="319" t="inlineStr">
        <is>
          <t>-</t>
        </is>
      </c>
      <c r="BP585" s="319" t="inlineStr">
        <is>
          <t>-</t>
        </is>
      </c>
      <c r="BQ585" s="319" t="inlineStr">
        <is>
          <t>-</t>
        </is>
      </c>
      <c r="BR585" s="319" t="inlineStr">
        <is>
          <t>-</t>
        </is>
      </c>
      <c r="BS585" s="319" t="inlineStr">
        <is>
          <t>-</t>
        </is>
      </c>
      <c r="BT585" s="319" t="inlineStr">
        <is>
          <t>-</t>
        </is>
      </c>
      <c r="BU585" s="319" t="inlineStr">
        <is>
          <t>-</t>
        </is>
      </c>
      <c r="BV585" s="319" t="inlineStr">
        <is>
          <t>-</t>
        </is>
      </c>
      <c r="BW585" s="319" t="inlineStr">
        <is>
          <t>-</t>
        </is>
      </c>
      <c r="BX585" s="319" t="inlineStr">
        <is>
          <t>-</t>
        </is>
      </c>
      <c r="BY585" s="319" t="inlineStr">
        <is>
          <t>-</t>
        </is>
      </c>
      <c r="BZ585" s="319" t="inlineStr">
        <is>
          <t>-</t>
        </is>
      </c>
      <c r="CA585" s="319" t="inlineStr">
        <is>
          <t>-</t>
        </is>
      </c>
      <c r="CB585" s="319" t="inlineStr">
        <is>
          <t>-</t>
        </is>
      </c>
      <c r="CC585" s="302" t="n"/>
      <c r="CD585" s="302" t="n"/>
      <c r="CE585" s="302" t="n"/>
      <c r="CF585" s="302" t="n"/>
      <c r="CG585" s="302" t="n"/>
      <c r="CH585" s="302" t="n"/>
      <c r="CI585" s="302" t="n"/>
      <c r="CJ585" s="302" t="n"/>
      <c r="CK585" s="302" t="n"/>
      <c r="CL585" s="302" t="n"/>
      <c r="CM585" s="302" t="n"/>
      <c r="CN585" s="302" t="n"/>
      <c r="CO585" s="302" t="n"/>
      <c r="CP585" s="302" t="n"/>
      <c r="CQ585" s="302" t="n"/>
      <c r="CR585" s="302" t="n"/>
      <c r="CS585" s="302" t="n"/>
      <c r="CT585" s="302" t="n"/>
      <c r="CU585" s="302" t="n"/>
      <c r="CV585" s="302" t="n"/>
    </row>
    <row r="586" ht="10.5" customHeight="1" s="412">
      <c r="A586" s="302" t="inlineStr">
        <is>
          <t xml:space="preserve">    Low</t>
        </is>
      </c>
      <c r="B586" s="319" t="inlineStr">
        <is>
          <t>-</t>
        </is>
      </c>
      <c r="C586" s="462" t="n">
        <v>-1.4</v>
      </c>
      <c r="D586" s="462" t="n">
        <v>-1.4</v>
      </c>
      <c r="E586" s="319" t="inlineStr">
        <is>
          <t>-</t>
        </is>
      </c>
      <c r="F586" s="319" t="inlineStr">
        <is>
          <t>-</t>
        </is>
      </c>
      <c r="G586" s="319" t="inlineStr">
        <is>
          <t>-</t>
        </is>
      </c>
      <c r="H586" s="319" t="inlineStr">
        <is>
          <t>-</t>
        </is>
      </c>
      <c r="I586" s="319" t="inlineStr">
        <is>
          <t>-</t>
        </is>
      </c>
      <c r="J586" s="319" t="inlineStr">
        <is>
          <t>-</t>
        </is>
      </c>
      <c r="K586" s="319" t="inlineStr">
        <is>
          <t>-</t>
        </is>
      </c>
      <c r="L586" s="319" t="inlineStr">
        <is>
          <t>-</t>
        </is>
      </c>
      <c r="M586" s="319" t="inlineStr">
        <is>
          <t>-</t>
        </is>
      </c>
      <c r="N586" s="319" t="inlineStr">
        <is>
          <t>-</t>
        </is>
      </c>
      <c r="O586" s="319" t="inlineStr">
        <is>
          <t>-</t>
        </is>
      </c>
      <c r="P586" s="319" t="inlineStr">
        <is>
          <t>-</t>
        </is>
      </c>
      <c r="Q586" s="319" t="inlineStr">
        <is>
          <t>-</t>
        </is>
      </c>
      <c r="R586" s="319" t="inlineStr">
        <is>
          <t>-</t>
        </is>
      </c>
      <c r="S586" s="319" t="inlineStr">
        <is>
          <t>-</t>
        </is>
      </c>
      <c r="T586" s="319" t="inlineStr">
        <is>
          <t>-</t>
        </is>
      </c>
      <c r="U586" s="319" t="inlineStr">
        <is>
          <t>-</t>
        </is>
      </c>
      <c r="V586" s="319" t="inlineStr">
        <is>
          <t>-</t>
        </is>
      </c>
      <c r="W586" s="319" t="inlineStr">
        <is>
          <t>-</t>
        </is>
      </c>
      <c r="X586" s="319" t="inlineStr">
        <is>
          <t>-</t>
        </is>
      </c>
      <c r="Y586" s="319" t="inlineStr">
        <is>
          <t>-</t>
        </is>
      </c>
      <c r="Z586" s="319" t="inlineStr">
        <is>
          <t>-</t>
        </is>
      </c>
      <c r="AA586" s="319" t="inlineStr">
        <is>
          <t>-</t>
        </is>
      </c>
      <c r="AB586" s="319" t="inlineStr">
        <is>
          <t>-</t>
        </is>
      </c>
      <c r="AC586" s="319" t="inlineStr">
        <is>
          <t>-</t>
        </is>
      </c>
      <c r="AD586" s="319" t="inlineStr">
        <is>
          <t>-</t>
        </is>
      </c>
      <c r="AE586" s="319" t="inlineStr">
        <is>
          <t>-</t>
        </is>
      </c>
      <c r="AF586" s="319" t="inlineStr">
        <is>
          <t>-</t>
        </is>
      </c>
      <c r="AG586" s="319" t="inlineStr">
        <is>
          <t>-</t>
        </is>
      </c>
      <c r="AH586" s="319" t="inlineStr">
        <is>
          <t>-</t>
        </is>
      </c>
      <c r="AI586" s="319" t="inlineStr">
        <is>
          <t>-</t>
        </is>
      </c>
      <c r="AJ586" s="319" t="inlineStr">
        <is>
          <t>-</t>
        </is>
      </c>
      <c r="AK586" s="319" t="inlineStr">
        <is>
          <t>-</t>
        </is>
      </c>
      <c r="AL586" s="319" t="inlineStr">
        <is>
          <t>-</t>
        </is>
      </c>
      <c r="AM586" s="319" t="inlineStr">
        <is>
          <t>-</t>
        </is>
      </c>
      <c r="AN586" s="319" t="inlineStr">
        <is>
          <t>-</t>
        </is>
      </c>
      <c r="AO586" s="319" t="inlineStr">
        <is>
          <t>-</t>
        </is>
      </c>
      <c r="AP586" s="319" t="inlineStr">
        <is>
          <t>-</t>
        </is>
      </c>
      <c r="AQ586" s="319" t="inlineStr">
        <is>
          <t>-</t>
        </is>
      </c>
      <c r="AR586" s="319" t="inlineStr">
        <is>
          <t>-</t>
        </is>
      </c>
      <c r="AS586" s="319" t="inlineStr">
        <is>
          <t>-</t>
        </is>
      </c>
      <c r="AT586" s="319" t="inlineStr">
        <is>
          <t>-</t>
        </is>
      </c>
      <c r="AU586" s="319" t="inlineStr">
        <is>
          <t>-</t>
        </is>
      </c>
      <c r="AV586" s="319" t="inlineStr">
        <is>
          <t>-</t>
        </is>
      </c>
      <c r="AW586" s="319" t="inlineStr">
        <is>
          <t>-</t>
        </is>
      </c>
      <c r="AX586" s="319" t="inlineStr">
        <is>
          <t>-</t>
        </is>
      </c>
      <c r="AY586" s="319" t="inlineStr">
        <is>
          <t>-</t>
        </is>
      </c>
      <c r="AZ586" s="319" t="inlineStr">
        <is>
          <t>-</t>
        </is>
      </c>
      <c r="BA586" s="319" t="inlineStr">
        <is>
          <t>-</t>
        </is>
      </c>
      <c r="BB586" s="319" t="inlineStr">
        <is>
          <t>-</t>
        </is>
      </c>
      <c r="BC586" s="319" t="inlineStr">
        <is>
          <t>-</t>
        </is>
      </c>
      <c r="BD586" s="319" t="inlineStr">
        <is>
          <t>-</t>
        </is>
      </c>
      <c r="BE586" s="319" t="inlineStr">
        <is>
          <t>-</t>
        </is>
      </c>
      <c r="BF586" s="319" t="inlineStr">
        <is>
          <t>-</t>
        </is>
      </c>
      <c r="BG586" s="319" t="inlineStr">
        <is>
          <t>-</t>
        </is>
      </c>
      <c r="BH586" s="319" t="inlineStr">
        <is>
          <t>-</t>
        </is>
      </c>
      <c r="BI586" s="319" t="inlineStr">
        <is>
          <t>-</t>
        </is>
      </c>
      <c r="BJ586" s="319" t="inlineStr">
        <is>
          <t>-</t>
        </is>
      </c>
      <c r="BK586" s="319" t="inlineStr">
        <is>
          <t>-</t>
        </is>
      </c>
      <c r="BL586" s="319" t="inlineStr">
        <is>
          <t>-</t>
        </is>
      </c>
      <c r="BM586" s="319" t="inlineStr">
        <is>
          <t>-</t>
        </is>
      </c>
      <c r="BN586" s="319" t="inlineStr">
        <is>
          <t>-</t>
        </is>
      </c>
      <c r="BO586" s="319" t="inlineStr">
        <is>
          <t>-</t>
        </is>
      </c>
      <c r="BP586" s="319" t="inlineStr">
        <is>
          <t>-</t>
        </is>
      </c>
      <c r="BQ586" s="319" t="inlineStr">
        <is>
          <t>-</t>
        </is>
      </c>
      <c r="BR586" s="319" t="inlineStr">
        <is>
          <t>-</t>
        </is>
      </c>
      <c r="BS586" s="319" t="inlineStr">
        <is>
          <t>-</t>
        </is>
      </c>
      <c r="BT586" s="319" t="inlineStr">
        <is>
          <t>-</t>
        </is>
      </c>
      <c r="BU586" s="319" t="inlineStr">
        <is>
          <t>-</t>
        </is>
      </c>
      <c r="BV586" s="319" t="inlineStr">
        <is>
          <t>-</t>
        </is>
      </c>
      <c r="BW586" s="319" t="inlineStr">
        <is>
          <t>-</t>
        </is>
      </c>
      <c r="BX586" s="319" t="inlineStr">
        <is>
          <t>-</t>
        </is>
      </c>
      <c r="BY586" s="319" t="inlineStr">
        <is>
          <t>-</t>
        </is>
      </c>
      <c r="BZ586" s="319" t="inlineStr">
        <is>
          <t>-</t>
        </is>
      </c>
      <c r="CA586" s="319" t="inlineStr">
        <is>
          <t>-</t>
        </is>
      </c>
      <c r="CB586" s="319" t="inlineStr">
        <is>
          <t>-</t>
        </is>
      </c>
      <c r="CC586" s="302" t="n"/>
      <c r="CD586" s="302" t="n"/>
      <c r="CE586" s="302" t="n"/>
      <c r="CF586" s="302" t="n"/>
      <c r="CG586" s="302" t="n"/>
      <c r="CH586" s="302" t="n"/>
      <c r="CI586" s="302" t="n"/>
      <c r="CJ586" s="302" t="n"/>
      <c r="CK586" s="302" t="n"/>
      <c r="CL586" s="302" t="n"/>
      <c r="CM586" s="302" t="n"/>
      <c r="CN586" s="302" t="n"/>
      <c r="CO586" s="302" t="n"/>
      <c r="CP586" s="302" t="n"/>
      <c r="CQ586" s="302" t="n"/>
      <c r="CR586" s="302" t="n"/>
      <c r="CS586" s="302" t="n"/>
      <c r="CT586" s="302" t="n"/>
      <c r="CU586" s="302" t="n"/>
      <c r="CV586" s="302" t="n"/>
    </row>
    <row r="587" ht="10.5" customHeight="1" s="412">
      <c r="A587" s="302" t="inlineStr">
        <is>
          <t xml:space="preserve">    Std. Dev.</t>
        </is>
      </c>
      <c r="B587" s="319" t="inlineStr">
        <is>
          <t>-</t>
        </is>
      </c>
      <c r="C587" s="460" t="n">
        <v>0</v>
      </c>
      <c r="D587" s="460" t="n">
        <v>0</v>
      </c>
      <c r="E587" s="319" t="inlineStr">
        <is>
          <t>-</t>
        </is>
      </c>
      <c r="F587" s="319" t="inlineStr">
        <is>
          <t>-</t>
        </is>
      </c>
      <c r="G587" s="319" t="inlineStr">
        <is>
          <t>-</t>
        </is>
      </c>
      <c r="H587" s="319" t="inlineStr">
        <is>
          <t>-</t>
        </is>
      </c>
      <c r="I587" s="319" t="inlineStr">
        <is>
          <t>-</t>
        </is>
      </c>
      <c r="J587" s="319" t="inlineStr">
        <is>
          <t>-</t>
        </is>
      </c>
      <c r="K587" s="319" t="inlineStr">
        <is>
          <t>-</t>
        </is>
      </c>
      <c r="L587" s="319" t="inlineStr">
        <is>
          <t>-</t>
        </is>
      </c>
      <c r="M587" s="319" t="inlineStr">
        <is>
          <t>-</t>
        </is>
      </c>
      <c r="N587" s="319" t="inlineStr">
        <is>
          <t>-</t>
        </is>
      </c>
      <c r="O587" s="319" t="inlineStr">
        <is>
          <t>-</t>
        </is>
      </c>
      <c r="P587" s="319" t="inlineStr">
        <is>
          <t>-</t>
        </is>
      </c>
      <c r="Q587" s="319" t="inlineStr">
        <is>
          <t>-</t>
        </is>
      </c>
      <c r="R587" s="319" t="inlineStr">
        <is>
          <t>-</t>
        </is>
      </c>
      <c r="S587" s="319" t="inlineStr">
        <is>
          <t>-</t>
        </is>
      </c>
      <c r="T587" s="319" t="inlineStr">
        <is>
          <t>-</t>
        </is>
      </c>
      <c r="U587" s="319" t="inlineStr">
        <is>
          <t>-</t>
        </is>
      </c>
      <c r="V587" s="319" t="inlineStr">
        <is>
          <t>-</t>
        </is>
      </c>
      <c r="W587" s="319" t="inlineStr">
        <is>
          <t>-</t>
        </is>
      </c>
      <c r="X587" s="319" t="inlineStr">
        <is>
          <t>-</t>
        </is>
      </c>
      <c r="Y587" s="319" t="inlineStr">
        <is>
          <t>-</t>
        </is>
      </c>
      <c r="Z587" s="319" t="inlineStr">
        <is>
          <t>-</t>
        </is>
      </c>
      <c r="AA587" s="319" t="inlineStr">
        <is>
          <t>-</t>
        </is>
      </c>
      <c r="AB587" s="319" t="inlineStr">
        <is>
          <t>-</t>
        </is>
      </c>
      <c r="AC587" s="319" t="inlineStr">
        <is>
          <t>-</t>
        </is>
      </c>
      <c r="AD587" s="319" t="inlineStr">
        <is>
          <t>-</t>
        </is>
      </c>
      <c r="AE587" s="319" t="inlineStr">
        <is>
          <t>-</t>
        </is>
      </c>
      <c r="AF587" s="319" t="inlineStr">
        <is>
          <t>-</t>
        </is>
      </c>
      <c r="AG587" s="319" t="inlineStr">
        <is>
          <t>-</t>
        </is>
      </c>
      <c r="AH587" s="319" t="inlineStr">
        <is>
          <t>-</t>
        </is>
      </c>
      <c r="AI587" s="319" t="inlineStr">
        <is>
          <t>-</t>
        </is>
      </c>
      <c r="AJ587" s="319" t="inlineStr">
        <is>
          <t>-</t>
        </is>
      </c>
      <c r="AK587" s="319" t="inlineStr">
        <is>
          <t>-</t>
        </is>
      </c>
      <c r="AL587" s="319" t="inlineStr">
        <is>
          <t>-</t>
        </is>
      </c>
      <c r="AM587" s="319" t="inlineStr">
        <is>
          <t>-</t>
        </is>
      </c>
      <c r="AN587" s="319" t="inlineStr">
        <is>
          <t>-</t>
        </is>
      </c>
      <c r="AO587" s="319" t="inlineStr">
        <is>
          <t>-</t>
        </is>
      </c>
      <c r="AP587" s="319" t="inlineStr">
        <is>
          <t>-</t>
        </is>
      </c>
      <c r="AQ587" s="319" t="inlineStr">
        <is>
          <t>-</t>
        </is>
      </c>
      <c r="AR587" s="319" t="inlineStr">
        <is>
          <t>-</t>
        </is>
      </c>
      <c r="AS587" s="319" t="inlineStr">
        <is>
          <t>-</t>
        </is>
      </c>
      <c r="AT587" s="319" t="inlineStr">
        <is>
          <t>-</t>
        </is>
      </c>
      <c r="AU587" s="319" t="inlineStr">
        <is>
          <t>-</t>
        </is>
      </c>
      <c r="AV587" s="319" t="inlineStr">
        <is>
          <t>-</t>
        </is>
      </c>
      <c r="AW587" s="319" t="inlineStr">
        <is>
          <t>-</t>
        </is>
      </c>
      <c r="AX587" s="319" t="inlineStr">
        <is>
          <t>-</t>
        </is>
      </c>
      <c r="AY587" s="319" t="inlineStr">
        <is>
          <t>-</t>
        </is>
      </c>
      <c r="AZ587" s="319" t="inlineStr">
        <is>
          <t>-</t>
        </is>
      </c>
      <c r="BA587" s="319" t="inlineStr">
        <is>
          <t>-</t>
        </is>
      </c>
      <c r="BB587" s="319" t="inlineStr">
        <is>
          <t>-</t>
        </is>
      </c>
      <c r="BC587" s="319" t="inlineStr">
        <is>
          <t>-</t>
        </is>
      </c>
      <c r="BD587" s="319" t="inlineStr">
        <is>
          <t>-</t>
        </is>
      </c>
      <c r="BE587" s="319" t="inlineStr">
        <is>
          <t>-</t>
        </is>
      </c>
      <c r="BF587" s="319" t="inlineStr">
        <is>
          <t>-</t>
        </is>
      </c>
      <c r="BG587" s="319" t="inlineStr">
        <is>
          <t>-</t>
        </is>
      </c>
      <c r="BH587" s="319" t="inlineStr">
        <is>
          <t>-</t>
        </is>
      </c>
      <c r="BI587" s="319" t="inlineStr">
        <is>
          <t>-</t>
        </is>
      </c>
      <c r="BJ587" s="319" t="inlineStr">
        <is>
          <t>-</t>
        </is>
      </c>
      <c r="BK587" s="319" t="inlineStr">
        <is>
          <t>-</t>
        </is>
      </c>
      <c r="BL587" s="319" t="inlineStr">
        <is>
          <t>-</t>
        </is>
      </c>
      <c r="BM587" s="319" t="inlineStr">
        <is>
          <t>-</t>
        </is>
      </c>
      <c r="BN587" s="319" t="inlineStr">
        <is>
          <t>-</t>
        </is>
      </c>
      <c r="BO587" s="319" t="inlineStr">
        <is>
          <t>-</t>
        </is>
      </c>
      <c r="BP587" s="319" t="inlineStr">
        <is>
          <t>-</t>
        </is>
      </c>
      <c r="BQ587" s="319" t="inlineStr">
        <is>
          <t>-</t>
        </is>
      </c>
      <c r="BR587" s="319" t="inlineStr">
        <is>
          <t>-</t>
        </is>
      </c>
      <c r="BS587" s="319" t="inlineStr">
        <is>
          <t>-</t>
        </is>
      </c>
      <c r="BT587" s="319" t="inlineStr">
        <is>
          <t>-</t>
        </is>
      </c>
      <c r="BU587" s="319" t="inlineStr">
        <is>
          <t>-</t>
        </is>
      </c>
      <c r="BV587" s="319" t="inlineStr">
        <is>
          <t>-</t>
        </is>
      </c>
      <c r="BW587" s="319" t="inlineStr">
        <is>
          <t>-</t>
        </is>
      </c>
      <c r="BX587" s="319" t="inlineStr">
        <is>
          <t>-</t>
        </is>
      </c>
      <c r="BY587" s="319" t="inlineStr">
        <is>
          <t>-</t>
        </is>
      </c>
      <c r="BZ587" s="319" t="inlineStr">
        <is>
          <t>-</t>
        </is>
      </c>
      <c r="CA587" s="319" t="inlineStr">
        <is>
          <t>-</t>
        </is>
      </c>
      <c r="CB587" s="319" t="inlineStr">
        <is>
          <t>-</t>
        </is>
      </c>
      <c r="CC587" s="302" t="n"/>
      <c r="CD587" s="302" t="n"/>
      <c r="CE587" s="302" t="n"/>
      <c r="CF587" s="302" t="n"/>
      <c r="CG587" s="302" t="n"/>
      <c r="CH587" s="302" t="n"/>
      <c r="CI587" s="302" t="n"/>
      <c r="CJ587" s="302" t="n"/>
      <c r="CK587" s="302" t="n"/>
      <c r="CL587" s="302" t="n"/>
      <c r="CM587" s="302" t="n"/>
      <c r="CN587" s="302" t="n"/>
      <c r="CO587" s="302" t="n"/>
      <c r="CP587" s="302" t="n"/>
      <c r="CQ587" s="302" t="n"/>
      <c r="CR587" s="302" t="n"/>
      <c r="CS587" s="302" t="n"/>
      <c r="CT587" s="302" t="n"/>
      <c r="CU587" s="302" t="n"/>
      <c r="CV587" s="302" t="n"/>
    </row>
    <row r="588" ht="10.5" customHeight="1" s="412">
      <c r="A588" s="302" t="inlineStr">
        <is>
          <t xml:space="preserve">    No. of Estimates</t>
        </is>
      </c>
      <c r="B588" s="319" t="inlineStr">
        <is>
          <t>-</t>
        </is>
      </c>
      <c r="C588" s="319" t="inlineStr">
        <is>
          <t>1/1</t>
        </is>
      </c>
      <c r="D588" s="319" t="inlineStr">
        <is>
          <t>1/1</t>
        </is>
      </c>
      <c r="E588" s="319" t="inlineStr">
        <is>
          <t>-</t>
        </is>
      </c>
      <c r="F588" s="319" t="inlineStr">
        <is>
          <t>-</t>
        </is>
      </c>
      <c r="G588" s="319" t="inlineStr">
        <is>
          <t>-</t>
        </is>
      </c>
      <c r="H588" s="319" t="inlineStr">
        <is>
          <t>-</t>
        </is>
      </c>
      <c r="I588" s="319" t="inlineStr">
        <is>
          <t>-</t>
        </is>
      </c>
      <c r="J588" s="319" t="inlineStr">
        <is>
          <t>-</t>
        </is>
      </c>
      <c r="K588" s="319" t="inlineStr">
        <is>
          <t>-</t>
        </is>
      </c>
      <c r="L588" s="319" t="inlineStr">
        <is>
          <t>-</t>
        </is>
      </c>
      <c r="M588" s="319" t="inlineStr">
        <is>
          <t>-</t>
        </is>
      </c>
      <c r="N588" s="319" t="inlineStr">
        <is>
          <t>-</t>
        </is>
      </c>
      <c r="O588" s="319" t="inlineStr">
        <is>
          <t>-</t>
        </is>
      </c>
      <c r="P588" s="319" t="inlineStr">
        <is>
          <t>-</t>
        </is>
      </c>
      <c r="Q588" s="319" t="inlineStr">
        <is>
          <t>-</t>
        </is>
      </c>
      <c r="R588" s="319" t="inlineStr">
        <is>
          <t>-</t>
        </is>
      </c>
      <c r="S588" s="319" t="inlineStr">
        <is>
          <t>-</t>
        </is>
      </c>
      <c r="T588" s="319" t="inlineStr">
        <is>
          <t>-</t>
        </is>
      </c>
      <c r="U588" s="319" t="inlineStr">
        <is>
          <t>-</t>
        </is>
      </c>
      <c r="V588" s="319" t="inlineStr">
        <is>
          <t>-</t>
        </is>
      </c>
      <c r="W588" s="319" t="inlineStr">
        <is>
          <t>-</t>
        </is>
      </c>
      <c r="X588" s="319" t="inlineStr">
        <is>
          <t>-</t>
        </is>
      </c>
      <c r="Y588" s="319" t="inlineStr">
        <is>
          <t>-</t>
        </is>
      </c>
      <c r="Z588" s="319" t="inlineStr">
        <is>
          <t>-</t>
        </is>
      </c>
      <c r="AA588" s="319" t="inlineStr">
        <is>
          <t>-</t>
        </is>
      </c>
      <c r="AB588" s="319" t="inlineStr">
        <is>
          <t>-</t>
        </is>
      </c>
      <c r="AC588" s="319" t="inlineStr">
        <is>
          <t>-</t>
        </is>
      </c>
      <c r="AD588" s="319" t="inlineStr">
        <is>
          <t>-</t>
        </is>
      </c>
      <c r="AE588" s="319" t="inlineStr">
        <is>
          <t>-</t>
        </is>
      </c>
      <c r="AF588" s="319" t="inlineStr">
        <is>
          <t>-</t>
        </is>
      </c>
      <c r="AG588" s="319" t="inlineStr">
        <is>
          <t>-</t>
        </is>
      </c>
      <c r="AH588" s="319" t="inlineStr">
        <is>
          <t>-</t>
        </is>
      </c>
      <c r="AI588" s="319" t="inlineStr">
        <is>
          <t>-</t>
        </is>
      </c>
      <c r="AJ588" s="319" t="inlineStr">
        <is>
          <t>-</t>
        </is>
      </c>
      <c r="AK588" s="319" t="inlineStr">
        <is>
          <t>-</t>
        </is>
      </c>
      <c r="AL588" s="319" t="inlineStr">
        <is>
          <t>-</t>
        </is>
      </c>
      <c r="AM588" s="319" t="inlineStr">
        <is>
          <t>-</t>
        </is>
      </c>
      <c r="AN588" s="319" t="inlineStr">
        <is>
          <t>-</t>
        </is>
      </c>
      <c r="AO588" s="319" t="inlineStr">
        <is>
          <t>-</t>
        </is>
      </c>
      <c r="AP588" s="319" t="inlineStr">
        <is>
          <t>-</t>
        </is>
      </c>
      <c r="AQ588" s="319" t="inlineStr">
        <is>
          <t>-</t>
        </is>
      </c>
      <c r="AR588" s="319" t="inlineStr">
        <is>
          <t>-</t>
        </is>
      </c>
      <c r="AS588" s="319" t="inlineStr">
        <is>
          <t>-</t>
        </is>
      </c>
      <c r="AT588" s="319" t="inlineStr">
        <is>
          <t>-</t>
        </is>
      </c>
      <c r="AU588" s="319" t="inlineStr">
        <is>
          <t>-</t>
        </is>
      </c>
      <c r="AV588" s="319" t="inlineStr">
        <is>
          <t>-</t>
        </is>
      </c>
      <c r="AW588" s="319" t="inlineStr">
        <is>
          <t>-</t>
        </is>
      </c>
      <c r="AX588" s="319" t="inlineStr">
        <is>
          <t>-</t>
        </is>
      </c>
      <c r="AY588" s="319" t="inlineStr">
        <is>
          <t>-</t>
        </is>
      </c>
      <c r="AZ588" s="319" t="inlineStr">
        <is>
          <t>-</t>
        </is>
      </c>
      <c r="BA588" s="319" t="inlineStr">
        <is>
          <t>-</t>
        </is>
      </c>
      <c r="BB588" s="319" t="inlineStr">
        <is>
          <t>-</t>
        </is>
      </c>
      <c r="BC588" s="319" t="inlineStr">
        <is>
          <t>-</t>
        </is>
      </c>
      <c r="BD588" s="319" t="inlineStr">
        <is>
          <t>-</t>
        </is>
      </c>
      <c r="BE588" s="319" t="inlineStr">
        <is>
          <t>-</t>
        </is>
      </c>
      <c r="BF588" s="319" t="inlineStr">
        <is>
          <t>-</t>
        </is>
      </c>
      <c r="BG588" s="319" t="inlineStr">
        <is>
          <t>-</t>
        </is>
      </c>
      <c r="BH588" s="319" t="inlineStr">
        <is>
          <t>-</t>
        </is>
      </c>
      <c r="BI588" s="319" t="inlineStr">
        <is>
          <t>-</t>
        </is>
      </c>
      <c r="BJ588" s="319" t="inlineStr">
        <is>
          <t>-</t>
        </is>
      </c>
      <c r="BK588" s="319" t="inlineStr">
        <is>
          <t>-</t>
        </is>
      </c>
      <c r="BL588" s="319" t="inlineStr">
        <is>
          <t>-</t>
        </is>
      </c>
      <c r="BM588" s="319" t="inlineStr">
        <is>
          <t>-</t>
        </is>
      </c>
      <c r="BN588" s="319" t="inlineStr">
        <is>
          <t>-</t>
        </is>
      </c>
      <c r="BO588" s="319" t="inlineStr">
        <is>
          <t>-</t>
        </is>
      </c>
      <c r="BP588" s="319" t="inlineStr">
        <is>
          <t>-</t>
        </is>
      </c>
      <c r="BQ588" s="319" t="inlineStr">
        <is>
          <t>-</t>
        </is>
      </c>
      <c r="BR588" s="319" t="inlineStr">
        <is>
          <t>-</t>
        </is>
      </c>
      <c r="BS588" s="319" t="inlineStr">
        <is>
          <t>-</t>
        </is>
      </c>
      <c r="BT588" s="319" t="inlineStr">
        <is>
          <t>-</t>
        </is>
      </c>
      <c r="BU588" s="319" t="inlineStr">
        <is>
          <t>-</t>
        </is>
      </c>
      <c r="BV588" s="319" t="inlineStr">
        <is>
          <t>-</t>
        </is>
      </c>
      <c r="BW588" s="319" t="inlineStr">
        <is>
          <t>-</t>
        </is>
      </c>
      <c r="BX588" s="319" t="inlineStr">
        <is>
          <t>-</t>
        </is>
      </c>
      <c r="BY588" s="319" t="inlineStr">
        <is>
          <t>-</t>
        </is>
      </c>
      <c r="BZ588" s="319" t="inlineStr">
        <is>
          <t>-</t>
        </is>
      </c>
      <c r="CA588" s="319" t="inlineStr">
        <is>
          <t>-</t>
        </is>
      </c>
      <c r="CB588" s="319" t="inlineStr">
        <is>
          <t>-</t>
        </is>
      </c>
      <c r="CC588" s="302" t="n"/>
      <c r="CD588" s="302" t="n"/>
      <c r="CE588" s="302" t="n"/>
      <c r="CF588" s="302" t="n"/>
      <c r="CG588" s="302" t="n"/>
      <c r="CH588" s="302" t="n"/>
      <c r="CI588" s="302" t="n"/>
      <c r="CJ588" s="302" t="n"/>
      <c r="CK588" s="302" t="n"/>
      <c r="CL588" s="302" t="n"/>
      <c r="CM588" s="302" t="n"/>
      <c r="CN588" s="302" t="n"/>
      <c r="CO588" s="302" t="n"/>
      <c r="CP588" s="302" t="n"/>
      <c r="CQ588" s="302" t="n"/>
      <c r="CR588" s="302" t="n"/>
      <c r="CS588" s="302" t="n"/>
      <c r="CT588" s="302" t="n"/>
      <c r="CU588" s="302" t="n"/>
      <c r="CV588" s="302" t="n"/>
    </row>
    <row r="589" ht="10.5" customHeight="1" s="412">
      <c r="A589" s="302" t="inlineStr">
        <is>
          <t xml:space="preserve">    Acctg. Standard</t>
        </is>
      </c>
      <c r="B589" s="319" t="inlineStr">
        <is>
          <t>-</t>
        </is>
      </c>
      <c r="C589" s="319" t="inlineStr">
        <is>
          <t>US GAAP</t>
        </is>
      </c>
      <c r="D589" s="319" t="inlineStr">
        <is>
          <t>US GAAP</t>
        </is>
      </c>
      <c r="E589" s="319" t="inlineStr">
        <is>
          <t>-</t>
        </is>
      </c>
      <c r="F589" s="319" t="inlineStr">
        <is>
          <t>-</t>
        </is>
      </c>
      <c r="G589" s="319" t="inlineStr">
        <is>
          <t>-</t>
        </is>
      </c>
      <c r="H589" s="319" t="inlineStr">
        <is>
          <t>-</t>
        </is>
      </c>
      <c r="I589" s="319" t="inlineStr">
        <is>
          <t>-</t>
        </is>
      </c>
      <c r="J589" s="319" t="inlineStr">
        <is>
          <t>-</t>
        </is>
      </c>
      <c r="K589" s="319" t="inlineStr">
        <is>
          <t>-</t>
        </is>
      </c>
      <c r="L589" s="319" t="inlineStr">
        <is>
          <t>-</t>
        </is>
      </c>
      <c r="M589" s="319" t="inlineStr">
        <is>
          <t>-</t>
        </is>
      </c>
      <c r="N589" s="319" t="inlineStr">
        <is>
          <t>-</t>
        </is>
      </c>
      <c r="O589" s="319" t="inlineStr">
        <is>
          <t>-</t>
        </is>
      </c>
      <c r="P589" s="319" t="inlineStr">
        <is>
          <t>-</t>
        </is>
      </c>
      <c r="Q589" s="319" t="inlineStr">
        <is>
          <t>-</t>
        </is>
      </c>
      <c r="R589" s="319" t="inlineStr">
        <is>
          <t>-</t>
        </is>
      </c>
      <c r="S589" s="319" t="inlineStr">
        <is>
          <t>-</t>
        </is>
      </c>
      <c r="T589" s="319" t="inlineStr">
        <is>
          <t>-</t>
        </is>
      </c>
      <c r="U589" s="319" t="inlineStr">
        <is>
          <t>-</t>
        </is>
      </c>
      <c r="V589" s="319" t="inlineStr">
        <is>
          <t>-</t>
        </is>
      </c>
      <c r="W589" s="319" t="inlineStr">
        <is>
          <t>-</t>
        </is>
      </c>
      <c r="X589" s="319" t="inlineStr">
        <is>
          <t>-</t>
        </is>
      </c>
      <c r="Y589" s="319" t="inlineStr">
        <is>
          <t>-</t>
        </is>
      </c>
      <c r="Z589" s="319" t="inlineStr">
        <is>
          <t>-</t>
        </is>
      </c>
      <c r="AA589" s="319" t="inlineStr">
        <is>
          <t>-</t>
        </is>
      </c>
      <c r="AB589" s="319" t="inlineStr">
        <is>
          <t>-</t>
        </is>
      </c>
      <c r="AC589" s="319" t="inlineStr">
        <is>
          <t>-</t>
        </is>
      </c>
      <c r="AD589" s="319" t="inlineStr">
        <is>
          <t>-</t>
        </is>
      </c>
      <c r="AE589" s="319" t="inlineStr">
        <is>
          <t>-</t>
        </is>
      </c>
      <c r="AF589" s="319" t="inlineStr">
        <is>
          <t>-</t>
        </is>
      </c>
      <c r="AG589" s="319" t="inlineStr">
        <is>
          <t>-</t>
        </is>
      </c>
      <c r="AH589" s="319" t="inlineStr">
        <is>
          <t>-</t>
        </is>
      </c>
      <c r="AI589" s="319" t="inlineStr">
        <is>
          <t>-</t>
        </is>
      </c>
      <c r="AJ589" s="319" t="inlineStr">
        <is>
          <t>-</t>
        </is>
      </c>
      <c r="AK589" s="319" t="inlineStr">
        <is>
          <t>-</t>
        </is>
      </c>
      <c r="AL589" s="319" t="inlineStr">
        <is>
          <t>-</t>
        </is>
      </c>
      <c r="AM589" s="319" t="inlineStr">
        <is>
          <t>-</t>
        </is>
      </c>
      <c r="AN589" s="319" t="inlineStr">
        <is>
          <t>-</t>
        </is>
      </c>
      <c r="AO589" s="319" t="inlineStr">
        <is>
          <t>-</t>
        </is>
      </c>
      <c r="AP589" s="319" t="inlineStr">
        <is>
          <t>-</t>
        </is>
      </c>
      <c r="AQ589" s="319" t="inlineStr">
        <is>
          <t>-</t>
        </is>
      </c>
      <c r="AR589" s="319" t="inlineStr">
        <is>
          <t>-</t>
        </is>
      </c>
      <c r="AS589" s="319" t="inlineStr">
        <is>
          <t>-</t>
        </is>
      </c>
      <c r="AT589" s="319" t="inlineStr">
        <is>
          <t>-</t>
        </is>
      </c>
      <c r="AU589" s="319" t="inlineStr">
        <is>
          <t>-</t>
        </is>
      </c>
      <c r="AV589" s="319" t="inlineStr">
        <is>
          <t>-</t>
        </is>
      </c>
      <c r="AW589" s="319" t="inlineStr">
        <is>
          <t>-</t>
        </is>
      </c>
      <c r="AX589" s="319" t="inlineStr">
        <is>
          <t>-</t>
        </is>
      </c>
      <c r="AY589" s="319" t="inlineStr">
        <is>
          <t>-</t>
        </is>
      </c>
      <c r="AZ589" s="319" t="inlineStr">
        <is>
          <t>-</t>
        </is>
      </c>
      <c r="BA589" s="319" t="inlineStr">
        <is>
          <t>-</t>
        </is>
      </c>
      <c r="BB589" s="319" t="inlineStr">
        <is>
          <t>-</t>
        </is>
      </c>
      <c r="BC589" s="319" t="inlineStr">
        <is>
          <t>-</t>
        </is>
      </c>
      <c r="BD589" s="319" t="inlineStr">
        <is>
          <t>-</t>
        </is>
      </c>
      <c r="BE589" s="319" t="inlineStr">
        <is>
          <t>-</t>
        </is>
      </c>
      <c r="BF589" s="319" t="inlineStr">
        <is>
          <t>-</t>
        </is>
      </c>
      <c r="BG589" s="319" t="inlineStr">
        <is>
          <t>-</t>
        </is>
      </c>
      <c r="BH589" s="319" t="inlineStr">
        <is>
          <t>-</t>
        </is>
      </c>
      <c r="BI589" s="319" t="inlineStr">
        <is>
          <t>-</t>
        </is>
      </c>
      <c r="BJ589" s="319" t="inlineStr">
        <is>
          <t>-</t>
        </is>
      </c>
      <c r="BK589" s="319" t="inlineStr">
        <is>
          <t>-</t>
        </is>
      </c>
      <c r="BL589" s="319" t="inlineStr">
        <is>
          <t>-</t>
        </is>
      </c>
      <c r="BM589" s="319" t="inlineStr">
        <is>
          <t>-</t>
        </is>
      </c>
      <c r="BN589" s="319" t="inlineStr">
        <is>
          <t>-</t>
        </is>
      </c>
      <c r="BO589" s="319" t="inlineStr">
        <is>
          <t>-</t>
        </is>
      </c>
      <c r="BP589" s="319" t="inlineStr">
        <is>
          <t>-</t>
        </is>
      </c>
      <c r="BQ589" s="319" t="inlineStr">
        <is>
          <t>-</t>
        </is>
      </c>
      <c r="BR589" s="319" t="inlineStr">
        <is>
          <t>-</t>
        </is>
      </c>
      <c r="BS589" s="319" t="inlineStr">
        <is>
          <t>-</t>
        </is>
      </c>
      <c r="BT589" s="319" t="inlineStr">
        <is>
          <t>-</t>
        </is>
      </c>
      <c r="BU589" s="319" t="inlineStr">
        <is>
          <t>-</t>
        </is>
      </c>
      <c r="BV589" s="319" t="inlineStr">
        <is>
          <t>-</t>
        </is>
      </c>
      <c r="BW589" s="319" t="inlineStr">
        <is>
          <t>-</t>
        </is>
      </c>
      <c r="BX589" s="319" t="inlineStr">
        <is>
          <t>-</t>
        </is>
      </c>
      <c r="BY589" s="319" t="inlineStr">
        <is>
          <t>-</t>
        </is>
      </c>
      <c r="BZ589" s="319" t="inlineStr">
        <is>
          <t>-</t>
        </is>
      </c>
      <c r="CA589" s="319" t="inlineStr">
        <is>
          <t>-</t>
        </is>
      </c>
      <c r="CB589" s="319" t="inlineStr">
        <is>
          <t>-</t>
        </is>
      </c>
      <c r="CC589" s="302" t="n"/>
      <c r="CD589" s="302" t="n"/>
      <c r="CE589" s="302" t="n"/>
      <c r="CF589" s="302" t="n"/>
      <c r="CG589" s="302" t="n"/>
      <c r="CH589" s="302" t="n"/>
      <c r="CI589" s="302" t="n"/>
      <c r="CJ589" s="302" t="n"/>
      <c r="CK589" s="302" t="n"/>
      <c r="CL589" s="302" t="n"/>
      <c r="CM589" s="302" t="n"/>
      <c r="CN589" s="302" t="n"/>
      <c r="CO589" s="302" t="n"/>
      <c r="CP589" s="302" t="n"/>
      <c r="CQ589" s="302" t="n"/>
      <c r="CR589" s="302" t="n"/>
      <c r="CS589" s="302" t="n"/>
      <c r="CT589" s="302" t="n"/>
      <c r="CU589" s="302" t="n"/>
      <c r="CV589" s="302" t="n"/>
    </row>
    <row r="590" ht="10.5" customHeight="1" s="412">
      <c r="A590" s="318" t="inlineStr">
        <is>
          <t>Free Cash Flow</t>
        </is>
      </c>
      <c r="B590" s="319" t="inlineStr">
        <is>
          <t>-</t>
        </is>
      </c>
      <c r="C590" s="319" t="inlineStr">
        <is>
          <t>-</t>
        </is>
      </c>
      <c r="D590" s="319" t="inlineStr">
        <is>
          <t>-</t>
        </is>
      </c>
      <c r="E590" s="319" t="inlineStr">
        <is>
          <t>-</t>
        </is>
      </c>
      <c r="F590" s="319" t="inlineStr">
        <is>
          <t>-</t>
        </is>
      </c>
      <c r="G590" s="319" t="inlineStr">
        <is>
          <t>-</t>
        </is>
      </c>
      <c r="H590" s="319" t="inlineStr">
        <is>
          <t>-</t>
        </is>
      </c>
      <c r="I590" s="319" t="inlineStr">
        <is>
          <t>-</t>
        </is>
      </c>
      <c r="J590" s="319" t="inlineStr">
        <is>
          <t>-</t>
        </is>
      </c>
      <c r="K590" s="319" t="inlineStr">
        <is>
          <t>-</t>
        </is>
      </c>
      <c r="L590" s="319" t="inlineStr">
        <is>
          <t>-</t>
        </is>
      </c>
      <c r="M590" s="319" t="inlineStr">
        <is>
          <t>-</t>
        </is>
      </c>
      <c r="N590" s="319" t="inlineStr">
        <is>
          <t>-</t>
        </is>
      </c>
      <c r="O590" s="461" t="n">
        <v>35.645</v>
      </c>
      <c r="P590" s="461" t="n">
        <v>83.672</v>
      </c>
      <c r="Q590" s="461" t="n">
        <v>-69.176</v>
      </c>
      <c r="R590" s="461" t="n">
        <v>1.381</v>
      </c>
      <c r="S590" s="461" t="n">
        <v>14.971</v>
      </c>
      <c r="T590" s="461" t="n">
        <v>134.128</v>
      </c>
      <c r="U590" s="461" t="n">
        <v>3.256</v>
      </c>
      <c r="V590" s="461" t="n">
        <v>21.218</v>
      </c>
      <c r="W590" s="461" t="n">
        <v>16.725</v>
      </c>
      <c r="X590" s="461" t="n">
        <v>145.685</v>
      </c>
      <c r="Y590" s="461" t="n">
        <v>4.159</v>
      </c>
      <c r="Z590" s="461" t="n">
        <v>22.758</v>
      </c>
      <c r="AA590" s="461" t="n">
        <v>-4.056</v>
      </c>
      <c r="AB590" s="461" t="n">
        <v>149.07</v>
      </c>
      <c r="AC590" s="461" t="n">
        <v>45.528</v>
      </c>
      <c r="AD590" s="461" t="n">
        <v>26.355</v>
      </c>
      <c r="AE590" s="461" t="n">
        <v>5.585</v>
      </c>
      <c r="AF590" s="461" t="n">
        <v>117.248</v>
      </c>
      <c r="AG590" s="461" t="n">
        <v>-6.996</v>
      </c>
      <c r="AH590" s="461" t="n">
        <v>-25.961</v>
      </c>
      <c r="AI590" s="461" t="n">
        <v>-49.164</v>
      </c>
      <c r="AJ590" s="461" t="n">
        <v>237.374</v>
      </c>
      <c r="AK590" s="461" t="n">
        <v>13.09</v>
      </c>
      <c r="AL590" s="461" t="n">
        <v>15.637</v>
      </c>
      <c r="AM590" s="461" t="n">
        <v>-37.564</v>
      </c>
      <c r="AN590" s="461" t="n">
        <v>244.445</v>
      </c>
      <c r="AO590" s="461" t="n">
        <v>-0.479</v>
      </c>
      <c r="AP590" s="461" t="n">
        <v>52.628</v>
      </c>
      <c r="AQ590" s="461" t="n">
        <v>-27.968</v>
      </c>
      <c r="AR590" s="461" t="n">
        <v>307.292</v>
      </c>
      <c r="AS590" s="461" t="n">
        <v>1.523</v>
      </c>
      <c r="AT590" s="461" t="n">
        <v>124.496</v>
      </c>
      <c r="AU590" s="461" t="n">
        <v>34.111</v>
      </c>
      <c r="AV590" s="461" t="n">
        <v>356.842</v>
      </c>
      <c r="AW590" s="461" t="n">
        <v>-131.237</v>
      </c>
      <c r="AX590" s="461" t="n">
        <v>45.515</v>
      </c>
      <c r="AY590" s="461" t="n">
        <v>-33.389</v>
      </c>
      <c r="AZ590" s="461" t="n">
        <v>505.379</v>
      </c>
      <c r="BA590" s="461" t="n">
        <v>-173.344</v>
      </c>
      <c r="BB590" s="461" t="n">
        <v>128.683</v>
      </c>
      <c r="BC590" s="461" t="n">
        <v>-40.765</v>
      </c>
      <c r="BD590" s="461" t="n">
        <v>659.5359999999999</v>
      </c>
      <c r="BE590" s="461" t="n">
        <v>149.884</v>
      </c>
      <c r="BF590" s="461" t="n">
        <v>205.394</v>
      </c>
      <c r="BG590" s="461" t="n">
        <v>35.855</v>
      </c>
      <c r="BH590" s="461" t="n">
        <v>1461.968</v>
      </c>
      <c r="BI590" s="461" t="n">
        <v>-354.608</v>
      </c>
      <c r="BJ590" s="462" t="n">
        <v>15.66667</v>
      </c>
      <c r="BK590" s="461" t="n">
        <v>-109.79</v>
      </c>
      <c r="BL590" s="461" t="n">
        <v>839.284</v>
      </c>
      <c r="BM590" s="461" t="n">
        <v>-91.43899999999999</v>
      </c>
      <c r="BN590" s="461" t="n">
        <v>331.199</v>
      </c>
      <c r="BO590" s="461" t="n">
        <v>226.953</v>
      </c>
      <c r="BP590" s="461" t="n">
        <v>1177.586</v>
      </c>
      <c r="BQ590" s="461" t="n">
        <v>-3.157</v>
      </c>
      <c r="BR590" s="462" t="n">
        <v>354.5</v>
      </c>
      <c r="BS590" s="462" t="n">
        <v>-84.56667</v>
      </c>
      <c r="BT590" s="462" t="n">
        <v>1102.43333</v>
      </c>
      <c r="BU590" s="462" t="n">
        <v>484</v>
      </c>
      <c r="BV590" s="462" t="n">
        <v>276</v>
      </c>
      <c r="BW590" s="462" t="n">
        <v>28</v>
      </c>
      <c r="BX590" s="462" t="n">
        <v>998</v>
      </c>
      <c r="BY590" s="319" t="inlineStr">
        <is>
          <t>-</t>
        </is>
      </c>
      <c r="BZ590" s="319" t="inlineStr">
        <is>
          <t>-</t>
        </is>
      </c>
      <c r="CA590" s="319" t="inlineStr">
        <is>
          <t>-</t>
        </is>
      </c>
      <c r="CB590" s="319" t="inlineStr">
        <is>
          <t>-</t>
        </is>
      </c>
      <c r="CC590" s="302" t="n"/>
      <c r="CD590" s="302" t="n"/>
      <c r="CE590" s="302" t="n"/>
      <c r="CF590" s="302" t="n"/>
      <c r="CG590" s="302" t="n"/>
      <c r="CH590" s="302" t="n"/>
      <c r="CI590" s="302" t="n"/>
      <c r="CJ590" s="302" t="n"/>
      <c r="CK590" s="302" t="n"/>
      <c r="CL590" s="302" t="n"/>
      <c r="CM590" s="302" t="n"/>
      <c r="CN590" s="302" t="n"/>
      <c r="CO590" s="302" t="n"/>
      <c r="CP590" s="302" t="n"/>
      <c r="CQ590" s="302" t="n"/>
      <c r="CR590" s="302" t="n"/>
      <c r="CS590" s="302" t="n"/>
      <c r="CT590" s="302" t="n"/>
      <c r="CU590" s="302" t="n"/>
      <c r="CV590" s="302" t="n"/>
    </row>
    <row r="591" ht="10.5" customHeight="1" s="412">
      <c r="A591" s="302" t="inlineStr">
        <is>
          <t xml:space="preserve">    Final Est.</t>
        </is>
      </c>
      <c r="B591" s="319" t="inlineStr">
        <is>
          <t>-</t>
        </is>
      </c>
      <c r="C591" s="319" t="inlineStr">
        <is>
          <t>-</t>
        </is>
      </c>
      <c r="D591" s="319" t="inlineStr">
        <is>
          <t>-</t>
        </is>
      </c>
      <c r="E591" s="319" t="inlineStr">
        <is>
          <t>-</t>
        </is>
      </c>
      <c r="F591" s="319" t="inlineStr">
        <is>
          <t>-</t>
        </is>
      </c>
      <c r="G591" s="319" t="inlineStr">
        <is>
          <t>-</t>
        </is>
      </c>
      <c r="H591" s="319" t="inlineStr">
        <is>
          <t>-</t>
        </is>
      </c>
      <c r="I591" s="319" t="inlineStr">
        <is>
          <t>-</t>
        </is>
      </c>
      <c r="J591" s="319" t="inlineStr">
        <is>
          <t>-</t>
        </is>
      </c>
      <c r="K591" s="319" t="inlineStr">
        <is>
          <t>-</t>
        </is>
      </c>
      <c r="L591" s="319" t="inlineStr">
        <is>
          <t>-</t>
        </is>
      </c>
      <c r="M591" s="319" t="inlineStr">
        <is>
          <t>-</t>
        </is>
      </c>
      <c r="N591" s="319" t="inlineStr">
        <is>
          <t>-</t>
        </is>
      </c>
      <c r="O591" s="462" t="n">
        <v>11.4</v>
      </c>
      <c r="P591" s="462" t="n">
        <v>55.002</v>
      </c>
      <c r="Q591" s="462" t="n">
        <v>-26.5995</v>
      </c>
      <c r="R591" s="462" t="n">
        <v>13.794</v>
      </c>
      <c r="S591" s="462" t="n">
        <v>43.6115</v>
      </c>
      <c r="T591" s="462" t="n">
        <v>118.76667</v>
      </c>
      <c r="U591" s="462" t="n">
        <v>4.9</v>
      </c>
      <c r="V591" s="462" t="n">
        <v>13.76667</v>
      </c>
      <c r="W591" s="462" t="n">
        <v>3.06667</v>
      </c>
      <c r="X591" s="462" t="n">
        <v>162.73333</v>
      </c>
      <c r="Y591" s="462" t="n">
        <v>37.2</v>
      </c>
      <c r="Z591" s="462" t="n">
        <v>27.35</v>
      </c>
      <c r="AA591" s="462" t="n">
        <v>10.84625</v>
      </c>
      <c r="AB591" s="462" t="n">
        <v>171.607</v>
      </c>
      <c r="AC591" s="462" t="n">
        <v>44.70146</v>
      </c>
      <c r="AD591" s="462" t="n">
        <v>-3.97482</v>
      </c>
      <c r="AE591" s="462" t="n">
        <v>-35.44364</v>
      </c>
      <c r="AF591" s="462" t="n">
        <v>87.83031</v>
      </c>
      <c r="AG591" s="462" t="n">
        <v>47.87038</v>
      </c>
      <c r="AH591" s="462" t="n">
        <v>28.624</v>
      </c>
      <c r="AI591" s="462" t="n">
        <v>29.29871</v>
      </c>
      <c r="AJ591" s="462" t="n">
        <v>192.68533</v>
      </c>
      <c r="AK591" s="462" t="n">
        <v>7.455</v>
      </c>
      <c r="AL591" s="462" t="n">
        <v>-32.846</v>
      </c>
      <c r="AM591" s="462" t="n">
        <v>-49.273</v>
      </c>
      <c r="AN591" s="462" t="n">
        <v>227.936</v>
      </c>
      <c r="AO591" s="462" t="n">
        <v>-27.13325</v>
      </c>
      <c r="AP591" s="462" t="n">
        <v>12.0705</v>
      </c>
      <c r="AQ591" s="462" t="n">
        <v>-75.4605</v>
      </c>
      <c r="AR591" s="462" t="n">
        <v>227.4782</v>
      </c>
      <c r="AS591" s="462" t="n">
        <v>-87.7868</v>
      </c>
      <c r="AT591" s="462" t="n">
        <v>-22.5278</v>
      </c>
      <c r="AU591" s="462" t="n">
        <v>-136.7345</v>
      </c>
      <c r="AV591" s="462" t="n">
        <v>257.322</v>
      </c>
      <c r="AW591" s="462" t="n">
        <v>-89.08833</v>
      </c>
      <c r="AX591" s="462" t="n">
        <v>148.7494</v>
      </c>
      <c r="AY591" s="462" t="n">
        <v>54.99117</v>
      </c>
      <c r="AZ591" s="462" t="n">
        <v>514.04</v>
      </c>
      <c r="BA591" s="462" t="n">
        <v>-93.63333</v>
      </c>
      <c r="BB591" s="462" t="n">
        <v>72.56667</v>
      </c>
      <c r="BC591" s="462" t="n">
        <v>-134.74</v>
      </c>
      <c r="BD591" s="462" t="n">
        <v>497.35</v>
      </c>
      <c r="BE591" s="462" t="n">
        <v>153.23333</v>
      </c>
      <c r="BF591" s="462" t="n">
        <v>92.16667</v>
      </c>
      <c r="BG591" s="462" t="n">
        <v>-28.2</v>
      </c>
      <c r="BH591" s="462" t="n">
        <v>475.73333</v>
      </c>
      <c r="BI591" s="462" t="n">
        <v>-132.83333</v>
      </c>
      <c r="BJ591" s="319" t="inlineStr">
        <is>
          <t>-</t>
        </is>
      </c>
      <c r="BK591" s="462" t="n">
        <v>-40.65</v>
      </c>
      <c r="BL591" s="462" t="n">
        <v>646.1</v>
      </c>
      <c r="BM591" s="462" t="n">
        <v>82.3</v>
      </c>
      <c r="BN591" s="462" t="n">
        <v>190.675</v>
      </c>
      <c r="BO591" s="462" t="n">
        <v>-77.36</v>
      </c>
      <c r="BP591" s="462" t="n">
        <v>851.075</v>
      </c>
      <c r="BQ591" s="462" t="n">
        <v>-10.7755</v>
      </c>
      <c r="BR591" s="319" t="inlineStr">
        <is>
          <t>-</t>
        </is>
      </c>
      <c r="BS591" s="319" t="inlineStr">
        <is>
          <t>-</t>
        </is>
      </c>
      <c r="BT591" s="319" t="inlineStr">
        <is>
          <t>-</t>
        </is>
      </c>
      <c r="BU591" s="319" t="inlineStr">
        <is>
          <t>-</t>
        </is>
      </c>
      <c r="BV591" s="319" t="inlineStr">
        <is>
          <t>-</t>
        </is>
      </c>
      <c r="BW591" s="319" t="inlineStr">
        <is>
          <t>-</t>
        </is>
      </c>
      <c r="BX591" s="319" t="inlineStr">
        <is>
          <t>-</t>
        </is>
      </c>
      <c r="BY591" s="319" t="inlineStr">
        <is>
          <t>-</t>
        </is>
      </c>
      <c r="BZ591" s="319" t="inlineStr">
        <is>
          <t>-</t>
        </is>
      </c>
      <c r="CA591" s="319" t="inlineStr">
        <is>
          <t>-</t>
        </is>
      </c>
      <c r="CB591" s="319" t="inlineStr">
        <is>
          <t>-</t>
        </is>
      </c>
      <c r="CC591" s="302" t="n"/>
      <c r="CD591" s="302" t="n"/>
      <c r="CE591" s="302" t="n"/>
      <c r="CF591" s="302" t="n"/>
      <c r="CG591" s="302" t="n"/>
      <c r="CH591" s="302" t="n"/>
      <c r="CI591" s="302" t="n"/>
      <c r="CJ591" s="302" t="n"/>
      <c r="CK591" s="302" t="n"/>
      <c r="CL591" s="302" t="n"/>
      <c r="CM591" s="302" t="n"/>
      <c r="CN591" s="302" t="n"/>
      <c r="CO591" s="302" t="n"/>
      <c r="CP591" s="302" t="n"/>
      <c r="CQ591" s="302" t="n"/>
      <c r="CR591" s="302" t="n"/>
      <c r="CS591" s="302" t="n"/>
      <c r="CT591" s="302" t="n"/>
      <c r="CU591" s="302" t="n"/>
      <c r="CV591" s="302" t="n"/>
    </row>
    <row r="592" ht="10.5" customHeight="1" s="412">
      <c r="A592" s="302" t="inlineStr">
        <is>
          <t xml:space="preserve">    Median</t>
        </is>
      </c>
      <c r="B592" s="319" t="inlineStr">
        <is>
          <t>-</t>
        </is>
      </c>
      <c r="C592" s="319" t="inlineStr">
        <is>
          <t>-</t>
        </is>
      </c>
      <c r="D592" s="319" t="inlineStr">
        <is>
          <t>-</t>
        </is>
      </c>
      <c r="E592" s="319" t="inlineStr">
        <is>
          <t>-</t>
        </is>
      </c>
      <c r="F592" s="319" t="inlineStr">
        <is>
          <t>-</t>
        </is>
      </c>
      <c r="G592" s="319" t="inlineStr">
        <is>
          <t>-</t>
        </is>
      </c>
      <c r="H592" s="319" t="inlineStr">
        <is>
          <t>-</t>
        </is>
      </c>
      <c r="I592" s="319" t="inlineStr">
        <is>
          <t>-</t>
        </is>
      </c>
      <c r="J592" s="319" t="inlineStr">
        <is>
          <t>-</t>
        </is>
      </c>
      <c r="K592" s="319" t="inlineStr">
        <is>
          <t>-</t>
        </is>
      </c>
      <c r="L592" s="319" t="inlineStr">
        <is>
          <t>-</t>
        </is>
      </c>
      <c r="M592" s="319" t="inlineStr">
        <is>
          <t>-</t>
        </is>
      </c>
      <c r="N592" s="319" t="inlineStr">
        <is>
          <t>-</t>
        </is>
      </c>
      <c r="O592" s="462" t="n">
        <v>11.4</v>
      </c>
      <c r="P592" s="462" t="n">
        <v>55.002</v>
      </c>
      <c r="Q592" s="462" t="n">
        <v>-26.5995</v>
      </c>
      <c r="R592" s="462" t="n">
        <v>13.794</v>
      </c>
      <c r="S592" s="462" t="n">
        <v>43.6115</v>
      </c>
      <c r="T592" s="462" t="n">
        <v>118.8</v>
      </c>
      <c r="U592" s="462" t="n">
        <v>8.300000000000001</v>
      </c>
      <c r="V592" s="462" t="n">
        <v>9.1</v>
      </c>
      <c r="W592" s="462" t="n">
        <v>12.8</v>
      </c>
      <c r="X592" s="462" t="n">
        <v>157.4</v>
      </c>
      <c r="Y592" s="462" t="n">
        <v>26.5</v>
      </c>
      <c r="Z592" s="462" t="n">
        <v>27.35</v>
      </c>
      <c r="AA592" s="462" t="n">
        <v>5.4</v>
      </c>
      <c r="AB592" s="462" t="n">
        <v>157.764</v>
      </c>
      <c r="AC592" s="462" t="n">
        <v>37.1</v>
      </c>
      <c r="AD592" s="462" t="n">
        <v>-3.85</v>
      </c>
      <c r="AE592" s="462" t="n">
        <v>-40.8</v>
      </c>
      <c r="AF592" s="462" t="n">
        <v>94.90000000000001</v>
      </c>
      <c r="AG592" s="462" t="n">
        <v>47.7519</v>
      </c>
      <c r="AH592" s="462" t="n">
        <v>25.6</v>
      </c>
      <c r="AI592" s="462" t="n">
        <v>34.4</v>
      </c>
      <c r="AJ592" s="462" t="n">
        <v>151.106</v>
      </c>
      <c r="AK592" s="462" t="n">
        <v>-12.825</v>
      </c>
      <c r="AL592" s="462" t="n">
        <v>-33.9</v>
      </c>
      <c r="AM592" s="462" t="n">
        <v>-52.4</v>
      </c>
      <c r="AN592" s="462" t="n">
        <v>215.1</v>
      </c>
      <c r="AO592" s="462" t="n">
        <v>-27.7</v>
      </c>
      <c r="AP592" s="462" t="n">
        <v>13.441</v>
      </c>
      <c r="AQ592" s="462" t="n">
        <v>-69.05</v>
      </c>
      <c r="AR592" s="462" t="n">
        <v>242</v>
      </c>
      <c r="AS592" s="462" t="n">
        <v>-104.3</v>
      </c>
      <c r="AT592" s="462" t="n">
        <v>-26.339</v>
      </c>
      <c r="AU592" s="462" t="n">
        <v>-140.2035</v>
      </c>
      <c r="AV592" s="462" t="n">
        <v>241.01</v>
      </c>
      <c r="AW592" s="462" t="n">
        <v>-118.9</v>
      </c>
      <c r="AX592" s="462" t="n">
        <v>118.4</v>
      </c>
      <c r="AY592" s="462" t="n">
        <v>76.1735</v>
      </c>
      <c r="AZ592" s="462" t="n">
        <v>526</v>
      </c>
      <c r="BA592" s="462" t="n">
        <v>-110</v>
      </c>
      <c r="BB592" s="462" t="n">
        <v>104.7</v>
      </c>
      <c r="BC592" s="462" t="n">
        <v>-116</v>
      </c>
      <c r="BD592" s="462" t="n">
        <v>558.4</v>
      </c>
      <c r="BE592" s="462" t="n">
        <v>112.7</v>
      </c>
      <c r="BF592" s="462" t="n">
        <v>122</v>
      </c>
      <c r="BG592" s="462" t="n">
        <v>-47.6</v>
      </c>
      <c r="BH592" s="462" t="n">
        <v>503</v>
      </c>
      <c r="BI592" s="462" t="n">
        <v>-173.5</v>
      </c>
      <c r="BJ592" s="462" t="n">
        <v>-28</v>
      </c>
      <c r="BK592" s="462" t="n">
        <v>-58.05</v>
      </c>
      <c r="BL592" s="462" t="n">
        <v>646.1</v>
      </c>
      <c r="BM592" s="462" t="n">
        <v>43</v>
      </c>
      <c r="BN592" s="462" t="n">
        <v>157.65</v>
      </c>
      <c r="BO592" s="462" t="n">
        <v>-38</v>
      </c>
      <c r="BP592" s="462" t="n">
        <v>845.95</v>
      </c>
      <c r="BQ592" s="462" t="n">
        <v>3.05</v>
      </c>
      <c r="BR592" s="462" t="n">
        <v>362.5</v>
      </c>
      <c r="BS592" s="462" t="n">
        <v>-40</v>
      </c>
      <c r="BT592" s="462" t="n">
        <v>1061.3</v>
      </c>
      <c r="BU592" s="462" t="n">
        <v>484</v>
      </c>
      <c r="BV592" s="462" t="n">
        <v>276</v>
      </c>
      <c r="BW592" s="462" t="n">
        <v>28</v>
      </c>
      <c r="BX592" s="462" t="n">
        <v>998</v>
      </c>
      <c r="BY592" s="319" t="inlineStr">
        <is>
          <t>-</t>
        </is>
      </c>
      <c r="BZ592" s="319" t="inlineStr">
        <is>
          <t>-</t>
        </is>
      </c>
      <c r="CA592" s="319" t="inlineStr">
        <is>
          <t>-</t>
        </is>
      </c>
      <c r="CB592" s="319" t="inlineStr">
        <is>
          <t>-</t>
        </is>
      </c>
      <c r="CC592" s="302" t="n"/>
      <c r="CD592" s="302" t="n"/>
      <c r="CE592" s="302" t="n"/>
      <c r="CF592" s="302" t="n"/>
      <c r="CG592" s="302" t="n"/>
      <c r="CH592" s="302" t="n"/>
      <c r="CI592" s="302" t="n"/>
      <c r="CJ592" s="302" t="n"/>
      <c r="CK592" s="302" t="n"/>
      <c r="CL592" s="302" t="n"/>
      <c r="CM592" s="302" t="n"/>
      <c r="CN592" s="302" t="n"/>
      <c r="CO592" s="302" t="n"/>
      <c r="CP592" s="302" t="n"/>
      <c r="CQ592" s="302" t="n"/>
      <c r="CR592" s="302" t="n"/>
      <c r="CS592" s="302" t="n"/>
      <c r="CT592" s="302" t="n"/>
      <c r="CU592" s="302" t="n"/>
      <c r="CV592" s="302" t="n"/>
    </row>
    <row r="593" ht="10.5" customHeight="1" s="412">
      <c r="A593" s="302" t="inlineStr">
        <is>
          <t xml:space="preserve">    High</t>
        </is>
      </c>
      <c r="B593" s="319" t="inlineStr">
        <is>
          <t>-</t>
        </is>
      </c>
      <c r="C593" s="319" t="inlineStr">
        <is>
          <t>-</t>
        </is>
      </c>
      <c r="D593" s="319" t="inlineStr">
        <is>
          <t>-</t>
        </is>
      </c>
      <c r="E593" s="319" t="inlineStr">
        <is>
          <t>-</t>
        </is>
      </c>
      <c r="F593" s="319" t="inlineStr">
        <is>
          <t>-</t>
        </is>
      </c>
      <c r="G593" s="319" t="inlineStr">
        <is>
          <t>-</t>
        </is>
      </c>
      <c r="H593" s="319" t="inlineStr">
        <is>
          <t>-</t>
        </is>
      </c>
      <c r="I593" s="319" t="inlineStr">
        <is>
          <t>-</t>
        </is>
      </c>
      <c r="J593" s="319" t="inlineStr">
        <is>
          <t>-</t>
        </is>
      </c>
      <c r="K593" s="319" t="inlineStr">
        <is>
          <t>-</t>
        </is>
      </c>
      <c r="L593" s="319" t="inlineStr">
        <is>
          <t>-</t>
        </is>
      </c>
      <c r="M593" s="319" t="inlineStr">
        <is>
          <t>-</t>
        </is>
      </c>
      <c r="N593" s="319" t="inlineStr">
        <is>
          <t>-</t>
        </is>
      </c>
      <c r="O593" s="462" t="n">
        <v>11.4</v>
      </c>
      <c r="P593" s="462" t="n">
        <v>61</v>
      </c>
      <c r="Q593" s="462" t="n">
        <v>-7.6</v>
      </c>
      <c r="R593" s="462" t="n">
        <v>18.288</v>
      </c>
      <c r="S593" s="462" t="n">
        <v>45.223</v>
      </c>
      <c r="T593" s="462" t="n">
        <v>120</v>
      </c>
      <c r="U593" s="462" t="n">
        <v>23</v>
      </c>
      <c r="V593" s="462" t="n">
        <v>36.2</v>
      </c>
      <c r="W593" s="462" t="n">
        <v>18.4</v>
      </c>
      <c r="X593" s="462" t="n">
        <v>187.8</v>
      </c>
      <c r="Y593" s="462" t="n">
        <v>68</v>
      </c>
      <c r="Z593" s="462" t="n">
        <v>42.2</v>
      </c>
      <c r="AA593" s="462" t="n">
        <v>72.58499999999999</v>
      </c>
      <c r="AB593" s="462" t="n">
        <v>276</v>
      </c>
      <c r="AC593" s="462" t="n">
        <v>98</v>
      </c>
      <c r="AD593" s="462" t="n">
        <v>36.50273</v>
      </c>
      <c r="AE593" s="462" t="n">
        <v>20.29881</v>
      </c>
      <c r="AF593" s="462" t="n">
        <v>118</v>
      </c>
      <c r="AG593" s="462" t="n">
        <v>73.90000000000001</v>
      </c>
      <c r="AH593" s="462" t="n">
        <v>45</v>
      </c>
      <c r="AI593" s="462" t="n">
        <v>66</v>
      </c>
      <c r="AJ593" s="462" t="n">
        <v>296</v>
      </c>
      <c r="AK593" s="462" t="n">
        <v>66</v>
      </c>
      <c r="AL593" s="462" t="n">
        <v>-28.738</v>
      </c>
      <c r="AM593" s="462" t="n">
        <v>-26</v>
      </c>
      <c r="AN593" s="462" t="n">
        <v>268</v>
      </c>
      <c r="AO593" s="462" t="n">
        <v>-15.633</v>
      </c>
      <c r="AP593" s="462" t="n">
        <v>19.2</v>
      </c>
      <c r="AQ593" s="462" t="n">
        <v>-20.9</v>
      </c>
      <c r="AR593" s="462" t="n">
        <v>265</v>
      </c>
      <c r="AS593" s="462" t="n">
        <v>-35</v>
      </c>
      <c r="AT593" s="462" t="n">
        <v>11.1</v>
      </c>
      <c r="AU593" s="462" t="n">
        <v>-2</v>
      </c>
      <c r="AV593" s="462" t="n">
        <v>310.9</v>
      </c>
      <c r="AW593" s="462" t="n">
        <v>87</v>
      </c>
      <c r="AX593" s="462" t="n">
        <v>249.3</v>
      </c>
      <c r="AY593" s="462" t="n">
        <v>138</v>
      </c>
      <c r="AZ593" s="462" t="n">
        <v>643</v>
      </c>
      <c r="BA593" s="462" t="n">
        <v>-34.7</v>
      </c>
      <c r="BB593" s="462" t="n">
        <v>189</v>
      </c>
      <c r="BC593" s="462" t="n">
        <v>119</v>
      </c>
      <c r="BD593" s="462" t="n">
        <v>590</v>
      </c>
      <c r="BE593" s="462" t="n">
        <v>241</v>
      </c>
      <c r="BF593" s="462" t="n">
        <v>128</v>
      </c>
      <c r="BG593" s="462" t="n">
        <v>101</v>
      </c>
      <c r="BH593" s="462" t="n">
        <v>572</v>
      </c>
      <c r="BI593" s="462" t="n">
        <v>28</v>
      </c>
      <c r="BJ593" s="462" t="n">
        <v>109</v>
      </c>
      <c r="BK593" s="462" t="n">
        <v>128.5</v>
      </c>
      <c r="BL593" s="462" t="n">
        <v>665.2</v>
      </c>
      <c r="BM593" s="462" t="n">
        <v>233</v>
      </c>
      <c r="BN593" s="462" t="n">
        <v>376</v>
      </c>
      <c r="BO593" s="462" t="n">
        <v>-1</v>
      </c>
      <c r="BP593" s="462" t="n">
        <v>971</v>
      </c>
      <c r="BQ593" s="462" t="n">
        <v>171</v>
      </c>
      <c r="BR593" s="462" t="n">
        <v>455</v>
      </c>
      <c r="BS593" s="462" t="n">
        <v>-36.7</v>
      </c>
      <c r="BT593" s="462" t="n">
        <v>1353</v>
      </c>
      <c r="BU593" s="462" t="n">
        <v>484</v>
      </c>
      <c r="BV593" s="462" t="n">
        <v>276</v>
      </c>
      <c r="BW593" s="462" t="n">
        <v>28</v>
      </c>
      <c r="BX593" s="462" t="n">
        <v>998</v>
      </c>
      <c r="BY593" s="319" t="inlineStr">
        <is>
          <t>-</t>
        </is>
      </c>
      <c r="BZ593" s="319" t="inlineStr">
        <is>
          <t>-</t>
        </is>
      </c>
      <c r="CA593" s="319" t="inlineStr">
        <is>
          <t>-</t>
        </is>
      </c>
      <c r="CB593" s="319" t="inlineStr">
        <is>
          <t>-</t>
        </is>
      </c>
      <c r="CC593" s="302" t="n"/>
      <c r="CD593" s="302" t="n"/>
      <c r="CE593" s="302" t="n"/>
      <c r="CF593" s="302" t="n"/>
      <c r="CG593" s="302" t="n"/>
      <c r="CH593" s="302" t="n"/>
      <c r="CI593" s="302" t="n"/>
      <c r="CJ593" s="302" t="n"/>
      <c r="CK593" s="302" t="n"/>
      <c r="CL593" s="302" t="n"/>
      <c r="CM593" s="302" t="n"/>
      <c r="CN593" s="302" t="n"/>
      <c r="CO593" s="302" t="n"/>
      <c r="CP593" s="302" t="n"/>
      <c r="CQ593" s="302" t="n"/>
      <c r="CR593" s="302" t="n"/>
      <c r="CS593" s="302" t="n"/>
      <c r="CT593" s="302" t="n"/>
      <c r="CU593" s="302" t="n"/>
      <c r="CV593" s="302" t="n"/>
    </row>
    <row r="594" ht="10.5" customHeight="1" s="412">
      <c r="A594" s="302" t="inlineStr">
        <is>
          <t xml:space="preserve">    Low</t>
        </is>
      </c>
      <c r="B594" s="319" t="inlineStr">
        <is>
          <t>-</t>
        </is>
      </c>
      <c r="C594" s="319" t="inlineStr">
        <is>
          <t>-</t>
        </is>
      </c>
      <c r="D594" s="319" t="inlineStr">
        <is>
          <t>-</t>
        </is>
      </c>
      <c r="E594" s="319" t="inlineStr">
        <is>
          <t>-</t>
        </is>
      </c>
      <c r="F594" s="319" t="inlineStr">
        <is>
          <t>-</t>
        </is>
      </c>
      <c r="G594" s="319" t="inlineStr">
        <is>
          <t>-</t>
        </is>
      </c>
      <c r="H594" s="319" t="inlineStr">
        <is>
          <t>-</t>
        </is>
      </c>
      <c r="I594" s="319" t="inlineStr">
        <is>
          <t>-</t>
        </is>
      </c>
      <c r="J594" s="319" t="inlineStr">
        <is>
          <t>-</t>
        </is>
      </c>
      <c r="K594" s="319" t="inlineStr">
        <is>
          <t>-</t>
        </is>
      </c>
      <c r="L594" s="319" t="inlineStr">
        <is>
          <t>-</t>
        </is>
      </c>
      <c r="M594" s="319" t="inlineStr">
        <is>
          <t>-</t>
        </is>
      </c>
      <c r="N594" s="319" t="inlineStr">
        <is>
          <t>-</t>
        </is>
      </c>
      <c r="O594" s="462" t="n">
        <v>11.4</v>
      </c>
      <c r="P594" s="462" t="n">
        <v>49.004</v>
      </c>
      <c r="Q594" s="462" t="n">
        <v>-45.599</v>
      </c>
      <c r="R594" s="462" t="n">
        <v>9.300000000000001</v>
      </c>
      <c r="S594" s="462" t="n">
        <v>42</v>
      </c>
      <c r="T594" s="462" t="n">
        <v>117.5</v>
      </c>
      <c r="U594" s="462" t="n">
        <v>-20</v>
      </c>
      <c r="V594" s="462" t="n">
        <v>-4</v>
      </c>
      <c r="W594" s="462" t="n">
        <v>-22</v>
      </c>
      <c r="X594" s="462" t="n">
        <v>143</v>
      </c>
      <c r="Y594" s="462" t="n">
        <v>17.1</v>
      </c>
      <c r="Z594" s="462" t="n">
        <v>12.5</v>
      </c>
      <c r="AA594" s="462" t="n">
        <v>-40</v>
      </c>
      <c r="AB594" s="462" t="n">
        <v>94.90000000000001</v>
      </c>
      <c r="AC594" s="462" t="n">
        <v>10.24332</v>
      </c>
      <c r="AD594" s="462" t="n">
        <v>-44.702</v>
      </c>
      <c r="AE594" s="462" t="n">
        <v>-77.417</v>
      </c>
      <c r="AF594" s="462" t="n">
        <v>63</v>
      </c>
      <c r="AG594" s="462" t="n">
        <v>29.8</v>
      </c>
      <c r="AH594" s="462" t="n">
        <v>15.5</v>
      </c>
      <c r="AI594" s="462" t="n">
        <v>-27.409</v>
      </c>
      <c r="AJ594" s="462" t="n">
        <v>135</v>
      </c>
      <c r="AK594" s="462" t="n">
        <v>-21</v>
      </c>
      <c r="AL594" s="462" t="n">
        <v>-35.9</v>
      </c>
      <c r="AM594" s="462" t="n">
        <v>-66.292</v>
      </c>
      <c r="AN594" s="462" t="n">
        <v>200.708</v>
      </c>
      <c r="AO594" s="462" t="n">
        <v>-37.5</v>
      </c>
      <c r="AP594" s="462" t="n">
        <v>2.2</v>
      </c>
      <c r="AQ594" s="462" t="n">
        <v>-135.4</v>
      </c>
      <c r="AR594" s="462" t="n">
        <v>174</v>
      </c>
      <c r="AS594" s="462" t="n">
        <v>-126.734</v>
      </c>
      <c r="AT594" s="462" t="n">
        <v>-59.3</v>
      </c>
      <c r="AU594" s="462" t="n">
        <v>-263</v>
      </c>
      <c r="AV594" s="462" t="n">
        <v>212.7</v>
      </c>
      <c r="AW594" s="462" t="n">
        <v>-165.43</v>
      </c>
      <c r="AX594" s="462" t="n">
        <v>93</v>
      </c>
      <c r="AY594" s="462" t="n">
        <v>-89.3</v>
      </c>
      <c r="AZ594" s="462" t="n">
        <v>359.7</v>
      </c>
      <c r="BA594" s="462" t="n">
        <v>-136.2</v>
      </c>
      <c r="BB594" s="462" t="n">
        <v>-76</v>
      </c>
      <c r="BC594" s="462" t="n">
        <v>-426.8</v>
      </c>
      <c r="BD594" s="462" t="n">
        <v>282.6</v>
      </c>
      <c r="BE594" s="462" t="n">
        <v>106</v>
      </c>
      <c r="BF594" s="462" t="n">
        <v>26.5</v>
      </c>
      <c r="BG594" s="462" t="n">
        <v>-138</v>
      </c>
      <c r="BH594" s="462" t="n">
        <v>352.2</v>
      </c>
      <c r="BI594" s="462" t="n">
        <v>-253</v>
      </c>
      <c r="BJ594" s="462" t="n">
        <v>-34</v>
      </c>
      <c r="BK594" s="462" t="n">
        <v>-175</v>
      </c>
      <c r="BL594" s="462" t="n">
        <v>627</v>
      </c>
      <c r="BM594" s="462" t="n">
        <v>-29.1</v>
      </c>
      <c r="BN594" s="462" t="n">
        <v>71.40000000000001</v>
      </c>
      <c r="BO594" s="462" t="n">
        <v>-231.6</v>
      </c>
      <c r="BP594" s="462" t="n">
        <v>741.4</v>
      </c>
      <c r="BQ594" s="462" t="n">
        <v>-220.202</v>
      </c>
      <c r="BR594" s="462" t="n">
        <v>246</v>
      </c>
      <c r="BS594" s="462" t="n">
        <v>-177</v>
      </c>
      <c r="BT594" s="462" t="n">
        <v>893</v>
      </c>
      <c r="BU594" s="462" t="n">
        <v>484</v>
      </c>
      <c r="BV594" s="462" t="n">
        <v>276</v>
      </c>
      <c r="BW594" s="462" t="n">
        <v>28</v>
      </c>
      <c r="BX594" s="462" t="n">
        <v>998</v>
      </c>
      <c r="BY594" s="319" t="inlineStr">
        <is>
          <t>-</t>
        </is>
      </c>
      <c r="BZ594" s="319" t="inlineStr">
        <is>
          <t>-</t>
        </is>
      </c>
      <c r="CA594" s="319" t="inlineStr">
        <is>
          <t>-</t>
        </is>
      </c>
      <c r="CB594" s="319" t="inlineStr">
        <is>
          <t>-</t>
        </is>
      </c>
      <c r="CC594" s="302" t="n"/>
      <c r="CD594" s="302" t="n"/>
      <c r="CE594" s="302" t="n"/>
      <c r="CF594" s="302" t="n"/>
      <c r="CG594" s="302" t="n"/>
      <c r="CH594" s="302" t="n"/>
      <c r="CI594" s="302" t="n"/>
      <c r="CJ594" s="302" t="n"/>
      <c r="CK594" s="302" t="n"/>
      <c r="CL594" s="302" t="n"/>
      <c r="CM594" s="302" t="n"/>
      <c r="CN594" s="302" t="n"/>
      <c r="CO594" s="302" t="n"/>
      <c r="CP594" s="302" t="n"/>
      <c r="CQ594" s="302" t="n"/>
      <c r="CR594" s="302" t="n"/>
      <c r="CS594" s="302" t="n"/>
      <c r="CT594" s="302" t="n"/>
      <c r="CU594" s="302" t="n"/>
      <c r="CV594" s="302" t="n"/>
    </row>
    <row r="595" ht="10.5" customHeight="1" s="412">
      <c r="A595" s="302" t="inlineStr">
        <is>
          <t xml:space="preserve">    Std. Dev.</t>
        </is>
      </c>
      <c r="B595" s="319" t="inlineStr">
        <is>
          <t>-</t>
        </is>
      </c>
      <c r="C595" s="319" t="inlineStr">
        <is>
          <t>-</t>
        </is>
      </c>
      <c r="D595" s="319" t="inlineStr">
        <is>
          <t>-</t>
        </is>
      </c>
      <c r="E595" s="319" t="inlineStr">
        <is>
          <t>-</t>
        </is>
      </c>
      <c r="F595" s="319" t="inlineStr">
        <is>
          <t>-</t>
        </is>
      </c>
      <c r="G595" s="319" t="inlineStr">
        <is>
          <t>-</t>
        </is>
      </c>
      <c r="H595" s="319" t="inlineStr">
        <is>
          <t>-</t>
        </is>
      </c>
      <c r="I595" s="319" t="inlineStr">
        <is>
          <t>-</t>
        </is>
      </c>
      <c r="J595" s="319" t="inlineStr">
        <is>
          <t>-</t>
        </is>
      </c>
      <c r="K595" s="319" t="inlineStr">
        <is>
          <t>-</t>
        </is>
      </c>
      <c r="L595" s="319" t="inlineStr">
        <is>
          <t>-</t>
        </is>
      </c>
      <c r="M595" s="319" t="inlineStr">
        <is>
          <t>-</t>
        </is>
      </c>
      <c r="N595" s="319" t="inlineStr">
        <is>
          <t>-</t>
        </is>
      </c>
      <c r="O595" s="460" t="n">
        <v>0</v>
      </c>
      <c r="P595" s="460" t="n">
        <v>5.998</v>
      </c>
      <c r="Q595" s="460" t="n">
        <v>18.9995</v>
      </c>
      <c r="R595" s="460" t="n">
        <v>4.494</v>
      </c>
      <c r="S595" s="460" t="n">
        <v>1.6115</v>
      </c>
      <c r="T595" s="460" t="n">
        <v>1.02089</v>
      </c>
      <c r="U595" s="460" t="n">
        <v>18.38219</v>
      </c>
      <c r="V595" s="460" t="n">
        <v>16.74004</v>
      </c>
      <c r="W595" s="460" t="n">
        <v>17.87164</v>
      </c>
      <c r="X595" s="460" t="n">
        <v>18.67428</v>
      </c>
      <c r="Y595" s="460" t="n">
        <v>22.1144</v>
      </c>
      <c r="Z595" s="460" t="n">
        <v>14.85</v>
      </c>
      <c r="AA595" s="460" t="n">
        <v>45.17084</v>
      </c>
      <c r="AB595" s="460" t="n">
        <v>65.92219</v>
      </c>
      <c r="AC595" s="460" t="n">
        <v>29.42863</v>
      </c>
      <c r="AD595" s="460" t="n">
        <v>29.00694</v>
      </c>
      <c r="AE595" s="460" t="n">
        <v>31.53622</v>
      </c>
      <c r="AF595" s="460" t="n">
        <v>18.68147</v>
      </c>
      <c r="AG595" s="460" t="n">
        <v>16.90939</v>
      </c>
      <c r="AH595" s="460" t="n">
        <v>9.838990000000001</v>
      </c>
      <c r="AI595" s="460" t="n">
        <v>31.55345</v>
      </c>
      <c r="AJ595" s="460" t="n">
        <v>69.93447999999999</v>
      </c>
      <c r="AK595" s="460" t="n">
        <v>33.93878</v>
      </c>
      <c r="AL595" s="460" t="n">
        <v>3.01737</v>
      </c>
      <c r="AM595" s="460" t="n">
        <v>14.62836</v>
      </c>
      <c r="AN595" s="460" t="n">
        <v>28.9324</v>
      </c>
      <c r="AO595" s="460" t="n">
        <v>8.836959999999999</v>
      </c>
      <c r="AP595" s="460" t="n">
        <v>6.4877</v>
      </c>
      <c r="AQ595" s="460" t="n">
        <v>37.05482</v>
      </c>
      <c r="AR595" s="460" t="n">
        <v>32.46961</v>
      </c>
      <c r="AS595" s="460" t="n">
        <v>32.50451</v>
      </c>
      <c r="AT595" s="460" t="n">
        <v>25.79048</v>
      </c>
      <c r="AU595" s="460" t="n">
        <v>77.54864000000001</v>
      </c>
      <c r="AV595" s="460" t="n">
        <v>36.36719</v>
      </c>
      <c r="AW595" s="460" t="n">
        <v>83.12121999999999</v>
      </c>
      <c r="AX595" s="460" t="n">
        <v>55.40874</v>
      </c>
      <c r="AY595" s="460" t="n">
        <v>73.24724999999999</v>
      </c>
      <c r="AZ595" s="460" t="n">
        <v>100.13764</v>
      </c>
      <c r="BA595" s="460" t="n">
        <v>43.02297</v>
      </c>
      <c r="BB595" s="460" t="n">
        <v>110.54611</v>
      </c>
      <c r="BC595" s="460" t="n">
        <v>207.04768</v>
      </c>
      <c r="BD595" s="460" t="n">
        <v>124.74265</v>
      </c>
      <c r="BE595" s="460" t="n">
        <v>62.12065</v>
      </c>
      <c r="BF595" s="460" t="n">
        <v>46.49791</v>
      </c>
      <c r="BG595" s="460" t="n">
        <v>98.53094</v>
      </c>
      <c r="BH595" s="460" t="n">
        <v>91.78095</v>
      </c>
      <c r="BI595" s="460" t="n">
        <v>118.26688</v>
      </c>
      <c r="BJ595" s="460" t="n">
        <v>66.04207</v>
      </c>
      <c r="BK595" s="460" t="n">
        <v>112.51374</v>
      </c>
      <c r="BL595" s="460" t="n">
        <v>19.1</v>
      </c>
      <c r="BM595" s="460" t="n">
        <v>110.55156</v>
      </c>
      <c r="BN595" s="460" t="n">
        <v>113.64949</v>
      </c>
      <c r="BO595" s="460" t="n">
        <v>86.22681</v>
      </c>
      <c r="BP595" s="460" t="n">
        <v>85.23841</v>
      </c>
      <c r="BQ595" s="460" t="n">
        <v>158.95588</v>
      </c>
      <c r="BR595" s="460" t="n">
        <v>85.51121000000001</v>
      </c>
      <c r="BS595" s="460" t="n">
        <v>65.37412</v>
      </c>
      <c r="BT595" s="460" t="n">
        <v>190.03327</v>
      </c>
      <c r="BU595" s="460" t="n">
        <v>0</v>
      </c>
      <c r="BV595" s="460" t="n">
        <v>0</v>
      </c>
      <c r="BW595" s="460" t="n">
        <v>0</v>
      </c>
      <c r="BX595" s="460" t="n">
        <v>0</v>
      </c>
      <c r="BY595" s="319" t="inlineStr">
        <is>
          <t>-</t>
        </is>
      </c>
      <c r="BZ595" s="319" t="inlineStr">
        <is>
          <t>-</t>
        </is>
      </c>
      <c r="CA595" s="319" t="inlineStr">
        <is>
          <t>-</t>
        </is>
      </c>
      <c r="CB595" s="319" t="inlineStr">
        <is>
          <t>-</t>
        </is>
      </c>
      <c r="CC595" s="302" t="n"/>
      <c r="CD595" s="302" t="n"/>
      <c r="CE595" s="302" t="n"/>
      <c r="CF595" s="302" t="n"/>
      <c r="CG595" s="302" t="n"/>
      <c r="CH595" s="302" t="n"/>
      <c r="CI595" s="302" t="n"/>
      <c r="CJ595" s="302" t="n"/>
      <c r="CK595" s="302" t="n"/>
      <c r="CL595" s="302" t="n"/>
      <c r="CM595" s="302" t="n"/>
      <c r="CN595" s="302" t="n"/>
      <c r="CO595" s="302" t="n"/>
      <c r="CP595" s="302" t="n"/>
      <c r="CQ595" s="302" t="n"/>
      <c r="CR595" s="302" t="n"/>
      <c r="CS595" s="302" t="n"/>
      <c r="CT595" s="302" t="n"/>
      <c r="CU595" s="302" t="n"/>
      <c r="CV595" s="302" t="n"/>
    </row>
    <row r="596" ht="10.5" customHeight="1" s="412">
      <c r="A596" s="302" t="inlineStr">
        <is>
          <t xml:space="preserve">    No. of Estimates</t>
        </is>
      </c>
      <c r="B596" s="319" t="inlineStr">
        <is>
          <t>-</t>
        </is>
      </c>
      <c r="C596" s="319" t="inlineStr">
        <is>
          <t>-</t>
        </is>
      </c>
      <c r="D596" s="319" t="inlineStr">
        <is>
          <t>-</t>
        </is>
      </c>
      <c r="E596" s="319" t="inlineStr">
        <is>
          <t>-</t>
        </is>
      </c>
      <c r="F596" s="319" t="inlineStr">
        <is>
          <t>-</t>
        </is>
      </c>
      <c r="G596" s="319" t="inlineStr">
        <is>
          <t>-</t>
        </is>
      </c>
      <c r="H596" s="319" t="inlineStr">
        <is>
          <t>-</t>
        </is>
      </c>
      <c r="I596" s="319" t="inlineStr">
        <is>
          <t>-</t>
        </is>
      </c>
      <c r="J596" s="319" t="inlineStr">
        <is>
          <t>-</t>
        </is>
      </c>
      <c r="K596" s="319" t="inlineStr">
        <is>
          <t>-</t>
        </is>
      </c>
      <c r="L596" s="319" t="inlineStr">
        <is>
          <t>-</t>
        </is>
      </c>
      <c r="M596" s="319" t="inlineStr">
        <is>
          <t>-</t>
        </is>
      </c>
      <c r="N596" s="319" t="inlineStr">
        <is>
          <t>-</t>
        </is>
      </c>
      <c r="O596" s="319" t="inlineStr">
        <is>
          <t>1/1</t>
        </is>
      </c>
      <c r="P596" s="319" t="inlineStr">
        <is>
          <t>2/2</t>
        </is>
      </c>
      <c r="Q596" s="319" t="inlineStr">
        <is>
          <t>2/2</t>
        </is>
      </c>
      <c r="R596" s="319" t="inlineStr">
        <is>
          <t>2/2</t>
        </is>
      </c>
      <c r="S596" s="319" t="inlineStr">
        <is>
          <t>2/2</t>
        </is>
      </c>
      <c r="T596" s="319" t="inlineStr">
        <is>
          <t>3/3</t>
        </is>
      </c>
      <c r="U596" s="319" t="inlineStr">
        <is>
          <t>4/4</t>
        </is>
      </c>
      <c r="V596" s="319" t="inlineStr">
        <is>
          <t>3/3</t>
        </is>
      </c>
      <c r="W596" s="319" t="inlineStr">
        <is>
          <t>3/3</t>
        </is>
      </c>
      <c r="X596" s="319" t="inlineStr">
        <is>
          <t>3/3</t>
        </is>
      </c>
      <c r="Y596" s="319" t="inlineStr">
        <is>
          <t>3/3</t>
        </is>
      </c>
      <c r="Z596" s="319" t="inlineStr">
        <is>
          <t>2/3</t>
        </is>
      </c>
      <c r="AA596" s="319" t="inlineStr">
        <is>
          <t>4/4</t>
        </is>
      </c>
      <c r="AB596" s="319" t="inlineStr">
        <is>
          <t>4/4</t>
        </is>
      </c>
      <c r="AC596" s="319" t="inlineStr">
        <is>
          <t>5/5</t>
        </is>
      </c>
      <c r="AD596" s="319" t="inlineStr">
        <is>
          <t>4/5</t>
        </is>
      </c>
      <c r="AE596" s="319" t="inlineStr">
        <is>
          <t>5/5</t>
        </is>
      </c>
      <c r="AF596" s="319" t="inlineStr">
        <is>
          <t>7/7</t>
        </is>
      </c>
      <c r="AG596" s="319" t="inlineStr">
        <is>
          <t>5/7</t>
        </is>
      </c>
      <c r="AH596" s="319" t="inlineStr">
        <is>
          <t>6/6</t>
        </is>
      </c>
      <c r="AI596" s="319" t="inlineStr">
        <is>
          <t>7/7</t>
        </is>
      </c>
      <c r="AJ596" s="319" t="inlineStr">
        <is>
          <t>6/6</t>
        </is>
      </c>
      <c r="AK596" s="319" t="inlineStr">
        <is>
          <t>5/7</t>
        </is>
      </c>
      <c r="AL596" s="319" t="inlineStr">
        <is>
          <t>3/5</t>
        </is>
      </c>
      <c r="AM596" s="319" t="inlineStr">
        <is>
          <t>4/5</t>
        </is>
      </c>
      <c r="AN596" s="319" t="inlineStr">
        <is>
          <t>3/4</t>
        </is>
      </c>
      <c r="AO596" s="319" t="inlineStr">
        <is>
          <t>4/5</t>
        </is>
      </c>
      <c r="AP596" s="319" t="inlineStr">
        <is>
          <t>4/6</t>
        </is>
      </c>
      <c r="AQ596" s="319" t="inlineStr">
        <is>
          <t>6/6</t>
        </is>
      </c>
      <c r="AR596" s="319" t="inlineStr">
        <is>
          <t>5/5</t>
        </is>
      </c>
      <c r="AS596" s="319" t="inlineStr">
        <is>
          <t>5/6</t>
        </is>
      </c>
      <c r="AT596" s="319" t="inlineStr">
        <is>
          <t>5/7</t>
        </is>
      </c>
      <c r="AU596" s="319" t="inlineStr">
        <is>
          <t>6/7</t>
        </is>
      </c>
      <c r="AV596" s="319" t="inlineStr">
        <is>
          <t>5/5</t>
        </is>
      </c>
      <c r="AW596" s="319" t="inlineStr">
        <is>
          <t>6/6</t>
        </is>
      </c>
      <c r="AX596" s="319" t="inlineStr">
        <is>
          <t>5/7</t>
        </is>
      </c>
      <c r="AY596" s="319" t="inlineStr">
        <is>
          <t>6/6</t>
        </is>
      </c>
      <c r="AZ596" s="319" t="inlineStr">
        <is>
          <t>5/5</t>
        </is>
      </c>
      <c r="BA596" s="319" t="inlineStr">
        <is>
          <t>3/4</t>
        </is>
      </c>
      <c r="BB596" s="319" t="inlineStr">
        <is>
          <t>3/4</t>
        </is>
      </c>
      <c r="BC596" s="319" t="inlineStr">
        <is>
          <t>5/5</t>
        </is>
      </c>
      <c r="BD596" s="319" t="inlineStr">
        <is>
          <t>4/4</t>
        </is>
      </c>
      <c r="BE596" s="319" t="inlineStr">
        <is>
          <t>3/3</t>
        </is>
      </c>
      <c r="BF596" s="319" t="inlineStr">
        <is>
          <t>3/3</t>
        </is>
      </c>
      <c r="BG596" s="319" t="inlineStr">
        <is>
          <t>3/3</t>
        </is>
      </c>
      <c r="BH596" s="319" t="inlineStr">
        <is>
          <t>3/3</t>
        </is>
      </c>
      <c r="BI596" s="319" t="inlineStr">
        <is>
          <t>3/3</t>
        </is>
      </c>
      <c r="BJ596" s="319" t="inlineStr">
        <is>
          <t>3/3</t>
        </is>
      </c>
      <c r="BK596" s="319" t="inlineStr">
        <is>
          <t>4/4</t>
        </is>
      </c>
      <c r="BL596" s="319" t="inlineStr">
        <is>
          <t>2/4</t>
        </is>
      </c>
      <c r="BM596" s="319" t="inlineStr">
        <is>
          <t>3/3</t>
        </is>
      </c>
      <c r="BN596" s="319" t="inlineStr">
        <is>
          <t>4/4</t>
        </is>
      </c>
      <c r="BO596" s="319" t="inlineStr">
        <is>
          <t>5/5</t>
        </is>
      </c>
      <c r="BP596" s="319" t="inlineStr">
        <is>
          <t>4/4</t>
        </is>
      </c>
      <c r="BQ596" s="319" t="inlineStr">
        <is>
          <t>4/4</t>
        </is>
      </c>
      <c r="BR596" s="319" t="inlineStr">
        <is>
          <t>3/3</t>
        </is>
      </c>
      <c r="BS596" s="319" t="inlineStr">
        <is>
          <t>3/3</t>
        </is>
      </c>
      <c r="BT596" s="319" t="inlineStr">
        <is>
          <t>3/3</t>
        </is>
      </c>
      <c r="BU596" s="319" t="inlineStr">
        <is>
          <t>1/1</t>
        </is>
      </c>
      <c r="BV596" s="319" t="inlineStr">
        <is>
          <t>1/1</t>
        </is>
      </c>
      <c r="BW596" s="319" t="inlineStr">
        <is>
          <t>1/1</t>
        </is>
      </c>
      <c r="BX596" s="319" t="inlineStr">
        <is>
          <t>1/1</t>
        </is>
      </c>
      <c r="BY596" s="319" t="inlineStr">
        <is>
          <t>-</t>
        </is>
      </c>
      <c r="BZ596" s="319" t="inlineStr">
        <is>
          <t>-</t>
        </is>
      </c>
      <c r="CA596" s="319" t="inlineStr">
        <is>
          <t>-</t>
        </is>
      </c>
      <c r="CB596" s="319" t="inlineStr">
        <is>
          <t>-</t>
        </is>
      </c>
      <c r="CC596" s="302" t="n"/>
      <c r="CD596" s="302" t="n"/>
      <c r="CE596" s="302" t="n"/>
      <c r="CF596" s="302" t="n"/>
      <c r="CG596" s="302" t="n"/>
      <c r="CH596" s="302" t="n"/>
      <c r="CI596" s="302" t="n"/>
      <c r="CJ596" s="302" t="n"/>
      <c r="CK596" s="302" t="n"/>
      <c r="CL596" s="302" t="n"/>
      <c r="CM596" s="302" t="n"/>
      <c r="CN596" s="302" t="n"/>
      <c r="CO596" s="302" t="n"/>
      <c r="CP596" s="302" t="n"/>
      <c r="CQ596" s="302" t="n"/>
      <c r="CR596" s="302" t="n"/>
      <c r="CS596" s="302" t="n"/>
      <c r="CT596" s="302" t="n"/>
      <c r="CU596" s="302" t="n"/>
      <c r="CV596" s="302" t="n"/>
    </row>
    <row r="597" ht="10.5" customHeight="1" s="412">
      <c r="A597" s="302" t="inlineStr">
        <is>
          <t xml:space="preserve">    Acctg. Standard</t>
        </is>
      </c>
      <c r="B597" s="319" t="inlineStr">
        <is>
          <t>-</t>
        </is>
      </c>
      <c r="C597" s="319" t="inlineStr">
        <is>
          <t>-</t>
        </is>
      </c>
      <c r="D597" s="319" t="inlineStr">
        <is>
          <t>-</t>
        </is>
      </c>
      <c r="E597" s="319" t="inlineStr">
        <is>
          <t>-</t>
        </is>
      </c>
      <c r="F597" s="319" t="inlineStr">
        <is>
          <t>-</t>
        </is>
      </c>
      <c r="G597" s="319" t="inlineStr">
        <is>
          <t>-</t>
        </is>
      </c>
      <c r="H597" s="319" t="inlineStr">
        <is>
          <t>-</t>
        </is>
      </c>
      <c r="I597" s="319" t="inlineStr">
        <is>
          <t>-</t>
        </is>
      </c>
      <c r="J597" s="319" t="inlineStr">
        <is>
          <t>-</t>
        </is>
      </c>
      <c r="K597" s="319" t="inlineStr">
        <is>
          <t>-</t>
        </is>
      </c>
      <c r="L597" s="319" t="inlineStr">
        <is>
          <t>-</t>
        </is>
      </c>
      <c r="M597" s="319" t="inlineStr">
        <is>
          <t>-</t>
        </is>
      </c>
      <c r="N597" s="319" t="inlineStr">
        <is>
          <t>-</t>
        </is>
      </c>
      <c r="O597" s="319" t="inlineStr">
        <is>
          <t>US GAAP</t>
        </is>
      </c>
      <c r="P597" s="319" t="inlineStr">
        <is>
          <t>US GAAP</t>
        </is>
      </c>
      <c r="Q597" s="319" t="inlineStr">
        <is>
          <t>US GAAP</t>
        </is>
      </c>
      <c r="R597" s="319" t="inlineStr">
        <is>
          <t>US GAAP</t>
        </is>
      </c>
      <c r="S597" s="319" t="inlineStr">
        <is>
          <t>US GAAP</t>
        </is>
      </c>
      <c r="T597" s="319" t="inlineStr">
        <is>
          <t>US GAAP</t>
        </is>
      </c>
      <c r="U597" s="319" t="inlineStr">
        <is>
          <t>US GAAP</t>
        </is>
      </c>
      <c r="V597" s="319" t="inlineStr">
        <is>
          <t>US GAAP</t>
        </is>
      </c>
      <c r="W597" s="319" t="inlineStr">
        <is>
          <t>US GAAP</t>
        </is>
      </c>
      <c r="X597" s="319" t="inlineStr">
        <is>
          <t>US GAAP</t>
        </is>
      </c>
      <c r="Y597" s="319" t="inlineStr">
        <is>
          <t>US GAAP</t>
        </is>
      </c>
      <c r="Z597" s="319" t="inlineStr">
        <is>
          <t>US GAAP</t>
        </is>
      </c>
      <c r="AA597" s="319" t="inlineStr">
        <is>
          <t>US GAAP</t>
        </is>
      </c>
      <c r="AB597" s="319" t="inlineStr">
        <is>
          <t>US GAAP</t>
        </is>
      </c>
      <c r="AC597" s="319" t="inlineStr">
        <is>
          <t>US GAAP</t>
        </is>
      </c>
      <c r="AD597" s="319" t="inlineStr">
        <is>
          <t>US GAAP</t>
        </is>
      </c>
      <c r="AE597" s="319" t="inlineStr">
        <is>
          <t>US GAAP</t>
        </is>
      </c>
      <c r="AF597" s="319" t="inlineStr">
        <is>
          <t>US GAAP</t>
        </is>
      </c>
      <c r="AG597" s="319" t="inlineStr">
        <is>
          <t>US GAAP</t>
        </is>
      </c>
      <c r="AH597" s="319" t="inlineStr">
        <is>
          <t>US GAAP</t>
        </is>
      </c>
      <c r="AI597" s="319" t="inlineStr">
        <is>
          <t>US GAAP</t>
        </is>
      </c>
      <c r="AJ597" s="319" t="inlineStr">
        <is>
          <t>US GAAP</t>
        </is>
      </c>
      <c r="AK597" s="319" t="inlineStr">
        <is>
          <t>US GAAP</t>
        </is>
      </c>
      <c r="AL597" s="319" t="inlineStr">
        <is>
          <t>US GAAP</t>
        </is>
      </c>
      <c r="AM597" s="319" t="inlineStr">
        <is>
          <t>US GAAP</t>
        </is>
      </c>
      <c r="AN597" s="319" t="inlineStr">
        <is>
          <t>US GAAP</t>
        </is>
      </c>
      <c r="AO597" s="319" t="inlineStr">
        <is>
          <t>US GAAP</t>
        </is>
      </c>
      <c r="AP597" s="319" t="inlineStr">
        <is>
          <t>US GAAP</t>
        </is>
      </c>
      <c r="AQ597" s="319" t="inlineStr">
        <is>
          <t>US GAAP</t>
        </is>
      </c>
      <c r="AR597" s="319" t="inlineStr">
        <is>
          <t>US GAAP</t>
        </is>
      </c>
      <c r="AS597" s="319" t="inlineStr">
        <is>
          <t>US GAAP</t>
        </is>
      </c>
      <c r="AT597" s="319" t="inlineStr">
        <is>
          <t>US GAAP</t>
        </is>
      </c>
      <c r="AU597" s="319" t="inlineStr">
        <is>
          <t>US GAAP</t>
        </is>
      </c>
      <c r="AV597" s="319" t="inlineStr">
        <is>
          <t>US GAAP</t>
        </is>
      </c>
      <c r="AW597" s="319" t="inlineStr">
        <is>
          <t>US GAAP</t>
        </is>
      </c>
      <c r="AX597" s="319" t="inlineStr">
        <is>
          <t>US GAAP</t>
        </is>
      </c>
      <c r="AY597" s="319" t="inlineStr">
        <is>
          <t>US GAAP</t>
        </is>
      </c>
      <c r="AZ597" s="319" t="inlineStr">
        <is>
          <t>US GAAP</t>
        </is>
      </c>
      <c r="BA597" s="319" t="inlineStr">
        <is>
          <t>US GAAP</t>
        </is>
      </c>
      <c r="BB597" s="319" t="inlineStr">
        <is>
          <t>US GAAP</t>
        </is>
      </c>
      <c r="BC597" s="319" t="inlineStr">
        <is>
          <t>US GAAP</t>
        </is>
      </c>
      <c r="BD597" s="319" t="inlineStr">
        <is>
          <t>US GAAP</t>
        </is>
      </c>
      <c r="BE597" s="319" t="inlineStr">
        <is>
          <t>US GAAP</t>
        </is>
      </c>
      <c r="BF597" s="319" t="inlineStr">
        <is>
          <t>US GAAP</t>
        </is>
      </c>
      <c r="BG597" s="319" t="inlineStr">
        <is>
          <t>US GAAP</t>
        </is>
      </c>
      <c r="BH597" s="319" t="inlineStr">
        <is>
          <t>US GAAP</t>
        </is>
      </c>
      <c r="BI597" s="319" t="inlineStr">
        <is>
          <t>US GAAP</t>
        </is>
      </c>
      <c r="BJ597" s="319" t="inlineStr">
        <is>
          <t>US GAAP</t>
        </is>
      </c>
      <c r="BK597" s="319" t="inlineStr">
        <is>
          <t>US GAAP</t>
        </is>
      </c>
      <c r="BL597" s="319" t="inlineStr">
        <is>
          <t>US GAAP</t>
        </is>
      </c>
      <c r="BM597" s="319" t="inlineStr">
        <is>
          <t>US GAAP</t>
        </is>
      </c>
      <c r="BN597" s="319" t="inlineStr">
        <is>
          <t>US GAAP</t>
        </is>
      </c>
      <c r="BO597" s="319" t="inlineStr">
        <is>
          <t>US GAAP</t>
        </is>
      </c>
      <c r="BP597" s="319" t="inlineStr">
        <is>
          <t>US GAAP</t>
        </is>
      </c>
      <c r="BQ597" s="319" t="inlineStr">
        <is>
          <t>US GAAP</t>
        </is>
      </c>
      <c r="BR597" s="319" t="inlineStr">
        <is>
          <t>US GAAP</t>
        </is>
      </c>
      <c r="BS597" s="319" t="inlineStr">
        <is>
          <t>US GAAP</t>
        </is>
      </c>
      <c r="BT597" s="319" t="inlineStr">
        <is>
          <t>US GAAP</t>
        </is>
      </c>
      <c r="BU597" s="319" t="inlineStr">
        <is>
          <t>US GAAP</t>
        </is>
      </c>
      <c r="BV597" s="319" t="inlineStr">
        <is>
          <t>US GAAP</t>
        </is>
      </c>
      <c r="BW597" s="319" t="inlineStr">
        <is>
          <t>US GAAP</t>
        </is>
      </c>
      <c r="BX597" s="319" t="inlineStr">
        <is>
          <t>US GAAP</t>
        </is>
      </c>
      <c r="BY597" s="319" t="inlineStr">
        <is>
          <t>-</t>
        </is>
      </c>
      <c r="BZ597" s="319" t="inlineStr">
        <is>
          <t>-</t>
        </is>
      </c>
      <c r="CA597" s="319" t="inlineStr">
        <is>
          <t>-</t>
        </is>
      </c>
      <c r="CB597" s="319" t="inlineStr">
        <is>
          <t>-</t>
        </is>
      </c>
      <c r="CC597" s="302" t="n"/>
      <c r="CD597" s="302" t="n"/>
      <c r="CE597" s="302" t="n"/>
      <c r="CF597" s="302" t="n"/>
      <c r="CG597" s="302" t="n"/>
      <c r="CH597" s="302" t="n"/>
      <c r="CI597" s="302" t="n"/>
      <c r="CJ597" s="302" t="n"/>
      <c r="CK597" s="302" t="n"/>
      <c r="CL597" s="302" t="n"/>
      <c r="CM597" s="302" t="n"/>
      <c r="CN597" s="302" t="n"/>
      <c r="CO597" s="302" t="n"/>
      <c r="CP597" s="302" t="n"/>
      <c r="CQ597" s="302" t="n"/>
      <c r="CR597" s="302" t="n"/>
      <c r="CS597" s="302" t="n"/>
      <c r="CT597" s="302" t="n"/>
      <c r="CU597" s="302" t="n"/>
      <c r="CV597" s="302" t="n"/>
    </row>
    <row r="598" ht="10.5" customHeight="1" s="412">
      <c r="A598" s="318" t="inlineStr">
        <is>
          <t>Same Store Sales Growth %</t>
        </is>
      </c>
      <c r="B598" s="319" t="inlineStr">
        <is>
          <t>-</t>
        </is>
      </c>
      <c r="C598" s="319" t="inlineStr">
        <is>
          <t>-</t>
        </is>
      </c>
      <c r="D598" s="319" t="inlineStr">
        <is>
          <t>-</t>
        </is>
      </c>
      <c r="E598" s="319" t="inlineStr">
        <is>
          <t>-</t>
        </is>
      </c>
      <c r="F598" s="319" t="inlineStr">
        <is>
          <t>-</t>
        </is>
      </c>
      <c r="G598" s="319" t="inlineStr">
        <is>
          <t>-</t>
        </is>
      </c>
      <c r="H598" s="319" t="inlineStr">
        <is>
          <t>-</t>
        </is>
      </c>
      <c r="I598" s="319" t="inlineStr">
        <is>
          <t>-</t>
        </is>
      </c>
      <c r="J598" s="319" t="inlineStr">
        <is>
          <t>-</t>
        </is>
      </c>
      <c r="K598" s="319" t="inlineStr">
        <is>
          <t>-</t>
        </is>
      </c>
      <c r="L598" s="319" t="inlineStr">
        <is>
          <t>-</t>
        </is>
      </c>
      <c r="M598" s="319" t="inlineStr">
        <is>
          <t>-</t>
        </is>
      </c>
      <c r="N598" s="319" t="inlineStr">
        <is>
          <t>-</t>
        </is>
      </c>
      <c r="O598" s="461" t="n">
        <v>29</v>
      </c>
      <c r="P598" s="461" t="n">
        <v>28</v>
      </c>
      <c r="Q598" s="461" t="n">
        <v>19</v>
      </c>
      <c r="R598" s="461" t="n">
        <v>20</v>
      </c>
      <c r="S598" s="461" t="n">
        <v>16</v>
      </c>
      <c r="T598" s="461" t="n">
        <v>25</v>
      </c>
      <c r="U598" s="461" t="n">
        <v>24</v>
      </c>
      <c r="V598" s="461" t="n">
        <v>15</v>
      </c>
      <c r="W598" s="461" t="n">
        <v>18</v>
      </c>
      <c r="X598" s="461" t="n">
        <v>10</v>
      </c>
      <c r="Y598" s="461" t="n">
        <v>7</v>
      </c>
      <c r="Z598" s="461" t="n">
        <v>8</v>
      </c>
      <c r="AA598" s="461" t="n">
        <v>5</v>
      </c>
      <c r="AB598" s="461" t="n">
        <v>-2</v>
      </c>
      <c r="AC598" s="461" t="n">
        <v>1</v>
      </c>
      <c r="AD598" s="461" t="n">
        <v>-5</v>
      </c>
      <c r="AE598" s="461" t="n">
        <v>3</v>
      </c>
      <c r="AF598" s="461" t="n">
        <v>8</v>
      </c>
      <c r="AG598" s="461" t="n">
        <v>6</v>
      </c>
      <c r="AH598" s="461" t="n">
        <v>11</v>
      </c>
      <c r="AI598" s="461" t="n">
        <v>9</v>
      </c>
      <c r="AJ598" s="461" t="n">
        <v>11</v>
      </c>
      <c r="AK598" s="461" t="n">
        <v>8</v>
      </c>
      <c r="AL598" s="461" t="n">
        <v>5</v>
      </c>
      <c r="AM598" s="461" t="n">
        <v>7</v>
      </c>
      <c r="AN598" s="461" t="n">
        <v>7</v>
      </c>
      <c r="AO598" s="461" t="n">
        <v>-1</v>
      </c>
      <c r="AP598" s="461" t="n">
        <v>7</v>
      </c>
      <c r="AQ598" s="461" t="n">
        <v>7</v>
      </c>
      <c r="AR598" s="461" t="n">
        <v>11</v>
      </c>
      <c r="AS598" s="461" t="n">
        <v>19</v>
      </c>
      <c r="AT598" s="461" t="n">
        <v>19</v>
      </c>
      <c r="AU598" s="461" t="n">
        <v>18</v>
      </c>
      <c r="AV598" s="461" t="n">
        <v>16</v>
      </c>
      <c r="AW598" s="461" t="n">
        <v>16</v>
      </c>
      <c r="AX598" s="461" t="n">
        <v>17</v>
      </c>
      <c r="AY598" s="461" t="n">
        <v>17</v>
      </c>
      <c r="AZ598" s="461" t="n">
        <v>20</v>
      </c>
      <c r="BA598" s="462" t="n">
        <v>-16.61905</v>
      </c>
      <c r="BB598" s="462" t="n">
        <v>-8.91667</v>
      </c>
      <c r="BC598" s="461" t="n">
        <v>18</v>
      </c>
      <c r="BD598" s="461" t="n">
        <v>20</v>
      </c>
      <c r="BE598" s="462" t="n">
        <v>63.3</v>
      </c>
      <c r="BF598" s="461" t="n">
        <v>47.9</v>
      </c>
      <c r="BG598" s="461" t="n">
        <v>26</v>
      </c>
      <c r="BH598" s="461" t="n">
        <v>22</v>
      </c>
      <c r="BI598" s="461" t="n">
        <v>29</v>
      </c>
      <c r="BJ598" s="461" t="n">
        <v>25</v>
      </c>
      <c r="BK598" s="461" t="n">
        <v>25</v>
      </c>
      <c r="BL598" s="461" t="n">
        <v>30</v>
      </c>
      <c r="BM598" s="461" t="n">
        <v>17</v>
      </c>
      <c r="BN598" s="461" t="n">
        <v>13</v>
      </c>
      <c r="BO598" s="461" t="n">
        <v>14</v>
      </c>
      <c r="BP598" s="461" t="n">
        <v>12</v>
      </c>
      <c r="BQ598" s="461" t="n">
        <v>7</v>
      </c>
      <c r="BR598" s="462" t="n">
        <v>6.42222</v>
      </c>
      <c r="BS598" s="462" t="n">
        <v>7.57778</v>
      </c>
      <c r="BT598" s="462" t="n">
        <v>8.144439999999999</v>
      </c>
      <c r="BU598" s="462" t="n">
        <v>7</v>
      </c>
      <c r="BV598" s="462" t="n">
        <v>7</v>
      </c>
      <c r="BW598" s="462" t="n">
        <v>7</v>
      </c>
      <c r="BX598" s="462" t="n">
        <v>8</v>
      </c>
      <c r="BY598" s="319" t="inlineStr">
        <is>
          <t>-</t>
        </is>
      </c>
      <c r="BZ598" s="319" t="inlineStr">
        <is>
          <t>-</t>
        </is>
      </c>
      <c r="CA598" s="319" t="inlineStr">
        <is>
          <t>-</t>
        </is>
      </c>
      <c r="CB598" s="319" t="inlineStr">
        <is>
          <t>-</t>
        </is>
      </c>
      <c r="CC598" s="302" t="n"/>
      <c r="CD598" s="302" t="n"/>
      <c r="CE598" s="302" t="n"/>
      <c r="CF598" s="302" t="n"/>
      <c r="CG598" s="302" t="n"/>
      <c r="CH598" s="302" t="n"/>
      <c r="CI598" s="302" t="n"/>
      <c r="CJ598" s="302" t="n"/>
      <c r="CK598" s="302" t="n"/>
      <c r="CL598" s="302" t="n"/>
      <c r="CM598" s="302" t="n"/>
      <c r="CN598" s="302" t="n"/>
      <c r="CO598" s="302" t="n"/>
      <c r="CP598" s="302" t="n"/>
      <c r="CQ598" s="302" t="n"/>
      <c r="CR598" s="302" t="n"/>
      <c r="CS598" s="302" t="n"/>
      <c r="CT598" s="302" t="n"/>
      <c r="CU598" s="302" t="n"/>
      <c r="CV598" s="302" t="n"/>
    </row>
    <row r="599" ht="10.5" customHeight="1" s="412">
      <c r="A599" s="302" t="inlineStr">
        <is>
          <t xml:space="preserve">    Final Est.</t>
        </is>
      </c>
      <c r="B599" s="319" t="inlineStr">
        <is>
          <t>-</t>
        </is>
      </c>
      <c r="C599" s="319" t="inlineStr">
        <is>
          <t>-</t>
        </is>
      </c>
      <c r="D599" s="319" t="inlineStr">
        <is>
          <t>-</t>
        </is>
      </c>
      <c r="E599" s="319" t="inlineStr">
        <is>
          <t>-</t>
        </is>
      </c>
      <c r="F599" s="319" t="inlineStr">
        <is>
          <t>-</t>
        </is>
      </c>
      <c r="G599" s="319" t="inlineStr">
        <is>
          <t>-</t>
        </is>
      </c>
      <c r="H599" s="319" t="inlineStr">
        <is>
          <t>-</t>
        </is>
      </c>
      <c r="I599" s="319" t="inlineStr">
        <is>
          <t>-</t>
        </is>
      </c>
      <c r="J599" s="319" t="inlineStr">
        <is>
          <t>-</t>
        </is>
      </c>
      <c r="K599" s="319" t="inlineStr">
        <is>
          <t>-</t>
        </is>
      </c>
      <c r="L599" s="319" t="inlineStr">
        <is>
          <t>-</t>
        </is>
      </c>
      <c r="M599" s="319" t="inlineStr">
        <is>
          <t>-</t>
        </is>
      </c>
      <c r="N599" s="319" t="inlineStr">
        <is>
          <t>-</t>
        </is>
      </c>
      <c r="O599" s="462" t="n">
        <v>22.93333</v>
      </c>
      <c r="P599" s="462" t="n">
        <v>29</v>
      </c>
      <c r="Q599" s="462" t="n">
        <v>14.25385</v>
      </c>
      <c r="R599" s="462" t="n">
        <v>19.1</v>
      </c>
      <c r="S599" s="462" t="n">
        <v>16.03333</v>
      </c>
      <c r="T599" s="462" t="n">
        <v>23.85</v>
      </c>
      <c r="U599" s="462" t="n">
        <v>22.94</v>
      </c>
      <c r="V599" s="462" t="n">
        <v>13.12308</v>
      </c>
      <c r="W599" s="462" t="n">
        <v>14.9375</v>
      </c>
      <c r="X599" s="462" t="n">
        <v>8.782349999999999</v>
      </c>
      <c r="Y599" s="462" t="n">
        <v>7.04444</v>
      </c>
      <c r="Z599" s="462" t="n">
        <v>6.765</v>
      </c>
      <c r="AA599" s="462" t="n">
        <v>5.68182</v>
      </c>
      <c r="AB599" s="462" t="n">
        <v>-4.09048</v>
      </c>
      <c r="AC599" s="462" t="n">
        <v>0.22143</v>
      </c>
      <c r="AD599" s="462" t="n">
        <v>-2.69</v>
      </c>
      <c r="AE599" s="462" t="n">
        <v>2.065</v>
      </c>
      <c r="AF599" s="462" t="n">
        <v>6.88333</v>
      </c>
      <c r="AG599" s="462" t="n">
        <v>2.74091</v>
      </c>
      <c r="AH599" s="462" t="n">
        <v>7.56957</v>
      </c>
      <c r="AI599" s="462" t="n">
        <v>9.148</v>
      </c>
      <c r="AJ599" s="462" t="n">
        <v>8.377269999999999</v>
      </c>
      <c r="AK599" s="462" t="n">
        <v>6.55926</v>
      </c>
      <c r="AL599" s="462" t="n">
        <v>5.92381</v>
      </c>
      <c r="AM599" s="462" t="n">
        <v>5.1</v>
      </c>
      <c r="AN599" s="462" t="n">
        <v>5.376</v>
      </c>
      <c r="AO599" s="462" t="n">
        <v>-1.96087</v>
      </c>
      <c r="AP599" s="462" t="n">
        <v>4.14583</v>
      </c>
      <c r="AQ599" s="462" t="n">
        <v>5.19</v>
      </c>
      <c r="AR599" s="462" t="n">
        <v>8.81765</v>
      </c>
      <c r="AS599" s="462" t="n">
        <v>12.29091</v>
      </c>
      <c r="AT599" s="462" t="n">
        <v>9.622730000000001</v>
      </c>
      <c r="AU599" s="462" t="n">
        <v>13.94091</v>
      </c>
      <c r="AV599" s="462" t="n">
        <v>16.715</v>
      </c>
      <c r="AW599" s="462" t="n">
        <v>11.53478</v>
      </c>
      <c r="AX599" s="462" t="n">
        <v>12.06667</v>
      </c>
      <c r="AY599" s="462" t="n">
        <v>14.34</v>
      </c>
      <c r="AZ599" s="462" t="n">
        <v>15.45333</v>
      </c>
      <c r="BA599" s="319" t="inlineStr">
        <is>
          <t>-</t>
        </is>
      </c>
      <c r="BB599" s="319" t="inlineStr">
        <is>
          <t>-</t>
        </is>
      </c>
      <c r="BC599" s="462" t="n">
        <v>3.35294</v>
      </c>
      <c r="BD599" s="462" t="n">
        <v>11.69412</v>
      </c>
      <c r="BE599" s="319" t="inlineStr">
        <is>
          <t>-</t>
        </is>
      </c>
      <c r="BF599" s="462" t="n">
        <v>50.41818</v>
      </c>
      <c r="BG599" s="462" t="n">
        <v>26.20714</v>
      </c>
      <c r="BH599" s="462" t="n">
        <v>26.54</v>
      </c>
      <c r="BI599" s="462" t="n">
        <v>20.73846</v>
      </c>
      <c r="BJ599" s="462" t="n">
        <v>17.98462</v>
      </c>
      <c r="BK599" s="462" t="n">
        <v>19.33636</v>
      </c>
      <c r="BL599" s="462" t="n">
        <v>24.46923</v>
      </c>
      <c r="BM599" s="462" t="n">
        <v>14.91538</v>
      </c>
      <c r="BN599" s="462" t="n">
        <v>11.8</v>
      </c>
      <c r="BO599" s="462" t="n">
        <v>12.44286</v>
      </c>
      <c r="BP599" s="462" t="n">
        <v>11.91538</v>
      </c>
      <c r="BQ599" s="462" t="n">
        <v>6.67</v>
      </c>
      <c r="BR599" s="319" t="inlineStr">
        <is>
          <t>-</t>
        </is>
      </c>
      <c r="BS599" s="319" t="inlineStr">
        <is>
          <t>-</t>
        </is>
      </c>
      <c r="BT599" s="319" t="inlineStr">
        <is>
          <t>-</t>
        </is>
      </c>
      <c r="BU599" s="319" t="inlineStr">
        <is>
          <t>-</t>
        </is>
      </c>
      <c r="BV599" s="319" t="inlineStr">
        <is>
          <t>-</t>
        </is>
      </c>
      <c r="BW599" s="319" t="inlineStr">
        <is>
          <t>-</t>
        </is>
      </c>
      <c r="BX599" s="319" t="inlineStr">
        <is>
          <t>-</t>
        </is>
      </c>
      <c r="BY599" s="319" t="inlineStr">
        <is>
          <t>-</t>
        </is>
      </c>
      <c r="BZ599" s="319" t="inlineStr">
        <is>
          <t>-</t>
        </is>
      </c>
      <c r="CA599" s="319" t="inlineStr">
        <is>
          <t>-</t>
        </is>
      </c>
      <c r="CB599" s="319" t="inlineStr">
        <is>
          <t>-</t>
        </is>
      </c>
      <c r="CC599" s="302" t="n"/>
      <c r="CD599" s="302" t="n"/>
      <c r="CE599" s="302" t="n"/>
      <c r="CF599" s="302" t="n"/>
      <c r="CG599" s="302" t="n"/>
      <c r="CH599" s="302" t="n"/>
      <c r="CI599" s="302" t="n"/>
      <c r="CJ599" s="302" t="n"/>
      <c r="CK599" s="302" t="n"/>
      <c r="CL599" s="302" t="n"/>
      <c r="CM599" s="302" t="n"/>
      <c r="CN599" s="302" t="n"/>
      <c r="CO599" s="302" t="n"/>
      <c r="CP599" s="302" t="n"/>
      <c r="CQ599" s="302" t="n"/>
      <c r="CR599" s="302" t="n"/>
      <c r="CS599" s="302" t="n"/>
      <c r="CT599" s="302" t="n"/>
      <c r="CU599" s="302" t="n"/>
      <c r="CV599" s="302" t="n"/>
    </row>
    <row r="600" ht="10.5" customHeight="1" s="412">
      <c r="A600" s="302" t="inlineStr">
        <is>
          <t xml:space="preserve">    Median</t>
        </is>
      </c>
      <c r="B600" s="319" t="inlineStr">
        <is>
          <t>-</t>
        </is>
      </c>
      <c r="C600" s="319" t="inlineStr">
        <is>
          <t>-</t>
        </is>
      </c>
      <c r="D600" s="319" t="inlineStr">
        <is>
          <t>-</t>
        </is>
      </c>
      <c r="E600" s="319" t="inlineStr">
        <is>
          <t>-</t>
        </is>
      </c>
      <c r="F600" s="319" t="inlineStr">
        <is>
          <t>-</t>
        </is>
      </c>
      <c r="G600" s="319" t="inlineStr">
        <is>
          <t>-</t>
        </is>
      </c>
      <c r="H600" s="319" t="inlineStr">
        <is>
          <t>-</t>
        </is>
      </c>
      <c r="I600" s="319" t="inlineStr">
        <is>
          <t>-</t>
        </is>
      </c>
      <c r="J600" s="319" t="inlineStr">
        <is>
          <t>-</t>
        </is>
      </c>
      <c r="K600" s="319" t="inlineStr">
        <is>
          <t>-</t>
        </is>
      </c>
      <c r="L600" s="319" t="inlineStr">
        <is>
          <t>-</t>
        </is>
      </c>
      <c r="M600" s="319" t="inlineStr">
        <is>
          <t>-</t>
        </is>
      </c>
      <c r="N600" s="319" t="inlineStr">
        <is>
          <t>-</t>
        </is>
      </c>
      <c r="O600" s="462" t="n">
        <v>22</v>
      </c>
      <c r="P600" s="462" t="n">
        <v>28.05</v>
      </c>
      <c r="Q600" s="462" t="n">
        <v>13.4</v>
      </c>
      <c r="R600" s="462" t="n">
        <v>19</v>
      </c>
      <c r="S600" s="462" t="n">
        <v>16.15</v>
      </c>
      <c r="T600" s="462" t="n">
        <v>24</v>
      </c>
      <c r="U600" s="462" t="n">
        <v>23</v>
      </c>
      <c r="V600" s="462" t="n">
        <v>13</v>
      </c>
      <c r="W600" s="462" t="n">
        <v>15</v>
      </c>
      <c r="X600" s="462" t="n">
        <v>9</v>
      </c>
      <c r="Y600" s="462" t="n">
        <v>7</v>
      </c>
      <c r="Z600" s="462" t="n">
        <v>7</v>
      </c>
      <c r="AA600" s="462" t="n">
        <v>5.7</v>
      </c>
      <c r="AB600" s="462" t="n">
        <v>-4</v>
      </c>
      <c r="AC600" s="462" t="n">
        <v>0</v>
      </c>
      <c r="AD600" s="462" t="n">
        <v>-2.65</v>
      </c>
      <c r="AE600" s="462" t="n">
        <v>2</v>
      </c>
      <c r="AF600" s="462" t="n">
        <v>7</v>
      </c>
      <c r="AG600" s="462" t="n">
        <v>2.65</v>
      </c>
      <c r="AH600" s="462" t="n">
        <v>8</v>
      </c>
      <c r="AI600" s="462" t="n">
        <v>9.4</v>
      </c>
      <c r="AJ600" s="462" t="n">
        <v>8.6</v>
      </c>
      <c r="AK600" s="462" t="n">
        <v>6.4</v>
      </c>
      <c r="AL600" s="462" t="n">
        <v>5.7</v>
      </c>
      <c r="AM600" s="462" t="n">
        <v>5</v>
      </c>
      <c r="AN600" s="462" t="n">
        <v>5.3</v>
      </c>
      <c r="AO600" s="462" t="n">
        <v>-2</v>
      </c>
      <c r="AP600" s="462" t="n">
        <v>4</v>
      </c>
      <c r="AQ600" s="462" t="n">
        <v>5</v>
      </c>
      <c r="AR600" s="462" t="n">
        <v>9</v>
      </c>
      <c r="AS600" s="462" t="n">
        <v>12.05</v>
      </c>
      <c r="AT600" s="462" t="n">
        <v>9.25</v>
      </c>
      <c r="AU600" s="462" t="n">
        <v>14</v>
      </c>
      <c r="AV600" s="462" t="n">
        <v>16.95</v>
      </c>
      <c r="AW600" s="462" t="n">
        <v>11.2</v>
      </c>
      <c r="AX600" s="462" t="n">
        <v>11.5</v>
      </c>
      <c r="AY600" s="462" t="n">
        <v>14.15</v>
      </c>
      <c r="AZ600" s="462" t="n">
        <v>17</v>
      </c>
      <c r="BA600" s="462" t="n">
        <v>-17</v>
      </c>
      <c r="BB600" s="462" t="n">
        <v>-7.5</v>
      </c>
      <c r="BC600" s="462" t="n">
        <v>4</v>
      </c>
      <c r="BD600" s="462" t="n">
        <v>11.9</v>
      </c>
      <c r="BE600" s="462" t="n">
        <v>61.7</v>
      </c>
      <c r="BF600" s="462" t="n">
        <v>35</v>
      </c>
      <c r="BG600" s="462" t="n">
        <v>25.5</v>
      </c>
      <c r="BH600" s="462" t="n">
        <v>24</v>
      </c>
      <c r="BI600" s="462" t="n">
        <v>22.4</v>
      </c>
      <c r="BJ600" s="462" t="n">
        <v>18</v>
      </c>
      <c r="BK600" s="462" t="n">
        <v>18.4</v>
      </c>
      <c r="BL600" s="462" t="n">
        <v>24</v>
      </c>
      <c r="BM600" s="462" t="n">
        <v>15.5</v>
      </c>
      <c r="BN600" s="462" t="n">
        <v>11</v>
      </c>
      <c r="BO600" s="462" t="n">
        <v>12</v>
      </c>
      <c r="BP600" s="462" t="n">
        <v>12</v>
      </c>
      <c r="BQ600" s="462" t="n">
        <v>6.05</v>
      </c>
      <c r="BR600" s="462" t="n">
        <v>6</v>
      </c>
      <c r="BS600" s="462" t="n">
        <v>7.6</v>
      </c>
      <c r="BT600" s="462" t="n">
        <v>8.5</v>
      </c>
      <c r="BU600" s="462" t="n">
        <v>7</v>
      </c>
      <c r="BV600" s="462" t="n">
        <v>7</v>
      </c>
      <c r="BW600" s="462" t="n">
        <v>7</v>
      </c>
      <c r="BX600" s="462" t="n">
        <v>8</v>
      </c>
      <c r="BY600" s="319" t="inlineStr">
        <is>
          <t>-</t>
        </is>
      </c>
      <c r="BZ600" s="319" t="inlineStr">
        <is>
          <t>-</t>
        </is>
      </c>
      <c r="CA600" s="319" t="inlineStr">
        <is>
          <t>-</t>
        </is>
      </c>
      <c r="CB600" s="319" t="inlineStr">
        <is>
          <t>-</t>
        </is>
      </c>
      <c r="CC600" s="302" t="n"/>
      <c r="CD600" s="302" t="n"/>
      <c r="CE600" s="302" t="n"/>
      <c r="CF600" s="302" t="n"/>
      <c r="CG600" s="302" t="n"/>
      <c r="CH600" s="302" t="n"/>
      <c r="CI600" s="302" t="n"/>
      <c r="CJ600" s="302" t="n"/>
      <c r="CK600" s="302" t="n"/>
      <c r="CL600" s="302" t="n"/>
      <c r="CM600" s="302" t="n"/>
      <c r="CN600" s="302" t="n"/>
      <c r="CO600" s="302" t="n"/>
      <c r="CP600" s="302" t="n"/>
      <c r="CQ600" s="302" t="n"/>
      <c r="CR600" s="302" t="n"/>
      <c r="CS600" s="302" t="n"/>
      <c r="CT600" s="302" t="n"/>
      <c r="CU600" s="302" t="n"/>
      <c r="CV600" s="302" t="n"/>
    </row>
    <row r="601" ht="10.5" customHeight="1" s="412">
      <c r="A601" s="302" t="inlineStr">
        <is>
          <t xml:space="preserve">    High</t>
        </is>
      </c>
      <c r="B601" s="319" t="inlineStr">
        <is>
          <t>-</t>
        </is>
      </c>
      <c r="C601" s="319" t="inlineStr">
        <is>
          <t>-</t>
        </is>
      </c>
      <c r="D601" s="319" t="inlineStr">
        <is>
          <t>-</t>
        </is>
      </c>
      <c r="E601" s="319" t="inlineStr">
        <is>
          <t>-</t>
        </is>
      </c>
      <c r="F601" s="319" t="inlineStr">
        <is>
          <t>-</t>
        </is>
      </c>
      <c r="G601" s="319" t="inlineStr">
        <is>
          <t>-</t>
        </is>
      </c>
      <c r="H601" s="319" t="inlineStr">
        <is>
          <t>-</t>
        </is>
      </c>
      <c r="I601" s="319" t="inlineStr">
        <is>
          <t>-</t>
        </is>
      </c>
      <c r="J601" s="319" t="inlineStr">
        <is>
          <t>-</t>
        </is>
      </c>
      <c r="K601" s="319" t="inlineStr">
        <is>
          <t>-</t>
        </is>
      </c>
      <c r="L601" s="319" t="inlineStr">
        <is>
          <t>-</t>
        </is>
      </c>
      <c r="M601" s="319" t="inlineStr">
        <is>
          <t>-</t>
        </is>
      </c>
      <c r="N601" s="319" t="inlineStr">
        <is>
          <t>-</t>
        </is>
      </c>
      <c r="O601" s="462" t="n">
        <v>28</v>
      </c>
      <c r="P601" s="462" t="n">
        <v>35</v>
      </c>
      <c r="Q601" s="462" t="n">
        <v>18.3</v>
      </c>
      <c r="R601" s="462" t="n">
        <v>23.1</v>
      </c>
      <c r="S601" s="462" t="n">
        <v>19</v>
      </c>
      <c r="T601" s="462" t="n">
        <v>25.1</v>
      </c>
      <c r="U601" s="462" t="n">
        <v>26.1</v>
      </c>
      <c r="V601" s="462" t="n">
        <v>16</v>
      </c>
      <c r="W601" s="462" t="n">
        <v>18</v>
      </c>
      <c r="X601" s="462" t="n">
        <v>11.4</v>
      </c>
      <c r="Y601" s="462" t="n">
        <v>9</v>
      </c>
      <c r="Z601" s="462" t="n">
        <v>8.6</v>
      </c>
      <c r="AA601" s="462" t="n">
        <v>8</v>
      </c>
      <c r="AB601" s="462" t="n">
        <v>-2</v>
      </c>
      <c r="AC601" s="462" t="n">
        <v>2</v>
      </c>
      <c r="AD601" s="462" t="n">
        <v>-0.4</v>
      </c>
      <c r="AE601" s="462" t="n">
        <v>3.3</v>
      </c>
      <c r="AF601" s="462" t="n">
        <v>8</v>
      </c>
      <c r="AG601" s="462" t="n">
        <v>5</v>
      </c>
      <c r="AH601" s="462" t="n">
        <v>9</v>
      </c>
      <c r="AI601" s="462" t="n">
        <v>10.8</v>
      </c>
      <c r="AJ601" s="462" t="n">
        <v>9.300000000000001</v>
      </c>
      <c r="AK601" s="462" t="n">
        <v>9</v>
      </c>
      <c r="AL601" s="462" t="n">
        <v>9</v>
      </c>
      <c r="AM601" s="462" t="n">
        <v>6.1</v>
      </c>
      <c r="AN601" s="462" t="n">
        <v>6.3</v>
      </c>
      <c r="AO601" s="462" t="n">
        <v>-0.5</v>
      </c>
      <c r="AP601" s="462" t="n">
        <v>7</v>
      </c>
      <c r="AQ601" s="462" t="n">
        <v>7</v>
      </c>
      <c r="AR601" s="462" t="n">
        <v>12</v>
      </c>
      <c r="AS601" s="462" t="n">
        <v>14</v>
      </c>
      <c r="AT601" s="462" t="n">
        <v>11.7</v>
      </c>
      <c r="AU601" s="462" t="n">
        <v>15.2</v>
      </c>
      <c r="AV601" s="462" t="n">
        <v>18</v>
      </c>
      <c r="AW601" s="462" t="n">
        <v>14</v>
      </c>
      <c r="AX601" s="462" t="n">
        <v>16</v>
      </c>
      <c r="AY601" s="462" t="n">
        <v>17</v>
      </c>
      <c r="AZ601" s="462" t="n">
        <v>19</v>
      </c>
      <c r="BA601" s="462" t="n">
        <v>2.4</v>
      </c>
      <c r="BB601" s="462" t="n">
        <v>8.800000000000001</v>
      </c>
      <c r="BC601" s="462" t="n">
        <v>14</v>
      </c>
      <c r="BD601" s="462" t="n">
        <v>18</v>
      </c>
      <c r="BE601" s="462" t="n">
        <v>82.3</v>
      </c>
      <c r="BF601" s="462" t="n">
        <v>105</v>
      </c>
      <c r="BG601" s="462" t="n">
        <v>37</v>
      </c>
      <c r="BH601" s="462" t="n">
        <v>45.8</v>
      </c>
      <c r="BI601" s="462" t="n">
        <v>24.8</v>
      </c>
      <c r="BJ601" s="462" t="n">
        <v>23.8</v>
      </c>
      <c r="BK601" s="462" t="n">
        <v>27.9</v>
      </c>
      <c r="BL601" s="462" t="n">
        <v>30.1</v>
      </c>
      <c r="BM601" s="462" t="n">
        <v>19</v>
      </c>
      <c r="BN601" s="462" t="n">
        <v>15</v>
      </c>
      <c r="BO601" s="462" t="n">
        <v>16.2</v>
      </c>
      <c r="BP601" s="462" t="n">
        <v>14.5</v>
      </c>
      <c r="BQ601" s="462" t="n">
        <v>9</v>
      </c>
      <c r="BR601" s="462" t="n">
        <v>10</v>
      </c>
      <c r="BS601" s="462" t="n">
        <v>14</v>
      </c>
      <c r="BT601" s="462" t="n">
        <v>14</v>
      </c>
      <c r="BU601" s="462" t="n">
        <v>7</v>
      </c>
      <c r="BV601" s="462" t="n">
        <v>7</v>
      </c>
      <c r="BW601" s="462" t="n">
        <v>7</v>
      </c>
      <c r="BX601" s="462" t="n">
        <v>8</v>
      </c>
      <c r="BY601" s="319" t="inlineStr">
        <is>
          <t>-</t>
        </is>
      </c>
      <c r="BZ601" s="319" t="inlineStr">
        <is>
          <t>-</t>
        </is>
      </c>
      <c r="CA601" s="319" t="inlineStr">
        <is>
          <t>-</t>
        </is>
      </c>
      <c r="CB601" s="319" t="inlineStr">
        <is>
          <t>-</t>
        </is>
      </c>
      <c r="CC601" s="302" t="n"/>
      <c r="CD601" s="302" t="n"/>
      <c r="CE601" s="302" t="n"/>
      <c r="CF601" s="302" t="n"/>
      <c r="CG601" s="302" t="n"/>
      <c r="CH601" s="302" t="n"/>
      <c r="CI601" s="302" t="n"/>
      <c r="CJ601" s="302" t="n"/>
      <c r="CK601" s="302" t="n"/>
      <c r="CL601" s="302" t="n"/>
      <c r="CM601" s="302" t="n"/>
      <c r="CN601" s="302" t="n"/>
      <c r="CO601" s="302" t="n"/>
      <c r="CP601" s="302" t="n"/>
      <c r="CQ601" s="302" t="n"/>
      <c r="CR601" s="302" t="n"/>
      <c r="CS601" s="302" t="n"/>
      <c r="CT601" s="302" t="n"/>
      <c r="CU601" s="302" t="n"/>
      <c r="CV601" s="302" t="n"/>
    </row>
    <row r="602" ht="10.5" customHeight="1" s="412">
      <c r="A602" s="302" t="inlineStr">
        <is>
          <t xml:space="preserve">    Low</t>
        </is>
      </c>
      <c r="B602" s="319" t="inlineStr">
        <is>
          <t>-</t>
        </is>
      </c>
      <c r="C602" s="319" t="inlineStr">
        <is>
          <t>-</t>
        </is>
      </c>
      <c r="D602" s="319" t="inlineStr">
        <is>
          <t>-</t>
        </is>
      </c>
      <c r="E602" s="319" t="inlineStr">
        <is>
          <t>-</t>
        </is>
      </c>
      <c r="F602" s="319" t="inlineStr">
        <is>
          <t>-</t>
        </is>
      </c>
      <c r="G602" s="319" t="inlineStr">
        <is>
          <t>-</t>
        </is>
      </c>
      <c r="H602" s="319" t="inlineStr">
        <is>
          <t>-</t>
        </is>
      </c>
      <c r="I602" s="319" t="inlineStr">
        <is>
          <t>-</t>
        </is>
      </c>
      <c r="J602" s="319" t="inlineStr">
        <is>
          <t>-</t>
        </is>
      </c>
      <c r="K602" s="319" t="inlineStr">
        <is>
          <t>-</t>
        </is>
      </c>
      <c r="L602" s="319" t="inlineStr">
        <is>
          <t>-</t>
        </is>
      </c>
      <c r="M602" s="319" t="inlineStr">
        <is>
          <t>-</t>
        </is>
      </c>
      <c r="N602" s="319" t="inlineStr">
        <is>
          <t>-</t>
        </is>
      </c>
      <c r="O602" s="462" t="n">
        <v>18.8</v>
      </c>
      <c r="P602" s="462" t="n">
        <v>27</v>
      </c>
      <c r="Q602" s="462" t="n">
        <v>12</v>
      </c>
      <c r="R602" s="462" t="n">
        <v>16</v>
      </c>
      <c r="S602" s="462" t="n">
        <v>13</v>
      </c>
      <c r="T602" s="462" t="n">
        <v>22</v>
      </c>
      <c r="U602" s="462" t="n">
        <v>20</v>
      </c>
      <c r="V602" s="462" t="n">
        <v>10</v>
      </c>
      <c r="W602" s="462" t="n">
        <v>13</v>
      </c>
      <c r="X602" s="462" t="n">
        <v>7</v>
      </c>
      <c r="Y602" s="462" t="n">
        <v>5</v>
      </c>
      <c r="Z602" s="462" t="n">
        <v>5</v>
      </c>
      <c r="AA602" s="462" t="n">
        <v>4</v>
      </c>
      <c r="AB602" s="462" t="n">
        <v>-5.5</v>
      </c>
      <c r="AC602" s="462" t="n">
        <v>0</v>
      </c>
      <c r="AD602" s="462" t="n">
        <v>-4.9</v>
      </c>
      <c r="AE602" s="462" t="n">
        <v>1</v>
      </c>
      <c r="AF602" s="462" t="n">
        <v>6</v>
      </c>
      <c r="AG602" s="462" t="n">
        <v>1.2</v>
      </c>
      <c r="AH602" s="462" t="n">
        <v>5</v>
      </c>
      <c r="AI602" s="462" t="n">
        <v>7</v>
      </c>
      <c r="AJ602" s="462" t="n">
        <v>6</v>
      </c>
      <c r="AK602" s="462" t="n">
        <v>5</v>
      </c>
      <c r="AL602" s="462" t="n">
        <v>4</v>
      </c>
      <c r="AM602" s="462" t="n">
        <v>3.9</v>
      </c>
      <c r="AN602" s="462" t="n">
        <v>3.9</v>
      </c>
      <c r="AO602" s="462" t="n">
        <v>-3</v>
      </c>
      <c r="AP602" s="462" t="n">
        <v>2</v>
      </c>
      <c r="AQ602" s="462" t="n">
        <v>3</v>
      </c>
      <c r="AR602" s="462" t="n">
        <v>7</v>
      </c>
      <c r="AS602" s="462" t="n">
        <v>11</v>
      </c>
      <c r="AT602" s="462" t="n">
        <v>8</v>
      </c>
      <c r="AU602" s="462" t="n">
        <v>11</v>
      </c>
      <c r="AV602" s="462" t="n">
        <v>15</v>
      </c>
      <c r="AW602" s="462" t="n">
        <v>9.699999999999999</v>
      </c>
      <c r="AX602" s="462" t="n">
        <v>10.2</v>
      </c>
      <c r="AY602" s="462" t="n">
        <v>13</v>
      </c>
      <c r="AZ602" s="462" t="n">
        <v>-1</v>
      </c>
      <c r="BA602" s="462" t="n">
        <v>-48</v>
      </c>
      <c r="BB602" s="462" t="n">
        <v>-34</v>
      </c>
      <c r="BC602" s="462" t="n">
        <v>-20</v>
      </c>
      <c r="BD602" s="462" t="n">
        <v>4.9</v>
      </c>
      <c r="BE602" s="462" t="n">
        <v>50.4</v>
      </c>
      <c r="BF602" s="462" t="n">
        <v>25.7</v>
      </c>
      <c r="BG602" s="462" t="n">
        <v>21</v>
      </c>
      <c r="BH602" s="462" t="n">
        <v>18</v>
      </c>
      <c r="BI602" s="462" t="n">
        <v>15</v>
      </c>
      <c r="BJ602" s="462" t="n">
        <v>14</v>
      </c>
      <c r="BK602" s="462" t="n">
        <v>15</v>
      </c>
      <c r="BL602" s="462" t="n">
        <v>20.6</v>
      </c>
      <c r="BM602" s="462" t="n">
        <v>10</v>
      </c>
      <c r="BN602" s="462" t="n">
        <v>9.9</v>
      </c>
      <c r="BO602" s="462" t="n">
        <v>10</v>
      </c>
      <c r="BP602" s="462" t="n">
        <v>8</v>
      </c>
      <c r="BQ602" s="462" t="n">
        <v>5</v>
      </c>
      <c r="BR602" s="462" t="n">
        <v>5</v>
      </c>
      <c r="BS602" s="462" t="n">
        <v>4</v>
      </c>
      <c r="BT602" s="462" t="n">
        <v>2</v>
      </c>
      <c r="BU602" s="462" t="n">
        <v>7</v>
      </c>
      <c r="BV602" s="462" t="n">
        <v>7</v>
      </c>
      <c r="BW602" s="462" t="n">
        <v>7</v>
      </c>
      <c r="BX602" s="462" t="n">
        <v>8</v>
      </c>
      <c r="BY602" s="319" t="inlineStr">
        <is>
          <t>-</t>
        </is>
      </c>
      <c r="BZ602" s="319" t="inlineStr">
        <is>
          <t>-</t>
        </is>
      </c>
      <c r="CA602" s="319" t="inlineStr">
        <is>
          <t>-</t>
        </is>
      </c>
      <c r="CB602" s="319" t="inlineStr">
        <is>
          <t>-</t>
        </is>
      </c>
      <c r="CC602" s="302" t="n"/>
      <c r="CD602" s="302" t="n"/>
      <c r="CE602" s="302" t="n"/>
      <c r="CF602" s="302" t="n"/>
      <c r="CG602" s="302" t="n"/>
      <c r="CH602" s="302" t="n"/>
      <c r="CI602" s="302" t="n"/>
      <c r="CJ602" s="302" t="n"/>
      <c r="CK602" s="302" t="n"/>
      <c r="CL602" s="302" t="n"/>
      <c r="CM602" s="302" t="n"/>
      <c r="CN602" s="302" t="n"/>
      <c r="CO602" s="302" t="n"/>
      <c r="CP602" s="302" t="n"/>
      <c r="CQ602" s="302" t="n"/>
      <c r="CR602" s="302" t="n"/>
      <c r="CS602" s="302" t="n"/>
      <c r="CT602" s="302" t="n"/>
      <c r="CU602" s="302" t="n"/>
      <c r="CV602" s="302" t="n"/>
    </row>
    <row r="603" ht="10.5" customHeight="1" s="412">
      <c r="A603" s="302" t="inlineStr">
        <is>
          <t xml:space="preserve">    Std. Dev.</t>
        </is>
      </c>
      <c r="B603" s="319" t="inlineStr">
        <is>
          <t>-</t>
        </is>
      </c>
      <c r="C603" s="319" t="inlineStr">
        <is>
          <t>-</t>
        </is>
      </c>
      <c r="D603" s="319" t="inlineStr">
        <is>
          <t>-</t>
        </is>
      </c>
      <c r="E603" s="319" t="inlineStr">
        <is>
          <t>-</t>
        </is>
      </c>
      <c r="F603" s="319" t="inlineStr">
        <is>
          <t>-</t>
        </is>
      </c>
      <c r="G603" s="319" t="inlineStr">
        <is>
          <t>-</t>
        </is>
      </c>
      <c r="H603" s="319" t="inlineStr">
        <is>
          <t>-</t>
        </is>
      </c>
      <c r="I603" s="319" t="inlineStr">
        <is>
          <t>-</t>
        </is>
      </c>
      <c r="J603" s="319" t="inlineStr">
        <is>
          <t>-</t>
        </is>
      </c>
      <c r="K603" s="319" t="inlineStr">
        <is>
          <t>-</t>
        </is>
      </c>
      <c r="L603" s="319" t="inlineStr">
        <is>
          <t>-</t>
        </is>
      </c>
      <c r="M603" s="319" t="inlineStr">
        <is>
          <t>-</t>
        </is>
      </c>
      <c r="N603" s="319" t="inlineStr">
        <is>
          <t>-</t>
        </is>
      </c>
      <c r="O603" s="460" t="n">
        <v>3.81343</v>
      </c>
      <c r="P603" s="460" t="n">
        <v>2.45</v>
      </c>
      <c r="Q603" s="460" t="n">
        <v>2.26974</v>
      </c>
      <c r="R603" s="460" t="n">
        <v>2.15013</v>
      </c>
      <c r="S603" s="460" t="n">
        <v>2.00845</v>
      </c>
      <c r="T603" s="460" t="n">
        <v>0.88835</v>
      </c>
      <c r="U603" s="460" t="n">
        <v>1.78542</v>
      </c>
      <c r="V603" s="460" t="n">
        <v>1.83184</v>
      </c>
      <c r="W603" s="460" t="n">
        <v>1.2399</v>
      </c>
      <c r="X603" s="460" t="n">
        <v>0.99424</v>
      </c>
      <c r="Y603" s="460" t="n">
        <v>1.07921</v>
      </c>
      <c r="Z603" s="460" t="n">
        <v>0.75979</v>
      </c>
      <c r="AA603" s="460" t="n">
        <v>0.99024</v>
      </c>
      <c r="AB603" s="460" t="n">
        <v>0.90074</v>
      </c>
      <c r="AC603" s="460" t="n">
        <v>0.56843</v>
      </c>
      <c r="AD603" s="460" t="n">
        <v>1.43628</v>
      </c>
      <c r="AE603" s="460" t="n">
        <v>0.73299</v>
      </c>
      <c r="AF603" s="460" t="n">
        <v>0.6318</v>
      </c>
      <c r="AG603" s="460" t="n">
        <v>1.01563</v>
      </c>
      <c r="AH603" s="460" t="n">
        <v>0.96434</v>
      </c>
      <c r="AI603" s="460" t="n">
        <v>1.03542</v>
      </c>
      <c r="AJ603" s="460" t="n">
        <v>0.76867</v>
      </c>
      <c r="AK603" s="460" t="n">
        <v>1.09249</v>
      </c>
      <c r="AL603" s="460" t="n">
        <v>1.23053</v>
      </c>
      <c r="AM603" s="460" t="n">
        <v>0.7982900000000001</v>
      </c>
      <c r="AN603" s="460" t="n">
        <v>0.62692</v>
      </c>
      <c r="AO603" s="460" t="n">
        <v>0.56548</v>
      </c>
      <c r="AP603" s="460" t="n">
        <v>0.82663</v>
      </c>
      <c r="AQ603" s="460" t="n">
        <v>0.8203</v>
      </c>
      <c r="AR603" s="460" t="n">
        <v>1.16277</v>
      </c>
      <c r="AS603" s="460" t="n">
        <v>0.62879</v>
      </c>
      <c r="AT603" s="460" t="n">
        <v>0.90349</v>
      </c>
      <c r="AU603" s="460" t="n">
        <v>1.05686</v>
      </c>
      <c r="AV603" s="460" t="n">
        <v>0.78884</v>
      </c>
      <c r="AW603" s="460" t="n">
        <v>1.11496</v>
      </c>
      <c r="AX603" s="460" t="n">
        <v>1.53804</v>
      </c>
      <c r="AY603" s="460" t="n">
        <v>1.01853</v>
      </c>
      <c r="AZ603" s="460" t="n">
        <v>4.63377</v>
      </c>
      <c r="BA603" s="460" t="n">
        <v>10.14953</v>
      </c>
      <c r="BB603" s="460" t="n">
        <v>10.17111</v>
      </c>
      <c r="BC603" s="460" t="n">
        <v>6.86441</v>
      </c>
      <c r="BD603" s="460" t="n">
        <v>3.07523</v>
      </c>
      <c r="BE603" s="460" t="n">
        <v>8.4976</v>
      </c>
      <c r="BF603" s="460" t="n">
        <v>28.42796</v>
      </c>
      <c r="BG603" s="460" t="n">
        <v>4.32608</v>
      </c>
      <c r="BH603" s="460" t="n">
        <v>7.30395</v>
      </c>
      <c r="BI603" s="460" t="n">
        <v>3.47243</v>
      </c>
      <c r="BJ603" s="460" t="n">
        <v>2.61618</v>
      </c>
      <c r="BK603" s="460" t="n">
        <v>3.5648</v>
      </c>
      <c r="BL603" s="460" t="n">
        <v>2.67161</v>
      </c>
      <c r="BM603" s="460" t="n">
        <v>2.62937</v>
      </c>
      <c r="BN603" s="460" t="n">
        <v>1.87927</v>
      </c>
      <c r="BO603" s="460" t="n">
        <v>1.4181</v>
      </c>
      <c r="BP603" s="460" t="n">
        <v>1.54215</v>
      </c>
      <c r="BQ603" s="460" t="n">
        <v>1.41213</v>
      </c>
      <c r="BR603" s="460" t="n">
        <v>1.47406</v>
      </c>
      <c r="BS603" s="460" t="n">
        <v>2.6997</v>
      </c>
      <c r="BT603" s="460" t="n">
        <v>3.38956</v>
      </c>
      <c r="BU603" s="460" t="n">
        <v>0</v>
      </c>
      <c r="BV603" s="460" t="n">
        <v>0</v>
      </c>
      <c r="BW603" s="460" t="n">
        <v>0</v>
      </c>
      <c r="BX603" s="460" t="n">
        <v>0</v>
      </c>
      <c r="BY603" s="319" t="inlineStr">
        <is>
          <t>-</t>
        </is>
      </c>
      <c r="BZ603" s="319" t="inlineStr">
        <is>
          <t>-</t>
        </is>
      </c>
      <c r="CA603" s="319" t="inlineStr">
        <is>
          <t>-</t>
        </is>
      </c>
      <c r="CB603" s="319" t="inlineStr">
        <is>
          <t>-</t>
        </is>
      </c>
      <c r="CC603" s="302" t="n"/>
      <c r="CD603" s="302" t="n"/>
      <c r="CE603" s="302" t="n"/>
      <c r="CF603" s="302" t="n"/>
      <c r="CG603" s="302" t="n"/>
      <c r="CH603" s="302" t="n"/>
      <c r="CI603" s="302" t="n"/>
      <c r="CJ603" s="302" t="n"/>
      <c r="CK603" s="302" t="n"/>
      <c r="CL603" s="302" t="n"/>
      <c r="CM603" s="302" t="n"/>
      <c r="CN603" s="302" t="n"/>
      <c r="CO603" s="302" t="n"/>
      <c r="CP603" s="302" t="n"/>
      <c r="CQ603" s="302" t="n"/>
      <c r="CR603" s="302" t="n"/>
      <c r="CS603" s="302" t="n"/>
      <c r="CT603" s="302" t="n"/>
      <c r="CU603" s="302" t="n"/>
      <c r="CV603" s="302" t="n"/>
    </row>
    <row r="604" ht="10.5" customHeight="1" s="412">
      <c r="A604" s="302" t="inlineStr">
        <is>
          <t xml:space="preserve">    No. of Estimates</t>
        </is>
      </c>
      <c r="B604" s="319" t="inlineStr">
        <is>
          <t>-</t>
        </is>
      </c>
      <c r="C604" s="319" t="inlineStr">
        <is>
          <t>-</t>
        </is>
      </c>
      <c r="D604" s="319" t="inlineStr">
        <is>
          <t>-</t>
        </is>
      </c>
      <c r="E604" s="319" t="inlineStr">
        <is>
          <t>-</t>
        </is>
      </c>
      <c r="F604" s="319" t="inlineStr">
        <is>
          <t>-</t>
        </is>
      </c>
      <c r="G604" s="319" t="inlineStr">
        <is>
          <t>-</t>
        </is>
      </c>
      <c r="H604" s="319" t="inlineStr">
        <is>
          <t>-</t>
        </is>
      </c>
      <c r="I604" s="319" t="inlineStr">
        <is>
          <t>-</t>
        </is>
      </c>
      <c r="J604" s="319" t="inlineStr">
        <is>
          <t>-</t>
        </is>
      </c>
      <c r="K604" s="319" t="inlineStr">
        <is>
          <t>-</t>
        </is>
      </c>
      <c r="L604" s="319" t="inlineStr">
        <is>
          <t>-</t>
        </is>
      </c>
      <c r="M604" s="319" t="inlineStr">
        <is>
          <t>-</t>
        </is>
      </c>
      <c r="N604" s="319" t="inlineStr">
        <is>
          <t>-</t>
        </is>
      </c>
      <c r="O604" s="319" t="inlineStr">
        <is>
          <t>3/3</t>
        </is>
      </c>
      <c r="P604" s="319" t="inlineStr">
        <is>
          <t>8/8</t>
        </is>
      </c>
      <c r="Q604" s="319" t="inlineStr">
        <is>
          <t>13/13</t>
        </is>
      </c>
      <c r="R604" s="319" t="inlineStr">
        <is>
          <t>13/13</t>
        </is>
      </c>
      <c r="S604" s="319" t="inlineStr">
        <is>
          <t>12/12</t>
        </is>
      </c>
      <c r="T604" s="319" t="inlineStr">
        <is>
          <t>12/12</t>
        </is>
      </c>
      <c r="U604" s="319" t="inlineStr">
        <is>
          <t>15/15</t>
        </is>
      </c>
      <c r="V604" s="319" t="inlineStr">
        <is>
          <t>13/13</t>
        </is>
      </c>
      <c r="W604" s="319" t="inlineStr">
        <is>
          <t>16/16</t>
        </is>
      </c>
      <c r="X604" s="319" t="inlineStr">
        <is>
          <t>17/17</t>
        </is>
      </c>
      <c r="Y604" s="319" t="inlineStr">
        <is>
          <t>18/18</t>
        </is>
      </c>
      <c r="Z604" s="319" t="inlineStr">
        <is>
          <t>20/20</t>
        </is>
      </c>
      <c r="AA604" s="319" t="inlineStr">
        <is>
          <t>22/22</t>
        </is>
      </c>
      <c r="AB604" s="319" t="inlineStr">
        <is>
          <t>21/21</t>
        </is>
      </c>
      <c r="AC604" s="319" t="inlineStr">
        <is>
          <t>14/21</t>
        </is>
      </c>
      <c r="AD604" s="319" t="inlineStr">
        <is>
          <t>20/25</t>
        </is>
      </c>
      <c r="AE604" s="319" t="inlineStr">
        <is>
          <t>20/25</t>
        </is>
      </c>
      <c r="AF604" s="319" t="inlineStr">
        <is>
          <t>18/25</t>
        </is>
      </c>
      <c r="AG604" s="319" t="inlineStr">
        <is>
          <t>22/25</t>
        </is>
      </c>
      <c r="AH604" s="319" t="inlineStr">
        <is>
          <t>23/24</t>
        </is>
      </c>
      <c r="AI604" s="319" t="inlineStr">
        <is>
          <t>25/26</t>
        </is>
      </c>
      <c r="AJ604" s="319" t="inlineStr">
        <is>
          <t>22/25</t>
        </is>
      </c>
      <c r="AK604" s="319" t="inlineStr">
        <is>
          <t>27/27</t>
        </is>
      </c>
      <c r="AL604" s="319" t="inlineStr">
        <is>
          <t>21/21</t>
        </is>
      </c>
      <c r="AM604" s="319" t="inlineStr">
        <is>
          <t>22/22</t>
        </is>
      </c>
      <c r="AN604" s="319" t="inlineStr">
        <is>
          <t>25/25</t>
        </is>
      </c>
      <c r="AO604" s="319" t="inlineStr">
        <is>
          <t>23/23</t>
        </is>
      </c>
      <c r="AP604" s="319" t="inlineStr">
        <is>
          <t>24/24</t>
        </is>
      </c>
      <c r="AQ604" s="319" t="inlineStr">
        <is>
          <t>20/21</t>
        </is>
      </c>
      <c r="AR604" s="319" t="inlineStr">
        <is>
          <t>17/20</t>
        </is>
      </c>
      <c r="AS604" s="319" t="inlineStr">
        <is>
          <t>22/22</t>
        </is>
      </c>
      <c r="AT604" s="319" t="inlineStr">
        <is>
          <t>22/23</t>
        </is>
      </c>
      <c r="AU604" s="319" t="inlineStr">
        <is>
          <t>22/23</t>
        </is>
      </c>
      <c r="AV604" s="319" t="inlineStr">
        <is>
          <t>20/21</t>
        </is>
      </c>
      <c r="AW604" s="319" t="inlineStr">
        <is>
          <t>23/23</t>
        </is>
      </c>
      <c r="AX604" s="319" t="inlineStr">
        <is>
          <t>18/19</t>
        </is>
      </c>
      <c r="AY604" s="319" t="inlineStr">
        <is>
          <t>20/21</t>
        </is>
      </c>
      <c r="AZ604" s="319" t="inlineStr">
        <is>
          <t>15/16</t>
        </is>
      </c>
      <c r="BA604" s="319" t="inlineStr">
        <is>
          <t>21/23</t>
        </is>
      </c>
      <c r="BB604" s="319" t="inlineStr">
        <is>
          <t>18/21</t>
        </is>
      </c>
      <c r="BC604" s="319" t="inlineStr">
        <is>
          <t>17/17</t>
        </is>
      </c>
      <c r="BD604" s="319" t="inlineStr">
        <is>
          <t>17/17</t>
        </is>
      </c>
      <c r="BE604" s="319" t="inlineStr">
        <is>
          <t>13/15</t>
        </is>
      </c>
      <c r="BF604" s="319" t="inlineStr">
        <is>
          <t>11/13</t>
        </is>
      </c>
      <c r="BG604" s="319" t="inlineStr">
        <is>
          <t>14/14</t>
        </is>
      </c>
      <c r="BH604" s="319" t="inlineStr">
        <is>
          <t>15/16</t>
        </is>
      </c>
      <c r="BI604" s="319" t="inlineStr">
        <is>
          <t>13/14</t>
        </is>
      </c>
      <c r="BJ604" s="319" t="inlineStr">
        <is>
          <t>13/13</t>
        </is>
      </c>
      <c r="BK604" s="319" t="inlineStr">
        <is>
          <t>11/11</t>
        </is>
      </c>
      <c r="BL604" s="319" t="inlineStr">
        <is>
          <t>13/13</t>
        </is>
      </c>
      <c r="BM604" s="319" t="inlineStr">
        <is>
          <t>13/13</t>
        </is>
      </c>
      <c r="BN604" s="319" t="inlineStr">
        <is>
          <t>12/12</t>
        </is>
      </c>
      <c r="BO604" s="319" t="inlineStr">
        <is>
          <t>14/14</t>
        </is>
      </c>
      <c r="BP604" s="319" t="inlineStr">
        <is>
          <t>13/13</t>
        </is>
      </c>
      <c r="BQ604" s="319" t="inlineStr">
        <is>
          <t>10/10</t>
        </is>
      </c>
      <c r="BR604" s="319" t="inlineStr">
        <is>
          <t>9/10</t>
        </is>
      </c>
      <c r="BS604" s="319" t="inlineStr">
        <is>
          <t>9/10</t>
        </is>
      </c>
      <c r="BT604" s="319" t="inlineStr">
        <is>
          <t>9/10</t>
        </is>
      </c>
      <c r="BU604" s="319" t="inlineStr">
        <is>
          <t>1/2</t>
        </is>
      </c>
      <c r="BV604" s="319" t="inlineStr">
        <is>
          <t>1/2</t>
        </is>
      </c>
      <c r="BW604" s="319" t="inlineStr">
        <is>
          <t>1/2</t>
        </is>
      </c>
      <c r="BX604" s="319" t="inlineStr">
        <is>
          <t>1/2</t>
        </is>
      </c>
      <c r="BY604" s="319" t="inlineStr">
        <is>
          <t>-</t>
        </is>
      </c>
      <c r="BZ604" s="319" t="inlineStr">
        <is>
          <t>-</t>
        </is>
      </c>
      <c r="CA604" s="319" t="inlineStr">
        <is>
          <t>-</t>
        </is>
      </c>
      <c r="CB604" s="319" t="inlineStr">
        <is>
          <t>-</t>
        </is>
      </c>
      <c r="CC604" s="302" t="n"/>
      <c r="CD604" s="302" t="n"/>
      <c r="CE604" s="302" t="n"/>
      <c r="CF604" s="302" t="n"/>
      <c r="CG604" s="302" t="n"/>
      <c r="CH604" s="302" t="n"/>
      <c r="CI604" s="302" t="n"/>
      <c r="CJ604" s="302" t="n"/>
      <c r="CK604" s="302" t="n"/>
      <c r="CL604" s="302" t="n"/>
      <c r="CM604" s="302" t="n"/>
      <c r="CN604" s="302" t="n"/>
      <c r="CO604" s="302" t="n"/>
      <c r="CP604" s="302" t="n"/>
      <c r="CQ604" s="302" t="n"/>
      <c r="CR604" s="302" t="n"/>
      <c r="CS604" s="302" t="n"/>
      <c r="CT604" s="302" t="n"/>
      <c r="CU604" s="302" t="n"/>
      <c r="CV604" s="302" t="n"/>
    </row>
    <row r="605" ht="10.5" customHeight="1" s="412">
      <c r="A605" s="302" t="inlineStr">
        <is>
          <t xml:space="preserve">    Guidance Low</t>
        </is>
      </c>
      <c r="B605" s="319" t="inlineStr">
        <is>
          <t>-</t>
        </is>
      </c>
      <c r="C605" s="319" t="inlineStr">
        <is>
          <t>-</t>
        </is>
      </c>
      <c r="D605" s="319" t="inlineStr">
        <is>
          <t>-</t>
        </is>
      </c>
      <c r="E605" s="319" t="inlineStr">
        <is>
          <t>-</t>
        </is>
      </c>
      <c r="F605" s="319" t="inlineStr">
        <is>
          <t>-</t>
        </is>
      </c>
      <c r="G605" s="319" t="inlineStr">
        <is>
          <t>-</t>
        </is>
      </c>
      <c r="H605" s="319" t="inlineStr">
        <is>
          <t>-</t>
        </is>
      </c>
      <c r="I605" s="319" t="inlineStr">
        <is>
          <t>-</t>
        </is>
      </c>
      <c r="J605" s="319" t="inlineStr">
        <is>
          <t>-</t>
        </is>
      </c>
      <c r="K605" s="319" t="inlineStr">
        <is>
          <t>-</t>
        </is>
      </c>
      <c r="L605" s="319" t="inlineStr">
        <is>
          <t>-</t>
        </is>
      </c>
      <c r="M605" s="319" t="inlineStr">
        <is>
          <t>-</t>
        </is>
      </c>
      <c r="N605" s="319" t="inlineStr">
        <is>
          <t>-</t>
        </is>
      </c>
      <c r="O605" s="319" t="inlineStr">
        <is>
          <t>-</t>
        </is>
      </c>
      <c r="P605" s="319" t="inlineStr">
        <is>
          <t>-</t>
        </is>
      </c>
      <c r="Q605" s="319" t="inlineStr">
        <is>
          <t>-</t>
        </is>
      </c>
      <c r="R605" s="319" t="inlineStr">
        <is>
          <t>-</t>
        </is>
      </c>
      <c r="S605" s="319" t="inlineStr">
        <is>
          <t>-</t>
        </is>
      </c>
      <c r="T605" s="463" t="n">
        <v>20</v>
      </c>
      <c r="U605" s="319" t="inlineStr">
        <is>
          <t>-</t>
        </is>
      </c>
      <c r="V605" s="319" t="inlineStr">
        <is>
          <t>-</t>
        </is>
      </c>
      <c r="W605" s="463" t="n">
        <v>13</v>
      </c>
      <c r="X605" s="463" t="n">
        <v>7</v>
      </c>
      <c r="Y605" s="463" t="n">
        <v>5</v>
      </c>
      <c r="Z605" s="463" t="n">
        <v>5</v>
      </c>
      <c r="AA605" s="463" t="n">
        <v>4</v>
      </c>
      <c r="AB605" s="463" t="n">
        <v>-5</v>
      </c>
      <c r="AC605" s="319" t="inlineStr">
        <is>
          <t>-</t>
        </is>
      </c>
      <c r="AD605" s="463" t="n">
        <v>-5</v>
      </c>
      <c r="AE605" s="463" t="n">
        <v>1</v>
      </c>
      <c r="AF605" s="463" t="n">
        <v>6</v>
      </c>
      <c r="AG605" s="463" t="n">
        <v>1</v>
      </c>
      <c r="AH605" s="463" t="n">
        <v>7</v>
      </c>
      <c r="AI605" s="463" t="n">
        <v>7</v>
      </c>
      <c r="AJ605" s="319" t="inlineStr">
        <is>
          <t>-</t>
        </is>
      </c>
      <c r="AK605" s="463" t="n">
        <v>4</v>
      </c>
      <c r="AL605" s="463" t="n">
        <v>4</v>
      </c>
      <c r="AM605" s="463" t="n">
        <v>4</v>
      </c>
      <c r="AN605" s="463" t="n">
        <v>4</v>
      </c>
      <c r="AO605" s="463" t="n">
        <v>-3</v>
      </c>
      <c r="AP605" s="463" t="n">
        <v>1</v>
      </c>
      <c r="AQ605" s="463" t="n">
        <v>4</v>
      </c>
      <c r="AR605" s="463" t="n">
        <v>7</v>
      </c>
      <c r="AS605" s="463" t="n">
        <v>10</v>
      </c>
      <c r="AT605" s="463" t="n">
        <v>7</v>
      </c>
      <c r="AU605" s="463" t="n">
        <v>13</v>
      </c>
      <c r="AV605" s="319" t="inlineStr">
        <is>
          <t>-</t>
        </is>
      </c>
      <c r="AW605" s="463" t="n">
        <v>10</v>
      </c>
      <c r="AX605" s="463" t="n">
        <v>10</v>
      </c>
      <c r="AY605" s="463" t="n">
        <v>13</v>
      </c>
      <c r="AZ605" s="463" t="n">
        <v>15</v>
      </c>
      <c r="BA605" s="319" t="inlineStr">
        <is>
          <t>-</t>
        </is>
      </c>
      <c r="BB605" s="319" t="inlineStr">
        <is>
          <t>-</t>
        </is>
      </c>
      <c r="BC605" s="319" t="inlineStr">
        <is>
          <t>-</t>
        </is>
      </c>
      <c r="BD605" s="319" t="inlineStr">
        <is>
          <t>-</t>
        </is>
      </c>
      <c r="BE605" s="319" t="inlineStr">
        <is>
          <t>-</t>
        </is>
      </c>
      <c r="BF605" s="319" t="inlineStr">
        <is>
          <t>-</t>
        </is>
      </c>
      <c r="BG605" s="319" t="inlineStr">
        <is>
          <t>-</t>
        </is>
      </c>
      <c r="BH605" s="319" t="inlineStr">
        <is>
          <t>-</t>
        </is>
      </c>
      <c r="BI605" s="319" t="inlineStr">
        <is>
          <t>-</t>
        </is>
      </c>
      <c r="BJ605" s="319" t="inlineStr">
        <is>
          <t>-</t>
        </is>
      </c>
      <c r="BK605" s="319" t="inlineStr">
        <is>
          <t>-</t>
        </is>
      </c>
      <c r="BL605" s="319" t="inlineStr">
        <is>
          <t>-</t>
        </is>
      </c>
      <c r="BM605" s="319" t="inlineStr">
        <is>
          <t>-</t>
        </is>
      </c>
      <c r="BN605" s="319" t="inlineStr">
        <is>
          <t>-</t>
        </is>
      </c>
      <c r="BO605" s="319" t="inlineStr">
        <is>
          <t>-</t>
        </is>
      </c>
      <c r="BP605" s="319" t="inlineStr">
        <is>
          <t>-</t>
        </is>
      </c>
      <c r="BQ605" s="319" t="inlineStr">
        <is>
          <t>-</t>
        </is>
      </c>
      <c r="BR605" s="319" t="inlineStr">
        <is>
          <t>-</t>
        </is>
      </c>
      <c r="BS605" s="319" t="inlineStr">
        <is>
          <t>-</t>
        </is>
      </c>
      <c r="BT605" s="319" t="inlineStr">
        <is>
          <t>-</t>
        </is>
      </c>
      <c r="BU605" s="319" t="inlineStr">
        <is>
          <t>-</t>
        </is>
      </c>
      <c r="BV605" s="319" t="inlineStr">
        <is>
          <t>-</t>
        </is>
      </c>
      <c r="BW605" s="319" t="inlineStr">
        <is>
          <t>-</t>
        </is>
      </c>
      <c r="BX605" s="319" t="inlineStr">
        <is>
          <t>-</t>
        </is>
      </c>
      <c r="BY605" s="319" t="inlineStr">
        <is>
          <t>-</t>
        </is>
      </c>
      <c r="BZ605" s="319" t="inlineStr">
        <is>
          <t>-</t>
        </is>
      </c>
      <c r="CA605" s="319" t="inlineStr">
        <is>
          <t>-</t>
        </is>
      </c>
      <c r="CB605" s="319" t="inlineStr">
        <is>
          <t>-</t>
        </is>
      </c>
      <c r="CC605" s="302" t="n"/>
      <c r="CD605" s="302" t="n"/>
      <c r="CE605" s="302" t="n"/>
      <c r="CF605" s="302" t="n"/>
      <c r="CG605" s="302" t="n"/>
      <c r="CH605" s="302" t="n"/>
      <c r="CI605" s="302" t="n"/>
      <c r="CJ605" s="302" t="n"/>
      <c r="CK605" s="302" t="n"/>
      <c r="CL605" s="302" t="n"/>
      <c r="CM605" s="302" t="n"/>
      <c r="CN605" s="302" t="n"/>
      <c r="CO605" s="302" t="n"/>
      <c r="CP605" s="302" t="n"/>
      <c r="CQ605" s="302" t="n"/>
      <c r="CR605" s="302" t="n"/>
      <c r="CS605" s="302" t="n"/>
      <c r="CT605" s="302" t="n"/>
      <c r="CU605" s="302" t="n"/>
      <c r="CV605" s="302" t="n"/>
    </row>
    <row r="606" ht="10.5" customHeight="1" s="412">
      <c r="A606" s="302" t="inlineStr">
        <is>
          <t xml:space="preserve">    Guidance</t>
        </is>
      </c>
      <c r="B606" s="319" t="inlineStr">
        <is>
          <t>-</t>
        </is>
      </c>
      <c r="C606" s="319" t="inlineStr">
        <is>
          <t>-</t>
        </is>
      </c>
      <c r="D606" s="319" t="inlineStr">
        <is>
          <t>-</t>
        </is>
      </c>
      <c r="E606" s="319" t="inlineStr">
        <is>
          <t>-</t>
        </is>
      </c>
      <c r="F606" s="319" t="inlineStr">
        <is>
          <t>-</t>
        </is>
      </c>
      <c r="G606" s="319" t="inlineStr">
        <is>
          <t>-</t>
        </is>
      </c>
      <c r="H606" s="319" t="inlineStr">
        <is>
          <t>-</t>
        </is>
      </c>
      <c r="I606" s="319" t="inlineStr">
        <is>
          <t>-</t>
        </is>
      </c>
      <c r="J606" s="319" t="inlineStr">
        <is>
          <t>-</t>
        </is>
      </c>
      <c r="K606" s="319" t="inlineStr">
        <is>
          <t>-</t>
        </is>
      </c>
      <c r="L606" s="319" t="inlineStr">
        <is>
          <t>-</t>
        </is>
      </c>
      <c r="M606" s="319" t="inlineStr">
        <is>
          <t>-</t>
        </is>
      </c>
      <c r="N606" s="319" t="inlineStr">
        <is>
          <t>-</t>
        </is>
      </c>
      <c r="O606" s="319" t="inlineStr">
        <is>
          <t>-</t>
        </is>
      </c>
      <c r="P606" s="319" t="inlineStr">
        <is>
          <t>-</t>
        </is>
      </c>
      <c r="Q606" s="319" t="inlineStr">
        <is>
          <t>-</t>
        </is>
      </c>
      <c r="R606" s="319" t="inlineStr">
        <is>
          <t>-</t>
        </is>
      </c>
      <c r="S606" s="319" t="inlineStr">
        <is>
          <t>-</t>
        </is>
      </c>
      <c r="T606" s="319" t="inlineStr">
        <is>
          <t>-</t>
        </is>
      </c>
      <c r="U606" s="319" t="inlineStr">
        <is>
          <t>-</t>
        </is>
      </c>
      <c r="V606" s="319" t="inlineStr">
        <is>
          <t>-</t>
        </is>
      </c>
      <c r="W606" s="319" t="inlineStr">
        <is>
          <t>-</t>
        </is>
      </c>
      <c r="X606" s="319" t="inlineStr">
        <is>
          <t>-</t>
        </is>
      </c>
      <c r="Y606" s="319" t="inlineStr">
        <is>
          <t>-</t>
        </is>
      </c>
      <c r="Z606" s="319" t="inlineStr">
        <is>
          <t>-</t>
        </is>
      </c>
      <c r="AA606" s="319" t="inlineStr">
        <is>
          <t>-</t>
        </is>
      </c>
      <c r="AB606" s="319" t="inlineStr">
        <is>
          <t>-</t>
        </is>
      </c>
      <c r="AC606" s="465" t="n">
        <v>0</v>
      </c>
      <c r="AD606" s="319" t="inlineStr">
        <is>
          <t>-</t>
        </is>
      </c>
      <c r="AE606" s="319" t="inlineStr">
        <is>
          <t>-</t>
        </is>
      </c>
      <c r="AF606" s="319" t="inlineStr">
        <is>
          <t>-</t>
        </is>
      </c>
      <c r="AG606" s="319" t="inlineStr">
        <is>
          <t>-</t>
        </is>
      </c>
      <c r="AH606" s="319" t="inlineStr">
        <is>
          <t>-</t>
        </is>
      </c>
      <c r="AI606" s="319" t="inlineStr">
        <is>
          <t>-</t>
        </is>
      </c>
      <c r="AJ606" s="319" t="inlineStr">
        <is>
          <t>-</t>
        </is>
      </c>
      <c r="AK606" s="319" t="inlineStr">
        <is>
          <t>-</t>
        </is>
      </c>
      <c r="AL606" s="319" t="inlineStr">
        <is>
          <t>-</t>
        </is>
      </c>
      <c r="AM606" s="319" t="inlineStr">
        <is>
          <t>-</t>
        </is>
      </c>
      <c r="AN606" s="319" t="inlineStr">
        <is>
          <t>-</t>
        </is>
      </c>
      <c r="AO606" s="319" t="inlineStr">
        <is>
          <t>-</t>
        </is>
      </c>
      <c r="AP606" s="319" t="inlineStr">
        <is>
          <t>-</t>
        </is>
      </c>
      <c r="AQ606" s="319" t="inlineStr">
        <is>
          <t>-</t>
        </is>
      </c>
      <c r="AR606" s="319" t="inlineStr">
        <is>
          <t>-</t>
        </is>
      </c>
      <c r="AS606" s="319" t="inlineStr">
        <is>
          <t>-</t>
        </is>
      </c>
      <c r="AT606" s="319" t="inlineStr">
        <is>
          <t>-</t>
        </is>
      </c>
      <c r="AU606" s="319" t="inlineStr">
        <is>
          <t>-</t>
        </is>
      </c>
      <c r="AV606" s="319" t="inlineStr">
        <is>
          <t>-</t>
        </is>
      </c>
      <c r="AW606" s="319" t="inlineStr">
        <is>
          <t>-</t>
        </is>
      </c>
      <c r="AX606" s="319" t="inlineStr">
        <is>
          <t>-</t>
        </is>
      </c>
      <c r="AY606" s="319" t="inlineStr">
        <is>
          <t>-</t>
        </is>
      </c>
      <c r="AZ606" s="319" t="inlineStr">
        <is>
          <t>-</t>
        </is>
      </c>
      <c r="BA606" s="319" t="inlineStr">
        <is>
          <t>-</t>
        </is>
      </c>
      <c r="BB606" s="319" t="inlineStr">
        <is>
          <t>-</t>
        </is>
      </c>
      <c r="BC606" s="319" t="inlineStr">
        <is>
          <t>-</t>
        </is>
      </c>
      <c r="BD606" s="319" t="inlineStr">
        <is>
          <t>-</t>
        </is>
      </c>
      <c r="BE606" s="319" t="inlineStr">
        <is>
          <t>-</t>
        </is>
      </c>
      <c r="BF606" s="319" t="inlineStr">
        <is>
          <t>-</t>
        </is>
      </c>
      <c r="BG606" s="319" t="inlineStr">
        <is>
          <t>-</t>
        </is>
      </c>
      <c r="BH606" s="319" t="inlineStr">
        <is>
          <t>-</t>
        </is>
      </c>
      <c r="BI606" s="319" t="inlineStr">
        <is>
          <t>-</t>
        </is>
      </c>
      <c r="BJ606" s="319" t="inlineStr">
        <is>
          <t>-</t>
        </is>
      </c>
      <c r="BK606" s="319" t="inlineStr">
        <is>
          <t>-</t>
        </is>
      </c>
      <c r="BL606" s="319" t="inlineStr">
        <is>
          <t>-</t>
        </is>
      </c>
      <c r="BM606" s="319" t="inlineStr">
        <is>
          <t>-</t>
        </is>
      </c>
      <c r="BN606" s="319" t="inlineStr">
        <is>
          <t>-</t>
        </is>
      </c>
      <c r="BO606" s="319" t="inlineStr">
        <is>
          <t>-</t>
        </is>
      </c>
      <c r="BP606" s="319" t="inlineStr">
        <is>
          <t>-</t>
        </is>
      </c>
      <c r="BQ606" s="319" t="inlineStr">
        <is>
          <t>-</t>
        </is>
      </c>
      <c r="BR606" s="319" t="inlineStr">
        <is>
          <t>-</t>
        </is>
      </c>
      <c r="BS606" s="319" t="inlineStr">
        <is>
          <t>-</t>
        </is>
      </c>
      <c r="BT606" s="319" t="inlineStr">
        <is>
          <t>-</t>
        </is>
      </c>
      <c r="BU606" s="319" t="inlineStr">
        <is>
          <t>-</t>
        </is>
      </c>
      <c r="BV606" s="319" t="inlineStr">
        <is>
          <t>-</t>
        </is>
      </c>
      <c r="BW606" s="319" t="inlineStr">
        <is>
          <t>-</t>
        </is>
      </c>
      <c r="BX606" s="319" t="inlineStr">
        <is>
          <t>-</t>
        </is>
      </c>
      <c r="BY606" s="319" t="inlineStr">
        <is>
          <t>-</t>
        </is>
      </c>
      <c r="BZ606" s="319" t="inlineStr">
        <is>
          <t>-</t>
        </is>
      </c>
      <c r="CA606" s="319" t="inlineStr">
        <is>
          <t>-</t>
        </is>
      </c>
      <c r="CB606" s="319" t="inlineStr">
        <is>
          <t>-</t>
        </is>
      </c>
      <c r="CC606" s="302" t="n"/>
      <c r="CD606" s="302" t="n"/>
      <c r="CE606" s="302" t="n"/>
      <c r="CF606" s="302" t="n"/>
      <c r="CG606" s="302" t="n"/>
      <c r="CH606" s="302" t="n"/>
      <c r="CI606" s="302" t="n"/>
      <c r="CJ606" s="302" t="n"/>
      <c r="CK606" s="302" t="n"/>
      <c r="CL606" s="302" t="n"/>
      <c r="CM606" s="302" t="n"/>
      <c r="CN606" s="302" t="n"/>
      <c r="CO606" s="302" t="n"/>
      <c r="CP606" s="302" t="n"/>
      <c r="CQ606" s="302" t="n"/>
      <c r="CR606" s="302" t="n"/>
      <c r="CS606" s="302" t="n"/>
      <c r="CT606" s="302" t="n"/>
      <c r="CU606" s="302" t="n"/>
      <c r="CV606" s="302" t="n"/>
    </row>
    <row r="607" ht="10.5" customHeight="1" s="412">
      <c r="A607" s="302" t="inlineStr">
        <is>
          <t xml:space="preserve">    Guidance High</t>
        </is>
      </c>
      <c r="B607" s="319" t="inlineStr">
        <is>
          <t>-</t>
        </is>
      </c>
      <c r="C607" s="319" t="inlineStr">
        <is>
          <t>-</t>
        </is>
      </c>
      <c r="D607" s="319" t="inlineStr">
        <is>
          <t>-</t>
        </is>
      </c>
      <c r="E607" s="319" t="inlineStr">
        <is>
          <t>-</t>
        </is>
      </c>
      <c r="F607" s="319" t="inlineStr">
        <is>
          <t>-</t>
        </is>
      </c>
      <c r="G607" s="319" t="inlineStr">
        <is>
          <t>-</t>
        </is>
      </c>
      <c r="H607" s="319" t="inlineStr">
        <is>
          <t>-</t>
        </is>
      </c>
      <c r="I607" s="319" t="inlineStr">
        <is>
          <t>-</t>
        </is>
      </c>
      <c r="J607" s="319" t="inlineStr">
        <is>
          <t>-</t>
        </is>
      </c>
      <c r="K607" s="319" t="inlineStr">
        <is>
          <t>-</t>
        </is>
      </c>
      <c r="L607" s="319" t="inlineStr">
        <is>
          <t>-</t>
        </is>
      </c>
      <c r="M607" s="319" t="inlineStr">
        <is>
          <t>-</t>
        </is>
      </c>
      <c r="N607" s="319" t="inlineStr">
        <is>
          <t>-</t>
        </is>
      </c>
      <c r="O607" s="319" t="inlineStr">
        <is>
          <t>-</t>
        </is>
      </c>
      <c r="P607" s="319" t="inlineStr">
        <is>
          <t>-</t>
        </is>
      </c>
      <c r="Q607" s="319" t="inlineStr">
        <is>
          <t>-</t>
        </is>
      </c>
      <c r="R607" s="319" t="inlineStr">
        <is>
          <t>-</t>
        </is>
      </c>
      <c r="S607" s="319" t="inlineStr">
        <is>
          <t>-</t>
        </is>
      </c>
      <c r="T607" s="464" t="n">
        <v>26</v>
      </c>
      <c r="U607" s="319" t="inlineStr">
        <is>
          <t>-</t>
        </is>
      </c>
      <c r="V607" s="319" t="inlineStr">
        <is>
          <t>-</t>
        </is>
      </c>
      <c r="W607" s="464" t="n">
        <v>16</v>
      </c>
      <c r="X607" s="464" t="n">
        <v>9</v>
      </c>
      <c r="Y607" s="464" t="n">
        <v>8</v>
      </c>
      <c r="Z607" s="464" t="n">
        <v>7</v>
      </c>
      <c r="AA607" s="464" t="n">
        <v>6</v>
      </c>
      <c r="AB607" s="464" t="n">
        <v>-1</v>
      </c>
      <c r="AC607" s="319" t="inlineStr">
        <is>
          <t>-</t>
        </is>
      </c>
      <c r="AD607" s="464" t="n">
        <v>-1</v>
      </c>
      <c r="AE607" s="464" t="n">
        <v>3</v>
      </c>
      <c r="AF607" s="464" t="n">
        <v>7</v>
      </c>
      <c r="AG607" s="464" t="n">
        <v>3</v>
      </c>
      <c r="AH607" s="464" t="n">
        <v>9</v>
      </c>
      <c r="AI607" s="464" t="n">
        <v>9</v>
      </c>
      <c r="AJ607" s="319" t="inlineStr">
        <is>
          <t>-</t>
        </is>
      </c>
      <c r="AK607" s="464" t="n">
        <v>6</v>
      </c>
      <c r="AL607" s="464" t="n">
        <v>6</v>
      </c>
      <c r="AM607" s="464" t="n">
        <v>6</v>
      </c>
      <c r="AN607" s="464" t="n">
        <v>6</v>
      </c>
      <c r="AO607" s="464" t="n">
        <v>-1</v>
      </c>
      <c r="AP607" s="464" t="n">
        <v>6</v>
      </c>
      <c r="AQ607" s="464" t="n">
        <v>6</v>
      </c>
      <c r="AR607" s="464" t="n">
        <v>9</v>
      </c>
      <c r="AS607" s="319" t="inlineStr">
        <is>
          <t>-</t>
        </is>
      </c>
      <c r="AT607" s="464" t="n">
        <v>9</v>
      </c>
      <c r="AU607" s="464" t="n">
        <v>15</v>
      </c>
      <c r="AV607" s="319" t="inlineStr">
        <is>
          <t>-</t>
        </is>
      </c>
      <c r="AW607" s="319" t="inlineStr">
        <is>
          <t>-</t>
        </is>
      </c>
      <c r="AX607" s="319" t="inlineStr">
        <is>
          <t>-</t>
        </is>
      </c>
      <c r="AY607" s="464" t="n">
        <v>15</v>
      </c>
      <c r="AZ607" s="464" t="n">
        <v>19</v>
      </c>
      <c r="BA607" s="319" t="inlineStr">
        <is>
          <t>-</t>
        </is>
      </c>
      <c r="BB607" s="319" t="inlineStr">
        <is>
          <t>-</t>
        </is>
      </c>
      <c r="BC607" s="319" t="inlineStr">
        <is>
          <t>-</t>
        </is>
      </c>
      <c r="BD607" s="319" t="inlineStr">
        <is>
          <t>-</t>
        </is>
      </c>
      <c r="BE607" s="319" t="inlineStr">
        <is>
          <t>-</t>
        </is>
      </c>
      <c r="BF607" s="319" t="inlineStr">
        <is>
          <t>-</t>
        </is>
      </c>
      <c r="BG607" s="319" t="inlineStr">
        <is>
          <t>-</t>
        </is>
      </c>
      <c r="BH607" s="319" t="inlineStr">
        <is>
          <t>-</t>
        </is>
      </c>
      <c r="BI607" s="319" t="inlineStr">
        <is>
          <t>-</t>
        </is>
      </c>
      <c r="BJ607" s="319" t="inlineStr">
        <is>
          <t>-</t>
        </is>
      </c>
      <c r="BK607" s="319" t="inlineStr">
        <is>
          <t>-</t>
        </is>
      </c>
      <c r="BL607" s="319" t="inlineStr">
        <is>
          <t>-</t>
        </is>
      </c>
      <c r="BM607" s="319" t="inlineStr">
        <is>
          <t>-</t>
        </is>
      </c>
      <c r="BN607" s="319" t="inlineStr">
        <is>
          <t>-</t>
        </is>
      </c>
      <c r="BO607" s="319" t="inlineStr">
        <is>
          <t>-</t>
        </is>
      </c>
      <c r="BP607" s="319" t="inlineStr">
        <is>
          <t>-</t>
        </is>
      </c>
      <c r="BQ607" s="319" t="inlineStr">
        <is>
          <t>-</t>
        </is>
      </c>
      <c r="BR607" s="319" t="inlineStr">
        <is>
          <t>-</t>
        </is>
      </c>
      <c r="BS607" s="319" t="inlineStr">
        <is>
          <t>-</t>
        </is>
      </c>
      <c r="BT607" s="319" t="inlineStr">
        <is>
          <t>-</t>
        </is>
      </c>
      <c r="BU607" s="319" t="inlineStr">
        <is>
          <t>-</t>
        </is>
      </c>
      <c r="BV607" s="319" t="inlineStr">
        <is>
          <t>-</t>
        </is>
      </c>
      <c r="BW607" s="319" t="inlineStr">
        <is>
          <t>-</t>
        </is>
      </c>
      <c r="BX607" s="319" t="inlineStr">
        <is>
          <t>-</t>
        </is>
      </c>
      <c r="BY607" s="319" t="inlineStr">
        <is>
          <t>-</t>
        </is>
      </c>
      <c r="BZ607" s="319" t="inlineStr">
        <is>
          <t>-</t>
        </is>
      </c>
      <c r="CA607" s="319" t="inlineStr">
        <is>
          <t>-</t>
        </is>
      </c>
      <c r="CB607" s="319" t="inlineStr">
        <is>
          <t>-</t>
        </is>
      </c>
      <c r="CC607" s="302" t="n"/>
      <c r="CD607" s="302" t="n"/>
      <c r="CE607" s="302" t="n"/>
      <c r="CF607" s="302" t="n"/>
      <c r="CG607" s="302" t="n"/>
      <c r="CH607" s="302" t="n"/>
      <c r="CI607" s="302" t="n"/>
      <c r="CJ607" s="302" t="n"/>
      <c r="CK607" s="302" t="n"/>
      <c r="CL607" s="302" t="n"/>
      <c r="CM607" s="302" t="n"/>
      <c r="CN607" s="302" t="n"/>
      <c r="CO607" s="302" t="n"/>
      <c r="CP607" s="302" t="n"/>
      <c r="CQ607" s="302" t="n"/>
      <c r="CR607" s="302" t="n"/>
      <c r="CS607" s="302" t="n"/>
      <c r="CT607" s="302" t="n"/>
      <c r="CU607" s="302" t="n"/>
      <c r="CV607" s="302" t="n"/>
    </row>
    <row r="608" ht="10.5" customHeight="1" s="412">
      <c r="A608" s="302" t="inlineStr">
        <is>
          <t xml:space="preserve">    Acctg. Standard</t>
        </is>
      </c>
      <c r="B608" s="319" t="inlineStr">
        <is>
          <t>-</t>
        </is>
      </c>
      <c r="C608" s="319" t="inlineStr">
        <is>
          <t>-</t>
        </is>
      </c>
      <c r="D608" s="319" t="inlineStr">
        <is>
          <t>-</t>
        </is>
      </c>
      <c r="E608" s="319" t="inlineStr">
        <is>
          <t>-</t>
        </is>
      </c>
      <c r="F608" s="319" t="inlineStr">
        <is>
          <t>-</t>
        </is>
      </c>
      <c r="G608" s="319" t="inlineStr">
        <is>
          <t>-</t>
        </is>
      </c>
      <c r="H608" s="319" t="inlineStr">
        <is>
          <t>-</t>
        </is>
      </c>
      <c r="I608" s="319" t="inlineStr">
        <is>
          <t>-</t>
        </is>
      </c>
      <c r="J608" s="319" t="inlineStr">
        <is>
          <t>-</t>
        </is>
      </c>
      <c r="K608" s="319" t="inlineStr">
        <is>
          <t>-</t>
        </is>
      </c>
      <c r="L608" s="319" t="inlineStr">
        <is>
          <t>-</t>
        </is>
      </c>
      <c r="M608" s="319" t="inlineStr">
        <is>
          <t>-</t>
        </is>
      </c>
      <c r="N608" s="319" t="inlineStr">
        <is>
          <t>-</t>
        </is>
      </c>
      <c r="O608" s="319" t="inlineStr">
        <is>
          <t>US GAAP</t>
        </is>
      </c>
      <c r="P608" s="319" t="inlineStr">
        <is>
          <t>US GAAP</t>
        </is>
      </c>
      <c r="Q608" s="319" t="inlineStr">
        <is>
          <t>US GAAP</t>
        </is>
      </c>
      <c r="R608" s="319" t="inlineStr">
        <is>
          <t>US GAAP</t>
        </is>
      </c>
      <c r="S608" s="319" t="inlineStr">
        <is>
          <t>US GAAP</t>
        </is>
      </c>
      <c r="T608" s="319" t="inlineStr">
        <is>
          <t>US GAAP</t>
        </is>
      </c>
      <c r="U608" s="319" t="inlineStr">
        <is>
          <t>US GAAP</t>
        </is>
      </c>
      <c r="V608" s="319" t="inlineStr">
        <is>
          <t>US GAAP</t>
        </is>
      </c>
      <c r="W608" s="319" t="inlineStr">
        <is>
          <t>US GAAP</t>
        </is>
      </c>
      <c r="X608" s="319" t="inlineStr">
        <is>
          <t>US GAAP</t>
        </is>
      </c>
      <c r="Y608" s="319" t="inlineStr">
        <is>
          <t>US GAAP</t>
        </is>
      </c>
      <c r="Z608" s="319" t="inlineStr">
        <is>
          <t>US GAAP</t>
        </is>
      </c>
      <c r="AA608" s="319" t="inlineStr">
        <is>
          <t>US GAAP</t>
        </is>
      </c>
      <c r="AB608" s="319" t="inlineStr">
        <is>
          <t>US GAAP</t>
        </is>
      </c>
      <c r="AC608" s="319" t="inlineStr">
        <is>
          <t>US GAAP</t>
        </is>
      </c>
      <c r="AD608" s="319" t="inlineStr">
        <is>
          <t>US GAAP</t>
        </is>
      </c>
      <c r="AE608" s="319" t="inlineStr">
        <is>
          <t>US GAAP</t>
        </is>
      </c>
      <c r="AF608" s="319" t="inlineStr">
        <is>
          <t>US GAAP</t>
        </is>
      </c>
      <c r="AG608" s="319" t="inlineStr">
        <is>
          <t>US GAAP</t>
        </is>
      </c>
      <c r="AH608" s="319" t="inlineStr">
        <is>
          <t>US GAAP</t>
        </is>
      </c>
      <c r="AI608" s="319" t="inlineStr">
        <is>
          <t>US GAAP</t>
        </is>
      </c>
      <c r="AJ608" s="319" t="inlineStr">
        <is>
          <t>US GAAP</t>
        </is>
      </c>
      <c r="AK608" s="319" t="inlineStr">
        <is>
          <t>US GAAP</t>
        </is>
      </c>
      <c r="AL608" s="319" t="inlineStr">
        <is>
          <t>US GAAP</t>
        </is>
      </c>
      <c r="AM608" s="319" t="inlineStr">
        <is>
          <t>US GAAP</t>
        </is>
      </c>
      <c r="AN608" s="319" t="inlineStr">
        <is>
          <t>US GAAP</t>
        </is>
      </c>
      <c r="AO608" s="319" t="inlineStr">
        <is>
          <t>US GAAP</t>
        </is>
      </c>
      <c r="AP608" s="319" t="inlineStr">
        <is>
          <t>US GAAP</t>
        </is>
      </c>
      <c r="AQ608" s="319" t="inlineStr">
        <is>
          <t>US GAAP</t>
        </is>
      </c>
      <c r="AR608" s="319" t="inlineStr">
        <is>
          <t>US GAAP</t>
        </is>
      </c>
      <c r="AS608" s="319" t="inlineStr">
        <is>
          <t>US GAAP</t>
        </is>
      </c>
      <c r="AT608" s="319" t="inlineStr">
        <is>
          <t>US GAAP</t>
        </is>
      </c>
      <c r="AU608" s="319" t="inlineStr">
        <is>
          <t>US GAAP</t>
        </is>
      </c>
      <c r="AV608" s="319" t="inlineStr">
        <is>
          <t>US GAAP</t>
        </is>
      </c>
      <c r="AW608" s="319" t="inlineStr">
        <is>
          <t>US GAAP</t>
        </is>
      </c>
      <c r="AX608" s="319" t="inlineStr">
        <is>
          <t>US GAAP</t>
        </is>
      </c>
      <c r="AY608" s="319" t="inlineStr">
        <is>
          <t>US GAAP</t>
        </is>
      </c>
      <c r="AZ608" s="319" t="inlineStr">
        <is>
          <t>US GAAP</t>
        </is>
      </c>
      <c r="BA608" s="319" t="inlineStr">
        <is>
          <t>US GAAP</t>
        </is>
      </c>
      <c r="BB608" s="319" t="inlineStr">
        <is>
          <t>US GAAP</t>
        </is>
      </c>
      <c r="BC608" s="319" t="inlineStr">
        <is>
          <t>US GAAP</t>
        </is>
      </c>
      <c r="BD608" s="319" t="inlineStr">
        <is>
          <t>US GAAP</t>
        </is>
      </c>
      <c r="BE608" s="319" t="inlineStr">
        <is>
          <t>US GAAP</t>
        </is>
      </c>
      <c r="BF608" s="319" t="inlineStr">
        <is>
          <t>US GAAP</t>
        </is>
      </c>
      <c r="BG608" s="319" t="inlineStr">
        <is>
          <t>US GAAP</t>
        </is>
      </c>
      <c r="BH608" s="319" t="inlineStr">
        <is>
          <t>US GAAP</t>
        </is>
      </c>
      <c r="BI608" s="319" t="inlineStr">
        <is>
          <t>US GAAP</t>
        </is>
      </c>
      <c r="BJ608" s="319" t="inlineStr">
        <is>
          <t>US GAAP</t>
        </is>
      </c>
      <c r="BK608" s="319" t="inlineStr">
        <is>
          <t>US GAAP</t>
        </is>
      </c>
      <c r="BL608" s="319" t="inlineStr">
        <is>
          <t>US GAAP</t>
        </is>
      </c>
      <c r="BM608" s="319" t="inlineStr">
        <is>
          <t>US GAAP</t>
        </is>
      </c>
      <c r="BN608" s="319" t="inlineStr">
        <is>
          <t>US GAAP</t>
        </is>
      </c>
      <c r="BO608" s="319" t="inlineStr">
        <is>
          <t>US GAAP</t>
        </is>
      </c>
      <c r="BP608" s="319" t="inlineStr">
        <is>
          <t>US GAAP</t>
        </is>
      </c>
      <c r="BQ608" s="319" t="inlineStr">
        <is>
          <t>US GAAP</t>
        </is>
      </c>
      <c r="BR608" s="319" t="inlineStr">
        <is>
          <t>US GAAP</t>
        </is>
      </c>
      <c r="BS608" s="319" t="inlineStr">
        <is>
          <t>US GAAP</t>
        </is>
      </c>
      <c r="BT608" s="319" t="inlineStr">
        <is>
          <t>US GAAP</t>
        </is>
      </c>
      <c r="BU608" s="319" t="inlineStr">
        <is>
          <t>US GAAP</t>
        </is>
      </c>
      <c r="BV608" s="319" t="inlineStr">
        <is>
          <t>US GAAP</t>
        </is>
      </c>
      <c r="BW608" s="319" t="inlineStr">
        <is>
          <t>US GAAP</t>
        </is>
      </c>
      <c r="BX608" s="319" t="inlineStr">
        <is>
          <t>US GAAP</t>
        </is>
      </c>
      <c r="BY608" s="319" t="inlineStr">
        <is>
          <t>-</t>
        </is>
      </c>
      <c r="BZ608" s="319" t="inlineStr">
        <is>
          <t>-</t>
        </is>
      </c>
      <c r="CA608" s="319" t="inlineStr">
        <is>
          <t>-</t>
        </is>
      </c>
      <c r="CB608" s="319" t="inlineStr">
        <is>
          <t>-</t>
        </is>
      </c>
      <c r="CC608" s="302" t="n"/>
      <c r="CD608" s="302" t="n"/>
      <c r="CE608" s="302" t="n"/>
      <c r="CF608" s="302" t="n"/>
      <c r="CG608" s="302" t="n"/>
      <c r="CH608" s="302" t="n"/>
      <c r="CI608" s="302" t="n"/>
      <c r="CJ608" s="302" t="n"/>
      <c r="CK608" s="302" t="n"/>
      <c r="CL608" s="302" t="n"/>
      <c r="CM608" s="302" t="n"/>
      <c r="CN608" s="302" t="n"/>
      <c r="CO608" s="302" t="n"/>
      <c r="CP608" s="302" t="n"/>
      <c r="CQ608" s="302" t="n"/>
      <c r="CR608" s="302" t="n"/>
      <c r="CS608" s="302" t="n"/>
      <c r="CT608" s="302" t="n"/>
      <c r="CU608" s="302" t="n"/>
      <c r="CV608" s="302" t="n"/>
    </row>
    <row r="609" ht="10.5" customHeight="1" s="412">
      <c r="A609" s="318" t="inlineStr">
        <is>
          <t>Gross Margin %</t>
        </is>
      </c>
      <c r="B609" s="319" t="inlineStr">
        <is>
          <t>-</t>
        </is>
      </c>
      <c r="C609" s="319" t="inlineStr">
        <is>
          <t>-</t>
        </is>
      </c>
      <c r="D609" s="319" t="inlineStr">
        <is>
          <t>-</t>
        </is>
      </c>
      <c r="E609" s="319" t="inlineStr">
        <is>
          <t>-</t>
        </is>
      </c>
      <c r="F609" s="319" t="inlineStr">
        <is>
          <t>-</t>
        </is>
      </c>
      <c r="G609" s="319" t="inlineStr">
        <is>
          <t>-</t>
        </is>
      </c>
      <c r="H609" s="319" t="inlineStr">
        <is>
          <t>-</t>
        </is>
      </c>
      <c r="I609" s="319" t="inlineStr">
        <is>
          <t>-</t>
        </is>
      </c>
      <c r="J609" s="319" t="inlineStr">
        <is>
          <t>-</t>
        </is>
      </c>
      <c r="K609" s="319" t="inlineStr">
        <is>
          <t>-</t>
        </is>
      </c>
      <c r="L609" s="319" t="inlineStr">
        <is>
          <t>-</t>
        </is>
      </c>
      <c r="M609" s="319" t="inlineStr">
        <is>
          <t>-</t>
        </is>
      </c>
      <c r="N609" s="319" t="inlineStr">
        <is>
          <t>-</t>
        </is>
      </c>
      <c r="O609" s="461" t="n">
        <v>55.1</v>
      </c>
      <c r="P609" s="461" t="n">
        <v>58.5</v>
      </c>
      <c r="Q609" s="461" t="n">
        <v>58.72</v>
      </c>
      <c r="R609" s="461" t="n">
        <v>57.5</v>
      </c>
      <c r="S609" s="461" t="n">
        <v>55.8</v>
      </c>
      <c r="T609" s="461" t="n">
        <v>56.2602</v>
      </c>
      <c r="U609" s="461" t="n">
        <v>55</v>
      </c>
      <c r="V609" s="461" t="n">
        <v>55.1</v>
      </c>
      <c r="W609" s="461" t="n">
        <v>55.4</v>
      </c>
      <c r="X609" s="461" t="n">
        <v>56.5</v>
      </c>
      <c r="Y609" s="461" t="n">
        <v>49.4</v>
      </c>
      <c r="Z609" s="461" t="n">
        <v>54</v>
      </c>
      <c r="AA609" s="461" t="n">
        <v>53.9</v>
      </c>
      <c r="AB609" s="461" t="n">
        <v>53.5</v>
      </c>
      <c r="AC609" s="461" t="n">
        <v>50.9</v>
      </c>
      <c r="AD609" s="461" t="n">
        <v>50.5</v>
      </c>
      <c r="AE609" s="461" t="n">
        <v>50.3</v>
      </c>
      <c r="AF609" s="461" t="n">
        <v>51.5</v>
      </c>
      <c r="AG609" s="461" t="n">
        <v>48.6</v>
      </c>
      <c r="AH609" s="461" t="n">
        <v>46.8036</v>
      </c>
      <c r="AI609" s="461" t="n">
        <v>46.9</v>
      </c>
      <c r="AJ609" s="461" t="n">
        <v>50.3</v>
      </c>
      <c r="AK609" s="461" t="n">
        <v>48.3</v>
      </c>
      <c r="AL609" s="461" t="n">
        <v>49.39769</v>
      </c>
      <c r="AM609" s="461" t="n">
        <v>51.1</v>
      </c>
      <c r="AN609" s="461" t="n">
        <v>54.2</v>
      </c>
      <c r="AO609" s="461" t="n">
        <v>50.4</v>
      </c>
      <c r="AP609" s="461" t="n">
        <v>51.6</v>
      </c>
      <c r="AQ609" s="461" t="n">
        <v>52.2</v>
      </c>
      <c r="AR609" s="461" t="n">
        <v>56.3</v>
      </c>
      <c r="AS609" s="461" t="n">
        <v>53.1</v>
      </c>
      <c r="AT609" s="461" t="n">
        <v>54.8</v>
      </c>
      <c r="AU609" s="461" t="n">
        <v>54.4</v>
      </c>
      <c r="AV609" s="461" t="n">
        <v>57.3</v>
      </c>
      <c r="AW609" s="461" t="n">
        <v>53.9</v>
      </c>
      <c r="AX609" s="461" t="n">
        <v>55</v>
      </c>
      <c r="AY609" s="461" t="n">
        <v>55.1</v>
      </c>
      <c r="AZ609" s="461" t="n">
        <v>58.0201</v>
      </c>
      <c r="BA609" s="461" t="n">
        <v>51.3</v>
      </c>
      <c r="BB609" s="461" t="n">
        <v>54.2</v>
      </c>
      <c r="BC609" s="461" t="n">
        <v>56.1</v>
      </c>
      <c r="BD609" s="461" t="n">
        <v>58.6</v>
      </c>
      <c r="BE609" s="461" t="n">
        <v>57.1</v>
      </c>
      <c r="BF609" s="461" t="n">
        <v>58.1</v>
      </c>
      <c r="BG609" s="461" t="n">
        <v>57.18291</v>
      </c>
      <c r="BH609" s="461" t="n">
        <v>58.1</v>
      </c>
      <c r="BI609" s="461" t="n">
        <v>53.9</v>
      </c>
      <c r="BJ609" s="461" t="n">
        <v>56.5</v>
      </c>
      <c r="BK609" s="461" t="n">
        <v>55.9</v>
      </c>
      <c r="BL609" s="461" t="n">
        <v>55.1</v>
      </c>
      <c r="BM609" s="461" t="n">
        <v>57.5</v>
      </c>
      <c r="BN609" s="461" t="n">
        <v>58.8</v>
      </c>
      <c r="BO609" s="461" t="n">
        <v>57</v>
      </c>
      <c r="BP609" s="461" t="n">
        <v>59.4</v>
      </c>
      <c r="BQ609" s="461" t="n">
        <v>57.7</v>
      </c>
      <c r="BR609" s="462" t="n">
        <v>57.80324</v>
      </c>
      <c r="BS609" s="462" t="n">
        <v>58.29041</v>
      </c>
      <c r="BT609" s="462" t="n">
        <v>59.6793</v>
      </c>
      <c r="BU609" s="462" t="n">
        <v>57.475</v>
      </c>
      <c r="BV609" s="462" t="n">
        <v>57.875</v>
      </c>
      <c r="BW609" s="462" t="n">
        <v>58.125</v>
      </c>
      <c r="BX609" s="462" t="n">
        <v>59.325</v>
      </c>
      <c r="BY609" s="319" t="inlineStr">
        <is>
          <t>-</t>
        </is>
      </c>
      <c r="BZ609" s="319" t="inlineStr">
        <is>
          <t>-</t>
        </is>
      </c>
      <c r="CA609" s="319" t="inlineStr">
        <is>
          <t>-</t>
        </is>
      </c>
      <c r="CB609" s="319" t="inlineStr">
        <is>
          <t>-</t>
        </is>
      </c>
      <c r="CC609" s="302" t="n"/>
      <c r="CD609" s="302" t="n"/>
      <c r="CE609" s="302" t="n"/>
      <c r="CF609" s="302" t="n"/>
      <c r="CG609" s="302" t="n"/>
      <c r="CH609" s="302" t="n"/>
      <c r="CI609" s="302" t="n"/>
      <c r="CJ609" s="302" t="n"/>
      <c r="CK609" s="302" t="n"/>
      <c r="CL609" s="302" t="n"/>
      <c r="CM609" s="302" t="n"/>
      <c r="CN609" s="302" t="n"/>
      <c r="CO609" s="302" t="n"/>
      <c r="CP609" s="302" t="n"/>
      <c r="CQ609" s="302" t="n"/>
      <c r="CR609" s="302" t="n"/>
      <c r="CS609" s="302" t="n"/>
      <c r="CT609" s="302" t="n"/>
      <c r="CU609" s="302" t="n"/>
      <c r="CV609" s="302" t="n"/>
    </row>
    <row r="610" ht="10.5" customHeight="1" s="412">
      <c r="A610" s="302" t="inlineStr">
        <is>
          <t xml:space="preserve">    Final Est.</t>
        </is>
      </c>
      <c r="B610" s="319" t="inlineStr">
        <is>
          <t>-</t>
        </is>
      </c>
      <c r="C610" s="319" t="inlineStr">
        <is>
          <t>-</t>
        </is>
      </c>
      <c r="D610" s="319" t="inlineStr">
        <is>
          <t>-</t>
        </is>
      </c>
      <c r="E610" s="319" t="inlineStr">
        <is>
          <t>-</t>
        </is>
      </c>
      <c r="F610" s="319" t="inlineStr">
        <is>
          <t>-</t>
        </is>
      </c>
      <c r="G610" s="319" t="inlineStr">
        <is>
          <t>-</t>
        </is>
      </c>
      <c r="H610" s="319" t="inlineStr">
        <is>
          <t>-</t>
        </is>
      </c>
      <c r="I610" s="319" t="inlineStr">
        <is>
          <t>-</t>
        </is>
      </c>
      <c r="J610" s="319" t="inlineStr">
        <is>
          <t>-</t>
        </is>
      </c>
      <c r="K610" s="319" t="inlineStr">
        <is>
          <t>-</t>
        </is>
      </c>
      <c r="L610" s="319" t="inlineStr">
        <is>
          <t>-</t>
        </is>
      </c>
      <c r="M610" s="319" t="inlineStr">
        <is>
          <t>-</t>
        </is>
      </c>
      <c r="N610" s="319" t="inlineStr">
        <is>
          <t>-</t>
        </is>
      </c>
      <c r="O610" s="462" t="n">
        <v>51.82</v>
      </c>
      <c r="P610" s="462" t="n">
        <v>55.89167</v>
      </c>
      <c r="Q610" s="462" t="n">
        <v>54.48</v>
      </c>
      <c r="R610" s="462" t="n">
        <v>54.67143</v>
      </c>
      <c r="S610" s="462" t="n">
        <v>54.78667</v>
      </c>
      <c r="T610" s="462" t="n">
        <v>56.78333</v>
      </c>
      <c r="U610" s="462" t="n">
        <v>55.1</v>
      </c>
      <c r="V610" s="462" t="n">
        <v>54.6896</v>
      </c>
      <c r="W610" s="462" t="n">
        <v>54.82419</v>
      </c>
      <c r="X610" s="462" t="n">
        <v>56.28668</v>
      </c>
      <c r="Y610" s="462" t="n">
        <v>49.06555</v>
      </c>
      <c r="Z610" s="462" t="n">
        <v>52.0239</v>
      </c>
      <c r="AA610" s="462" t="n">
        <v>53.3</v>
      </c>
      <c r="AB610" s="462" t="n">
        <v>54.89097</v>
      </c>
      <c r="AC610" s="462" t="n">
        <v>50.38146</v>
      </c>
      <c r="AD610" s="462" t="n">
        <v>50.52875</v>
      </c>
      <c r="AE610" s="462" t="n">
        <v>51.03684</v>
      </c>
      <c r="AF610" s="462" t="n">
        <v>51.80043</v>
      </c>
      <c r="AG610" s="462" t="n">
        <v>49.54419</v>
      </c>
      <c r="AH610" s="462" t="n">
        <v>48.49583</v>
      </c>
      <c r="AI610" s="462" t="n">
        <v>46.96726</v>
      </c>
      <c r="AJ610" s="462" t="n">
        <v>49.35652</v>
      </c>
      <c r="AK610" s="462" t="n">
        <v>47.02593</v>
      </c>
      <c r="AL610" s="462" t="n">
        <v>48.14107</v>
      </c>
      <c r="AM610" s="462" t="n">
        <v>49.28178</v>
      </c>
      <c r="AN610" s="462" t="n">
        <v>53.68723</v>
      </c>
      <c r="AO610" s="462" t="n">
        <v>48.74636</v>
      </c>
      <c r="AP610" s="462" t="n">
        <v>50.45191</v>
      </c>
      <c r="AQ610" s="462" t="n">
        <v>51.18636</v>
      </c>
      <c r="AR610" s="462" t="n">
        <v>55.26316</v>
      </c>
      <c r="AS610" s="462" t="n">
        <v>51.42381</v>
      </c>
      <c r="AT610" s="462" t="n">
        <v>52.22491</v>
      </c>
      <c r="AU610" s="462" t="n">
        <v>53.41648</v>
      </c>
      <c r="AV610" s="462" t="n">
        <v>57.26862</v>
      </c>
      <c r="AW610" s="462" t="n">
        <v>53.68833</v>
      </c>
      <c r="AX610" s="462" t="n">
        <v>55.07004</v>
      </c>
      <c r="AY610" s="462" t="n">
        <v>54.58613</v>
      </c>
      <c r="AZ610" s="462" t="n">
        <v>57.91191</v>
      </c>
      <c r="BA610" s="462" t="n">
        <v>50.11987</v>
      </c>
      <c r="BB610" s="462" t="n">
        <v>52.38091</v>
      </c>
      <c r="BC610" s="462" t="n">
        <v>54.76906</v>
      </c>
      <c r="BD610" s="462" t="n">
        <v>58.27572</v>
      </c>
      <c r="BE610" s="462" t="n">
        <v>54.69908</v>
      </c>
      <c r="BF610" s="462" t="n">
        <v>55.54359</v>
      </c>
      <c r="BG610" s="462" t="n">
        <v>56.29663</v>
      </c>
      <c r="BH610" s="462" t="n">
        <v>57.92024</v>
      </c>
      <c r="BI610" s="462" t="n">
        <v>54.91317</v>
      </c>
      <c r="BJ610" s="462" t="n">
        <v>56.0464</v>
      </c>
      <c r="BK610" s="462" t="n">
        <v>56.677</v>
      </c>
      <c r="BL610" s="462" t="n">
        <v>57.10634</v>
      </c>
      <c r="BM610" s="462" t="n">
        <v>57.00268</v>
      </c>
      <c r="BN610" s="462" t="n">
        <v>58.60489</v>
      </c>
      <c r="BO610" s="462" t="n">
        <v>57.67837</v>
      </c>
      <c r="BP610" s="462" t="n">
        <v>58.69791</v>
      </c>
      <c r="BQ610" s="462" t="n">
        <v>57.60042</v>
      </c>
      <c r="BR610" s="319" t="inlineStr">
        <is>
          <t>-</t>
        </is>
      </c>
      <c r="BS610" s="319" t="inlineStr">
        <is>
          <t>-</t>
        </is>
      </c>
      <c r="BT610" s="319" t="inlineStr">
        <is>
          <t>-</t>
        </is>
      </c>
      <c r="BU610" s="319" t="inlineStr">
        <is>
          <t>-</t>
        </is>
      </c>
      <c r="BV610" s="319" t="inlineStr">
        <is>
          <t>-</t>
        </is>
      </c>
      <c r="BW610" s="319" t="inlineStr">
        <is>
          <t>-</t>
        </is>
      </c>
      <c r="BX610" s="319" t="inlineStr">
        <is>
          <t>-</t>
        </is>
      </c>
      <c r="BY610" s="319" t="inlineStr">
        <is>
          <t>-</t>
        </is>
      </c>
      <c r="BZ610" s="319" t="inlineStr">
        <is>
          <t>-</t>
        </is>
      </c>
      <c r="CA610" s="319" t="inlineStr">
        <is>
          <t>-</t>
        </is>
      </c>
      <c r="CB610" s="319" t="inlineStr">
        <is>
          <t>-</t>
        </is>
      </c>
      <c r="CC610" s="302" t="n"/>
      <c r="CD610" s="302" t="n"/>
      <c r="CE610" s="302" t="n"/>
      <c r="CF610" s="302" t="n"/>
      <c r="CG610" s="302" t="n"/>
      <c r="CH610" s="302" t="n"/>
      <c r="CI610" s="302" t="n"/>
      <c r="CJ610" s="302" t="n"/>
      <c r="CK610" s="302" t="n"/>
      <c r="CL610" s="302" t="n"/>
      <c r="CM610" s="302" t="n"/>
      <c r="CN610" s="302" t="n"/>
      <c r="CO610" s="302" t="n"/>
      <c r="CP610" s="302" t="n"/>
      <c r="CQ610" s="302" t="n"/>
      <c r="CR610" s="302" t="n"/>
      <c r="CS610" s="302" t="n"/>
      <c r="CT610" s="302" t="n"/>
      <c r="CU610" s="302" t="n"/>
      <c r="CV610" s="302" t="n"/>
    </row>
    <row r="611" ht="10.5" customHeight="1" s="412">
      <c r="A611" s="302" t="inlineStr">
        <is>
          <t xml:space="preserve">    Median</t>
        </is>
      </c>
      <c r="B611" s="319" t="inlineStr">
        <is>
          <t>-</t>
        </is>
      </c>
      <c r="C611" s="319" t="inlineStr">
        <is>
          <t>-</t>
        </is>
      </c>
      <c r="D611" s="319" t="inlineStr">
        <is>
          <t>-</t>
        </is>
      </c>
      <c r="E611" s="319" t="inlineStr">
        <is>
          <t>-</t>
        </is>
      </c>
      <c r="F611" s="319" t="inlineStr">
        <is>
          <t>-</t>
        </is>
      </c>
      <c r="G611" s="319" t="inlineStr">
        <is>
          <t>-</t>
        </is>
      </c>
      <c r="H611" s="319" t="inlineStr">
        <is>
          <t>-</t>
        </is>
      </c>
      <c r="I611" s="319" t="inlineStr">
        <is>
          <t>-</t>
        </is>
      </c>
      <c r="J611" s="319" t="inlineStr">
        <is>
          <t>-</t>
        </is>
      </c>
      <c r="K611" s="319" t="inlineStr">
        <is>
          <t>-</t>
        </is>
      </c>
      <c r="L611" s="319" t="inlineStr">
        <is>
          <t>-</t>
        </is>
      </c>
      <c r="M611" s="319" t="inlineStr">
        <is>
          <t>-</t>
        </is>
      </c>
      <c r="N611" s="319" t="inlineStr">
        <is>
          <t>-</t>
        </is>
      </c>
      <c r="O611" s="462" t="n">
        <v>52</v>
      </c>
      <c r="P611" s="462" t="n">
        <v>55.95</v>
      </c>
      <c r="Q611" s="462" t="n">
        <v>54.2</v>
      </c>
      <c r="R611" s="462" t="n">
        <v>54.55</v>
      </c>
      <c r="S611" s="462" t="n">
        <v>54.7</v>
      </c>
      <c r="T611" s="462" t="n">
        <v>56.55</v>
      </c>
      <c r="U611" s="462" t="n">
        <v>55.1</v>
      </c>
      <c r="V611" s="462" t="n">
        <v>54.7</v>
      </c>
      <c r="W611" s="462" t="n">
        <v>54.8</v>
      </c>
      <c r="X611" s="462" t="n">
        <v>56.3</v>
      </c>
      <c r="Y611" s="462" t="n">
        <v>49</v>
      </c>
      <c r="Z611" s="462" t="n">
        <v>52</v>
      </c>
      <c r="AA611" s="462" t="n">
        <v>53.35</v>
      </c>
      <c r="AB611" s="462" t="n">
        <v>54.8</v>
      </c>
      <c r="AC611" s="462" t="n">
        <v>50.5</v>
      </c>
      <c r="AD611" s="462" t="n">
        <v>50.5</v>
      </c>
      <c r="AE611" s="462" t="n">
        <v>51</v>
      </c>
      <c r="AF611" s="462" t="n">
        <v>51.8</v>
      </c>
      <c r="AG611" s="462" t="n">
        <v>49.5</v>
      </c>
      <c r="AH611" s="462" t="n">
        <v>48.5</v>
      </c>
      <c r="AI611" s="462" t="n">
        <v>47</v>
      </c>
      <c r="AJ611" s="462" t="n">
        <v>49.3</v>
      </c>
      <c r="AK611" s="462" t="n">
        <v>47</v>
      </c>
      <c r="AL611" s="462" t="n">
        <v>48</v>
      </c>
      <c r="AM611" s="462" t="n">
        <v>49.4</v>
      </c>
      <c r="AN611" s="462" t="n">
        <v>53.7</v>
      </c>
      <c r="AO611" s="462" t="n">
        <v>48.8</v>
      </c>
      <c r="AP611" s="462" t="n">
        <v>50.4</v>
      </c>
      <c r="AQ611" s="462" t="n">
        <v>51.1</v>
      </c>
      <c r="AR611" s="462" t="n">
        <v>55.2</v>
      </c>
      <c r="AS611" s="462" t="n">
        <v>51.4</v>
      </c>
      <c r="AT611" s="462" t="n">
        <v>52.2</v>
      </c>
      <c r="AU611" s="462" t="n">
        <v>53.4</v>
      </c>
      <c r="AV611" s="462" t="n">
        <v>57.2</v>
      </c>
      <c r="AW611" s="462" t="n">
        <v>53.8</v>
      </c>
      <c r="AX611" s="462" t="n">
        <v>55</v>
      </c>
      <c r="AY611" s="462" t="n">
        <v>54.6</v>
      </c>
      <c r="AZ611" s="462" t="n">
        <v>57.95</v>
      </c>
      <c r="BA611" s="462" t="n">
        <v>50.555</v>
      </c>
      <c r="BB611" s="462" t="n">
        <v>52</v>
      </c>
      <c r="BC611" s="462" t="n">
        <v>54.6</v>
      </c>
      <c r="BD611" s="462" t="n">
        <v>58.2</v>
      </c>
      <c r="BE611" s="462" t="n">
        <v>54.845</v>
      </c>
      <c r="BF611" s="462" t="n">
        <v>55.55</v>
      </c>
      <c r="BG611" s="462" t="n">
        <v>56.14278</v>
      </c>
      <c r="BH611" s="462" t="n">
        <v>57.95</v>
      </c>
      <c r="BI611" s="462" t="n">
        <v>54.9</v>
      </c>
      <c r="BJ611" s="462" t="n">
        <v>56.1</v>
      </c>
      <c r="BK611" s="462" t="n">
        <v>56.68</v>
      </c>
      <c r="BL611" s="462" t="n">
        <v>57.1</v>
      </c>
      <c r="BM611" s="462" t="n">
        <v>57</v>
      </c>
      <c r="BN611" s="462" t="n">
        <v>58.6</v>
      </c>
      <c r="BO611" s="462" t="n">
        <v>57.7</v>
      </c>
      <c r="BP611" s="462" t="n">
        <v>58.7</v>
      </c>
      <c r="BQ611" s="462" t="n">
        <v>57.5</v>
      </c>
      <c r="BR611" s="462" t="n">
        <v>57.8</v>
      </c>
      <c r="BS611" s="462" t="n">
        <v>58.37</v>
      </c>
      <c r="BT611" s="462" t="n">
        <v>59.7</v>
      </c>
      <c r="BU611" s="462" t="n">
        <v>57.8</v>
      </c>
      <c r="BV611" s="462" t="n">
        <v>58</v>
      </c>
      <c r="BW611" s="462" t="n">
        <v>58.45</v>
      </c>
      <c r="BX611" s="462" t="n">
        <v>59.85</v>
      </c>
      <c r="BY611" s="319" t="inlineStr">
        <is>
          <t>-</t>
        </is>
      </c>
      <c r="BZ611" s="319" t="inlineStr">
        <is>
          <t>-</t>
        </is>
      </c>
      <c r="CA611" s="319" t="inlineStr">
        <is>
          <t>-</t>
        </is>
      </c>
      <c r="CB611" s="319" t="inlineStr">
        <is>
          <t>-</t>
        </is>
      </c>
      <c r="CC611" s="302" t="n"/>
      <c r="CD611" s="302" t="n"/>
      <c r="CE611" s="302" t="n"/>
      <c r="CF611" s="302" t="n"/>
      <c r="CG611" s="302" t="n"/>
      <c r="CH611" s="302" t="n"/>
      <c r="CI611" s="302" t="n"/>
      <c r="CJ611" s="302" t="n"/>
      <c r="CK611" s="302" t="n"/>
      <c r="CL611" s="302" t="n"/>
      <c r="CM611" s="302" t="n"/>
      <c r="CN611" s="302" t="n"/>
      <c r="CO611" s="302" t="n"/>
      <c r="CP611" s="302" t="n"/>
      <c r="CQ611" s="302" t="n"/>
      <c r="CR611" s="302" t="n"/>
      <c r="CS611" s="302" t="n"/>
      <c r="CT611" s="302" t="n"/>
      <c r="CU611" s="302" t="n"/>
      <c r="CV611" s="302" t="n"/>
    </row>
    <row r="612" ht="10.5" customHeight="1" s="412">
      <c r="A612" s="302" t="inlineStr">
        <is>
          <t xml:space="preserve">    High</t>
        </is>
      </c>
      <c r="B612" s="319" t="inlineStr">
        <is>
          <t>-</t>
        </is>
      </c>
      <c r="C612" s="319" t="inlineStr">
        <is>
          <t>-</t>
        </is>
      </c>
      <c r="D612" s="319" t="inlineStr">
        <is>
          <t>-</t>
        </is>
      </c>
      <c r="E612" s="319" t="inlineStr">
        <is>
          <t>-</t>
        </is>
      </c>
      <c r="F612" s="319" t="inlineStr">
        <is>
          <t>-</t>
        </is>
      </c>
      <c r="G612" s="319" t="inlineStr">
        <is>
          <t>-</t>
        </is>
      </c>
      <c r="H612" s="319" t="inlineStr">
        <is>
          <t>-</t>
        </is>
      </c>
      <c r="I612" s="319" t="inlineStr">
        <is>
          <t>-</t>
        </is>
      </c>
      <c r="J612" s="319" t="inlineStr">
        <is>
          <t>-</t>
        </is>
      </c>
      <c r="K612" s="319" t="inlineStr">
        <is>
          <t>-</t>
        </is>
      </c>
      <c r="L612" s="319" t="inlineStr">
        <is>
          <t>-</t>
        </is>
      </c>
      <c r="M612" s="319" t="inlineStr">
        <is>
          <t>-</t>
        </is>
      </c>
      <c r="N612" s="319" t="inlineStr">
        <is>
          <t>-</t>
        </is>
      </c>
      <c r="O612" s="462" t="n">
        <v>52.5</v>
      </c>
      <c r="P612" s="462" t="n">
        <v>56.5</v>
      </c>
      <c r="Q612" s="462" t="n">
        <v>56.9</v>
      </c>
      <c r="R612" s="462" t="n">
        <v>55.8</v>
      </c>
      <c r="S612" s="462" t="n">
        <v>56.4</v>
      </c>
      <c r="T612" s="462" t="n">
        <v>58.2</v>
      </c>
      <c r="U612" s="462" t="n">
        <v>56</v>
      </c>
      <c r="V612" s="462" t="n">
        <v>55.9</v>
      </c>
      <c r="W612" s="462" t="n">
        <v>55.6</v>
      </c>
      <c r="X612" s="462" t="n">
        <v>57.06023</v>
      </c>
      <c r="Y612" s="462" t="n">
        <v>51.3</v>
      </c>
      <c r="Z612" s="462" t="n">
        <v>53</v>
      </c>
      <c r="AA612" s="462" t="n">
        <v>54</v>
      </c>
      <c r="AB612" s="462" t="n">
        <v>56</v>
      </c>
      <c r="AC612" s="462" t="n">
        <v>51.2</v>
      </c>
      <c r="AD612" s="462" t="n">
        <v>51.3</v>
      </c>
      <c r="AE612" s="462" t="n">
        <v>52</v>
      </c>
      <c r="AF612" s="462" t="n">
        <v>52.5</v>
      </c>
      <c r="AG612" s="462" t="n">
        <v>50.1</v>
      </c>
      <c r="AH612" s="462" t="n">
        <v>49.1</v>
      </c>
      <c r="AI612" s="462" t="n">
        <v>47.3</v>
      </c>
      <c r="AJ612" s="462" t="n">
        <v>50</v>
      </c>
      <c r="AK612" s="462" t="n">
        <v>47.4</v>
      </c>
      <c r="AL612" s="462" t="n">
        <v>48.7</v>
      </c>
      <c r="AM612" s="462" t="n">
        <v>49.7</v>
      </c>
      <c r="AN612" s="462" t="n">
        <v>54</v>
      </c>
      <c r="AO612" s="462" t="n">
        <v>49</v>
      </c>
      <c r="AP612" s="462" t="n">
        <v>50.9</v>
      </c>
      <c r="AQ612" s="462" t="n">
        <v>51.4</v>
      </c>
      <c r="AR612" s="462" t="n">
        <v>55.7</v>
      </c>
      <c r="AS612" s="462" t="n">
        <v>52.5</v>
      </c>
      <c r="AT612" s="462" t="n">
        <v>52.6</v>
      </c>
      <c r="AU612" s="462" t="n">
        <v>54</v>
      </c>
      <c r="AV612" s="462" t="n">
        <v>57.7</v>
      </c>
      <c r="AW612" s="462" t="n">
        <v>54</v>
      </c>
      <c r="AX612" s="462" t="n">
        <v>55.4</v>
      </c>
      <c r="AY612" s="462" t="n">
        <v>54.9</v>
      </c>
      <c r="AZ612" s="462" t="n">
        <v>58.4</v>
      </c>
      <c r="BA612" s="462" t="n">
        <v>52.9</v>
      </c>
      <c r="BB612" s="462" t="n">
        <v>54.9</v>
      </c>
      <c r="BC612" s="462" t="n">
        <v>58.2</v>
      </c>
      <c r="BD612" s="462" t="n">
        <v>59.3</v>
      </c>
      <c r="BE612" s="462" t="n">
        <v>55.6</v>
      </c>
      <c r="BF612" s="462" t="n">
        <v>56.3</v>
      </c>
      <c r="BG612" s="462" t="n">
        <v>56.9</v>
      </c>
      <c r="BH612" s="462" t="n">
        <v>58.8</v>
      </c>
      <c r="BI612" s="462" t="n">
        <v>55.2</v>
      </c>
      <c r="BJ612" s="462" t="n">
        <v>56.3</v>
      </c>
      <c r="BK612" s="462" t="n">
        <v>57.3</v>
      </c>
      <c r="BL612" s="462" t="n">
        <v>57.2</v>
      </c>
      <c r="BM612" s="462" t="n">
        <v>57.2</v>
      </c>
      <c r="BN612" s="462" t="n">
        <v>58.8</v>
      </c>
      <c r="BO612" s="462" t="n">
        <v>57.85</v>
      </c>
      <c r="BP612" s="462" t="n">
        <v>58.83</v>
      </c>
      <c r="BQ612" s="462" t="n">
        <v>58.37</v>
      </c>
      <c r="BR612" s="462" t="n">
        <v>58</v>
      </c>
      <c r="BS612" s="462" t="n">
        <v>58.5</v>
      </c>
      <c r="BT612" s="462" t="n">
        <v>60</v>
      </c>
      <c r="BU612" s="462" t="n">
        <v>57.9</v>
      </c>
      <c r="BV612" s="462" t="n">
        <v>58.3</v>
      </c>
      <c r="BW612" s="462" t="n">
        <v>58.6</v>
      </c>
      <c r="BX612" s="462" t="n">
        <v>60</v>
      </c>
      <c r="BY612" s="319" t="inlineStr">
        <is>
          <t>-</t>
        </is>
      </c>
      <c r="BZ612" s="319" t="inlineStr">
        <is>
          <t>-</t>
        </is>
      </c>
      <c r="CA612" s="319" t="inlineStr">
        <is>
          <t>-</t>
        </is>
      </c>
      <c r="CB612" s="319" t="inlineStr">
        <is>
          <t>-</t>
        </is>
      </c>
      <c r="CC612" s="302" t="n"/>
      <c r="CD612" s="302" t="n"/>
      <c r="CE612" s="302" t="n"/>
      <c r="CF612" s="302" t="n"/>
      <c r="CG612" s="302" t="n"/>
      <c r="CH612" s="302" t="n"/>
      <c r="CI612" s="302" t="n"/>
      <c r="CJ612" s="302" t="n"/>
      <c r="CK612" s="302" t="n"/>
      <c r="CL612" s="302" t="n"/>
      <c r="CM612" s="302" t="n"/>
      <c r="CN612" s="302" t="n"/>
      <c r="CO612" s="302" t="n"/>
      <c r="CP612" s="302" t="n"/>
      <c r="CQ612" s="302" t="n"/>
      <c r="CR612" s="302" t="n"/>
      <c r="CS612" s="302" t="n"/>
      <c r="CT612" s="302" t="n"/>
      <c r="CU612" s="302" t="n"/>
      <c r="CV612" s="302" t="n"/>
    </row>
    <row r="613" ht="10.5" customHeight="1" s="412">
      <c r="A613" s="302" t="inlineStr">
        <is>
          <t xml:space="preserve">    Low</t>
        </is>
      </c>
      <c r="B613" s="319" t="inlineStr">
        <is>
          <t>-</t>
        </is>
      </c>
      <c r="C613" s="319" t="inlineStr">
        <is>
          <t>-</t>
        </is>
      </c>
      <c r="D613" s="319" t="inlineStr">
        <is>
          <t>-</t>
        </is>
      </c>
      <c r="E613" s="319" t="inlineStr">
        <is>
          <t>-</t>
        </is>
      </c>
      <c r="F613" s="319" t="inlineStr">
        <is>
          <t>-</t>
        </is>
      </c>
      <c r="G613" s="319" t="inlineStr">
        <is>
          <t>-</t>
        </is>
      </c>
      <c r="H613" s="319" t="inlineStr">
        <is>
          <t>-</t>
        </is>
      </c>
      <c r="I613" s="319" t="inlineStr">
        <is>
          <t>-</t>
        </is>
      </c>
      <c r="J613" s="319" t="inlineStr">
        <is>
          <t>-</t>
        </is>
      </c>
      <c r="K613" s="319" t="inlineStr">
        <is>
          <t>-</t>
        </is>
      </c>
      <c r="L613" s="319" t="inlineStr">
        <is>
          <t>-</t>
        </is>
      </c>
      <c r="M613" s="319" t="inlineStr">
        <is>
          <t>-</t>
        </is>
      </c>
      <c r="N613" s="319" t="inlineStr">
        <is>
          <t>-</t>
        </is>
      </c>
      <c r="O613" s="462" t="n">
        <v>50.9</v>
      </c>
      <c r="P613" s="462" t="n">
        <v>55</v>
      </c>
      <c r="Q613" s="462" t="n">
        <v>53.8</v>
      </c>
      <c r="R613" s="462" t="n">
        <v>53.4</v>
      </c>
      <c r="S613" s="462" t="n">
        <v>53.7</v>
      </c>
      <c r="T613" s="462" t="n">
        <v>56.2</v>
      </c>
      <c r="U613" s="462" t="n">
        <v>54</v>
      </c>
      <c r="V613" s="462" t="n">
        <v>53.8</v>
      </c>
      <c r="W613" s="462" t="n">
        <v>54.1</v>
      </c>
      <c r="X613" s="462" t="n">
        <v>55.5</v>
      </c>
      <c r="Y613" s="462" t="n">
        <v>48.2</v>
      </c>
      <c r="Z613" s="462" t="n">
        <v>51.1</v>
      </c>
      <c r="AA613" s="462" t="n">
        <v>52</v>
      </c>
      <c r="AB613" s="462" t="n">
        <v>53.6</v>
      </c>
      <c r="AC613" s="462" t="n">
        <v>49.5</v>
      </c>
      <c r="AD613" s="462" t="n">
        <v>50</v>
      </c>
      <c r="AE613" s="462" t="n">
        <v>50.1</v>
      </c>
      <c r="AF613" s="462" t="n">
        <v>50.8</v>
      </c>
      <c r="AG613" s="462" t="n">
        <v>49</v>
      </c>
      <c r="AH613" s="462" t="n">
        <v>47.9</v>
      </c>
      <c r="AI613" s="462" t="n">
        <v>46.5</v>
      </c>
      <c r="AJ613" s="462" t="n">
        <v>48.9</v>
      </c>
      <c r="AK613" s="462" t="n">
        <v>46.8</v>
      </c>
      <c r="AL613" s="462" t="n">
        <v>47.9</v>
      </c>
      <c r="AM613" s="462" t="n">
        <v>48.8</v>
      </c>
      <c r="AN613" s="462" t="n">
        <v>53.3</v>
      </c>
      <c r="AO613" s="462" t="n">
        <v>47.8</v>
      </c>
      <c r="AP613" s="462" t="n">
        <v>50.2</v>
      </c>
      <c r="AQ613" s="462" t="n">
        <v>51.1</v>
      </c>
      <c r="AR613" s="462" t="n">
        <v>54.9</v>
      </c>
      <c r="AS613" s="462" t="n">
        <v>51.2</v>
      </c>
      <c r="AT613" s="462" t="n">
        <v>52</v>
      </c>
      <c r="AU613" s="462" t="n">
        <v>53.2</v>
      </c>
      <c r="AV613" s="462" t="n">
        <v>57</v>
      </c>
      <c r="AW613" s="462" t="n">
        <v>53.3</v>
      </c>
      <c r="AX613" s="462" t="n">
        <v>54.9</v>
      </c>
      <c r="AY613" s="462" t="n">
        <v>54.4</v>
      </c>
      <c r="AZ613" s="462" t="n">
        <v>57.2</v>
      </c>
      <c r="BA613" s="462" t="n">
        <v>45.9</v>
      </c>
      <c r="BB613" s="462" t="n">
        <v>51</v>
      </c>
      <c r="BC613" s="462" t="n">
        <v>53.8</v>
      </c>
      <c r="BD613" s="462" t="n">
        <v>58</v>
      </c>
      <c r="BE613" s="462" t="n">
        <v>51.3</v>
      </c>
      <c r="BF613" s="462" t="n">
        <v>54.2</v>
      </c>
      <c r="BG613" s="462" t="n">
        <v>56</v>
      </c>
      <c r="BH613" s="462" t="n">
        <v>57.3</v>
      </c>
      <c r="BI613" s="462" t="n">
        <v>54.6002</v>
      </c>
      <c r="BJ613" s="462" t="n">
        <v>55.6</v>
      </c>
      <c r="BK613" s="462" t="n">
        <v>56.4</v>
      </c>
      <c r="BL613" s="462" t="n">
        <v>56.86042</v>
      </c>
      <c r="BM613" s="462" t="n">
        <v>56.8</v>
      </c>
      <c r="BN613" s="462" t="n">
        <v>58.5</v>
      </c>
      <c r="BO613" s="462" t="n">
        <v>57.49583</v>
      </c>
      <c r="BP613" s="462" t="n">
        <v>58.53239</v>
      </c>
      <c r="BQ613" s="462" t="n">
        <v>57.41747</v>
      </c>
      <c r="BR613" s="462" t="n">
        <v>57.7</v>
      </c>
      <c r="BS613" s="462" t="n">
        <v>57.6</v>
      </c>
      <c r="BT613" s="462" t="n">
        <v>59.2</v>
      </c>
      <c r="BU613" s="462" t="n">
        <v>56.4</v>
      </c>
      <c r="BV613" s="462" t="n">
        <v>57.2</v>
      </c>
      <c r="BW613" s="462" t="n">
        <v>57</v>
      </c>
      <c r="BX613" s="462" t="n">
        <v>57.6</v>
      </c>
      <c r="BY613" s="319" t="inlineStr">
        <is>
          <t>-</t>
        </is>
      </c>
      <c r="BZ613" s="319" t="inlineStr">
        <is>
          <t>-</t>
        </is>
      </c>
      <c r="CA613" s="319" t="inlineStr">
        <is>
          <t>-</t>
        </is>
      </c>
      <c r="CB613" s="319" t="inlineStr">
        <is>
          <t>-</t>
        </is>
      </c>
      <c r="CC613" s="302" t="n"/>
      <c r="CD613" s="302" t="n"/>
      <c r="CE613" s="302" t="n"/>
      <c r="CF613" s="302" t="n"/>
      <c r="CG613" s="302" t="n"/>
      <c r="CH613" s="302" t="n"/>
      <c r="CI613" s="302" t="n"/>
      <c r="CJ613" s="302" t="n"/>
      <c r="CK613" s="302" t="n"/>
      <c r="CL613" s="302" t="n"/>
      <c r="CM613" s="302" t="n"/>
      <c r="CN613" s="302" t="n"/>
      <c r="CO613" s="302" t="n"/>
      <c r="CP613" s="302" t="n"/>
      <c r="CQ613" s="302" t="n"/>
      <c r="CR613" s="302" t="n"/>
      <c r="CS613" s="302" t="n"/>
      <c r="CT613" s="302" t="n"/>
      <c r="CU613" s="302" t="n"/>
      <c r="CV613" s="302" t="n"/>
    </row>
    <row r="614" ht="10.5" customHeight="1" s="412">
      <c r="A614" s="302" t="inlineStr">
        <is>
          <t xml:space="preserve">    Std. Dev.</t>
        </is>
      </c>
      <c r="B614" s="319" t="inlineStr">
        <is>
          <t>-</t>
        </is>
      </c>
      <c r="C614" s="319" t="inlineStr">
        <is>
          <t>-</t>
        </is>
      </c>
      <c r="D614" s="319" t="inlineStr">
        <is>
          <t>-</t>
        </is>
      </c>
      <c r="E614" s="319" t="inlineStr">
        <is>
          <t>-</t>
        </is>
      </c>
      <c r="F614" s="319" t="inlineStr">
        <is>
          <t>-</t>
        </is>
      </c>
      <c r="G614" s="319" t="inlineStr">
        <is>
          <t>-</t>
        </is>
      </c>
      <c r="H614" s="319" t="inlineStr">
        <is>
          <t>-</t>
        </is>
      </c>
      <c r="I614" s="319" t="inlineStr">
        <is>
          <t>-</t>
        </is>
      </c>
      <c r="J614" s="319" t="inlineStr">
        <is>
          <t>-</t>
        </is>
      </c>
      <c r="K614" s="319" t="inlineStr">
        <is>
          <t>-</t>
        </is>
      </c>
      <c r="L614" s="319" t="inlineStr">
        <is>
          <t>-</t>
        </is>
      </c>
      <c r="M614" s="319" t="inlineStr">
        <is>
          <t>-</t>
        </is>
      </c>
      <c r="N614" s="319" t="inlineStr">
        <is>
          <t>-</t>
        </is>
      </c>
      <c r="O614" s="460" t="n">
        <v>0.5635599999999999</v>
      </c>
      <c r="P614" s="460" t="n">
        <v>0.431</v>
      </c>
      <c r="Q614" s="460" t="n">
        <v>0.76</v>
      </c>
      <c r="R614" s="460" t="n">
        <v>0.62155</v>
      </c>
      <c r="S614" s="460" t="n">
        <v>0.66218</v>
      </c>
      <c r="T614" s="460" t="n">
        <v>0.60254</v>
      </c>
      <c r="U614" s="460" t="n">
        <v>0.63875</v>
      </c>
      <c r="V614" s="460" t="n">
        <v>0.4875</v>
      </c>
      <c r="W614" s="460" t="n">
        <v>0.32299</v>
      </c>
      <c r="X614" s="460" t="n">
        <v>0.30684</v>
      </c>
      <c r="Y614" s="460" t="n">
        <v>0.8146</v>
      </c>
      <c r="Z614" s="460" t="n">
        <v>0.41966</v>
      </c>
      <c r="AA614" s="460" t="n">
        <v>0.52743</v>
      </c>
      <c r="AB614" s="460" t="n">
        <v>0.59077</v>
      </c>
      <c r="AC614" s="460" t="n">
        <v>0.32956</v>
      </c>
      <c r="AD614" s="460" t="n">
        <v>0.33207</v>
      </c>
      <c r="AE614" s="460" t="n">
        <v>0.2971</v>
      </c>
      <c r="AF614" s="460" t="n">
        <v>0.42437</v>
      </c>
      <c r="AG614" s="460" t="n">
        <v>0.2897</v>
      </c>
      <c r="AH614" s="460" t="n">
        <v>0.34093</v>
      </c>
      <c r="AI614" s="460" t="n">
        <v>0.15195</v>
      </c>
      <c r="AJ614" s="460" t="n">
        <v>0.28564</v>
      </c>
      <c r="AK614" s="460" t="n">
        <v>0.10034</v>
      </c>
      <c r="AL614" s="460" t="n">
        <v>0.22491</v>
      </c>
      <c r="AM614" s="460" t="n">
        <v>0.22989</v>
      </c>
      <c r="AN614" s="460" t="n">
        <v>0.17233</v>
      </c>
      <c r="AO614" s="460" t="n">
        <v>0.20782</v>
      </c>
      <c r="AP614" s="460" t="n">
        <v>0.12691</v>
      </c>
      <c r="AQ614" s="460" t="n">
        <v>0.10994</v>
      </c>
      <c r="AR614" s="460" t="n">
        <v>0.16924</v>
      </c>
      <c r="AS614" s="460" t="n">
        <v>0.27929</v>
      </c>
      <c r="AT614" s="460" t="n">
        <v>0.15094</v>
      </c>
      <c r="AU614" s="460" t="n">
        <v>0.20303</v>
      </c>
      <c r="AV614" s="460" t="n">
        <v>0.23932</v>
      </c>
      <c r="AW614" s="460" t="n">
        <v>0.1884</v>
      </c>
      <c r="AX614" s="460" t="n">
        <v>0.13107</v>
      </c>
      <c r="AY614" s="460" t="n">
        <v>0.12699</v>
      </c>
      <c r="AZ614" s="460" t="n">
        <v>0.24509</v>
      </c>
      <c r="BA614" s="460" t="n">
        <v>2.02395</v>
      </c>
      <c r="BB614" s="460" t="n">
        <v>0.87177</v>
      </c>
      <c r="BC614" s="460" t="n">
        <v>0.79799</v>
      </c>
      <c r="BD614" s="460" t="n">
        <v>0.2761</v>
      </c>
      <c r="BE614" s="460" t="n">
        <v>0.8285</v>
      </c>
      <c r="BF614" s="460" t="n">
        <v>0.49757</v>
      </c>
      <c r="BG614" s="460" t="n">
        <v>0.27595</v>
      </c>
      <c r="BH614" s="460" t="n">
        <v>0.29193</v>
      </c>
      <c r="BI614" s="460" t="n">
        <v>0.16687</v>
      </c>
      <c r="BJ614" s="460" t="n">
        <v>0.15401</v>
      </c>
      <c r="BK614" s="460" t="n">
        <v>0.17631</v>
      </c>
      <c r="BL614" s="460" t="n">
        <v>0.10717</v>
      </c>
      <c r="BM614" s="460" t="n">
        <v>0.11471</v>
      </c>
      <c r="BN614" s="460" t="n">
        <v>0.08689</v>
      </c>
      <c r="BO614" s="460" t="n">
        <v>0.07999000000000001</v>
      </c>
      <c r="BP614" s="460" t="n">
        <v>0.07635</v>
      </c>
      <c r="BQ614" s="460" t="n">
        <v>0.22393</v>
      </c>
      <c r="BR614" s="460" t="n">
        <v>0.08377999999999999</v>
      </c>
      <c r="BS614" s="460" t="n">
        <v>0.21017</v>
      </c>
      <c r="BT614" s="460" t="n">
        <v>0.17266</v>
      </c>
      <c r="BU614" s="460" t="n">
        <v>0.62199</v>
      </c>
      <c r="BV614" s="460" t="n">
        <v>0.41458</v>
      </c>
      <c r="BW614" s="460" t="n">
        <v>0.6533600000000001</v>
      </c>
      <c r="BX614" s="460" t="n">
        <v>0.99844</v>
      </c>
      <c r="BY614" s="319" t="inlineStr">
        <is>
          <t>-</t>
        </is>
      </c>
      <c r="BZ614" s="319" t="inlineStr">
        <is>
          <t>-</t>
        </is>
      </c>
      <c r="CA614" s="319" t="inlineStr">
        <is>
          <t>-</t>
        </is>
      </c>
      <c r="CB614" s="319" t="inlineStr">
        <is>
          <t>-</t>
        </is>
      </c>
      <c r="CC614" s="302" t="n"/>
      <c r="CD614" s="302" t="n"/>
      <c r="CE614" s="302" t="n"/>
      <c r="CF614" s="302" t="n"/>
      <c r="CG614" s="302" t="n"/>
      <c r="CH614" s="302" t="n"/>
      <c r="CI614" s="302" t="n"/>
      <c r="CJ614" s="302" t="n"/>
      <c r="CK614" s="302" t="n"/>
      <c r="CL614" s="302" t="n"/>
      <c r="CM614" s="302" t="n"/>
      <c r="CN614" s="302" t="n"/>
      <c r="CO614" s="302" t="n"/>
      <c r="CP614" s="302" t="n"/>
      <c r="CQ614" s="302" t="n"/>
      <c r="CR614" s="302" t="n"/>
      <c r="CS614" s="302" t="n"/>
      <c r="CT614" s="302" t="n"/>
      <c r="CU614" s="302" t="n"/>
      <c r="CV614" s="302" t="n"/>
    </row>
    <row r="615" ht="10.5" customHeight="1" s="412">
      <c r="A615" s="302" t="inlineStr">
        <is>
          <t xml:space="preserve">    No. of Estimates</t>
        </is>
      </c>
      <c r="B615" s="319" t="inlineStr">
        <is>
          <t>-</t>
        </is>
      </c>
      <c r="C615" s="319" t="inlineStr">
        <is>
          <t>-</t>
        </is>
      </c>
      <c r="D615" s="319" t="inlineStr">
        <is>
          <t>-</t>
        </is>
      </c>
      <c r="E615" s="319" t="inlineStr">
        <is>
          <t>-</t>
        </is>
      </c>
      <c r="F615" s="319" t="inlineStr">
        <is>
          <t>-</t>
        </is>
      </c>
      <c r="G615" s="319" t="inlineStr">
        <is>
          <t>-</t>
        </is>
      </c>
      <c r="H615" s="319" t="inlineStr">
        <is>
          <t>-</t>
        </is>
      </c>
      <c r="I615" s="319" t="inlineStr">
        <is>
          <t>-</t>
        </is>
      </c>
      <c r="J615" s="319" t="inlineStr">
        <is>
          <t>-</t>
        </is>
      </c>
      <c r="K615" s="319" t="inlineStr">
        <is>
          <t>-</t>
        </is>
      </c>
      <c r="L615" s="319" t="inlineStr">
        <is>
          <t>-</t>
        </is>
      </c>
      <c r="M615" s="319" t="inlineStr">
        <is>
          <t>-</t>
        </is>
      </c>
      <c r="N615" s="319" t="inlineStr">
        <is>
          <t>-</t>
        </is>
      </c>
      <c r="O615" s="319" t="inlineStr">
        <is>
          <t>5/5</t>
        </is>
      </c>
      <c r="P615" s="319" t="inlineStr">
        <is>
          <t>12/12</t>
        </is>
      </c>
      <c r="Q615" s="319" t="inlineStr">
        <is>
          <t>15/15</t>
        </is>
      </c>
      <c r="R615" s="319" t="inlineStr">
        <is>
          <t>14/15</t>
        </is>
      </c>
      <c r="S615" s="319" t="inlineStr">
        <is>
          <t>15/15</t>
        </is>
      </c>
      <c r="T615" s="319" t="inlineStr">
        <is>
          <t>12/14</t>
        </is>
      </c>
      <c r="U615" s="319" t="inlineStr">
        <is>
          <t>15/15</t>
        </is>
      </c>
      <c r="V615" s="319" t="inlineStr">
        <is>
          <t>16/16</t>
        </is>
      </c>
      <c r="W615" s="319" t="inlineStr">
        <is>
          <t>18/18</t>
        </is>
      </c>
      <c r="X615" s="319" t="inlineStr">
        <is>
          <t>18/18</t>
        </is>
      </c>
      <c r="Y615" s="319" t="inlineStr">
        <is>
          <t>19/19</t>
        </is>
      </c>
      <c r="Z615" s="319" t="inlineStr">
        <is>
          <t>21/21</t>
        </is>
      </c>
      <c r="AA615" s="319" t="inlineStr">
        <is>
          <t>22/22</t>
        </is>
      </c>
      <c r="AB615" s="319" t="inlineStr">
        <is>
          <t>23/23</t>
        </is>
      </c>
      <c r="AC615" s="319" t="inlineStr">
        <is>
          <t>23/23</t>
        </is>
      </c>
      <c r="AD615" s="319" t="inlineStr">
        <is>
          <t>27/27</t>
        </is>
      </c>
      <c r="AE615" s="319" t="inlineStr">
        <is>
          <t>26/26</t>
        </is>
      </c>
      <c r="AF615" s="319" t="inlineStr">
        <is>
          <t>26/26</t>
        </is>
      </c>
      <c r="AG615" s="319" t="inlineStr">
        <is>
          <t>27/27</t>
        </is>
      </c>
      <c r="AH615" s="319" t="inlineStr">
        <is>
          <t>24/24</t>
        </is>
      </c>
      <c r="AI615" s="319" t="inlineStr">
        <is>
          <t>25/25</t>
        </is>
      </c>
      <c r="AJ615" s="319" t="inlineStr">
        <is>
          <t>23/26</t>
        </is>
      </c>
      <c r="AK615" s="319" t="inlineStr">
        <is>
          <t>27/27</t>
        </is>
      </c>
      <c r="AL615" s="319" t="inlineStr">
        <is>
          <t>22/23</t>
        </is>
      </c>
      <c r="AM615" s="319" t="inlineStr">
        <is>
          <t>24/24</t>
        </is>
      </c>
      <c r="AN615" s="319" t="inlineStr">
        <is>
          <t>25/25</t>
        </is>
      </c>
      <c r="AO615" s="319" t="inlineStr">
        <is>
          <t>25/25</t>
        </is>
      </c>
      <c r="AP615" s="319" t="inlineStr">
        <is>
          <t>25/25</t>
        </is>
      </c>
      <c r="AQ615" s="319" t="inlineStr">
        <is>
          <t>22/22</t>
        </is>
      </c>
      <c r="AR615" s="319" t="inlineStr">
        <is>
          <t>19/21</t>
        </is>
      </c>
      <c r="AS615" s="319" t="inlineStr">
        <is>
          <t>21/21</t>
        </is>
      </c>
      <c r="AT615" s="319" t="inlineStr">
        <is>
          <t>25/25</t>
        </is>
      </c>
      <c r="AU615" s="319" t="inlineStr">
        <is>
          <t>25/25</t>
        </is>
      </c>
      <c r="AV615" s="319" t="inlineStr">
        <is>
          <t>21/23</t>
        </is>
      </c>
      <c r="AW615" s="319" t="inlineStr">
        <is>
          <t>24/24</t>
        </is>
      </c>
      <c r="AX615" s="319" t="inlineStr">
        <is>
          <t>21/21</t>
        </is>
      </c>
      <c r="AY615" s="319" t="inlineStr">
        <is>
          <t>24/24</t>
        </is>
      </c>
      <c r="AZ615" s="319" t="inlineStr">
        <is>
          <t>20/20</t>
        </is>
      </c>
      <c r="BA615" s="319" t="inlineStr">
        <is>
          <t>26/26</t>
        </is>
      </c>
      <c r="BB615" s="319" t="inlineStr">
        <is>
          <t>27/27</t>
        </is>
      </c>
      <c r="BC615" s="319" t="inlineStr">
        <is>
          <t>24/24</t>
        </is>
      </c>
      <c r="BD615" s="319" t="inlineStr">
        <is>
          <t>21/21</t>
        </is>
      </c>
      <c r="BE615" s="319" t="inlineStr">
        <is>
          <t>20/20</t>
        </is>
      </c>
      <c r="BF615" s="319" t="inlineStr">
        <is>
          <t>20/20</t>
        </is>
      </c>
      <c r="BG615" s="319" t="inlineStr">
        <is>
          <t>17/18</t>
        </is>
      </c>
      <c r="BH615" s="319" t="inlineStr">
        <is>
          <t>20/20</t>
        </is>
      </c>
      <c r="BI615" s="319" t="inlineStr">
        <is>
          <t>19/19</t>
        </is>
      </c>
      <c r="BJ615" s="319" t="inlineStr">
        <is>
          <t>19/19</t>
        </is>
      </c>
      <c r="BK615" s="319" t="inlineStr">
        <is>
          <t>19/18</t>
        </is>
      </c>
      <c r="BL615" s="319" t="inlineStr">
        <is>
          <t>19/19</t>
        </is>
      </c>
      <c r="BM615" s="319" t="inlineStr">
        <is>
          <t>17/17</t>
        </is>
      </c>
      <c r="BN615" s="319" t="inlineStr">
        <is>
          <t>17/17</t>
        </is>
      </c>
      <c r="BO615" s="319" t="inlineStr">
        <is>
          <t>21/21</t>
        </is>
      </c>
      <c r="BP615" s="319" t="inlineStr">
        <is>
          <t>18/20</t>
        </is>
      </c>
      <c r="BQ615" s="319" t="inlineStr">
        <is>
          <t>18/18</t>
        </is>
      </c>
      <c r="BR615" s="319" t="inlineStr">
        <is>
          <t>18/19</t>
        </is>
      </c>
      <c r="BS615" s="319" t="inlineStr">
        <is>
          <t>18/19</t>
        </is>
      </c>
      <c r="BT615" s="319" t="inlineStr">
        <is>
          <t>18/19</t>
        </is>
      </c>
      <c r="BU615" s="319" t="inlineStr">
        <is>
          <t>4/4</t>
        </is>
      </c>
      <c r="BV615" s="319" t="inlineStr">
        <is>
          <t>4/4</t>
        </is>
      </c>
      <c r="BW615" s="319" t="inlineStr">
        <is>
          <t>4/4</t>
        </is>
      </c>
      <c r="BX615" s="319" t="inlineStr">
        <is>
          <t>4/4</t>
        </is>
      </c>
      <c r="BY615" s="319" t="inlineStr">
        <is>
          <t>-</t>
        </is>
      </c>
      <c r="BZ615" s="319" t="inlineStr">
        <is>
          <t>-</t>
        </is>
      </c>
      <c r="CA615" s="319" t="inlineStr">
        <is>
          <t>-</t>
        </is>
      </c>
      <c r="CB615" s="319" t="inlineStr">
        <is>
          <t>-</t>
        </is>
      </c>
      <c r="CC615" s="302" t="n"/>
      <c r="CD615" s="302" t="n"/>
      <c r="CE615" s="302" t="n"/>
      <c r="CF615" s="302" t="n"/>
      <c r="CG615" s="302" t="n"/>
      <c r="CH615" s="302" t="n"/>
      <c r="CI615" s="302" t="n"/>
      <c r="CJ615" s="302" t="n"/>
      <c r="CK615" s="302" t="n"/>
      <c r="CL615" s="302" t="n"/>
      <c r="CM615" s="302" t="n"/>
      <c r="CN615" s="302" t="n"/>
      <c r="CO615" s="302" t="n"/>
      <c r="CP615" s="302" t="n"/>
      <c r="CQ615" s="302" t="n"/>
      <c r="CR615" s="302" t="n"/>
      <c r="CS615" s="302" t="n"/>
      <c r="CT615" s="302" t="n"/>
      <c r="CU615" s="302" t="n"/>
      <c r="CV615" s="302" t="n"/>
    </row>
    <row r="616" ht="10.5" customHeight="1" s="412">
      <c r="A616" s="302" t="inlineStr">
        <is>
          <t xml:space="preserve">    Guidance Low</t>
        </is>
      </c>
      <c r="B616" s="319" t="inlineStr">
        <is>
          <t>-</t>
        </is>
      </c>
      <c r="C616" s="319" t="inlineStr">
        <is>
          <t>-</t>
        </is>
      </c>
      <c r="D616" s="319" t="inlineStr">
        <is>
          <t>-</t>
        </is>
      </c>
      <c r="E616" s="319" t="inlineStr">
        <is>
          <t>-</t>
        </is>
      </c>
      <c r="F616" s="319" t="inlineStr">
        <is>
          <t>-</t>
        </is>
      </c>
      <c r="G616" s="319" t="inlineStr">
        <is>
          <t>-</t>
        </is>
      </c>
      <c r="H616" s="319" t="inlineStr">
        <is>
          <t>-</t>
        </is>
      </c>
      <c r="I616" s="319" t="inlineStr">
        <is>
          <t>-</t>
        </is>
      </c>
      <c r="J616" s="319" t="inlineStr">
        <is>
          <t>-</t>
        </is>
      </c>
      <c r="K616" s="319" t="inlineStr">
        <is>
          <t>-</t>
        </is>
      </c>
      <c r="L616" s="319" t="inlineStr">
        <is>
          <t>-</t>
        </is>
      </c>
      <c r="M616" s="319" t="inlineStr">
        <is>
          <t>-</t>
        </is>
      </c>
      <c r="N616" s="319" t="inlineStr">
        <is>
          <t>-</t>
        </is>
      </c>
      <c r="O616" s="319" t="inlineStr">
        <is>
          <t>-</t>
        </is>
      </c>
      <c r="P616" s="319" t="inlineStr">
        <is>
          <t>-</t>
        </is>
      </c>
      <c r="Q616" s="319" t="inlineStr">
        <is>
          <t>-</t>
        </is>
      </c>
      <c r="R616" s="319" t="inlineStr">
        <is>
          <t>-</t>
        </is>
      </c>
      <c r="S616" s="319" t="inlineStr">
        <is>
          <t>-</t>
        </is>
      </c>
      <c r="T616" s="319" t="inlineStr">
        <is>
          <t>-</t>
        </is>
      </c>
      <c r="U616" s="319" t="inlineStr">
        <is>
          <t>-</t>
        </is>
      </c>
      <c r="V616" s="319" t="inlineStr">
        <is>
          <t>-</t>
        </is>
      </c>
      <c r="W616" s="319" t="inlineStr">
        <is>
          <t>-</t>
        </is>
      </c>
      <c r="X616" s="463" t="n">
        <v>55</v>
      </c>
      <c r="Y616" s="463" t="n">
        <v>48</v>
      </c>
      <c r="Z616" s="463" t="n">
        <v>50</v>
      </c>
      <c r="AA616" s="319" t="inlineStr">
        <is>
          <t>-</t>
        </is>
      </c>
      <c r="AB616" s="319" t="inlineStr">
        <is>
          <t>-</t>
        </is>
      </c>
      <c r="AC616" s="463" t="n">
        <v>50</v>
      </c>
      <c r="AD616" s="319" t="inlineStr">
        <is>
          <t>-</t>
        </is>
      </c>
      <c r="AE616" s="319" t="inlineStr">
        <is>
          <t>-</t>
        </is>
      </c>
      <c r="AF616" s="463" t="n">
        <v>51</v>
      </c>
      <c r="AG616" s="463" t="n">
        <v>49</v>
      </c>
      <c r="AH616" s="463" t="n">
        <v>48</v>
      </c>
      <c r="AI616" s="319" t="inlineStr">
        <is>
          <t>-</t>
        </is>
      </c>
      <c r="AJ616" s="463" t="n">
        <v>49</v>
      </c>
      <c r="AK616" s="319" t="inlineStr">
        <is>
          <t>-</t>
        </is>
      </c>
      <c r="AL616" s="319" t="inlineStr">
        <is>
          <t>-</t>
        </is>
      </c>
      <c r="AM616" s="463" t="n">
        <v>48.9</v>
      </c>
      <c r="AN616" s="463" t="n">
        <v>53.3</v>
      </c>
      <c r="AO616" s="319" t="inlineStr">
        <is>
          <t>-</t>
        </is>
      </c>
      <c r="AP616" s="319" t="inlineStr">
        <is>
          <t>-</t>
        </is>
      </c>
      <c r="AQ616" s="319" t="inlineStr">
        <is>
          <t>-</t>
        </is>
      </c>
      <c r="AR616" s="319" t="inlineStr">
        <is>
          <t>-</t>
        </is>
      </c>
      <c r="AS616" s="463" t="n">
        <v>50.9</v>
      </c>
      <c r="AT616" s="319" t="inlineStr">
        <is>
          <t>-</t>
        </is>
      </c>
      <c r="AU616" s="319" t="inlineStr">
        <is>
          <t>-</t>
        </is>
      </c>
      <c r="AV616" s="319" t="inlineStr">
        <is>
          <t>-</t>
        </is>
      </c>
      <c r="AW616" s="463" t="n">
        <v>53.1</v>
      </c>
      <c r="AX616" s="319" t="inlineStr">
        <is>
          <t>-</t>
        </is>
      </c>
      <c r="AY616" s="463" t="n">
        <v>54.4</v>
      </c>
      <c r="AZ616" s="319" t="inlineStr">
        <is>
          <t>-</t>
        </is>
      </c>
      <c r="BA616" s="319" t="inlineStr">
        <is>
          <t>-</t>
        </is>
      </c>
      <c r="BB616" s="319" t="inlineStr">
        <is>
          <t>-</t>
        </is>
      </c>
      <c r="BC616" s="319" t="inlineStr">
        <is>
          <t>-</t>
        </is>
      </c>
      <c r="BD616" s="463" t="n">
        <v>58.0201</v>
      </c>
      <c r="BE616" s="463" t="n">
        <v>54.4</v>
      </c>
      <c r="BF616" s="463" t="n">
        <v>55.3</v>
      </c>
      <c r="BG616" s="463" t="n">
        <v>55.6</v>
      </c>
      <c r="BH616" s="319" t="inlineStr">
        <is>
          <t>-</t>
        </is>
      </c>
      <c r="BI616" s="463" t="n">
        <v>54.6</v>
      </c>
      <c r="BJ616" s="319" t="inlineStr">
        <is>
          <t>-</t>
        </is>
      </c>
      <c r="BK616" s="463" t="n">
        <v>56.48</v>
      </c>
      <c r="BL616" s="463" t="n">
        <v>57.4609</v>
      </c>
      <c r="BM616" s="463" t="n">
        <v>56.8</v>
      </c>
      <c r="BN616" s="463" t="n">
        <v>58.5</v>
      </c>
      <c r="BO616" s="463" t="n">
        <v>58.09</v>
      </c>
      <c r="BP616" s="463" t="n">
        <v>58.6</v>
      </c>
      <c r="BQ616" s="319" t="inlineStr">
        <is>
          <t>-</t>
        </is>
      </c>
      <c r="BR616" s="463" t="n">
        <v>57.7</v>
      </c>
      <c r="BS616" s="319" t="inlineStr">
        <is>
          <t>-</t>
        </is>
      </c>
      <c r="BT616" s="319" t="inlineStr">
        <is>
          <t>-</t>
        </is>
      </c>
      <c r="BU616" s="319" t="inlineStr">
        <is>
          <t>-</t>
        </is>
      </c>
      <c r="BV616" s="319" t="inlineStr">
        <is>
          <t>-</t>
        </is>
      </c>
      <c r="BW616" s="319" t="inlineStr">
        <is>
          <t>-</t>
        </is>
      </c>
      <c r="BX616" s="319" t="inlineStr">
        <is>
          <t>-</t>
        </is>
      </c>
      <c r="BY616" s="319" t="inlineStr">
        <is>
          <t>-</t>
        </is>
      </c>
      <c r="BZ616" s="319" t="inlineStr">
        <is>
          <t>-</t>
        </is>
      </c>
      <c r="CA616" s="319" t="inlineStr">
        <is>
          <t>-</t>
        </is>
      </c>
      <c r="CB616" s="319" t="inlineStr">
        <is>
          <t>-</t>
        </is>
      </c>
      <c r="CC616" s="302" t="n"/>
      <c r="CD616" s="302" t="n"/>
      <c r="CE616" s="302" t="n"/>
      <c r="CF616" s="302" t="n"/>
      <c r="CG616" s="302" t="n"/>
      <c r="CH616" s="302" t="n"/>
      <c r="CI616" s="302" t="n"/>
      <c r="CJ616" s="302" t="n"/>
      <c r="CK616" s="302" t="n"/>
      <c r="CL616" s="302" t="n"/>
      <c r="CM616" s="302" t="n"/>
      <c r="CN616" s="302" t="n"/>
      <c r="CO616" s="302" t="n"/>
      <c r="CP616" s="302" t="n"/>
      <c r="CQ616" s="302" t="n"/>
      <c r="CR616" s="302" t="n"/>
      <c r="CS616" s="302" t="n"/>
      <c r="CT616" s="302" t="n"/>
      <c r="CU616" s="302" t="n"/>
      <c r="CV616" s="302" t="n"/>
    </row>
    <row r="617" ht="10.5" customHeight="1" s="412">
      <c r="A617" s="302" t="inlineStr">
        <is>
          <t xml:space="preserve">    Guidance</t>
        </is>
      </c>
      <c r="B617" s="319" t="inlineStr">
        <is>
          <t>-</t>
        </is>
      </c>
      <c r="C617" s="319" t="inlineStr">
        <is>
          <t>-</t>
        </is>
      </c>
      <c r="D617" s="319" t="inlineStr">
        <is>
          <t>-</t>
        </is>
      </c>
      <c r="E617" s="319" t="inlineStr">
        <is>
          <t>-</t>
        </is>
      </c>
      <c r="F617" s="319" t="inlineStr">
        <is>
          <t>-</t>
        </is>
      </c>
      <c r="G617" s="319" t="inlineStr">
        <is>
          <t>-</t>
        </is>
      </c>
      <c r="H617" s="319" t="inlineStr">
        <is>
          <t>-</t>
        </is>
      </c>
      <c r="I617" s="319" t="inlineStr">
        <is>
          <t>-</t>
        </is>
      </c>
      <c r="J617" s="319" t="inlineStr">
        <is>
          <t>-</t>
        </is>
      </c>
      <c r="K617" s="319" t="inlineStr">
        <is>
          <t>-</t>
        </is>
      </c>
      <c r="L617" s="319" t="inlineStr">
        <is>
          <t>-</t>
        </is>
      </c>
      <c r="M617" s="319" t="inlineStr">
        <is>
          <t>-</t>
        </is>
      </c>
      <c r="N617" s="319" t="inlineStr">
        <is>
          <t>-</t>
        </is>
      </c>
      <c r="O617" s="319" t="inlineStr">
        <is>
          <t>-</t>
        </is>
      </c>
      <c r="P617" s="319" t="inlineStr">
        <is>
          <t>-</t>
        </is>
      </c>
      <c r="Q617" s="319" t="inlineStr">
        <is>
          <t>-</t>
        </is>
      </c>
      <c r="R617" s="319" t="inlineStr">
        <is>
          <t>-</t>
        </is>
      </c>
      <c r="S617" s="319" t="inlineStr">
        <is>
          <t>-</t>
        </is>
      </c>
      <c r="T617" s="465" t="n">
        <v>55</v>
      </c>
      <c r="U617" s="319" t="inlineStr">
        <is>
          <t>-</t>
        </is>
      </c>
      <c r="V617" s="319" t="inlineStr">
        <is>
          <t>-</t>
        </is>
      </c>
      <c r="W617" s="319" t="inlineStr">
        <is>
          <t>-</t>
        </is>
      </c>
      <c r="X617" s="319" t="inlineStr">
        <is>
          <t>-</t>
        </is>
      </c>
      <c r="Y617" s="319" t="inlineStr">
        <is>
          <t>-</t>
        </is>
      </c>
      <c r="Z617" s="319" t="inlineStr">
        <is>
          <t>-</t>
        </is>
      </c>
      <c r="AA617" s="319" t="inlineStr">
        <is>
          <t>-</t>
        </is>
      </c>
      <c r="AB617" s="319" t="inlineStr">
        <is>
          <t>-</t>
        </is>
      </c>
      <c r="AC617" s="319" t="inlineStr">
        <is>
          <t>-</t>
        </is>
      </c>
      <c r="AD617" s="319" t="inlineStr">
        <is>
          <t>-</t>
        </is>
      </c>
      <c r="AE617" s="319" t="inlineStr">
        <is>
          <t>-</t>
        </is>
      </c>
      <c r="AF617" s="319" t="inlineStr">
        <is>
          <t>-</t>
        </is>
      </c>
      <c r="AG617" s="319" t="inlineStr">
        <is>
          <t>-</t>
        </is>
      </c>
      <c r="AH617" s="319" t="inlineStr">
        <is>
          <t>-</t>
        </is>
      </c>
      <c r="AI617" s="319" t="inlineStr">
        <is>
          <t>-</t>
        </is>
      </c>
      <c r="AJ617" s="319" t="inlineStr">
        <is>
          <t>-</t>
        </is>
      </c>
      <c r="AK617" s="465" t="n">
        <v>47</v>
      </c>
      <c r="AL617" s="465" t="n">
        <v>48.0036</v>
      </c>
      <c r="AM617" s="319" t="inlineStr">
        <is>
          <t>-</t>
        </is>
      </c>
      <c r="AN617" s="319" t="inlineStr">
        <is>
          <t>-</t>
        </is>
      </c>
      <c r="AO617" s="465" t="n">
        <v>48.8</v>
      </c>
      <c r="AP617" s="319" t="inlineStr">
        <is>
          <t>-</t>
        </is>
      </c>
      <c r="AQ617" s="465" t="n">
        <v>51.1</v>
      </c>
      <c r="AR617" s="319" t="inlineStr">
        <is>
          <t>-</t>
        </is>
      </c>
      <c r="AS617" s="319" t="inlineStr">
        <is>
          <t>-</t>
        </is>
      </c>
      <c r="AT617" s="465" t="n">
        <v>52.1</v>
      </c>
      <c r="AU617" s="465" t="n">
        <v>53.2</v>
      </c>
      <c r="AV617" s="319" t="inlineStr">
        <is>
          <t>-</t>
        </is>
      </c>
      <c r="AW617" s="319" t="inlineStr">
        <is>
          <t>-</t>
        </is>
      </c>
      <c r="AX617" s="319" t="inlineStr">
        <is>
          <t>-</t>
        </is>
      </c>
      <c r="AY617" s="319" t="inlineStr">
        <is>
          <t>-</t>
        </is>
      </c>
      <c r="AZ617" s="319" t="inlineStr">
        <is>
          <t>-</t>
        </is>
      </c>
      <c r="BA617" s="319" t="inlineStr">
        <is>
          <t>-</t>
        </is>
      </c>
      <c r="BB617" s="319" t="inlineStr">
        <is>
          <t>-</t>
        </is>
      </c>
      <c r="BC617" s="319" t="inlineStr">
        <is>
          <t>-</t>
        </is>
      </c>
      <c r="BD617" s="319" t="inlineStr">
        <is>
          <t>-</t>
        </is>
      </c>
      <c r="BE617" s="319" t="inlineStr">
        <is>
          <t>-</t>
        </is>
      </c>
      <c r="BF617" s="319" t="inlineStr">
        <is>
          <t>-</t>
        </is>
      </c>
      <c r="BG617" s="319" t="inlineStr">
        <is>
          <t>-</t>
        </is>
      </c>
      <c r="BH617" s="319" t="inlineStr">
        <is>
          <t>-</t>
        </is>
      </c>
      <c r="BI617" s="319" t="inlineStr">
        <is>
          <t>-</t>
        </is>
      </c>
      <c r="BJ617" s="465" t="n">
        <v>56.1</v>
      </c>
      <c r="BK617" s="319" t="inlineStr">
        <is>
          <t>-</t>
        </is>
      </c>
      <c r="BL617" s="319" t="inlineStr">
        <is>
          <t>-</t>
        </is>
      </c>
      <c r="BM617" s="319" t="inlineStr">
        <is>
          <t>-</t>
        </is>
      </c>
      <c r="BN617" s="319" t="inlineStr">
        <is>
          <t>-</t>
        </is>
      </c>
      <c r="BO617" s="319" t="inlineStr">
        <is>
          <t>-</t>
        </is>
      </c>
      <c r="BP617" s="319" t="inlineStr">
        <is>
          <t>-</t>
        </is>
      </c>
      <c r="BQ617" s="465" t="n">
        <v>57.5</v>
      </c>
      <c r="BR617" s="319" t="inlineStr">
        <is>
          <t>-</t>
        </is>
      </c>
      <c r="BS617" s="319" t="inlineStr">
        <is>
          <t>-</t>
        </is>
      </c>
      <c r="BT617" s="319" t="inlineStr">
        <is>
          <t>-</t>
        </is>
      </c>
      <c r="BU617" s="319" t="inlineStr">
        <is>
          <t>-</t>
        </is>
      </c>
      <c r="BV617" s="319" t="inlineStr">
        <is>
          <t>-</t>
        </is>
      </c>
      <c r="BW617" s="319" t="inlineStr">
        <is>
          <t>-</t>
        </is>
      </c>
      <c r="BX617" s="319" t="inlineStr">
        <is>
          <t>-</t>
        </is>
      </c>
      <c r="BY617" s="319" t="inlineStr">
        <is>
          <t>-</t>
        </is>
      </c>
      <c r="BZ617" s="319" t="inlineStr">
        <is>
          <t>-</t>
        </is>
      </c>
      <c r="CA617" s="319" t="inlineStr">
        <is>
          <t>-</t>
        </is>
      </c>
      <c r="CB617" s="319" t="inlineStr">
        <is>
          <t>-</t>
        </is>
      </c>
      <c r="CC617" s="302" t="n"/>
      <c r="CD617" s="302" t="n"/>
      <c r="CE617" s="302" t="n"/>
      <c r="CF617" s="302" t="n"/>
      <c r="CG617" s="302" t="n"/>
      <c r="CH617" s="302" t="n"/>
      <c r="CI617" s="302" t="n"/>
      <c r="CJ617" s="302" t="n"/>
      <c r="CK617" s="302" t="n"/>
      <c r="CL617" s="302" t="n"/>
      <c r="CM617" s="302" t="n"/>
      <c r="CN617" s="302" t="n"/>
      <c r="CO617" s="302" t="n"/>
      <c r="CP617" s="302" t="n"/>
      <c r="CQ617" s="302" t="n"/>
      <c r="CR617" s="302" t="n"/>
      <c r="CS617" s="302" t="n"/>
      <c r="CT617" s="302" t="n"/>
      <c r="CU617" s="302" t="n"/>
      <c r="CV617" s="302" t="n"/>
    </row>
    <row r="618" ht="10.5" customHeight="1" s="412">
      <c r="A618" s="302" t="inlineStr">
        <is>
          <t xml:space="preserve">    Guidance High</t>
        </is>
      </c>
      <c r="B618" s="319" t="inlineStr">
        <is>
          <t>-</t>
        </is>
      </c>
      <c r="C618" s="319" t="inlineStr">
        <is>
          <t>-</t>
        </is>
      </c>
      <c r="D618" s="319" t="inlineStr">
        <is>
          <t>-</t>
        </is>
      </c>
      <c r="E618" s="319" t="inlineStr">
        <is>
          <t>-</t>
        </is>
      </c>
      <c r="F618" s="319" t="inlineStr">
        <is>
          <t>-</t>
        </is>
      </c>
      <c r="G618" s="319" t="inlineStr">
        <is>
          <t>-</t>
        </is>
      </c>
      <c r="H618" s="319" t="inlineStr">
        <is>
          <t>-</t>
        </is>
      </c>
      <c r="I618" s="319" t="inlineStr">
        <is>
          <t>-</t>
        </is>
      </c>
      <c r="J618" s="319" t="inlineStr">
        <is>
          <t>-</t>
        </is>
      </c>
      <c r="K618" s="319" t="inlineStr">
        <is>
          <t>-</t>
        </is>
      </c>
      <c r="L618" s="319" t="inlineStr">
        <is>
          <t>-</t>
        </is>
      </c>
      <c r="M618" s="319" t="inlineStr">
        <is>
          <t>-</t>
        </is>
      </c>
      <c r="N618" s="319" t="inlineStr">
        <is>
          <t>-</t>
        </is>
      </c>
      <c r="O618" s="319" t="inlineStr">
        <is>
          <t>-</t>
        </is>
      </c>
      <c r="P618" s="319" t="inlineStr">
        <is>
          <t>-</t>
        </is>
      </c>
      <c r="Q618" s="319" t="inlineStr">
        <is>
          <t>-</t>
        </is>
      </c>
      <c r="R618" s="319" t="inlineStr">
        <is>
          <t>-</t>
        </is>
      </c>
      <c r="S618" s="319" t="inlineStr">
        <is>
          <t>-</t>
        </is>
      </c>
      <c r="T618" s="319" t="inlineStr">
        <is>
          <t>-</t>
        </is>
      </c>
      <c r="U618" s="319" t="inlineStr">
        <is>
          <t>-</t>
        </is>
      </c>
      <c r="V618" s="464" t="n">
        <v>55</v>
      </c>
      <c r="W618" s="464" t="n">
        <v>55</v>
      </c>
      <c r="X618" s="319" t="inlineStr">
        <is>
          <t>-</t>
        </is>
      </c>
      <c r="Y618" s="464" t="n">
        <v>49</v>
      </c>
      <c r="Z618" s="464" t="n">
        <v>53</v>
      </c>
      <c r="AA618" s="464" t="n">
        <v>55.4</v>
      </c>
      <c r="AB618" s="464" t="n">
        <v>55.4</v>
      </c>
      <c r="AC618" s="464" t="n">
        <v>51</v>
      </c>
      <c r="AD618" s="319" t="inlineStr">
        <is>
          <t>-</t>
        </is>
      </c>
      <c r="AE618" s="319" t="inlineStr">
        <is>
          <t>-</t>
        </is>
      </c>
      <c r="AF618" s="464" t="n">
        <v>52</v>
      </c>
      <c r="AG618" s="464" t="n">
        <v>50</v>
      </c>
      <c r="AH618" s="464" t="n">
        <v>49</v>
      </c>
      <c r="AI618" s="319" t="inlineStr">
        <is>
          <t>-</t>
        </is>
      </c>
      <c r="AJ618" s="464" t="n">
        <v>50</v>
      </c>
      <c r="AK618" s="319" t="inlineStr">
        <is>
          <t>-</t>
        </is>
      </c>
      <c r="AL618" s="319" t="inlineStr">
        <is>
          <t>-</t>
        </is>
      </c>
      <c r="AM618" s="464" t="n">
        <v>49.4</v>
      </c>
      <c r="AN618" s="464" t="n">
        <v>53.8</v>
      </c>
      <c r="AO618" s="319" t="inlineStr">
        <is>
          <t>-</t>
        </is>
      </c>
      <c r="AP618" s="319" t="inlineStr">
        <is>
          <t>-</t>
        </is>
      </c>
      <c r="AQ618" s="319" t="inlineStr">
        <is>
          <t>-</t>
        </is>
      </c>
      <c r="AR618" s="319" t="inlineStr">
        <is>
          <t>-</t>
        </is>
      </c>
      <c r="AS618" s="464" t="n">
        <v>51.4</v>
      </c>
      <c r="AT618" s="319" t="inlineStr">
        <is>
          <t>-</t>
        </is>
      </c>
      <c r="AU618" s="319" t="inlineStr">
        <is>
          <t>-</t>
        </is>
      </c>
      <c r="AV618" s="319" t="inlineStr">
        <is>
          <t>-</t>
        </is>
      </c>
      <c r="AW618" s="319" t="inlineStr">
        <is>
          <t>-</t>
        </is>
      </c>
      <c r="AX618" s="319" t="inlineStr">
        <is>
          <t>-</t>
        </is>
      </c>
      <c r="AY618" s="319" t="inlineStr">
        <is>
          <t>-</t>
        </is>
      </c>
      <c r="AZ618" s="319" t="inlineStr">
        <is>
          <t>-</t>
        </is>
      </c>
      <c r="BA618" s="319" t="inlineStr">
        <is>
          <t>-</t>
        </is>
      </c>
      <c r="BB618" s="319" t="inlineStr">
        <is>
          <t>-</t>
        </is>
      </c>
      <c r="BC618" s="464" t="n">
        <v>55.1</v>
      </c>
      <c r="BD618" s="319" t="inlineStr">
        <is>
          <t>-</t>
        </is>
      </c>
      <c r="BE618" s="464" t="n">
        <v>54.9</v>
      </c>
      <c r="BF618" s="464" t="n">
        <v>55.5</v>
      </c>
      <c r="BG618" s="464" t="n">
        <v>56.1</v>
      </c>
      <c r="BH618" s="464" t="n">
        <v>58.0201</v>
      </c>
      <c r="BI618" s="464" t="n">
        <v>55.1</v>
      </c>
      <c r="BJ618" s="319" t="inlineStr">
        <is>
          <t>-</t>
        </is>
      </c>
      <c r="BK618" s="464" t="n">
        <v>56.68</v>
      </c>
      <c r="BL618" s="464" t="n">
        <v>57.5771</v>
      </c>
      <c r="BM618" s="464" t="n">
        <v>57.1</v>
      </c>
      <c r="BN618" s="464" t="n">
        <v>58.7</v>
      </c>
      <c r="BO618" s="464" t="n">
        <v>58.29</v>
      </c>
      <c r="BP618" s="464" t="n">
        <v>58.7</v>
      </c>
      <c r="BQ618" s="319" t="inlineStr">
        <is>
          <t>-</t>
        </is>
      </c>
      <c r="BR618" s="464" t="n">
        <v>57.8</v>
      </c>
      <c r="BS618" s="319" t="inlineStr">
        <is>
          <t>-</t>
        </is>
      </c>
      <c r="BT618" s="319" t="inlineStr">
        <is>
          <t>-</t>
        </is>
      </c>
      <c r="BU618" s="319" t="inlineStr">
        <is>
          <t>-</t>
        </is>
      </c>
      <c r="BV618" s="319" t="inlineStr">
        <is>
          <t>-</t>
        </is>
      </c>
      <c r="BW618" s="319" t="inlineStr">
        <is>
          <t>-</t>
        </is>
      </c>
      <c r="BX618" s="319" t="inlineStr">
        <is>
          <t>-</t>
        </is>
      </c>
      <c r="BY618" s="319" t="inlineStr">
        <is>
          <t>-</t>
        </is>
      </c>
      <c r="BZ618" s="319" t="inlineStr">
        <is>
          <t>-</t>
        </is>
      </c>
      <c r="CA618" s="319" t="inlineStr">
        <is>
          <t>-</t>
        </is>
      </c>
      <c r="CB618" s="319" t="inlineStr">
        <is>
          <t>-</t>
        </is>
      </c>
      <c r="CC618" s="302" t="n"/>
      <c r="CD618" s="302" t="n"/>
      <c r="CE618" s="302" t="n"/>
      <c r="CF618" s="302" t="n"/>
      <c r="CG618" s="302" t="n"/>
      <c r="CH618" s="302" t="n"/>
      <c r="CI618" s="302" t="n"/>
      <c r="CJ618" s="302" t="n"/>
      <c r="CK618" s="302" t="n"/>
      <c r="CL618" s="302" t="n"/>
      <c r="CM618" s="302" t="n"/>
      <c r="CN618" s="302" t="n"/>
      <c r="CO618" s="302" t="n"/>
      <c r="CP618" s="302" t="n"/>
      <c r="CQ618" s="302" t="n"/>
      <c r="CR618" s="302" t="n"/>
      <c r="CS618" s="302" t="n"/>
      <c r="CT618" s="302" t="n"/>
      <c r="CU618" s="302" t="n"/>
      <c r="CV618" s="302" t="n"/>
    </row>
    <row r="619" ht="10.5" customHeight="1" s="412">
      <c r="A619" s="302" t="inlineStr">
        <is>
          <t xml:space="preserve">    Acctg. Standard</t>
        </is>
      </c>
      <c r="B619" s="319" t="inlineStr">
        <is>
          <t>-</t>
        </is>
      </c>
      <c r="C619" s="319" t="inlineStr">
        <is>
          <t>-</t>
        </is>
      </c>
      <c r="D619" s="319" t="inlineStr">
        <is>
          <t>-</t>
        </is>
      </c>
      <c r="E619" s="319" t="inlineStr">
        <is>
          <t>-</t>
        </is>
      </c>
      <c r="F619" s="319" t="inlineStr">
        <is>
          <t>-</t>
        </is>
      </c>
      <c r="G619" s="319" t="inlineStr">
        <is>
          <t>-</t>
        </is>
      </c>
      <c r="H619" s="319" t="inlineStr">
        <is>
          <t>-</t>
        </is>
      </c>
      <c r="I619" s="319" t="inlineStr">
        <is>
          <t>-</t>
        </is>
      </c>
      <c r="J619" s="319" t="inlineStr">
        <is>
          <t>-</t>
        </is>
      </c>
      <c r="K619" s="319" t="inlineStr">
        <is>
          <t>-</t>
        </is>
      </c>
      <c r="L619" s="319" t="inlineStr">
        <is>
          <t>-</t>
        </is>
      </c>
      <c r="M619" s="319" t="inlineStr">
        <is>
          <t>-</t>
        </is>
      </c>
      <c r="N619" s="319" t="inlineStr">
        <is>
          <t>-</t>
        </is>
      </c>
      <c r="O619" s="319" t="inlineStr">
        <is>
          <t>US GAAP</t>
        </is>
      </c>
      <c r="P619" s="319" t="inlineStr">
        <is>
          <t>US GAAP</t>
        </is>
      </c>
      <c r="Q619" s="319" t="inlineStr">
        <is>
          <t>US GAAP</t>
        </is>
      </c>
      <c r="R619" s="319" t="inlineStr">
        <is>
          <t>US GAAP</t>
        </is>
      </c>
      <c r="S619" s="319" t="inlineStr">
        <is>
          <t>US GAAP</t>
        </is>
      </c>
      <c r="T619" s="319" t="inlineStr">
        <is>
          <t>US GAAP</t>
        </is>
      </c>
      <c r="U619" s="319" t="inlineStr">
        <is>
          <t>US GAAP</t>
        </is>
      </c>
      <c r="V619" s="319" t="inlineStr">
        <is>
          <t>US GAAP</t>
        </is>
      </c>
      <c r="W619" s="319" t="inlineStr">
        <is>
          <t>US GAAP</t>
        </is>
      </c>
      <c r="X619" s="319" t="inlineStr">
        <is>
          <t>US GAAP</t>
        </is>
      </c>
      <c r="Y619" s="319" t="inlineStr">
        <is>
          <t>US GAAP</t>
        </is>
      </c>
      <c r="Z619" s="319" t="inlineStr">
        <is>
          <t>US GAAP</t>
        </is>
      </c>
      <c r="AA619" s="319" t="inlineStr">
        <is>
          <t>US GAAP</t>
        </is>
      </c>
      <c r="AB619" s="319" t="inlineStr">
        <is>
          <t>US GAAP</t>
        </is>
      </c>
      <c r="AC619" s="319" t="inlineStr">
        <is>
          <t>US GAAP</t>
        </is>
      </c>
      <c r="AD619" s="319" t="inlineStr">
        <is>
          <t>US GAAP</t>
        </is>
      </c>
      <c r="AE619" s="319" t="inlineStr">
        <is>
          <t>US GAAP</t>
        </is>
      </c>
      <c r="AF619" s="319" t="inlineStr">
        <is>
          <t>US GAAP</t>
        </is>
      </c>
      <c r="AG619" s="319" t="inlineStr">
        <is>
          <t>US GAAP</t>
        </is>
      </c>
      <c r="AH619" s="319" t="inlineStr">
        <is>
          <t>US GAAP</t>
        </is>
      </c>
      <c r="AI619" s="319" t="inlineStr">
        <is>
          <t>US GAAP</t>
        </is>
      </c>
      <c r="AJ619" s="319" t="inlineStr">
        <is>
          <t>US GAAP</t>
        </is>
      </c>
      <c r="AK619" s="319" t="inlineStr">
        <is>
          <t>US GAAP</t>
        </is>
      </c>
      <c r="AL619" s="319" t="inlineStr">
        <is>
          <t>US GAAP</t>
        </is>
      </c>
      <c r="AM619" s="319" t="inlineStr">
        <is>
          <t>US GAAP</t>
        </is>
      </c>
      <c r="AN619" s="319" t="inlineStr">
        <is>
          <t>US GAAP</t>
        </is>
      </c>
      <c r="AO619" s="319" t="inlineStr">
        <is>
          <t>US GAAP</t>
        </is>
      </c>
      <c r="AP619" s="319" t="inlineStr">
        <is>
          <t>US GAAP</t>
        </is>
      </c>
      <c r="AQ619" s="319" t="inlineStr">
        <is>
          <t>US GAAP</t>
        </is>
      </c>
      <c r="AR619" s="319" t="inlineStr">
        <is>
          <t>US GAAP</t>
        </is>
      </c>
      <c r="AS619" s="319" t="inlineStr">
        <is>
          <t>US GAAP</t>
        </is>
      </c>
      <c r="AT619" s="319" t="inlineStr">
        <is>
          <t>US GAAP</t>
        </is>
      </c>
      <c r="AU619" s="319" t="inlineStr">
        <is>
          <t>US GAAP</t>
        </is>
      </c>
      <c r="AV619" s="319" t="inlineStr">
        <is>
          <t>US GAAP</t>
        </is>
      </c>
      <c r="AW619" s="319" t="inlineStr">
        <is>
          <t>US GAAP</t>
        </is>
      </c>
      <c r="AX619" s="319" t="inlineStr">
        <is>
          <t>US GAAP</t>
        </is>
      </c>
      <c r="AY619" s="319" t="inlineStr">
        <is>
          <t>US GAAP</t>
        </is>
      </c>
      <c r="AZ619" s="319" t="inlineStr">
        <is>
          <t>US GAAP</t>
        </is>
      </c>
      <c r="BA619" s="319" t="inlineStr">
        <is>
          <t>US GAAP</t>
        </is>
      </c>
      <c r="BB619" s="319" t="inlineStr">
        <is>
          <t>US GAAP</t>
        </is>
      </c>
      <c r="BC619" s="319" t="inlineStr">
        <is>
          <t>US GAAP</t>
        </is>
      </c>
      <c r="BD619" s="319" t="inlineStr">
        <is>
          <t>US GAAP</t>
        </is>
      </c>
      <c r="BE619" s="319" t="inlineStr">
        <is>
          <t>US GAAP</t>
        </is>
      </c>
      <c r="BF619" s="319" t="inlineStr">
        <is>
          <t>US GAAP</t>
        </is>
      </c>
      <c r="BG619" s="319" t="inlineStr">
        <is>
          <t>US GAAP</t>
        </is>
      </c>
      <c r="BH619" s="319" t="inlineStr">
        <is>
          <t>US GAAP</t>
        </is>
      </c>
      <c r="BI619" s="319" t="inlineStr">
        <is>
          <t>US GAAP</t>
        </is>
      </c>
      <c r="BJ619" s="319" t="inlineStr">
        <is>
          <t>US GAAP</t>
        </is>
      </c>
      <c r="BK619" s="319" t="inlineStr">
        <is>
          <t>US GAAP</t>
        </is>
      </c>
      <c r="BL619" s="319" t="inlineStr">
        <is>
          <t>US GAAP</t>
        </is>
      </c>
      <c r="BM619" s="319" t="inlineStr">
        <is>
          <t>US GAAP</t>
        </is>
      </c>
      <c r="BN619" s="319" t="inlineStr">
        <is>
          <t>US GAAP</t>
        </is>
      </c>
      <c r="BO619" s="319" t="inlineStr">
        <is>
          <t>US GAAP</t>
        </is>
      </c>
      <c r="BP619" s="319" t="inlineStr">
        <is>
          <t>US GAAP</t>
        </is>
      </c>
      <c r="BQ619" s="319" t="inlineStr">
        <is>
          <t>US GAAP</t>
        </is>
      </c>
      <c r="BR619" s="319" t="inlineStr">
        <is>
          <t>US GAAP</t>
        </is>
      </c>
      <c r="BS619" s="319" t="inlineStr">
        <is>
          <t>US GAAP</t>
        </is>
      </c>
      <c r="BT619" s="319" t="inlineStr">
        <is>
          <t>US GAAP</t>
        </is>
      </c>
      <c r="BU619" s="319" t="inlineStr">
        <is>
          <t>US GAAP</t>
        </is>
      </c>
      <c r="BV619" s="319" t="inlineStr">
        <is>
          <t>US GAAP</t>
        </is>
      </c>
      <c r="BW619" s="319" t="inlineStr">
        <is>
          <t>US GAAP</t>
        </is>
      </c>
      <c r="BX619" s="319" t="inlineStr">
        <is>
          <t>US GAAP</t>
        </is>
      </c>
      <c r="BY619" s="319" t="inlineStr">
        <is>
          <t>-</t>
        </is>
      </c>
      <c r="BZ619" s="319" t="inlineStr">
        <is>
          <t>-</t>
        </is>
      </c>
      <c r="CA619" s="319" t="inlineStr">
        <is>
          <t>-</t>
        </is>
      </c>
      <c r="CB619" s="319" t="inlineStr">
        <is>
          <t>-</t>
        </is>
      </c>
      <c r="CC619" s="302" t="n"/>
      <c r="CD619" s="302" t="n"/>
      <c r="CE619" s="302" t="n"/>
      <c r="CF619" s="302" t="n"/>
      <c r="CG619" s="302" t="n"/>
      <c r="CH619" s="302" t="n"/>
      <c r="CI619" s="302" t="n"/>
      <c r="CJ619" s="302" t="n"/>
      <c r="CK619" s="302" t="n"/>
      <c r="CL619" s="302" t="n"/>
      <c r="CM619" s="302" t="n"/>
      <c r="CN619" s="302" t="n"/>
      <c r="CO619" s="302" t="n"/>
      <c r="CP619" s="302" t="n"/>
      <c r="CQ619" s="302" t="n"/>
      <c r="CR619" s="302" t="n"/>
      <c r="CS619" s="302" t="n"/>
      <c r="CT619" s="302" t="n"/>
      <c r="CU619" s="302" t="n"/>
      <c r="CV619" s="302" t="n"/>
    </row>
    <row r="620" ht="10.5" customHeight="1" s="412">
      <c r="A620" s="318" t="inlineStr">
        <is>
          <t>Effective Tax Rate %</t>
        </is>
      </c>
      <c r="B620" s="319" t="inlineStr">
        <is>
          <t>-</t>
        </is>
      </c>
      <c r="C620" s="319" t="inlineStr">
        <is>
          <t>-</t>
        </is>
      </c>
      <c r="D620" s="319" t="inlineStr">
        <is>
          <t>-</t>
        </is>
      </c>
      <c r="E620" s="319" t="inlineStr">
        <is>
          <t>-</t>
        </is>
      </c>
      <c r="F620" s="319" t="inlineStr">
        <is>
          <t>-</t>
        </is>
      </c>
      <c r="G620" s="319" t="inlineStr">
        <is>
          <t>-</t>
        </is>
      </c>
      <c r="H620" s="319" t="inlineStr">
        <is>
          <t>-</t>
        </is>
      </c>
      <c r="I620" s="319" t="inlineStr">
        <is>
          <t>-</t>
        </is>
      </c>
      <c r="J620" s="319" t="inlineStr">
        <is>
          <t>-</t>
        </is>
      </c>
      <c r="K620" s="319" t="inlineStr">
        <is>
          <t>-</t>
        </is>
      </c>
      <c r="L620" s="319" t="inlineStr">
        <is>
          <t>-</t>
        </is>
      </c>
      <c r="M620" s="319" t="inlineStr">
        <is>
          <t>-</t>
        </is>
      </c>
      <c r="N620" s="319" t="inlineStr">
        <is>
          <t>-</t>
        </is>
      </c>
      <c r="O620" s="461" t="n">
        <v>39</v>
      </c>
      <c r="P620" s="461" t="n">
        <v>35.9</v>
      </c>
      <c r="Q620" s="461" t="n">
        <v>36.27</v>
      </c>
      <c r="R620" s="461" t="n">
        <v>35.7224</v>
      </c>
      <c r="S620" s="461" t="n">
        <v>35.5</v>
      </c>
      <c r="T620" s="461" t="n">
        <v>36.5471</v>
      </c>
      <c r="U620" s="461" t="n">
        <v>36.5</v>
      </c>
      <c r="V620" s="461" t="n">
        <v>29.2</v>
      </c>
      <c r="W620" s="461" t="n">
        <v>30.1</v>
      </c>
      <c r="X620" s="461" t="n">
        <v>29</v>
      </c>
      <c r="Y620" s="461" t="n">
        <v>29.8</v>
      </c>
      <c r="Z620" s="461" t="n">
        <v>29.7</v>
      </c>
      <c r="AA620" s="461" t="n">
        <v>29.5</v>
      </c>
      <c r="AB620" s="461" t="n">
        <v>29.5</v>
      </c>
      <c r="AC620" s="461" t="n">
        <v>30.1</v>
      </c>
      <c r="AD620" s="461" t="n">
        <v>30.1</v>
      </c>
      <c r="AE620" s="461" t="n">
        <v>27.1</v>
      </c>
      <c r="AF620" s="461" t="n">
        <v>30.3</v>
      </c>
      <c r="AG620" s="461" t="n">
        <v>30.3</v>
      </c>
      <c r="AH620" s="461" t="n">
        <v>29.29799</v>
      </c>
      <c r="AI620" s="461" t="n">
        <v>28.8</v>
      </c>
      <c r="AJ620" s="461" t="n">
        <v>29.8</v>
      </c>
      <c r="AK620" s="461" t="n">
        <v>20.6</v>
      </c>
      <c r="AL620" s="461" t="n">
        <v>28.05586</v>
      </c>
      <c r="AM620" s="461" t="n">
        <v>31.3</v>
      </c>
      <c r="AN620" s="461" t="n">
        <v>31.1</v>
      </c>
      <c r="AO620" s="461" t="n">
        <v>30.8</v>
      </c>
      <c r="AP620" s="461" t="n">
        <v>29.6</v>
      </c>
      <c r="AQ620" s="461" t="n">
        <v>30.8</v>
      </c>
      <c r="AR620" s="461" t="n">
        <v>30.6</v>
      </c>
      <c r="AS620" s="461" t="n">
        <v>29.9</v>
      </c>
      <c r="AT620" s="461" t="n">
        <v>29.5</v>
      </c>
      <c r="AU620" s="461" t="n">
        <v>31.6</v>
      </c>
      <c r="AV620" s="461" t="n">
        <v>26.9</v>
      </c>
      <c r="AW620" s="461" t="n">
        <v>26.4</v>
      </c>
      <c r="AX620" s="461" t="n">
        <v>26.4</v>
      </c>
      <c r="AY620" s="461" t="n">
        <v>29.1</v>
      </c>
      <c r="AZ620" s="461" t="n">
        <v>28.808</v>
      </c>
      <c r="BA620" s="461" t="n">
        <v>15.6</v>
      </c>
      <c r="BB620" s="461" t="n">
        <v>30</v>
      </c>
      <c r="BC620" s="461" t="n">
        <v>28.9</v>
      </c>
      <c r="BD620" s="461" t="n">
        <v>27.82876</v>
      </c>
      <c r="BE620" s="461" t="n">
        <v>25.2989</v>
      </c>
      <c r="BF620" s="461" t="n">
        <v>28.5281</v>
      </c>
      <c r="BG620" s="461" t="n">
        <v>27.20323</v>
      </c>
      <c r="BH620" s="461" t="n">
        <v>26.4</v>
      </c>
      <c r="BI620" s="461" t="n">
        <v>27.01508</v>
      </c>
      <c r="BJ620" s="461" t="n">
        <v>28.2</v>
      </c>
      <c r="BK620" s="461" t="n">
        <v>27.6</v>
      </c>
      <c r="BL620" s="461" t="n">
        <v>28.7</v>
      </c>
      <c r="BM620" s="461" t="n">
        <v>29.1</v>
      </c>
      <c r="BN620" s="461" t="n">
        <v>29.8</v>
      </c>
      <c r="BO620" s="461" t="n">
        <v>28.1</v>
      </c>
      <c r="BP620" s="461" t="n">
        <v>28.1471</v>
      </c>
      <c r="BQ620" s="461" t="n">
        <v>29.5</v>
      </c>
      <c r="BR620" s="462" t="n">
        <v>29.96667</v>
      </c>
      <c r="BS620" s="462" t="n">
        <v>30.00667</v>
      </c>
      <c r="BT620" s="462" t="n">
        <v>30.00667</v>
      </c>
      <c r="BU620" s="462" t="n">
        <v>30</v>
      </c>
      <c r="BV620" s="462" t="n">
        <v>30</v>
      </c>
      <c r="BW620" s="462" t="n">
        <v>30</v>
      </c>
      <c r="BX620" s="462" t="n">
        <v>30</v>
      </c>
      <c r="BY620" s="319" t="inlineStr">
        <is>
          <t>-</t>
        </is>
      </c>
      <c r="BZ620" s="319" t="inlineStr">
        <is>
          <t>-</t>
        </is>
      </c>
      <c r="CA620" s="319" t="inlineStr">
        <is>
          <t>-</t>
        </is>
      </c>
      <c r="CB620" s="319" t="inlineStr">
        <is>
          <t>-</t>
        </is>
      </c>
      <c r="CC620" s="302" t="n"/>
      <c r="CD620" s="302" t="n"/>
      <c r="CE620" s="302" t="n"/>
      <c r="CF620" s="302" t="n"/>
      <c r="CG620" s="302" t="n"/>
      <c r="CH620" s="302" t="n"/>
      <c r="CI620" s="302" t="n"/>
      <c r="CJ620" s="302" t="n"/>
      <c r="CK620" s="302" t="n"/>
      <c r="CL620" s="302" t="n"/>
      <c r="CM620" s="302" t="n"/>
      <c r="CN620" s="302" t="n"/>
      <c r="CO620" s="302" t="n"/>
      <c r="CP620" s="302" t="n"/>
      <c r="CQ620" s="302" t="n"/>
      <c r="CR620" s="302" t="n"/>
      <c r="CS620" s="302" t="n"/>
      <c r="CT620" s="302" t="n"/>
      <c r="CU620" s="302" t="n"/>
      <c r="CV620" s="302" t="n"/>
    </row>
    <row r="621" ht="10.5" customHeight="1" s="412">
      <c r="A621" s="302" t="inlineStr">
        <is>
          <t xml:space="preserve">    Final Est.</t>
        </is>
      </c>
      <c r="B621" s="319" t="inlineStr">
        <is>
          <t>-</t>
        </is>
      </c>
      <c r="C621" s="319" t="inlineStr">
        <is>
          <t>-</t>
        </is>
      </c>
      <c r="D621" s="319" t="inlineStr">
        <is>
          <t>-</t>
        </is>
      </c>
      <c r="E621" s="319" t="inlineStr">
        <is>
          <t>-</t>
        </is>
      </c>
      <c r="F621" s="319" t="inlineStr">
        <is>
          <t>-</t>
        </is>
      </c>
      <c r="G621" s="319" t="inlineStr">
        <is>
          <t>-</t>
        </is>
      </c>
      <c r="H621" s="319" t="inlineStr">
        <is>
          <t>-</t>
        </is>
      </c>
      <c r="I621" s="319" t="inlineStr">
        <is>
          <t>-</t>
        </is>
      </c>
      <c r="J621" s="319" t="inlineStr">
        <is>
          <t>-</t>
        </is>
      </c>
      <c r="K621" s="319" t="inlineStr">
        <is>
          <t>-</t>
        </is>
      </c>
      <c r="L621" s="319" t="inlineStr">
        <is>
          <t>-</t>
        </is>
      </c>
      <c r="M621" s="319" t="inlineStr">
        <is>
          <t>-</t>
        </is>
      </c>
      <c r="N621" s="319" t="inlineStr">
        <is>
          <t>-</t>
        </is>
      </c>
      <c r="O621" s="462" t="n">
        <v>40.1</v>
      </c>
      <c r="P621" s="462" t="n">
        <v>40.01429</v>
      </c>
      <c r="Q621" s="462" t="n">
        <v>36.15</v>
      </c>
      <c r="R621" s="462" t="n">
        <v>36.0375</v>
      </c>
      <c r="S621" s="462" t="n">
        <v>36.07857</v>
      </c>
      <c r="T621" s="462" t="n">
        <v>35.97647</v>
      </c>
      <c r="U621" s="462" t="n">
        <v>36.54706</v>
      </c>
      <c r="V621" s="462" t="n">
        <v>36.5125</v>
      </c>
      <c r="W621" s="462" t="n">
        <v>29.52222</v>
      </c>
      <c r="X621" s="462" t="n">
        <v>29.39444</v>
      </c>
      <c r="Y621" s="462" t="n">
        <v>30.045</v>
      </c>
      <c r="Z621" s="462" t="n">
        <v>30.01</v>
      </c>
      <c r="AA621" s="462" t="n">
        <v>30.025</v>
      </c>
      <c r="AB621" s="462" t="n">
        <v>30.044</v>
      </c>
      <c r="AC621" s="462" t="n">
        <v>30.052</v>
      </c>
      <c r="AD621" s="462" t="n">
        <v>30.256</v>
      </c>
      <c r="AE621" s="462" t="n">
        <v>30.248</v>
      </c>
      <c r="AF621" s="462" t="n">
        <v>30.21034</v>
      </c>
      <c r="AG621" s="462" t="n">
        <v>30.19286</v>
      </c>
      <c r="AH621" s="462" t="n">
        <v>30.192</v>
      </c>
      <c r="AI621" s="462" t="n">
        <v>30.25</v>
      </c>
      <c r="AJ621" s="462" t="n">
        <v>29.59643</v>
      </c>
      <c r="AK621" s="462" t="n">
        <v>30.2</v>
      </c>
      <c r="AL621" s="462" t="n">
        <v>30.2</v>
      </c>
      <c r="AM621" s="462" t="n">
        <v>30.4375</v>
      </c>
      <c r="AN621" s="462" t="n">
        <v>31.1913</v>
      </c>
      <c r="AO621" s="462" t="n">
        <v>31.22609</v>
      </c>
      <c r="AP621" s="462" t="n">
        <v>31.01818</v>
      </c>
      <c r="AQ621" s="462" t="n">
        <v>30.41</v>
      </c>
      <c r="AR621" s="462" t="n">
        <v>30.315</v>
      </c>
      <c r="AS621" s="462" t="n">
        <v>29</v>
      </c>
      <c r="AT621" s="462" t="n">
        <v>29.86957</v>
      </c>
      <c r="AU621" s="462" t="n">
        <v>30.032</v>
      </c>
      <c r="AV621" s="462" t="n">
        <v>30.00435</v>
      </c>
      <c r="AW621" s="462" t="n">
        <v>28.01739</v>
      </c>
      <c r="AX621" s="462" t="n">
        <v>28</v>
      </c>
      <c r="AY621" s="462" t="n">
        <v>28.0087</v>
      </c>
      <c r="AZ621" s="462" t="n">
        <v>28.40952</v>
      </c>
      <c r="BA621" s="462" t="n">
        <v>27.43333</v>
      </c>
      <c r="BB621" s="462" t="n">
        <v>27.472</v>
      </c>
      <c r="BC621" s="462" t="n">
        <v>28.3</v>
      </c>
      <c r="BD621" s="462" t="n">
        <v>28.47143</v>
      </c>
      <c r="BE621" s="462" t="n">
        <v>23.09474</v>
      </c>
      <c r="BF621" s="462" t="n">
        <v>27.98333</v>
      </c>
      <c r="BG621" s="462" t="n">
        <v>27.87059</v>
      </c>
      <c r="BH621" s="462" t="n">
        <v>27.47222</v>
      </c>
      <c r="BI621" s="462" t="n">
        <v>27.71875</v>
      </c>
      <c r="BJ621" s="462" t="n">
        <v>28.47059</v>
      </c>
      <c r="BK621" s="462" t="n">
        <v>28.02353</v>
      </c>
      <c r="BL621" s="462" t="n">
        <v>28.52778</v>
      </c>
      <c r="BM621" s="462" t="n">
        <v>29.96667</v>
      </c>
      <c r="BN621" s="462" t="n">
        <v>29.97857</v>
      </c>
      <c r="BO621" s="462" t="n">
        <v>30.38824</v>
      </c>
      <c r="BP621" s="462" t="n">
        <v>29.91667</v>
      </c>
      <c r="BQ621" s="462" t="n">
        <v>29.25</v>
      </c>
      <c r="BR621" s="319" t="inlineStr">
        <is>
          <t>-</t>
        </is>
      </c>
      <c r="BS621" s="319" t="inlineStr">
        <is>
          <t>-</t>
        </is>
      </c>
      <c r="BT621" s="319" t="inlineStr">
        <is>
          <t>-</t>
        </is>
      </c>
      <c r="BU621" s="319" t="inlineStr">
        <is>
          <t>-</t>
        </is>
      </c>
      <c r="BV621" s="319" t="inlineStr">
        <is>
          <t>-</t>
        </is>
      </c>
      <c r="BW621" s="319" t="inlineStr">
        <is>
          <t>-</t>
        </is>
      </c>
      <c r="BX621" s="319" t="inlineStr">
        <is>
          <t>-</t>
        </is>
      </c>
      <c r="BY621" s="319" t="inlineStr">
        <is>
          <t>-</t>
        </is>
      </c>
      <c r="BZ621" s="319" t="inlineStr">
        <is>
          <t>-</t>
        </is>
      </c>
      <c r="CA621" s="319" t="inlineStr">
        <is>
          <t>-</t>
        </is>
      </c>
      <c r="CB621" s="319" t="inlineStr">
        <is>
          <t>-</t>
        </is>
      </c>
      <c r="CC621" s="302" t="n"/>
      <c r="CD621" s="302" t="n"/>
      <c r="CE621" s="302" t="n"/>
      <c r="CF621" s="302" t="n"/>
      <c r="CG621" s="302" t="n"/>
      <c r="CH621" s="302" t="n"/>
      <c r="CI621" s="302" t="n"/>
      <c r="CJ621" s="302" t="n"/>
      <c r="CK621" s="302" t="n"/>
      <c r="CL621" s="302" t="n"/>
      <c r="CM621" s="302" t="n"/>
      <c r="CN621" s="302" t="n"/>
      <c r="CO621" s="302" t="n"/>
      <c r="CP621" s="302" t="n"/>
      <c r="CQ621" s="302" t="n"/>
      <c r="CR621" s="302" t="n"/>
      <c r="CS621" s="302" t="n"/>
      <c r="CT621" s="302" t="n"/>
      <c r="CU621" s="302" t="n"/>
      <c r="CV621" s="302" t="n"/>
    </row>
    <row r="622" ht="10.5" customHeight="1" s="412">
      <c r="A622" s="302" t="inlineStr">
        <is>
          <t xml:space="preserve">    Median</t>
        </is>
      </c>
      <c r="B622" s="319" t="inlineStr">
        <is>
          <t>-</t>
        </is>
      </c>
      <c r="C622" s="319" t="inlineStr">
        <is>
          <t>-</t>
        </is>
      </c>
      <c r="D622" s="319" t="inlineStr">
        <is>
          <t>-</t>
        </is>
      </c>
      <c r="E622" s="319" t="inlineStr">
        <is>
          <t>-</t>
        </is>
      </c>
      <c r="F622" s="319" t="inlineStr">
        <is>
          <t>-</t>
        </is>
      </c>
      <c r="G622" s="319" t="inlineStr">
        <is>
          <t>-</t>
        </is>
      </c>
      <c r="H622" s="319" t="inlineStr">
        <is>
          <t>-</t>
        </is>
      </c>
      <c r="I622" s="319" t="inlineStr">
        <is>
          <t>-</t>
        </is>
      </c>
      <c r="J622" s="319" t="inlineStr">
        <is>
          <t>-</t>
        </is>
      </c>
      <c r="K622" s="319" t="inlineStr">
        <is>
          <t>-</t>
        </is>
      </c>
      <c r="L622" s="319" t="inlineStr">
        <is>
          <t>-</t>
        </is>
      </c>
      <c r="M622" s="319" t="inlineStr">
        <is>
          <t>-</t>
        </is>
      </c>
      <c r="N622" s="319" t="inlineStr">
        <is>
          <t>-</t>
        </is>
      </c>
      <c r="O622" s="462" t="n">
        <v>40</v>
      </c>
      <c r="P622" s="462" t="n">
        <v>40</v>
      </c>
      <c r="Q622" s="462" t="n">
        <v>36</v>
      </c>
      <c r="R622" s="462" t="n">
        <v>36</v>
      </c>
      <c r="S622" s="462" t="n">
        <v>36</v>
      </c>
      <c r="T622" s="462" t="n">
        <v>36</v>
      </c>
      <c r="U622" s="462" t="n">
        <v>36.5</v>
      </c>
      <c r="V622" s="462" t="n">
        <v>36.5</v>
      </c>
      <c r="W622" s="462" t="n">
        <v>29.5</v>
      </c>
      <c r="X622" s="462" t="n">
        <v>29.4</v>
      </c>
      <c r="Y622" s="462" t="n">
        <v>30</v>
      </c>
      <c r="Z622" s="462" t="n">
        <v>30</v>
      </c>
      <c r="AA622" s="462" t="n">
        <v>30</v>
      </c>
      <c r="AB622" s="462" t="n">
        <v>30</v>
      </c>
      <c r="AC622" s="462" t="n">
        <v>30</v>
      </c>
      <c r="AD622" s="462" t="n">
        <v>30.2</v>
      </c>
      <c r="AE622" s="462" t="n">
        <v>30.2</v>
      </c>
      <c r="AF622" s="462" t="n">
        <v>30.2</v>
      </c>
      <c r="AG622" s="462" t="n">
        <v>30.2</v>
      </c>
      <c r="AH622" s="462" t="n">
        <v>30.2</v>
      </c>
      <c r="AI622" s="462" t="n">
        <v>30.2</v>
      </c>
      <c r="AJ622" s="462" t="n">
        <v>29.5</v>
      </c>
      <c r="AK622" s="462" t="n">
        <v>30.2</v>
      </c>
      <c r="AL622" s="462" t="n">
        <v>30.2</v>
      </c>
      <c r="AM622" s="462" t="n">
        <v>30.5</v>
      </c>
      <c r="AN622" s="462" t="n">
        <v>31.2</v>
      </c>
      <c r="AO622" s="462" t="n">
        <v>31.2</v>
      </c>
      <c r="AP622" s="462" t="n">
        <v>31</v>
      </c>
      <c r="AQ622" s="462" t="n">
        <v>30.4</v>
      </c>
      <c r="AR622" s="462" t="n">
        <v>30.4</v>
      </c>
      <c r="AS622" s="462" t="n">
        <v>29</v>
      </c>
      <c r="AT622" s="462" t="n">
        <v>30</v>
      </c>
      <c r="AU622" s="462" t="n">
        <v>30</v>
      </c>
      <c r="AV622" s="462" t="n">
        <v>30</v>
      </c>
      <c r="AW622" s="462" t="n">
        <v>28</v>
      </c>
      <c r="AX622" s="462" t="n">
        <v>28</v>
      </c>
      <c r="AY622" s="462" t="n">
        <v>28</v>
      </c>
      <c r="AZ622" s="462" t="n">
        <v>28.5</v>
      </c>
      <c r="BA622" s="462" t="n">
        <v>28</v>
      </c>
      <c r="BB622" s="462" t="n">
        <v>28</v>
      </c>
      <c r="BC622" s="462" t="n">
        <v>28</v>
      </c>
      <c r="BD622" s="462" t="n">
        <v>28.7</v>
      </c>
      <c r="BE622" s="462" t="n">
        <v>23</v>
      </c>
      <c r="BF622" s="462" t="n">
        <v>28</v>
      </c>
      <c r="BG622" s="462" t="n">
        <v>28</v>
      </c>
      <c r="BH622" s="462" t="n">
        <v>28</v>
      </c>
      <c r="BI622" s="462" t="n">
        <v>27.5</v>
      </c>
      <c r="BJ622" s="462" t="n">
        <v>28.5</v>
      </c>
      <c r="BK622" s="462" t="n">
        <v>28</v>
      </c>
      <c r="BL622" s="462" t="n">
        <v>28.5</v>
      </c>
      <c r="BM622" s="462" t="n">
        <v>30</v>
      </c>
      <c r="BN622" s="462" t="n">
        <v>30</v>
      </c>
      <c r="BO622" s="462" t="n">
        <v>30.5</v>
      </c>
      <c r="BP622" s="462" t="n">
        <v>30</v>
      </c>
      <c r="BQ622" s="462" t="n">
        <v>29.3</v>
      </c>
      <c r="BR622" s="462" t="n">
        <v>30</v>
      </c>
      <c r="BS622" s="462" t="n">
        <v>30</v>
      </c>
      <c r="BT622" s="462" t="n">
        <v>30</v>
      </c>
      <c r="BU622" s="462" t="n">
        <v>30</v>
      </c>
      <c r="BV622" s="462" t="n">
        <v>30</v>
      </c>
      <c r="BW622" s="462" t="n">
        <v>30</v>
      </c>
      <c r="BX622" s="462" t="n">
        <v>30</v>
      </c>
      <c r="BY622" s="319" t="inlineStr">
        <is>
          <t>-</t>
        </is>
      </c>
      <c r="BZ622" s="319" t="inlineStr">
        <is>
          <t>-</t>
        </is>
      </c>
      <c r="CA622" s="319" t="inlineStr">
        <is>
          <t>-</t>
        </is>
      </c>
      <c r="CB622" s="319" t="inlineStr">
        <is>
          <t>-</t>
        </is>
      </c>
      <c r="CC622" s="302" t="n"/>
      <c r="CD622" s="302" t="n"/>
      <c r="CE622" s="302" t="n"/>
      <c r="CF622" s="302" t="n"/>
      <c r="CG622" s="302" t="n"/>
      <c r="CH622" s="302" t="n"/>
      <c r="CI622" s="302" t="n"/>
      <c r="CJ622" s="302" t="n"/>
      <c r="CK622" s="302" t="n"/>
      <c r="CL622" s="302" t="n"/>
      <c r="CM622" s="302" t="n"/>
      <c r="CN622" s="302" t="n"/>
      <c r="CO622" s="302" t="n"/>
      <c r="CP622" s="302" t="n"/>
      <c r="CQ622" s="302" t="n"/>
      <c r="CR622" s="302" t="n"/>
      <c r="CS622" s="302" t="n"/>
      <c r="CT622" s="302" t="n"/>
      <c r="CU622" s="302" t="n"/>
      <c r="CV622" s="302" t="n"/>
    </row>
    <row r="623" ht="10.5" customHeight="1" s="412">
      <c r="A623" s="302" t="inlineStr">
        <is>
          <t xml:space="preserve">    High</t>
        </is>
      </c>
      <c r="B623" s="319" t="inlineStr">
        <is>
          <t>-</t>
        </is>
      </c>
      <c r="C623" s="319" t="inlineStr">
        <is>
          <t>-</t>
        </is>
      </c>
      <c r="D623" s="319" t="inlineStr">
        <is>
          <t>-</t>
        </is>
      </c>
      <c r="E623" s="319" t="inlineStr">
        <is>
          <t>-</t>
        </is>
      </c>
      <c r="F623" s="319" t="inlineStr">
        <is>
          <t>-</t>
        </is>
      </c>
      <c r="G623" s="319" t="inlineStr">
        <is>
          <t>-</t>
        </is>
      </c>
      <c r="H623" s="319" t="inlineStr">
        <is>
          <t>-</t>
        </is>
      </c>
      <c r="I623" s="319" t="inlineStr">
        <is>
          <t>-</t>
        </is>
      </c>
      <c r="J623" s="319" t="inlineStr">
        <is>
          <t>-</t>
        </is>
      </c>
      <c r="K623" s="319" t="inlineStr">
        <is>
          <t>-</t>
        </is>
      </c>
      <c r="L623" s="319" t="inlineStr">
        <is>
          <t>-</t>
        </is>
      </c>
      <c r="M623" s="319" t="inlineStr">
        <is>
          <t>-</t>
        </is>
      </c>
      <c r="N623" s="319" t="inlineStr">
        <is>
          <t>-</t>
        </is>
      </c>
      <c r="O623" s="462" t="n">
        <v>40.5</v>
      </c>
      <c r="P623" s="462" t="n">
        <v>40.2</v>
      </c>
      <c r="Q623" s="462" t="n">
        <v>38</v>
      </c>
      <c r="R623" s="462" t="n">
        <v>36.3</v>
      </c>
      <c r="S623" s="462" t="n">
        <v>36.9</v>
      </c>
      <c r="T623" s="462" t="n">
        <v>36.2</v>
      </c>
      <c r="U623" s="462" t="n">
        <v>37.3</v>
      </c>
      <c r="V623" s="462" t="n">
        <v>37</v>
      </c>
      <c r="W623" s="462" t="n">
        <v>29.9</v>
      </c>
      <c r="X623" s="462" t="n">
        <v>29.5</v>
      </c>
      <c r="Y623" s="462" t="n">
        <v>30.9</v>
      </c>
      <c r="Z623" s="462" t="n">
        <v>30.9</v>
      </c>
      <c r="AA623" s="462" t="n">
        <v>30.9</v>
      </c>
      <c r="AB623" s="462" t="n">
        <v>30.7</v>
      </c>
      <c r="AC623" s="462" t="n">
        <v>31.3</v>
      </c>
      <c r="AD623" s="462" t="n">
        <v>31.7</v>
      </c>
      <c r="AE623" s="462" t="n">
        <v>31.4</v>
      </c>
      <c r="AF623" s="462" t="n">
        <v>30.8</v>
      </c>
      <c r="AG623" s="462" t="n">
        <v>30.2</v>
      </c>
      <c r="AH623" s="462" t="n">
        <v>30.2</v>
      </c>
      <c r="AI623" s="462" t="n">
        <v>31</v>
      </c>
      <c r="AJ623" s="462" t="n">
        <v>30.5</v>
      </c>
      <c r="AK623" s="462" t="n">
        <v>30.2</v>
      </c>
      <c r="AL623" s="462" t="n">
        <v>30.2</v>
      </c>
      <c r="AM623" s="462" t="n">
        <v>30.5</v>
      </c>
      <c r="AN623" s="462" t="n">
        <v>32</v>
      </c>
      <c r="AO623" s="462" t="n">
        <v>31.8</v>
      </c>
      <c r="AP623" s="462" t="n">
        <v>31.2</v>
      </c>
      <c r="AQ623" s="462" t="n">
        <v>30.8</v>
      </c>
      <c r="AR623" s="462" t="n">
        <v>31</v>
      </c>
      <c r="AS623" s="462" t="n">
        <v>29</v>
      </c>
      <c r="AT623" s="462" t="n">
        <v>30</v>
      </c>
      <c r="AU623" s="462" t="n">
        <v>30.8</v>
      </c>
      <c r="AV623" s="462" t="n">
        <v>30.1</v>
      </c>
      <c r="AW623" s="462" t="n">
        <v>28.4</v>
      </c>
      <c r="AX623" s="462" t="n">
        <v>28</v>
      </c>
      <c r="AY623" s="462" t="n">
        <v>28.2</v>
      </c>
      <c r="AZ623" s="462" t="n">
        <v>28.5</v>
      </c>
      <c r="BA623" s="462" t="n">
        <v>28</v>
      </c>
      <c r="BB623" s="462" t="n">
        <v>28</v>
      </c>
      <c r="BC623" s="462" t="n">
        <v>29.1</v>
      </c>
      <c r="BD623" s="462" t="n">
        <v>30</v>
      </c>
      <c r="BE623" s="462" t="n">
        <v>27.5</v>
      </c>
      <c r="BF623" s="462" t="n">
        <v>29</v>
      </c>
      <c r="BG623" s="462" t="n">
        <v>28.9</v>
      </c>
      <c r="BH623" s="462" t="n">
        <v>28.3</v>
      </c>
      <c r="BI623" s="462" t="n">
        <v>29</v>
      </c>
      <c r="BJ623" s="462" t="n">
        <v>28.5</v>
      </c>
      <c r="BK623" s="462" t="n">
        <v>28.5</v>
      </c>
      <c r="BL623" s="462" t="n">
        <v>29</v>
      </c>
      <c r="BM623" s="462" t="n">
        <v>30</v>
      </c>
      <c r="BN623" s="462" t="n">
        <v>30.2</v>
      </c>
      <c r="BO623" s="462" t="n">
        <v>30.5</v>
      </c>
      <c r="BP623" s="462" t="n">
        <v>30</v>
      </c>
      <c r="BQ623" s="462" t="n">
        <v>29.5</v>
      </c>
      <c r="BR623" s="462" t="n">
        <v>30</v>
      </c>
      <c r="BS623" s="462" t="n">
        <v>30.1</v>
      </c>
      <c r="BT623" s="462" t="n">
        <v>30.1</v>
      </c>
      <c r="BU623" s="462" t="n">
        <v>30</v>
      </c>
      <c r="BV623" s="462" t="n">
        <v>30</v>
      </c>
      <c r="BW623" s="462" t="n">
        <v>30</v>
      </c>
      <c r="BX623" s="462" t="n">
        <v>30</v>
      </c>
      <c r="BY623" s="319" t="inlineStr">
        <is>
          <t>-</t>
        </is>
      </c>
      <c r="BZ623" s="319" t="inlineStr">
        <is>
          <t>-</t>
        </is>
      </c>
      <c r="CA623" s="319" t="inlineStr">
        <is>
          <t>-</t>
        </is>
      </c>
      <c r="CB623" s="319" t="inlineStr">
        <is>
          <t>-</t>
        </is>
      </c>
      <c r="CC623" s="302" t="n"/>
      <c r="CD623" s="302" t="n"/>
      <c r="CE623" s="302" t="n"/>
      <c r="CF623" s="302" t="n"/>
      <c r="CG623" s="302" t="n"/>
      <c r="CH623" s="302" t="n"/>
      <c r="CI623" s="302" t="n"/>
      <c r="CJ623" s="302" t="n"/>
      <c r="CK623" s="302" t="n"/>
      <c r="CL623" s="302" t="n"/>
      <c r="CM623" s="302" t="n"/>
      <c r="CN623" s="302" t="n"/>
      <c r="CO623" s="302" t="n"/>
      <c r="CP623" s="302" t="n"/>
      <c r="CQ623" s="302" t="n"/>
      <c r="CR623" s="302" t="n"/>
      <c r="CS623" s="302" t="n"/>
      <c r="CT623" s="302" t="n"/>
      <c r="CU623" s="302" t="n"/>
      <c r="CV623" s="302" t="n"/>
    </row>
    <row r="624" ht="10.5" customHeight="1" s="412">
      <c r="A624" s="302" t="inlineStr">
        <is>
          <t xml:space="preserve">    Low</t>
        </is>
      </c>
      <c r="B624" s="319" t="inlineStr">
        <is>
          <t>-</t>
        </is>
      </c>
      <c r="C624" s="319" t="inlineStr">
        <is>
          <t>-</t>
        </is>
      </c>
      <c r="D624" s="319" t="inlineStr">
        <is>
          <t>-</t>
        </is>
      </c>
      <c r="E624" s="319" t="inlineStr">
        <is>
          <t>-</t>
        </is>
      </c>
      <c r="F624" s="319" t="inlineStr">
        <is>
          <t>-</t>
        </is>
      </c>
      <c r="G624" s="319" t="inlineStr">
        <is>
          <t>-</t>
        </is>
      </c>
      <c r="H624" s="319" t="inlineStr">
        <is>
          <t>-</t>
        </is>
      </c>
      <c r="I624" s="319" t="inlineStr">
        <is>
          <t>-</t>
        </is>
      </c>
      <c r="J624" s="319" t="inlineStr">
        <is>
          <t>-</t>
        </is>
      </c>
      <c r="K624" s="319" t="inlineStr">
        <is>
          <t>-</t>
        </is>
      </c>
      <c r="L624" s="319" t="inlineStr">
        <is>
          <t>-</t>
        </is>
      </c>
      <c r="M624" s="319" t="inlineStr">
        <is>
          <t>-</t>
        </is>
      </c>
      <c r="N624" s="319" t="inlineStr">
        <is>
          <t>-</t>
        </is>
      </c>
      <c r="O624" s="462" t="n">
        <v>40</v>
      </c>
      <c r="P624" s="462" t="n">
        <v>40</v>
      </c>
      <c r="Q624" s="462" t="n">
        <v>36</v>
      </c>
      <c r="R624" s="462" t="n">
        <v>36</v>
      </c>
      <c r="S624" s="462" t="n">
        <v>35.9</v>
      </c>
      <c r="T624" s="462" t="n">
        <v>35.5</v>
      </c>
      <c r="U624" s="462" t="n">
        <v>36.5</v>
      </c>
      <c r="V624" s="462" t="n">
        <v>36.2</v>
      </c>
      <c r="W624" s="462" t="n">
        <v>29.5</v>
      </c>
      <c r="X624" s="462" t="n">
        <v>29</v>
      </c>
      <c r="Y624" s="462" t="n">
        <v>30</v>
      </c>
      <c r="Z624" s="462" t="n">
        <v>29.5</v>
      </c>
      <c r="AA624" s="462" t="n">
        <v>29.7</v>
      </c>
      <c r="AB624" s="462" t="n">
        <v>29.5</v>
      </c>
      <c r="AC624" s="462" t="n">
        <v>30</v>
      </c>
      <c r="AD624" s="462" t="n">
        <v>30.1</v>
      </c>
      <c r="AE624" s="462" t="n">
        <v>30.2</v>
      </c>
      <c r="AF624" s="462" t="n">
        <v>30</v>
      </c>
      <c r="AG624" s="462" t="n">
        <v>30</v>
      </c>
      <c r="AH624" s="462" t="n">
        <v>30</v>
      </c>
      <c r="AI624" s="462" t="n">
        <v>30.2</v>
      </c>
      <c r="AJ624" s="462" t="n">
        <v>29</v>
      </c>
      <c r="AK624" s="462" t="n">
        <v>30.2</v>
      </c>
      <c r="AL624" s="462" t="n">
        <v>30.2</v>
      </c>
      <c r="AM624" s="462" t="n">
        <v>30.2</v>
      </c>
      <c r="AN624" s="462" t="n">
        <v>30.2</v>
      </c>
      <c r="AO624" s="462" t="n">
        <v>31.2</v>
      </c>
      <c r="AP624" s="462" t="n">
        <v>31</v>
      </c>
      <c r="AQ624" s="462" t="n">
        <v>30.2</v>
      </c>
      <c r="AR624" s="462" t="n">
        <v>29.2</v>
      </c>
      <c r="AS624" s="462" t="n">
        <v>29</v>
      </c>
      <c r="AT624" s="462" t="n">
        <v>29</v>
      </c>
      <c r="AU624" s="462" t="n">
        <v>30</v>
      </c>
      <c r="AV624" s="462" t="n">
        <v>30</v>
      </c>
      <c r="AW624" s="462" t="n">
        <v>28</v>
      </c>
      <c r="AX624" s="462" t="n">
        <v>28</v>
      </c>
      <c r="AY624" s="462" t="n">
        <v>28</v>
      </c>
      <c r="AZ624" s="462" t="n">
        <v>28</v>
      </c>
      <c r="BA624" s="462" t="n">
        <v>26.3</v>
      </c>
      <c r="BB624" s="462" t="n">
        <v>26</v>
      </c>
      <c r="BC624" s="462" t="n">
        <v>27.9</v>
      </c>
      <c r="BD624" s="462" t="n">
        <v>27</v>
      </c>
      <c r="BE624" s="462" t="n">
        <v>14.7</v>
      </c>
      <c r="BF624" s="462" t="n">
        <v>27</v>
      </c>
      <c r="BG624" s="462" t="n">
        <v>26</v>
      </c>
      <c r="BH624" s="462" t="n">
        <v>25</v>
      </c>
      <c r="BI624" s="462" t="n">
        <v>27</v>
      </c>
      <c r="BJ624" s="462" t="n">
        <v>28</v>
      </c>
      <c r="BK624" s="462" t="n">
        <v>27.6</v>
      </c>
      <c r="BL624" s="462" t="n">
        <v>28.5</v>
      </c>
      <c r="BM624" s="462" t="n">
        <v>29.5</v>
      </c>
      <c r="BN624" s="462" t="n">
        <v>29.5</v>
      </c>
      <c r="BO624" s="462" t="n">
        <v>29</v>
      </c>
      <c r="BP624" s="462" t="n">
        <v>29</v>
      </c>
      <c r="BQ624" s="462" t="n">
        <v>29</v>
      </c>
      <c r="BR624" s="462" t="n">
        <v>29.5</v>
      </c>
      <c r="BS624" s="462" t="n">
        <v>30</v>
      </c>
      <c r="BT624" s="462" t="n">
        <v>30</v>
      </c>
      <c r="BU624" s="462" t="n">
        <v>30</v>
      </c>
      <c r="BV624" s="462" t="n">
        <v>30</v>
      </c>
      <c r="BW624" s="462" t="n">
        <v>30</v>
      </c>
      <c r="BX624" s="462" t="n">
        <v>30</v>
      </c>
      <c r="BY624" s="319" t="inlineStr">
        <is>
          <t>-</t>
        </is>
      </c>
      <c r="BZ624" s="319" t="inlineStr">
        <is>
          <t>-</t>
        </is>
      </c>
      <c r="CA624" s="319" t="inlineStr">
        <is>
          <t>-</t>
        </is>
      </c>
      <c r="CB624" s="319" t="inlineStr">
        <is>
          <t>-</t>
        </is>
      </c>
      <c r="CC624" s="302" t="n"/>
      <c r="CD624" s="302" t="n"/>
      <c r="CE624" s="302" t="n"/>
      <c r="CF624" s="302" t="n"/>
      <c r="CG624" s="302" t="n"/>
      <c r="CH624" s="302" t="n"/>
      <c r="CI624" s="302" t="n"/>
      <c r="CJ624" s="302" t="n"/>
      <c r="CK624" s="302" t="n"/>
      <c r="CL624" s="302" t="n"/>
      <c r="CM624" s="302" t="n"/>
      <c r="CN624" s="302" t="n"/>
      <c r="CO624" s="302" t="n"/>
      <c r="CP624" s="302" t="n"/>
      <c r="CQ624" s="302" t="n"/>
      <c r="CR624" s="302" t="n"/>
      <c r="CS624" s="302" t="n"/>
      <c r="CT624" s="302" t="n"/>
      <c r="CU624" s="302" t="n"/>
      <c r="CV624" s="302" t="n"/>
    </row>
    <row r="625" ht="10.5" customHeight="1" s="412">
      <c r="A625" s="302" t="inlineStr">
        <is>
          <t xml:space="preserve">    Std. Dev.</t>
        </is>
      </c>
      <c r="B625" s="319" t="inlineStr">
        <is>
          <t>-</t>
        </is>
      </c>
      <c r="C625" s="319" t="inlineStr">
        <is>
          <t>-</t>
        </is>
      </c>
      <c r="D625" s="319" t="inlineStr">
        <is>
          <t>-</t>
        </is>
      </c>
      <c r="E625" s="319" t="inlineStr">
        <is>
          <t>-</t>
        </is>
      </c>
      <c r="F625" s="319" t="inlineStr">
        <is>
          <t>-</t>
        </is>
      </c>
      <c r="G625" s="319" t="inlineStr">
        <is>
          <t>-</t>
        </is>
      </c>
      <c r="H625" s="319" t="inlineStr">
        <is>
          <t>-</t>
        </is>
      </c>
      <c r="I625" s="319" t="inlineStr">
        <is>
          <t>-</t>
        </is>
      </c>
      <c r="J625" s="319" t="inlineStr">
        <is>
          <t>-</t>
        </is>
      </c>
      <c r="K625" s="319" t="inlineStr">
        <is>
          <t>-</t>
        </is>
      </c>
      <c r="L625" s="319" t="inlineStr">
        <is>
          <t>-</t>
        </is>
      </c>
      <c r="M625" s="319" t="inlineStr">
        <is>
          <t>-</t>
        </is>
      </c>
      <c r="N625" s="319" t="inlineStr">
        <is>
          <t>-</t>
        </is>
      </c>
      <c r="O625" s="460" t="n">
        <v>0.2</v>
      </c>
      <c r="P625" s="460" t="n">
        <v>0.05151</v>
      </c>
      <c r="Q625" s="460" t="n">
        <v>0.47639</v>
      </c>
      <c r="R625" s="460" t="n">
        <v>0.09922</v>
      </c>
      <c r="S625" s="460" t="n">
        <v>0.24254</v>
      </c>
      <c r="T625" s="460" t="n">
        <v>0.13074</v>
      </c>
      <c r="U625" s="460" t="n">
        <v>0.18824</v>
      </c>
      <c r="V625" s="460" t="n">
        <v>0.14524</v>
      </c>
      <c r="W625" s="460" t="n">
        <v>0.09161999999999999</v>
      </c>
      <c r="X625" s="460" t="n">
        <v>0.10259</v>
      </c>
      <c r="Y625" s="460" t="n">
        <v>0.19615</v>
      </c>
      <c r="Z625" s="460" t="n">
        <v>0.23431</v>
      </c>
      <c r="AA625" s="460" t="n">
        <v>0.19203</v>
      </c>
      <c r="AB625" s="460" t="n">
        <v>0.20991</v>
      </c>
      <c r="AC625" s="460" t="n">
        <v>0.25475</v>
      </c>
      <c r="AD625" s="460" t="n">
        <v>0.2954</v>
      </c>
      <c r="AE625" s="460" t="n">
        <v>0.23515</v>
      </c>
      <c r="AF625" s="460" t="n">
        <v>0.11845</v>
      </c>
      <c r="AG625" s="460" t="n">
        <v>0.03712</v>
      </c>
      <c r="AH625" s="460" t="n">
        <v>0.03919</v>
      </c>
      <c r="AI625" s="460" t="n">
        <v>0.17813</v>
      </c>
      <c r="AJ625" s="460" t="n">
        <v>0.31223</v>
      </c>
      <c r="AK625" s="460" t="n">
        <v>0</v>
      </c>
      <c r="AL625" s="460" t="n">
        <v>0</v>
      </c>
      <c r="AM625" s="460" t="n">
        <v>0.12183</v>
      </c>
      <c r="AN625" s="460" t="n">
        <v>0.26689</v>
      </c>
      <c r="AO625" s="460" t="n">
        <v>0.12236</v>
      </c>
      <c r="AP625" s="460" t="n">
        <v>0.0575</v>
      </c>
      <c r="AQ625" s="460" t="n">
        <v>0.09950000000000001</v>
      </c>
      <c r="AR625" s="460" t="n">
        <v>0.33057</v>
      </c>
      <c r="AS625" s="460" t="n">
        <v>0</v>
      </c>
      <c r="AT625" s="460" t="n">
        <v>0.30422</v>
      </c>
      <c r="AU625" s="460" t="n">
        <v>0.15677</v>
      </c>
      <c r="AV625" s="460" t="n">
        <v>0.02039</v>
      </c>
      <c r="AW625" s="460" t="n">
        <v>0.08157</v>
      </c>
      <c r="AX625" s="460" t="n">
        <v>0</v>
      </c>
      <c r="AY625" s="460" t="n">
        <v>0.04079</v>
      </c>
      <c r="AZ625" s="460" t="n">
        <v>0.18748</v>
      </c>
      <c r="BA625" s="460" t="n">
        <v>0.72667</v>
      </c>
      <c r="BB625" s="460" t="n">
        <v>0.74754</v>
      </c>
      <c r="BC625" s="460" t="n">
        <v>0.45552</v>
      </c>
      <c r="BD625" s="460" t="n">
        <v>0.61268</v>
      </c>
      <c r="BE625" s="460" t="n">
        <v>3.41089</v>
      </c>
      <c r="BF625" s="460" t="n">
        <v>0.65171</v>
      </c>
      <c r="BG625" s="460" t="n">
        <v>0.57677</v>
      </c>
      <c r="BH625" s="460" t="n">
        <v>0.96079</v>
      </c>
      <c r="BI625" s="460" t="n">
        <v>0.55814</v>
      </c>
      <c r="BJ625" s="460" t="n">
        <v>0.11765</v>
      </c>
      <c r="BK625" s="460" t="n">
        <v>0.1628</v>
      </c>
      <c r="BL625" s="460" t="n">
        <v>0.11453</v>
      </c>
      <c r="BM625" s="460" t="n">
        <v>0.12472</v>
      </c>
      <c r="BN625" s="460" t="n">
        <v>0.14232</v>
      </c>
      <c r="BO625" s="460" t="n">
        <v>0.35127</v>
      </c>
      <c r="BP625" s="460" t="n">
        <v>0.24095</v>
      </c>
      <c r="BQ625" s="460" t="n">
        <v>0.19704</v>
      </c>
      <c r="BR625" s="460" t="n">
        <v>0.12472</v>
      </c>
      <c r="BS625" s="460" t="n">
        <v>0.02494</v>
      </c>
      <c r="BT625" s="460" t="n">
        <v>0.02494</v>
      </c>
      <c r="BU625" s="460" t="n">
        <v>0</v>
      </c>
      <c r="BV625" s="460" t="n">
        <v>0</v>
      </c>
      <c r="BW625" s="460" t="n">
        <v>0</v>
      </c>
      <c r="BX625" s="460" t="n">
        <v>0</v>
      </c>
      <c r="BY625" s="319" t="inlineStr">
        <is>
          <t>-</t>
        </is>
      </c>
      <c r="BZ625" s="319" t="inlineStr">
        <is>
          <t>-</t>
        </is>
      </c>
      <c r="CA625" s="319" t="inlineStr">
        <is>
          <t>-</t>
        </is>
      </c>
      <c r="CB625" s="319" t="inlineStr">
        <is>
          <t>-</t>
        </is>
      </c>
      <c r="CC625" s="302" t="n"/>
      <c r="CD625" s="302" t="n"/>
      <c r="CE625" s="302" t="n"/>
      <c r="CF625" s="302" t="n"/>
      <c r="CG625" s="302" t="n"/>
      <c r="CH625" s="302" t="n"/>
      <c r="CI625" s="302" t="n"/>
      <c r="CJ625" s="302" t="n"/>
      <c r="CK625" s="302" t="n"/>
      <c r="CL625" s="302" t="n"/>
      <c r="CM625" s="302" t="n"/>
      <c r="CN625" s="302" t="n"/>
      <c r="CO625" s="302" t="n"/>
      <c r="CP625" s="302" t="n"/>
      <c r="CQ625" s="302" t="n"/>
      <c r="CR625" s="302" t="n"/>
      <c r="CS625" s="302" t="n"/>
      <c r="CT625" s="302" t="n"/>
      <c r="CU625" s="302" t="n"/>
      <c r="CV625" s="302" t="n"/>
    </row>
    <row r="626" ht="10.5" customHeight="1" s="412">
      <c r="A626" s="302" t="inlineStr">
        <is>
          <t xml:space="preserve">    No. of Estimates</t>
        </is>
      </c>
      <c r="B626" s="319" t="inlineStr">
        <is>
          <t>-</t>
        </is>
      </c>
      <c r="C626" s="319" t="inlineStr">
        <is>
          <t>-</t>
        </is>
      </c>
      <c r="D626" s="319" t="inlineStr">
        <is>
          <t>-</t>
        </is>
      </c>
      <c r="E626" s="319" t="inlineStr">
        <is>
          <t>-</t>
        </is>
      </c>
      <c r="F626" s="319" t="inlineStr">
        <is>
          <t>-</t>
        </is>
      </c>
      <c r="G626" s="319" t="inlineStr">
        <is>
          <t>-</t>
        </is>
      </c>
      <c r="H626" s="319" t="inlineStr">
        <is>
          <t>-</t>
        </is>
      </c>
      <c r="I626" s="319" t="inlineStr">
        <is>
          <t>-</t>
        </is>
      </c>
      <c r="J626" s="319" t="inlineStr">
        <is>
          <t>-</t>
        </is>
      </c>
      <c r="K626" s="319" t="inlineStr">
        <is>
          <t>-</t>
        </is>
      </c>
      <c r="L626" s="319" t="inlineStr">
        <is>
          <t>-</t>
        </is>
      </c>
      <c r="M626" s="319" t="inlineStr">
        <is>
          <t>-</t>
        </is>
      </c>
      <c r="N626" s="319" t="inlineStr">
        <is>
          <t>-</t>
        </is>
      </c>
      <c r="O626" s="319" t="inlineStr">
        <is>
          <t>5/5</t>
        </is>
      </c>
      <c r="P626" s="319" t="inlineStr">
        <is>
          <t>14/14</t>
        </is>
      </c>
      <c r="Q626" s="319" t="inlineStr">
        <is>
          <t>18/18</t>
        </is>
      </c>
      <c r="R626" s="319" t="inlineStr">
        <is>
          <t>16/16</t>
        </is>
      </c>
      <c r="S626" s="319" t="inlineStr">
        <is>
          <t>14/14</t>
        </is>
      </c>
      <c r="T626" s="319" t="inlineStr">
        <is>
          <t>17/17</t>
        </is>
      </c>
      <c r="U626" s="319" t="inlineStr">
        <is>
          <t>17/17</t>
        </is>
      </c>
      <c r="V626" s="319" t="inlineStr">
        <is>
          <t>16/16</t>
        </is>
      </c>
      <c r="W626" s="319" t="inlineStr">
        <is>
          <t>18/18</t>
        </is>
      </c>
      <c r="X626" s="319" t="inlineStr">
        <is>
          <t>18/18</t>
        </is>
      </c>
      <c r="Y626" s="319" t="inlineStr">
        <is>
          <t>20/20</t>
        </is>
      </c>
      <c r="Z626" s="319" t="inlineStr">
        <is>
          <t>20/20</t>
        </is>
      </c>
      <c r="AA626" s="319" t="inlineStr">
        <is>
          <t>24/24</t>
        </is>
      </c>
      <c r="AB626" s="319" t="inlineStr">
        <is>
          <t>25/25</t>
        </is>
      </c>
      <c r="AC626" s="319" t="inlineStr">
        <is>
          <t>25/26</t>
        </is>
      </c>
      <c r="AD626" s="319" t="inlineStr">
        <is>
          <t>25/27</t>
        </is>
      </c>
      <c r="AE626" s="319" t="inlineStr">
        <is>
          <t>25/25</t>
        </is>
      </c>
      <c r="AF626" s="319" t="inlineStr">
        <is>
          <t>29/29</t>
        </is>
      </c>
      <c r="AG626" s="319" t="inlineStr">
        <is>
          <t>28/28</t>
        </is>
      </c>
      <c r="AH626" s="319" t="inlineStr">
        <is>
          <t>25/25</t>
        </is>
      </c>
      <c r="AI626" s="319" t="inlineStr">
        <is>
          <t>26/26</t>
        </is>
      </c>
      <c r="AJ626" s="319" t="inlineStr">
        <is>
          <t>28/28</t>
        </is>
      </c>
      <c r="AK626" s="319" t="inlineStr">
        <is>
          <t>27/27</t>
        </is>
      </c>
      <c r="AL626" s="319" t="inlineStr">
        <is>
          <t>23/23</t>
        </is>
      </c>
      <c r="AM626" s="319" t="inlineStr">
        <is>
          <t>24/24</t>
        </is>
      </c>
      <c r="AN626" s="319" t="inlineStr">
        <is>
          <t>23/23</t>
        </is>
      </c>
      <c r="AO626" s="319" t="inlineStr">
        <is>
          <t>23/23</t>
        </is>
      </c>
      <c r="AP626" s="319" t="inlineStr">
        <is>
          <t>22/22</t>
        </is>
      </c>
      <c r="AQ626" s="319" t="inlineStr">
        <is>
          <t>20/20</t>
        </is>
      </c>
      <c r="AR626" s="319" t="inlineStr">
        <is>
          <t>20/21</t>
        </is>
      </c>
      <c r="AS626" s="319" t="inlineStr">
        <is>
          <t>21/22</t>
        </is>
      </c>
      <c r="AT626" s="319" t="inlineStr">
        <is>
          <t>23/23</t>
        </is>
      </c>
      <c r="AU626" s="319" t="inlineStr">
        <is>
          <t>25/25</t>
        </is>
      </c>
      <c r="AV626" s="319" t="inlineStr">
        <is>
          <t>23/23</t>
        </is>
      </c>
      <c r="AW626" s="319" t="inlineStr">
        <is>
          <t>23/23</t>
        </is>
      </c>
      <c r="AX626" s="319" t="inlineStr">
        <is>
          <t>20/21</t>
        </is>
      </c>
      <c r="AY626" s="319" t="inlineStr">
        <is>
          <t>23/23</t>
        </is>
      </c>
      <c r="AZ626" s="319" t="inlineStr">
        <is>
          <t>21/21</t>
        </is>
      </c>
      <c r="BA626" s="319" t="inlineStr">
        <is>
          <t>24/24</t>
        </is>
      </c>
      <c r="BB626" s="319" t="inlineStr">
        <is>
          <t>25/25</t>
        </is>
      </c>
      <c r="BC626" s="319" t="inlineStr">
        <is>
          <t>24/24</t>
        </is>
      </c>
      <c r="BD626" s="319" t="inlineStr">
        <is>
          <t>21/21</t>
        </is>
      </c>
      <c r="BE626" s="319" t="inlineStr">
        <is>
          <t>19/19</t>
        </is>
      </c>
      <c r="BF626" s="319" t="inlineStr">
        <is>
          <t>18/18</t>
        </is>
      </c>
      <c r="BG626" s="319" t="inlineStr">
        <is>
          <t>17/17</t>
        </is>
      </c>
      <c r="BH626" s="319" t="inlineStr">
        <is>
          <t>18/18</t>
        </is>
      </c>
      <c r="BI626" s="319" t="inlineStr">
        <is>
          <t>16/16</t>
        </is>
      </c>
      <c r="BJ626" s="319" t="inlineStr">
        <is>
          <t>17/17</t>
        </is>
      </c>
      <c r="BK626" s="319" t="inlineStr">
        <is>
          <t>17/17</t>
        </is>
      </c>
      <c r="BL626" s="319" t="inlineStr">
        <is>
          <t>18/18</t>
        </is>
      </c>
      <c r="BM626" s="319" t="inlineStr">
        <is>
          <t>15/15</t>
        </is>
      </c>
      <c r="BN626" s="319" t="inlineStr">
        <is>
          <t>14/14</t>
        </is>
      </c>
      <c r="BO626" s="319" t="inlineStr">
        <is>
          <t>17/17</t>
        </is>
      </c>
      <c r="BP626" s="319" t="inlineStr">
        <is>
          <t>18/18</t>
        </is>
      </c>
      <c r="BQ626" s="319" t="inlineStr">
        <is>
          <t>17/17</t>
        </is>
      </c>
      <c r="BR626" s="319" t="inlineStr">
        <is>
          <t>15/16</t>
        </is>
      </c>
      <c r="BS626" s="319" t="inlineStr">
        <is>
          <t>15/16</t>
        </is>
      </c>
      <c r="BT626" s="319" t="inlineStr">
        <is>
          <t>15/16</t>
        </is>
      </c>
      <c r="BU626" s="319" t="inlineStr">
        <is>
          <t>4/4</t>
        </is>
      </c>
      <c r="BV626" s="319" t="inlineStr">
        <is>
          <t>4/4</t>
        </is>
      </c>
      <c r="BW626" s="319" t="inlineStr">
        <is>
          <t>4/4</t>
        </is>
      </c>
      <c r="BX626" s="319" t="inlineStr">
        <is>
          <t>4/4</t>
        </is>
      </c>
      <c r="BY626" s="319" t="inlineStr">
        <is>
          <t>-</t>
        </is>
      </c>
      <c r="BZ626" s="319" t="inlineStr">
        <is>
          <t>-</t>
        </is>
      </c>
      <c r="CA626" s="319" t="inlineStr">
        <is>
          <t>-</t>
        </is>
      </c>
      <c r="CB626" s="319" t="inlineStr">
        <is>
          <t>-</t>
        </is>
      </c>
      <c r="CC626" s="302" t="n"/>
      <c r="CD626" s="302" t="n"/>
      <c r="CE626" s="302" t="n"/>
      <c r="CF626" s="302" t="n"/>
      <c r="CG626" s="302" t="n"/>
      <c r="CH626" s="302" t="n"/>
      <c r="CI626" s="302" t="n"/>
      <c r="CJ626" s="302" t="n"/>
      <c r="CK626" s="302" t="n"/>
      <c r="CL626" s="302" t="n"/>
      <c r="CM626" s="302" t="n"/>
      <c r="CN626" s="302" t="n"/>
      <c r="CO626" s="302" t="n"/>
      <c r="CP626" s="302" t="n"/>
      <c r="CQ626" s="302" t="n"/>
      <c r="CR626" s="302" t="n"/>
      <c r="CS626" s="302" t="n"/>
      <c r="CT626" s="302" t="n"/>
      <c r="CU626" s="302" t="n"/>
      <c r="CV626" s="302" t="n"/>
    </row>
    <row r="627" ht="10.5" customHeight="1" s="412">
      <c r="A627" s="302" t="inlineStr">
        <is>
          <t xml:space="preserve">    Guidance Low</t>
        </is>
      </c>
      <c r="B627" s="319" t="inlineStr">
        <is>
          <t>-</t>
        </is>
      </c>
      <c r="C627" s="319" t="inlineStr">
        <is>
          <t>-</t>
        </is>
      </c>
      <c r="D627" s="319" t="inlineStr">
        <is>
          <t>-</t>
        </is>
      </c>
      <c r="E627" s="319" t="inlineStr">
        <is>
          <t>-</t>
        </is>
      </c>
      <c r="F627" s="319" t="inlineStr">
        <is>
          <t>-</t>
        </is>
      </c>
      <c r="G627" s="319" t="inlineStr">
        <is>
          <t>-</t>
        </is>
      </c>
      <c r="H627" s="319" t="inlineStr">
        <is>
          <t>-</t>
        </is>
      </c>
      <c r="I627" s="319" t="inlineStr">
        <is>
          <t>-</t>
        </is>
      </c>
      <c r="J627" s="319" t="inlineStr">
        <is>
          <t>-</t>
        </is>
      </c>
      <c r="K627" s="319" t="inlineStr">
        <is>
          <t>-</t>
        </is>
      </c>
      <c r="L627" s="319" t="inlineStr">
        <is>
          <t>-</t>
        </is>
      </c>
      <c r="M627" s="319" t="inlineStr">
        <is>
          <t>-</t>
        </is>
      </c>
      <c r="N627" s="319" t="inlineStr">
        <is>
          <t>-</t>
        </is>
      </c>
      <c r="O627" s="319" t="inlineStr">
        <is>
          <t>-</t>
        </is>
      </c>
      <c r="P627" s="319" t="inlineStr">
        <is>
          <t>-</t>
        </is>
      </c>
      <c r="Q627" s="319" t="inlineStr">
        <is>
          <t>-</t>
        </is>
      </c>
      <c r="R627" s="319" t="inlineStr">
        <is>
          <t>-</t>
        </is>
      </c>
      <c r="S627" s="319" t="inlineStr">
        <is>
          <t>-</t>
        </is>
      </c>
      <c r="T627" s="319" t="inlineStr">
        <is>
          <t>-</t>
        </is>
      </c>
      <c r="U627" s="319" t="inlineStr">
        <is>
          <t>-</t>
        </is>
      </c>
      <c r="V627" s="319" t="inlineStr">
        <is>
          <t>-</t>
        </is>
      </c>
      <c r="W627" s="319" t="inlineStr">
        <is>
          <t>-</t>
        </is>
      </c>
      <c r="X627" s="319" t="inlineStr">
        <is>
          <t>-</t>
        </is>
      </c>
      <c r="Y627" s="319" t="inlineStr">
        <is>
          <t>-</t>
        </is>
      </c>
      <c r="Z627" s="319" t="inlineStr">
        <is>
          <t>-</t>
        </is>
      </c>
      <c r="AA627" s="319" t="inlineStr">
        <is>
          <t>-</t>
        </is>
      </c>
      <c r="AB627" s="319" t="inlineStr">
        <is>
          <t>-</t>
        </is>
      </c>
      <c r="AC627" s="319" t="inlineStr">
        <is>
          <t>-</t>
        </is>
      </c>
      <c r="AD627" s="319" t="inlineStr">
        <is>
          <t>-</t>
        </is>
      </c>
      <c r="AE627" s="319" t="inlineStr">
        <is>
          <t>-</t>
        </is>
      </c>
      <c r="AF627" s="319" t="inlineStr">
        <is>
          <t>-</t>
        </is>
      </c>
      <c r="AG627" s="319" t="inlineStr">
        <is>
          <t>-</t>
        </is>
      </c>
      <c r="AH627" s="319" t="inlineStr">
        <is>
          <t>-</t>
        </is>
      </c>
      <c r="AI627" s="319" t="inlineStr">
        <is>
          <t>-</t>
        </is>
      </c>
      <c r="AJ627" s="319" t="inlineStr">
        <is>
          <t>-</t>
        </is>
      </c>
      <c r="AK627" s="319" t="inlineStr">
        <is>
          <t>-</t>
        </is>
      </c>
      <c r="AL627" s="319" t="inlineStr">
        <is>
          <t>-</t>
        </is>
      </c>
      <c r="AM627" s="319" t="inlineStr">
        <is>
          <t>-</t>
        </is>
      </c>
      <c r="AN627" s="319" t="inlineStr">
        <is>
          <t>-</t>
        </is>
      </c>
      <c r="AO627" s="319" t="inlineStr">
        <is>
          <t>-</t>
        </is>
      </c>
      <c r="AP627" s="319" t="inlineStr">
        <is>
          <t>-</t>
        </is>
      </c>
      <c r="AQ627" s="319" t="inlineStr">
        <is>
          <t>-</t>
        </is>
      </c>
      <c r="AR627" s="319" t="inlineStr">
        <is>
          <t>-</t>
        </is>
      </c>
      <c r="AS627" s="319" t="inlineStr">
        <is>
          <t>-</t>
        </is>
      </c>
      <c r="AT627" s="319" t="inlineStr">
        <is>
          <t>-</t>
        </is>
      </c>
      <c r="AU627" s="319" t="inlineStr">
        <is>
          <t>-</t>
        </is>
      </c>
      <c r="AV627" s="319" t="inlineStr">
        <is>
          <t>-</t>
        </is>
      </c>
      <c r="AW627" s="319" t="inlineStr">
        <is>
          <t>-</t>
        </is>
      </c>
      <c r="AX627" s="319" t="inlineStr">
        <is>
          <t>-</t>
        </is>
      </c>
      <c r="AY627" s="319" t="inlineStr">
        <is>
          <t>-</t>
        </is>
      </c>
      <c r="AZ627" s="319" t="inlineStr">
        <is>
          <t>-</t>
        </is>
      </c>
      <c r="BA627" s="319" t="inlineStr">
        <is>
          <t>-</t>
        </is>
      </c>
      <c r="BB627" s="319" t="inlineStr">
        <is>
          <t>-</t>
        </is>
      </c>
      <c r="BC627" s="319" t="inlineStr">
        <is>
          <t>-</t>
        </is>
      </c>
      <c r="BD627" s="319" t="inlineStr">
        <is>
          <t>-</t>
        </is>
      </c>
      <c r="BE627" s="319" t="inlineStr">
        <is>
          <t>-</t>
        </is>
      </c>
      <c r="BF627" s="319" t="inlineStr">
        <is>
          <t>-</t>
        </is>
      </c>
      <c r="BG627" s="319" t="inlineStr">
        <is>
          <t>-</t>
        </is>
      </c>
      <c r="BH627" s="319" t="inlineStr">
        <is>
          <t>-</t>
        </is>
      </c>
      <c r="BI627" s="319" t="inlineStr">
        <is>
          <t>-</t>
        </is>
      </c>
      <c r="BJ627" s="319" t="inlineStr">
        <is>
          <t>-</t>
        </is>
      </c>
      <c r="BK627" s="319" t="inlineStr">
        <is>
          <t>-</t>
        </is>
      </c>
      <c r="BL627" s="319" t="inlineStr">
        <is>
          <t>-</t>
        </is>
      </c>
      <c r="BM627" s="319" t="inlineStr">
        <is>
          <t>-</t>
        </is>
      </c>
      <c r="BN627" s="319" t="inlineStr">
        <is>
          <t>-</t>
        </is>
      </c>
      <c r="BO627" s="319" t="inlineStr">
        <is>
          <t>-</t>
        </is>
      </c>
      <c r="BP627" s="319" t="inlineStr">
        <is>
          <t>-</t>
        </is>
      </c>
      <c r="BQ627" s="463" t="n">
        <v>29</v>
      </c>
      <c r="BR627" s="319" t="inlineStr">
        <is>
          <t>-</t>
        </is>
      </c>
      <c r="BS627" s="319" t="inlineStr">
        <is>
          <t>-</t>
        </is>
      </c>
      <c r="BT627" s="319" t="inlineStr">
        <is>
          <t>-</t>
        </is>
      </c>
      <c r="BU627" s="319" t="inlineStr">
        <is>
          <t>-</t>
        </is>
      </c>
      <c r="BV627" s="319" t="inlineStr">
        <is>
          <t>-</t>
        </is>
      </c>
      <c r="BW627" s="319" t="inlineStr">
        <is>
          <t>-</t>
        </is>
      </c>
      <c r="BX627" s="319" t="inlineStr">
        <is>
          <t>-</t>
        </is>
      </c>
      <c r="BY627" s="319" t="inlineStr">
        <is>
          <t>-</t>
        </is>
      </c>
      <c r="BZ627" s="319" t="inlineStr">
        <is>
          <t>-</t>
        </is>
      </c>
      <c r="CA627" s="319" t="inlineStr">
        <is>
          <t>-</t>
        </is>
      </c>
      <c r="CB627" s="319" t="inlineStr">
        <is>
          <t>-</t>
        </is>
      </c>
      <c r="CC627" s="302" t="n"/>
      <c r="CD627" s="302" t="n"/>
      <c r="CE627" s="302" t="n"/>
      <c r="CF627" s="302" t="n"/>
      <c r="CG627" s="302" t="n"/>
      <c r="CH627" s="302" t="n"/>
      <c r="CI627" s="302" t="n"/>
      <c r="CJ627" s="302" t="n"/>
      <c r="CK627" s="302" t="n"/>
      <c r="CL627" s="302" t="n"/>
      <c r="CM627" s="302" t="n"/>
      <c r="CN627" s="302" t="n"/>
      <c r="CO627" s="302" t="n"/>
      <c r="CP627" s="302" t="n"/>
      <c r="CQ627" s="302" t="n"/>
      <c r="CR627" s="302" t="n"/>
      <c r="CS627" s="302" t="n"/>
      <c r="CT627" s="302" t="n"/>
      <c r="CU627" s="302" t="n"/>
      <c r="CV627" s="302" t="n"/>
    </row>
    <row r="628" ht="10.5" customHeight="1" s="412">
      <c r="A628" s="302" t="inlineStr">
        <is>
          <t xml:space="preserve">    Guidance</t>
        </is>
      </c>
      <c r="B628" s="319" t="inlineStr">
        <is>
          <t>-</t>
        </is>
      </c>
      <c r="C628" s="319" t="inlineStr">
        <is>
          <t>-</t>
        </is>
      </c>
      <c r="D628" s="319" t="inlineStr">
        <is>
          <t>-</t>
        </is>
      </c>
      <c r="E628" s="319" t="inlineStr">
        <is>
          <t>-</t>
        </is>
      </c>
      <c r="F628" s="319" t="inlineStr">
        <is>
          <t>-</t>
        </is>
      </c>
      <c r="G628" s="319" t="inlineStr">
        <is>
          <t>-</t>
        </is>
      </c>
      <c r="H628" s="319" t="inlineStr">
        <is>
          <t>-</t>
        </is>
      </c>
      <c r="I628" s="319" t="inlineStr">
        <is>
          <t>-</t>
        </is>
      </c>
      <c r="J628" s="319" t="inlineStr">
        <is>
          <t>-</t>
        </is>
      </c>
      <c r="K628" s="319" t="inlineStr">
        <is>
          <t>-</t>
        </is>
      </c>
      <c r="L628" s="319" t="inlineStr">
        <is>
          <t>-</t>
        </is>
      </c>
      <c r="M628" s="319" t="inlineStr">
        <is>
          <t>-</t>
        </is>
      </c>
      <c r="N628" s="319" t="inlineStr">
        <is>
          <t>-</t>
        </is>
      </c>
      <c r="O628" s="319" t="inlineStr">
        <is>
          <t>-</t>
        </is>
      </c>
      <c r="P628" s="465" t="n">
        <v>40</v>
      </c>
      <c r="Q628" s="465" t="n">
        <v>36</v>
      </c>
      <c r="R628" s="465" t="n">
        <v>36</v>
      </c>
      <c r="S628" s="465" t="n">
        <v>36</v>
      </c>
      <c r="T628" s="465" t="n">
        <v>36</v>
      </c>
      <c r="U628" s="465" t="n">
        <v>36.5</v>
      </c>
      <c r="V628" s="465" t="n">
        <v>36.5</v>
      </c>
      <c r="W628" s="465" t="n">
        <v>29.5</v>
      </c>
      <c r="X628" s="465" t="n">
        <v>29.4</v>
      </c>
      <c r="Y628" s="465" t="n">
        <v>30</v>
      </c>
      <c r="Z628" s="465" t="n">
        <v>30</v>
      </c>
      <c r="AA628" s="465" t="n">
        <v>30</v>
      </c>
      <c r="AB628" s="465" t="n">
        <v>30</v>
      </c>
      <c r="AC628" s="465" t="n">
        <v>30</v>
      </c>
      <c r="AD628" s="465" t="n">
        <v>30.2</v>
      </c>
      <c r="AE628" s="465" t="n">
        <v>30.2</v>
      </c>
      <c r="AF628" s="465" t="n">
        <v>30.2</v>
      </c>
      <c r="AG628" s="465" t="n">
        <v>30.2</v>
      </c>
      <c r="AH628" s="465" t="n">
        <v>30.2</v>
      </c>
      <c r="AI628" s="465" t="n">
        <v>30.2</v>
      </c>
      <c r="AJ628" s="465" t="n">
        <v>29.5</v>
      </c>
      <c r="AK628" s="465" t="n">
        <v>30.2</v>
      </c>
      <c r="AL628" s="465" t="n">
        <v>30.2</v>
      </c>
      <c r="AM628" s="465" t="n">
        <v>30.5</v>
      </c>
      <c r="AN628" s="465" t="n">
        <v>31.2</v>
      </c>
      <c r="AO628" s="465" t="n">
        <v>31.2</v>
      </c>
      <c r="AP628" s="465" t="n">
        <v>31</v>
      </c>
      <c r="AQ628" s="465" t="n">
        <v>30.4</v>
      </c>
      <c r="AR628" s="465" t="n">
        <v>30.4</v>
      </c>
      <c r="AS628" s="465" t="n">
        <v>29</v>
      </c>
      <c r="AT628" s="465" t="n">
        <v>30</v>
      </c>
      <c r="AU628" s="465" t="n">
        <v>30</v>
      </c>
      <c r="AV628" s="465" t="n">
        <v>30</v>
      </c>
      <c r="AW628" s="465" t="n">
        <v>28</v>
      </c>
      <c r="AX628" s="465" t="n">
        <v>28</v>
      </c>
      <c r="AY628" s="465" t="n">
        <v>28</v>
      </c>
      <c r="AZ628" s="465" t="n">
        <v>28.5</v>
      </c>
      <c r="BA628" s="319" t="inlineStr">
        <is>
          <t>-</t>
        </is>
      </c>
      <c r="BB628" s="319" t="inlineStr">
        <is>
          <t>-</t>
        </is>
      </c>
      <c r="BC628" s="319" t="inlineStr">
        <is>
          <t>-</t>
        </is>
      </c>
      <c r="BD628" s="319" t="inlineStr">
        <is>
          <t>-</t>
        </is>
      </c>
      <c r="BE628" s="319" t="inlineStr">
        <is>
          <t>-</t>
        </is>
      </c>
      <c r="BF628" s="319" t="inlineStr">
        <is>
          <t>-</t>
        </is>
      </c>
      <c r="BG628" s="319" t="inlineStr">
        <is>
          <t>-</t>
        </is>
      </c>
      <c r="BH628" s="319" t="inlineStr">
        <is>
          <t>-</t>
        </is>
      </c>
      <c r="BI628" s="465" t="n">
        <v>27.5</v>
      </c>
      <c r="BJ628" s="465" t="n">
        <v>28.5</v>
      </c>
      <c r="BK628" s="465" t="n">
        <v>28</v>
      </c>
      <c r="BL628" s="465" t="n">
        <v>28.5</v>
      </c>
      <c r="BM628" s="465" t="n">
        <v>30</v>
      </c>
      <c r="BN628" s="465" t="n">
        <v>30</v>
      </c>
      <c r="BO628" s="465" t="n">
        <v>30.5</v>
      </c>
      <c r="BP628" s="465" t="n">
        <v>30</v>
      </c>
      <c r="BQ628" s="319" t="inlineStr">
        <is>
          <t>-</t>
        </is>
      </c>
      <c r="BR628" s="465" t="n">
        <v>30</v>
      </c>
      <c r="BS628" s="319" t="inlineStr">
        <is>
          <t>-</t>
        </is>
      </c>
      <c r="BT628" s="319" t="inlineStr">
        <is>
          <t>-</t>
        </is>
      </c>
      <c r="BU628" s="319" t="inlineStr">
        <is>
          <t>-</t>
        </is>
      </c>
      <c r="BV628" s="319" t="inlineStr">
        <is>
          <t>-</t>
        </is>
      </c>
      <c r="BW628" s="319" t="inlineStr">
        <is>
          <t>-</t>
        </is>
      </c>
      <c r="BX628" s="319" t="inlineStr">
        <is>
          <t>-</t>
        </is>
      </c>
      <c r="BY628" s="319" t="inlineStr">
        <is>
          <t>-</t>
        </is>
      </c>
      <c r="BZ628" s="319" t="inlineStr">
        <is>
          <t>-</t>
        </is>
      </c>
      <c r="CA628" s="319" t="inlineStr">
        <is>
          <t>-</t>
        </is>
      </c>
      <c r="CB628" s="319" t="inlineStr">
        <is>
          <t>-</t>
        </is>
      </c>
      <c r="CC628" s="302" t="n"/>
      <c r="CD628" s="302" t="n"/>
      <c r="CE628" s="302" t="n"/>
      <c r="CF628" s="302" t="n"/>
      <c r="CG628" s="302" t="n"/>
      <c r="CH628" s="302" t="n"/>
      <c r="CI628" s="302" t="n"/>
      <c r="CJ628" s="302" t="n"/>
      <c r="CK628" s="302" t="n"/>
      <c r="CL628" s="302" t="n"/>
      <c r="CM628" s="302" t="n"/>
      <c r="CN628" s="302" t="n"/>
      <c r="CO628" s="302" t="n"/>
      <c r="CP628" s="302" t="n"/>
      <c r="CQ628" s="302" t="n"/>
      <c r="CR628" s="302" t="n"/>
      <c r="CS628" s="302" t="n"/>
      <c r="CT628" s="302" t="n"/>
      <c r="CU628" s="302" t="n"/>
      <c r="CV628" s="302" t="n"/>
    </row>
    <row r="629" ht="10.5" customHeight="1" s="412">
      <c r="A629" s="302" t="inlineStr">
        <is>
          <t xml:space="preserve">    Guidance High</t>
        </is>
      </c>
      <c r="B629" s="319" t="inlineStr">
        <is>
          <t>-</t>
        </is>
      </c>
      <c r="C629" s="319" t="inlineStr">
        <is>
          <t>-</t>
        </is>
      </c>
      <c r="D629" s="319" t="inlineStr">
        <is>
          <t>-</t>
        </is>
      </c>
      <c r="E629" s="319" t="inlineStr">
        <is>
          <t>-</t>
        </is>
      </c>
      <c r="F629" s="319" t="inlineStr">
        <is>
          <t>-</t>
        </is>
      </c>
      <c r="G629" s="319" t="inlineStr">
        <is>
          <t>-</t>
        </is>
      </c>
      <c r="H629" s="319" t="inlineStr">
        <is>
          <t>-</t>
        </is>
      </c>
      <c r="I629" s="319" t="inlineStr">
        <is>
          <t>-</t>
        </is>
      </c>
      <c r="J629" s="319" t="inlineStr">
        <is>
          <t>-</t>
        </is>
      </c>
      <c r="K629" s="319" t="inlineStr">
        <is>
          <t>-</t>
        </is>
      </c>
      <c r="L629" s="319" t="inlineStr">
        <is>
          <t>-</t>
        </is>
      </c>
      <c r="M629" s="319" t="inlineStr">
        <is>
          <t>-</t>
        </is>
      </c>
      <c r="N629" s="319" t="inlineStr">
        <is>
          <t>-</t>
        </is>
      </c>
      <c r="O629" s="319" t="inlineStr">
        <is>
          <t>-</t>
        </is>
      </c>
      <c r="P629" s="319" t="inlineStr">
        <is>
          <t>-</t>
        </is>
      </c>
      <c r="Q629" s="319" t="inlineStr">
        <is>
          <t>-</t>
        </is>
      </c>
      <c r="R629" s="319" t="inlineStr">
        <is>
          <t>-</t>
        </is>
      </c>
      <c r="S629" s="319" t="inlineStr">
        <is>
          <t>-</t>
        </is>
      </c>
      <c r="T629" s="319" t="inlineStr">
        <is>
          <t>-</t>
        </is>
      </c>
      <c r="U629" s="319" t="inlineStr">
        <is>
          <t>-</t>
        </is>
      </c>
      <c r="V629" s="319" t="inlineStr">
        <is>
          <t>-</t>
        </is>
      </c>
      <c r="W629" s="319" t="inlineStr">
        <is>
          <t>-</t>
        </is>
      </c>
      <c r="X629" s="319" t="inlineStr">
        <is>
          <t>-</t>
        </is>
      </c>
      <c r="Y629" s="319" t="inlineStr">
        <is>
          <t>-</t>
        </is>
      </c>
      <c r="Z629" s="319" t="inlineStr">
        <is>
          <t>-</t>
        </is>
      </c>
      <c r="AA629" s="319" t="inlineStr">
        <is>
          <t>-</t>
        </is>
      </c>
      <c r="AB629" s="319" t="inlineStr">
        <is>
          <t>-</t>
        </is>
      </c>
      <c r="AC629" s="319" t="inlineStr">
        <is>
          <t>-</t>
        </is>
      </c>
      <c r="AD629" s="319" t="inlineStr">
        <is>
          <t>-</t>
        </is>
      </c>
      <c r="AE629" s="319" t="inlineStr">
        <is>
          <t>-</t>
        </is>
      </c>
      <c r="AF629" s="319" t="inlineStr">
        <is>
          <t>-</t>
        </is>
      </c>
      <c r="AG629" s="319" t="inlineStr">
        <is>
          <t>-</t>
        </is>
      </c>
      <c r="AH629" s="319" t="inlineStr">
        <is>
          <t>-</t>
        </is>
      </c>
      <c r="AI629" s="319" t="inlineStr">
        <is>
          <t>-</t>
        </is>
      </c>
      <c r="AJ629" s="319" t="inlineStr">
        <is>
          <t>-</t>
        </is>
      </c>
      <c r="AK629" s="319" t="inlineStr">
        <is>
          <t>-</t>
        </is>
      </c>
      <c r="AL629" s="319" t="inlineStr">
        <is>
          <t>-</t>
        </is>
      </c>
      <c r="AM629" s="319" t="inlineStr">
        <is>
          <t>-</t>
        </is>
      </c>
      <c r="AN629" s="319" t="inlineStr">
        <is>
          <t>-</t>
        </is>
      </c>
      <c r="AO629" s="319" t="inlineStr">
        <is>
          <t>-</t>
        </is>
      </c>
      <c r="AP629" s="319" t="inlineStr">
        <is>
          <t>-</t>
        </is>
      </c>
      <c r="AQ629" s="319" t="inlineStr">
        <is>
          <t>-</t>
        </is>
      </c>
      <c r="AR629" s="319" t="inlineStr">
        <is>
          <t>-</t>
        </is>
      </c>
      <c r="AS629" s="319" t="inlineStr">
        <is>
          <t>-</t>
        </is>
      </c>
      <c r="AT629" s="319" t="inlineStr">
        <is>
          <t>-</t>
        </is>
      </c>
      <c r="AU629" s="319" t="inlineStr">
        <is>
          <t>-</t>
        </is>
      </c>
      <c r="AV629" s="319" t="inlineStr">
        <is>
          <t>-</t>
        </is>
      </c>
      <c r="AW629" s="319" t="inlineStr">
        <is>
          <t>-</t>
        </is>
      </c>
      <c r="AX629" s="319" t="inlineStr">
        <is>
          <t>-</t>
        </is>
      </c>
      <c r="AY629" s="319" t="inlineStr">
        <is>
          <t>-</t>
        </is>
      </c>
      <c r="AZ629" s="319" t="inlineStr">
        <is>
          <t>-</t>
        </is>
      </c>
      <c r="BA629" s="319" t="inlineStr">
        <is>
          <t>-</t>
        </is>
      </c>
      <c r="BB629" s="319" t="inlineStr">
        <is>
          <t>-</t>
        </is>
      </c>
      <c r="BC629" s="319" t="inlineStr">
        <is>
          <t>-</t>
        </is>
      </c>
      <c r="BD629" s="319" t="inlineStr">
        <is>
          <t>-</t>
        </is>
      </c>
      <c r="BE629" s="319" t="inlineStr">
        <is>
          <t>-</t>
        </is>
      </c>
      <c r="BF629" s="319" t="inlineStr">
        <is>
          <t>-</t>
        </is>
      </c>
      <c r="BG629" s="319" t="inlineStr">
        <is>
          <t>-</t>
        </is>
      </c>
      <c r="BH629" s="319" t="inlineStr">
        <is>
          <t>-</t>
        </is>
      </c>
      <c r="BI629" s="319" t="inlineStr">
        <is>
          <t>-</t>
        </is>
      </c>
      <c r="BJ629" s="319" t="inlineStr">
        <is>
          <t>-</t>
        </is>
      </c>
      <c r="BK629" s="319" t="inlineStr">
        <is>
          <t>-</t>
        </is>
      </c>
      <c r="BL629" s="319" t="inlineStr">
        <is>
          <t>-</t>
        </is>
      </c>
      <c r="BM629" s="319" t="inlineStr">
        <is>
          <t>-</t>
        </is>
      </c>
      <c r="BN629" s="319" t="inlineStr">
        <is>
          <t>-</t>
        </is>
      </c>
      <c r="BO629" s="319" t="inlineStr">
        <is>
          <t>-</t>
        </is>
      </c>
      <c r="BP629" s="319" t="inlineStr">
        <is>
          <t>-</t>
        </is>
      </c>
      <c r="BQ629" s="464" t="n">
        <v>29.5</v>
      </c>
      <c r="BR629" s="319" t="inlineStr">
        <is>
          <t>-</t>
        </is>
      </c>
      <c r="BS629" s="319" t="inlineStr">
        <is>
          <t>-</t>
        </is>
      </c>
      <c r="BT629" s="319" t="inlineStr">
        <is>
          <t>-</t>
        </is>
      </c>
      <c r="BU629" s="319" t="inlineStr">
        <is>
          <t>-</t>
        </is>
      </c>
      <c r="BV629" s="319" t="inlineStr">
        <is>
          <t>-</t>
        </is>
      </c>
      <c r="BW629" s="319" t="inlineStr">
        <is>
          <t>-</t>
        </is>
      </c>
      <c r="BX629" s="319" t="inlineStr">
        <is>
          <t>-</t>
        </is>
      </c>
      <c r="BY629" s="319" t="inlineStr">
        <is>
          <t>-</t>
        </is>
      </c>
      <c r="BZ629" s="319" t="inlineStr">
        <is>
          <t>-</t>
        </is>
      </c>
      <c r="CA629" s="319" t="inlineStr">
        <is>
          <t>-</t>
        </is>
      </c>
      <c r="CB629" s="319" t="inlineStr">
        <is>
          <t>-</t>
        </is>
      </c>
      <c r="CC629" s="302" t="n"/>
      <c r="CD629" s="302" t="n"/>
      <c r="CE629" s="302" t="n"/>
      <c r="CF629" s="302" t="n"/>
      <c r="CG629" s="302" t="n"/>
      <c r="CH629" s="302" t="n"/>
      <c r="CI629" s="302" t="n"/>
      <c r="CJ629" s="302" t="n"/>
      <c r="CK629" s="302" t="n"/>
      <c r="CL629" s="302" t="n"/>
      <c r="CM629" s="302" t="n"/>
      <c r="CN629" s="302" t="n"/>
      <c r="CO629" s="302" t="n"/>
      <c r="CP629" s="302" t="n"/>
      <c r="CQ629" s="302" t="n"/>
      <c r="CR629" s="302" t="n"/>
      <c r="CS629" s="302" t="n"/>
      <c r="CT629" s="302" t="n"/>
      <c r="CU629" s="302" t="n"/>
      <c r="CV629" s="302" t="n"/>
    </row>
    <row r="630" ht="10.5" customHeight="1" s="412">
      <c r="A630" s="302" t="inlineStr">
        <is>
          <t xml:space="preserve">    Acctg. Standard</t>
        </is>
      </c>
      <c r="B630" s="319" t="inlineStr">
        <is>
          <t>-</t>
        </is>
      </c>
      <c r="C630" s="319" t="inlineStr">
        <is>
          <t>-</t>
        </is>
      </c>
      <c r="D630" s="319" t="inlineStr">
        <is>
          <t>-</t>
        </is>
      </c>
      <c r="E630" s="319" t="inlineStr">
        <is>
          <t>-</t>
        </is>
      </c>
      <c r="F630" s="319" t="inlineStr">
        <is>
          <t>-</t>
        </is>
      </c>
      <c r="G630" s="319" t="inlineStr">
        <is>
          <t>-</t>
        </is>
      </c>
      <c r="H630" s="319" t="inlineStr">
        <is>
          <t>-</t>
        </is>
      </c>
      <c r="I630" s="319" t="inlineStr">
        <is>
          <t>-</t>
        </is>
      </c>
      <c r="J630" s="319" t="inlineStr">
        <is>
          <t>-</t>
        </is>
      </c>
      <c r="K630" s="319" t="inlineStr">
        <is>
          <t>-</t>
        </is>
      </c>
      <c r="L630" s="319" t="inlineStr">
        <is>
          <t>-</t>
        </is>
      </c>
      <c r="M630" s="319" t="inlineStr">
        <is>
          <t>-</t>
        </is>
      </c>
      <c r="N630" s="319" t="inlineStr">
        <is>
          <t>-</t>
        </is>
      </c>
      <c r="O630" s="319" t="inlineStr">
        <is>
          <t>US GAAP</t>
        </is>
      </c>
      <c r="P630" s="319" t="inlineStr">
        <is>
          <t>US GAAP</t>
        </is>
      </c>
      <c r="Q630" s="319" t="inlineStr">
        <is>
          <t>US GAAP</t>
        </is>
      </c>
      <c r="R630" s="319" t="inlineStr">
        <is>
          <t>US GAAP</t>
        </is>
      </c>
      <c r="S630" s="319" t="inlineStr">
        <is>
          <t>US GAAP</t>
        </is>
      </c>
      <c r="T630" s="319" t="inlineStr">
        <is>
          <t>US GAAP</t>
        </is>
      </c>
      <c r="U630" s="319" t="inlineStr">
        <is>
          <t>US GAAP</t>
        </is>
      </c>
      <c r="V630" s="319" t="inlineStr">
        <is>
          <t>US GAAP</t>
        </is>
      </c>
      <c r="W630" s="319" t="inlineStr">
        <is>
          <t>US GAAP</t>
        </is>
      </c>
      <c r="X630" s="319" t="inlineStr">
        <is>
          <t>US GAAP</t>
        </is>
      </c>
      <c r="Y630" s="319" t="inlineStr">
        <is>
          <t>US GAAP</t>
        </is>
      </c>
      <c r="Z630" s="319" t="inlineStr">
        <is>
          <t>US GAAP</t>
        </is>
      </c>
      <c r="AA630" s="319" t="inlineStr">
        <is>
          <t>US GAAP</t>
        </is>
      </c>
      <c r="AB630" s="319" t="inlineStr">
        <is>
          <t>US GAAP</t>
        </is>
      </c>
      <c r="AC630" s="319" t="inlineStr">
        <is>
          <t>US GAAP</t>
        </is>
      </c>
      <c r="AD630" s="319" t="inlineStr">
        <is>
          <t>US GAAP</t>
        </is>
      </c>
      <c r="AE630" s="319" t="inlineStr">
        <is>
          <t>US GAAP</t>
        </is>
      </c>
      <c r="AF630" s="319" t="inlineStr">
        <is>
          <t>US GAAP</t>
        </is>
      </c>
      <c r="AG630" s="319" t="inlineStr">
        <is>
          <t>US GAAP</t>
        </is>
      </c>
      <c r="AH630" s="319" t="inlineStr">
        <is>
          <t>US GAAP</t>
        </is>
      </c>
      <c r="AI630" s="319" t="inlineStr">
        <is>
          <t>US GAAP</t>
        </is>
      </c>
      <c r="AJ630" s="319" t="inlineStr">
        <is>
          <t>US GAAP</t>
        </is>
      </c>
      <c r="AK630" s="319" t="inlineStr">
        <is>
          <t>US GAAP</t>
        </is>
      </c>
      <c r="AL630" s="319" t="inlineStr">
        <is>
          <t>US GAAP</t>
        </is>
      </c>
      <c r="AM630" s="319" t="inlineStr">
        <is>
          <t>US GAAP</t>
        </is>
      </c>
      <c r="AN630" s="319" t="inlineStr">
        <is>
          <t>US GAAP</t>
        </is>
      </c>
      <c r="AO630" s="319" t="inlineStr">
        <is>
          <t>US GAAP</t>
        </is>
      </c>
      <c r="AP630" s="319" t="inlineStr">
        <is>
          <t>US GAAP</t>
        </is>
      </c>
      <c r="AQ630" s="319" t="inlineStr">
        <is>
          <t>US GAAP</t>
        </is>
      </c>
      <c r="AR630" s="319" t="inlineStr">
        <is>
          <t>US GAAP</t>
        </is>
      </c>
      <c r="AS630" s="319" t="inlineStr">
        <is>
          <t>US GAAP</t>
        </is>
      </c>
      <c r="AT630" s="319" t="inlineStr">
        <is>
          <t>US GAAP</t>
        </is>
      </c>
      <c r="AU630" s="319" t="inlineStr">
        <is>
          <t>US GAAP</t>
        </is>
      </c>
      <c r="AV630" s="319" t="inlineStr">
        <is>
          <t>US GAAP</t>
        </is>
      </c>
      <c r="AW630" s="319" t="inlineStr">
        <is>
          <t>US GAAP</t>
        </is>
      </c>
      <c r="AX630" s="319" t="inlineStr">
        <is>
          <t>US GAAP</t>
        </is>
      </c>
      <c r="AY630" s="319" t="inlineStr">
        <is>
          <t>US GAAP</t>
        </is>
      </c>
      <c r="AZ630" s="319" t="inlineStr">
        <is>
          <t>US GAAP</t>
        </is>
      </c>
      <c r="BA630" s="319" t="inlineStr">
        <is>
          <t>US GAAP</t>
        </is>
      </c>
      <c r="BB630" s="319" t="inlineStr">
        <is>
          <t>US GAAP</t>
        </is>
      </c>
      <c r="BC630" s="319" t="inlineStr">
        <is>
          <t>US GAAP</t>
        </is>
      </c>
      <c r="BD630" s="319" t="inlineStr">
        <is>
          <t>US GAAP</t>
        </is>
      </c>
      <c r="BE630" s="319" t="inlineStr">
        <is>
          <t>US GAAP</t>
        </is>
      </c>
      <c r="BF630" s="319" t="inlineStr">
        <is>
          <t>US GAAP</t>
        </is>
      </c>
      <c r="BG630" s="319" t="inlineStr">
        <is>
          <t>US GAAP</t>
        </is>
      </c>
      <c r="BH630" s="319" t="inlineStr">
        <is>
          <t>US GAAP</t>
        </is>
      </c>
      <c r="BI630" s="319" t="inlineStr">
        <is>
          <t>US GAAP</t>
        </is>
      </c>
      <c r="BJ630" s="319" t="inlineStr">
        <is>
          <t>US GAAP</t>
        </is>
      </c>
      <c r="BK630" s="319" t="inlineStr">
        <is>
          <t>US GAAP</t>
        </is>
      </c>
      <c r="BL630" s="319" t="inlineStr">
        <is>
          <t>US GAAP</t>
        </is>
      </c>
      <c r="BM630" s="319" t="inlineStr">
        <is>
          <t>US GAAP</t>
        </is>
      </c>
      <c r="BN630" s="319" t="inlineStr">
        <is>
          <t>US GAAP</t>
        </is>
      </c>
      <c r="BO630" s="319" t="inlineStr">
        <is>
          <t>US GAAP</t>
        </is>
      </c>
      <c r="BP630" s="319" t="inlineStr">
        <is>
          <t>US GAAP</t>
        </is>
      </c>
      <c r="BQ630" s="319" t="inlineStr">
        <is>
          <t>US GAAP</t>
        </is>
      </c>
      <c r="BR630" s="319" t="inlineStr">
        <is>
          <t>US GAAP</t>
        </is>
      </c>
      <c r="BS630" s="319" t="inlineStr">
        <is>
          <t>US GAAP</t>
        </is>
      </c>
      <c r="BT630" s="319" t="inlineStr">
        <is>
          <t>US GAAP</t>
        </is>
      </c>
      <c r="BU630" s="319" t="inlineStr">
        <is>
          <t>US GAAP</t>
        </is>
      </c>
      <c r="BV630" s="319" t="inlineStr">
        <is>
          <t>US GAAP</t>
        </is>
      </c>
      <c r="BW630" s="319" t="inlineStr">
        <is>
          <t>US GAAP</t>
        </is>
      </c>
      <c r="BX630" s="319" t="inlineStr">
        <is>
          <t>US GAAP</t>
        </is>
      </c>
      <c r="BY630" s="319" t="inlineStr">
        <is>
          <t>-</t>
        </is>
      </c>
      <c r="BZ630" s="319" t="inlineStr">
        <is>
          <t>-</t>
        </is>
      </c>
      <c r="CA630" s="319" t="inlineStr">
        <is>
          <t>-</t>
        </is>
      </c>
      <c r="CB630" s="319" t="inlineStr">
        <is>
          <t>-</t>
        </is>
      </c>
      <c r="CC630" s="302" t="n"/>
      <c r="CD630" s="302" t="n"/>
      <c r="CE630" s="302" t="n"/>
      <c r="CF630" s="302" t="n"/>
      <c r="CG630" s="302" t="n"/>
      <c r="CH630" s="302" t="n"/>
      <c r="CI630" s="302" t="n"/>
      <c r="CJ630" s="302" t="n"/>
      <c r="CK630" s="302" t="n"/>
      <c r="CL630" s="302" t="n"/>
      <c r="CM630" s="302" t="n"/>
      <c r="CN630" s="302" t="n"/>
      <c r="CO630" s="302" t="n"/>
      <c r="CP630" s="302" t="n"/>
      <c r="CQ630" s="302" t="n"/>
      <c r="CR630" s="302" t="n"/>
      <c r="CS630" s="302" t="n"/>
      <c r="CT630" s="302" t="n"/>
      <c r="CU630" s="302" t="n"/>
      <c r="CV630" s="302" t="n"/>
    </row>
    <row r="631" ht="10.5" customHeight="1" s="412">
      <c r="A631" s="318" t="inlineStr">
        <is>
          <t>ROE %</t>
        </is>
      </c>
      <c r="B631" s="319" t="inlineStr">
        <is>
          <t>-</t>
        </is>
      </c>
      <c r="C631" s="319" t="inlineStr">
        <is>
          <t>-</t>
        </is>
      </c>
      <c r="D631" s="319" t="inlineStr">
        <is>
          <t>-</t>
        </is>
      </c>
      <c r="E631" s="319" t="inlineStr">
        <is>
          <t>-</t>
        </is>
      </c>
      <c r="F631" s="319" t="inlineStr">
        <is>
          <t>-</t>
        </is>
      </c>
      <c r="G631" s="319" t="inlineStr">
        <is>
          <t>-</t>
        </is>
      </c>
      <c r="H631" s="461" t="n">
        <v>41.68</v>
      </c>
      <c r="I631" s="319" t="inlineStr">
        <is>
          <t>-</t>
        </is>
      </c>
      <c r="J631" s="319" t="inlineStr">
        <is>
          <t>-</t>
        </is>
      </c>
      <c r="K631" s="461" t="n">
        <v>30.44</v>
      </c>
      <c r="L631" s="461" t="n">
        <v>53.466</v>
      </c>
      <c r="M631" s="461" t="n">
        <v>31.3</v>
      </c>
      <c r="N631" s="461" t="n">
        <v>31.07</v>
      </c>
      <c r="O631" s="461" t="n">
        <v>33.37646</v>
      </c>
      <c r="P631" s="461" t="n">
        <v>61.15</v>
      </c>
      <c r="Q631" s="461" t="n">
        <v>31.7</v>
      </c>
      <c r="R631" s="319" t="inlineStr">
        <is>
          <t>-</t>
        </is>
      </c>
      <c r="S631" s="461" t="n">
        <v>30.42535</v>
      </c>
      <c r="T631" s="461" t="n">
        <v>52.2316</v>
      </c>
      <c r="U631" s="461" t="n">
        <v>27.4994</v>
      </c>
      <c r="V631" s="461" t="n">
        <v>32.9574</v>
      </c>
      <c r="W631" s="461" t="n">
        <v>30.804</v>
      </c>
      <c r="X631" s="461" t="n">
        <v>52.866</v>
      </c>
      <c r="Y631" s="461" t="n">
        <v>20.81</v>
      </c>
      <c r="Z631" s="461" t="n">
        <v>23.6583</v>
      </c>
      <c r="AA631" s="461" t="n">
        <v>26.156</v>
      </c>
      <c r="AB631" s="461" t="n">
        <v>36.1984</v>
      </c>
      <c r="AC631" s="461" t="n">
        <v>17.9342</v>
      </c>
      <c r="AD631" s="461" t="n">
        <v>17.4357</v>
      </c>
      <c r="AE631" s="461" t="n">
        <v>21.8636</v>
      </c>
      <c r="AF631" s="461" t="n">
        <v>40.7767</v>
      </c>
      <c r="AG631" s="461" t="n">
        <v>17.1164</v>
      </c>
      <c r="AH631" s="461" t="n">
        <v>17.45253</v>
      </c>
      <c r="AI631" s="461" t="n">
        <v>19.73</v>
      </c>
      <c r="AJ631" s="461" t="n">
        <v>44.999</v>
      </c>
      <c r="AK631" s="461" t="n">
        <v>16.7623</v>
      </c>
      <c r="AL631" s="461" t="n">
        <v>18.71</v>
      </c>
      <c r="AM631" s="461" t="n">
        <v>23.14088</v>
      </c>
      <c r="AN631" s="461" t="n">
        <v>10.6171</v>
      </c>
      <c r="AO631" s="461" t="n">
        <v>13.092</v>
      </c>
      <c r="AP631" s="461" t="n">
        <v>14.19372</v>
      </c>
      <c r="AQ631" s="461" t="n">
        <v>16.7271</v>
      </c>
      <c r="AR631" s="461" t="n">
        <v>11.96</v>
      </c>
      <c r="AS631" s="461" t="n">
        <v>18.5954</v>
      </c>
      <c r="AT631" s="461" t="n">
        <v>25.91</v>
      </c>
      <c r="AU631" s="461" t="n">
        <v>29.2802</v>
      </c>
      <c r="AV631" s="461" t="n">
        <v>61.2648</v>
      </c>
      <c r="AW631" s="461" t="n">
        <v>27.4763</v>
      </c>
      <c r="AX631" s="461" t="n">
        <v>34.7907</v>
      </c>
      <c r="AY631" s="461" t="n">
        <v>31.9334</v>
      </c>
      <c r="AZ631" s="461" t="n">
        <v>66.2093</v>
      </c>
      <c r="BA631" s="461" t="n">
        <v>6.04687</v>
      </c>
      <c r="BB631" s="461" t="n">
        <v>20.0783</v>
      </c>
      <c r="BC631" s="461" t="n">
        <v>29.0636</v>
      </c>
      <c r="BD631" s="461" t="n">
        <v>55.88659</v>
      </c>
      <c r="BE631" s="461" t="n">
        <v>22.3077</v>
      </c>
      <c r="BF631" s="461" t="n">
        <v>32.5034</v>
      </c>
      <c r="BG631" s="461" t="n">
        <v>31.7177</v>
      </c>
      <c r="BH631" s="461" t="n">
        <v>64.389</v>
      </c>
      <c r="BI631" s="461" t="n">
        <v>28.1057</v>
      </c>
      <c r="BJ631" s="461" t="n">
        <v>40.68183</v>
      </c>
      <c r="BK631" s="461" t="n">
        <v>34.658</v>
      </c>
      <c r="BL631" s="461" t="n">
        <v>72.7189</v>
      </c>
      <c r="BM631" s="461" t="n">
        <v>35.914</v>
      </c>
      <c r="BN631" s="461" t="n">
        <v>39.875</v>
      </c>
      <c r="BO631" s="461" t="n">
        <v>36.3591</v>
      </c>
      <c r="BP631" s="461" t="n">
        <v>41.435</v>
      </c>
      <c r="BQ631" s="461" t="n">
        <v>30.42</v>
      </c>
      <c r="BR631" s="462" t="n">
        <v>39.9</v>
      </c>
      <c r="BS631" s="462" t="n">
        <v>52.3</v>
      </c>
      <c r="BT631" s="462" t="n">
        <v>41.1</v>
      </c>
      <c r="BU631" s="319" t="inlineStr">
        <is>
          <t>-</t>
        </is>
      </c>
      <c r="BV631" s="319" t="inlineStr">
        <is>
          <t>-</t>
        </is>
      </c>
      <c r="BW631" s="319" t="inlineStr">
        <is>
          <t>-</t>
        </is>
      </c>
      <c r="BX631" s="319" t="inlineStr">
        <is>
          <t>-</t>
        </is>
      </c>
      <c r="BY631" s="319" t="inlineStr">
        <is>
          <t>-</t>
        </is>
      </c>
      <c r="BZ631" s="319" t="inlineStr">
        <is>
          <t>-</t>
        </is>
      </c>
      <c r="CA631" s="319" t="inlineStr">
        <is>
          <t>-</t>
        </is>
      </c>
      <c r="CB631" s="319" t="inlineStr">
        <is>
          <t>-</t>
        </is>
      </c>
      <c r="CC631" s="302" t="n"/>
      <c r="CD631" s="302" t="n"/>
      <c r="CE631" s="302" t="n"/>
      <c r="CF631" s="302" t="n"/>
      <c r="CG631" s="302" t="n"/>
      <c r="CH631" s="302" t="n"/>
      <c r="CI631" s="302" t="n"/>
      <c r="CJ631" s="302" t="n"/>
      <c r="CK631" s="302" t="n"/>
      <c r="CL631" s="302" t="n"/>
      <c r="CM631" s="302" t="n"/>
      <c r="CN631" s="302" t="n"/>
      <c r="CO631" s="302" t="n"/>
      <c r="CP631" s="302" t="n"/>
      <c r="CQ631" s="302" t="n"/>
      <c r="CR631" s="302" t="n"/>
      <c r="CS631" s="302" t="n"/>
      <c r="CT631" s="302" t="n"/>
      <c r="CU631" s="302" t="n"/>
      <c r="CV631" s="302" t="n"/>
    </row>
    <row r="632" ht="10.5" customHeight="1" s="412">
      <c r="A632" s="302" t="inlineStr">
        <is>
          <t xml:space="preserve">    Final Est.</t>
        </is>
      </c>
      <c r="B632" s="319" t="inlineStr">
        <is>
          <t>-</t>
        </is>
      </c>
      <c r="C632" s="319" t="inlineStr">
        <is>
          <t>-</t>
        </is>
      </c>
      <c r="D632" s="319" t="inlineStr">
        <is>
          <t>-</t>
        </is>
      </c>
      <c r="E632" s="319" t="inlineStr">
        <is>
          <t>-</t>
        </is>
      </c>
      <c r="F632" s="319" t="inlineStr">
        <is>
          <t>-</t>
        </is>
      </c>
      <c r="G632" s="319" t="inlineStr">
        <is>
          <t>-</t>
        </is>
      </c>
      <c r="H632" s="462" t="n">
        <v>25.4</v>
      </c>
      <c r="I632" s="319" t="inlineStr">
        <is>
          <t>-</t>
        </is>
      </c>
      <c r="J632" s="319" t="inlineStr">
        <is>
          <t>-</t>
        </is>
      </c>
      <c r="K632" s="462" t="n">
        <v>21</v>
      </c>
      <c r="L632" s="462" t="n">
        <v>24.1</v>
      </c>
      <c r="M632" s="462" t="n">
        <v>28.9</v>
      </c>
      <c r="N632" s="462" t="n">
        <v>27.9</v>
      </c>
      <c r="O632" s="462" t="n">
        <v>30.6</v>
      </c>
      <c r="P632" s="462" t="n">
        <v>31.85</v>
      </c>
      <c r="Q632" s="462" t="n">
        <v>37.1</v>
      </c>
      <c r="R632" s="319" t="inlineStr">
        <is>
          <t>-</t>
        </is>
      </c>
      <c r="S632" s="462" t="n">
        <v>41.2</v>
      </c>
      <c r="T632" s="462" t="n">
        <v>35.1</v>
      </c>
      <c r="U632" s="462" t="n">
        <v>32.33614</v>
      </c>
      <c r="V632" s="462" t="n">
        <v>31.89554</v>
      </c>
      <c r="W632" s="462" t="n">
        <v>36.09891</v>
      </c>
      <c r="X632" s="462" t="n">
        <v>35.9</v>
      </c>
      <c r="Y632" s="462" t="n">
        <v>30.79273</v>
      </c>
      <c r="Z632" s="462" t="n">
        <v>29.55645</v>
      </c>
      <c r="AA632" s="462" t="n">
        <v>32.46226</v>
      </c>
      <c r="AB632" s="462" t="n">
        <v>26.75</v>
      </c>
      <c r="AC632" s="462" t="n">
        <v>26.2</v>
      </c>
      <c r="AD632" s="462" t="n">
        <v>24.1</v>
      </c>
      <c r="AE632" s="462" t="n">
        <v>29.6</v>
      </c>
      <c r="AF632" s="462" t="n">
        <v>21.9</v>
      </c>
      <c r="AG632" s="462" t="n">
        <v>23.8</v>
      </c>
      <c r="AH632" s="462" t="n">
        <v>23.4</v>
      </c>
      <c r="AI632" s="462" t="n">
        <v>29.4</v>
      </c>
      <c r="AJ632" s="462" t="n">
        <v>31.03165</v>
      </c>
      <c r="AK632" s="462" t="n">
        <v>19.86008</v>
      </c>
      <c r="AL632" s="462" t="n">
        <v>21.05222</v>
      </c>
      <c r="AM632" s="462" t="n">
        <v>26.05863</v>
      </c>
      <c r="AN632" s="462" t="n">
        <v>17.8</v>
      </c>
      <c r="AO632" s="462" t="n">
        <v>17.73848</v>
      </c>
      <c r="AP632" s="462" t="n">
        <v>17.59345</v>
      </c>
      <c r="AQ632" s="462" t="n">
        <v>23.1</v>
      </c>
      <c r="AR632" s="462" t="n">
        <v>16.65</v>
      </c>
      <c r="AS632" s="462" t="n">
        <v>18.8</v>
      </c>
      <c r="AT632" s="462" t="n">
        <v>20.17868</v>
      </c>
      <c r="AU632" s="462" t="n">
        <v>30.89099</v>
      </c>
      <c r="AV632" s="462" t="n">
        <v>46.2715</v>
      </c>
      <c r="AW632" s="462" t="n">
        <v>28.87371</v>
      </c>
      <c r="AX632" s="462" t="n">
        <v>38.51999</v>
      </c>
      <c r="AY632" s="462" t="n">
        <v>41.93092</v>
      </c>
      <c r="AZ632" s="462" t="n">
        <v>60.79217</v>
      </c>
      <c r="BA632" s="462" t="n">
        <v>32.9</v>
      </c>
      <c r="BB632" s="462" t="n">
        <v>30.65</v>
      </c>
      <c r="BC632" s="462" t="n">
        <v>35.5</v>
      </c>
      <c r="BD632" s="462" t="n">
        <v>27.2</v>
      </c>
      <c r="BE632" s="462" t="n">
        <v>31.45</v>
      </c>
      <c r="BF632" s="462" t="n">
        <v>32.65</v>
      </c>
      <c r="BG632" s="462" t="n">
        <v>29.13333</v>
      </c>
      <c r="BH632" s="462" t="n">
        <v>36.3</v>
      </c>
      <c r="BI632" s="462" t="n">
        <v>38.5</v>
      </c>
      <c r="BJ632" s="462" t="n">
        <v>39.7</v>
      </c>
      <c r="BK632" s="462" t="n">
        <v>48.5</v>
      </c>
      <c r="BL632" s="462" t="n">
        <v>42.45</v>
      </c>
      <c r="BM632" s="462" t="n">
        <v>38.1</v>
      </c>
      <c r="BN632" s="462" t="n">
        <v>38</v>
      </c>
      <c r="BO632" s="462" t="n">
        <v>42.7</v>
      </c>
      <c r="BP632" s="462" t="n">
        <v>45.7</v>
      </c>
      <c r="BQ632" s="462" t="n">
        <v>42</v>
      </c>
      <c r="BR632" s="319" t="inlineStr">
        <is>
          <t>-</t>
        </is>
      </c>
      <c r="BS632" s="319" t="inlineStr">
        <is>
          <t>-</t>
        </is>
      </c>
      <c r="BT632" s="319" t="inlineStr">
        <is>
          <t>-</t>
        </is>
      </c>
      <c r="BU632" s="319" t="inlineStr">
        <is>
          <t>-</t>
        </is>
      </c>
      <c r="BV632" s="319" t="inlineStr">
        <is>
          <t>-</t>
        </is>
      </c>
      <c r="BW632" s="319" t="inlineStr">
        <is>
          <t>-</t>
        </is>
      </c>
      <c r="BX632" s="319" t="inlineStr">
        <is>
          <t>-</t>
        </is>
      </c>
      <c r="BY632" s="319" t="inlineStr">
        <is>
          <t>-</t>
        </is>
      </c>
      <c r="BZ632" s="319" t="inlineStr">
        <is>
          <t>-</t>
        </is>
      </c>
      <c r="CA632" s="319" t="inlineStr">
        <is>
          <t>-</t>
        </is>
      </c>
      <c r="CB632" s="319" t="inlineStr">
        <is>
          <t>-</t>
        </is>
      </c>
      <c r="CC632" s="302" t="n"/>
      <c r="CD632" s="302" t="n"/>
      <c r="CE632" s="302" t="n"/>
      <c r="CF632" s="302" t="n"/>
      <c r="CG632" s="302" t="n"/>
      <c r="CH632" s="302" t="n"/>
      <c r="CI632" s="302" t="n"/>
      <c r="CJ632" s="302" t="n"/>
      <c r="CK632" s="302" t="n"/>
      <c r="CL632" s="302" t="n"/>
      <c r="CM632" s="302" t="n"/>
      <c r="CN632" s="302" t="n"/>
      <c r="CO632" s="302" t="n"/>
      <c r="CP632" s="302" t="n"/>
      <c r="CQ632" s="302" t="n"/>
      <c r="CR632" s="302" t="n"/>
      <c r="CS632" s="302" t="n"/>
      <c r="CT632" s="302" t="n"/>
      <c r="CU632" s="302" t="n"/>
      <c r="CV632" s="302" t="n"/>
    </row>
    <row r="633" ht="10.5" customHeight="1" s="412">
      <c r="A633" s="302" t="inlineStr">
        <is>
          <t xml:space="preserve">    Median</t>
        </is>
      </c>
      <c r="B633" s="319" t="inlineStr">
        <is>
          <t>-</t>
        </is>
      </c>
      <c r="C633" s="319" t="inlineStr">
        <is>
          <t>-</t>
        </is>
      </c>
      <c r="D633" s="319" t="inlineStr">
        <is>
          <t>-</t>
        </is>
      </c>
      <c r="E633" s="319" t="inlineStr">
        <is>
          <t>-</t>
        </is>
      </c>
      <c r="F633" s="319" t="inlineStr">
        <is>
          <t>-</t>
        </is>
      </c>
      <c r="G633" s="319" t="inlineStr">
        <is>
          <t>-</t>
        </is>
      </c>
      <c r="H633" s="462" t="n">
        <v>25.4</v>
      </c>
      <c r="I633" s="319" t="inlineStr">
        <is>
          <t>-</t>
        </is>
      </c>
      <c r="J633" s="319" t="inlineStr">
        <is>
          <t>-</t>
        </is>
      </c>
      <c r="K633" s="462" t="n">
        <v>21</v>
      </c>
      <c r="L633" s="462" t="n">
        <v>24.1</v>
      </c>
      <c r="M633" s="462" t="n">
        <v>28.9</v>
      </c>
      <c r="N633" s="462" t="n">
        <v>27.9</v>
      </c>
      <c r="O633" s="462" t="n">
        <v>30.6</v>
      </c>
      <c r="P633" s="462" t="n">
        <v>31.85</v>
      </c>
      <c r="Q633" s="462" t="n">
        <v>37.1</v>
      </c>
      <c r="R633" s="319" t="inlineStr">
        <is>
          <t>-</t>
        </is>
      </c>
      <c r="S633" s="462" t="n">
        <v>41.2</v>
      </c>
      <c r="T633" s="462" t="n">
        <v>35.1</v>
      </c>
      <c r="U633" s="462" t="n">
        <v>32.57227</v>
      </c>
      <c r="V633" s="462" t="n">
        <v>32.7</v>
      </c>
      <c r="W633" s="462" t="n">
        <v>34.1</v>
      </c>
      <c r="X633" s="462" t="n">
        <v>35.9</v>
      </c>
      <c r="Y633" s="462" t="n">
        <v>31.8</v>
      </c>
      <c r="Z633" s="462" t="n">
        <v>29.4</v>
      </c>
      <c r="AA633" s="462" t="n">
        <v>30.88677</v>
      </c>
      <c r="AB633" s="462" t="n">
        <v>26.75</v>
      </c>
      <c r="AC633" s="462" t="n">
        <v>26.2</v>
      </c>
      <c r="AD633" s="462" t="n">
        <v>24.1</v>
      </c>
      <c r="AE633" s="462" t="n">
        <v>29.6</v>
      </c>
      <c r="AF633" s="462" t="n">
        <v>21.9</v>
      </c>
      <c r="AG633" s="462" t="n">
        <v>23.8</v>
      </c>
      <c r="AH633" s="462" t="n">
        <v>23.4</v>
      </c>
      <c r="AI633" s="462" t="n">
        <v>29.4</v>
      </c>
      <c r="AJ633" s="462" t="n">
        <v>31.03165</v>
      </c>
      <c r="AK633" s="462" t="n">
        <v>19.86008</v>
      </c>
      <c r="AL633" s="462" t="n">
        <v>21.05222</v>
      </c>
      <c r="AM633" s="462" t="n">
        <v>26.05863</v>
      </c>
      <c r="AN633" s="462" t="n">
        <v>17.8</v>
      </c>
      <c r="AO633" s="462" t="n">
        <v>17.73848</v>
      </c>
      <c r="AP633" s="462" t="n">
        <v>17.59345</v>
      </c>
      <c r="AQ633" s="462" t="n">
        <v>23.1</v>
      </c>
      <c r="AR633" s="462" t="n">
        <v>16.65</v>
      </c>
      <c r="AS633" s="462" t="n">
        <v>18.8</v>
      </c>
      <c r="AT633" s="462" t="n">
        <v>20.17868</v>
      </c>
      <c r="AU633" s="462" t="n">
        <v>32.7</v>
      </c>
      <c r="AV633" s="462" t="n">
        <v>46.2715</v>
      </c>
      <c r="AW633" s="462" t="n">
        <v>28.87371</v>
      </c>
      <c r="AX633" s="462" t="n">
        <v>38.1</v>
      </c>
      <c r="AY633" s="462" t="n">
        <v>41.3</v>
      </c>
      <c r="AZ633" s="462" t="n">
        <v>60.79217</v>
      </c>
      <c r="BA633" s="462" t="n">
        <v>32.9</v>
      </c>
      <c r="BB633" s="462" t="n">
        <v>30.65</v>
      </c>
      <c r="BC633" s="462" t="n">
        <v>35.5</v>
      </c>
      <c r="BD633" s="462" t="n">
        <v>27.2</v>
      </c>
      <c r="BE633" s="462" t="n">
        <v>31.45</v>
      </c>
      <c r="BF633" s="462" t="n">
        <v>32.65</v>
      </c>
      <c r="BG633" s="462" t="n">
        <v>37.2</v>
      </c>
      <c r="BH633" s="462" t="n">
        <v>36.3</v>
      </c>
      <c r="BI633" s="462" t="n">
        <v>38.5</v>
      </c>
      <c r="BJ633" s="462" t="n">
        <v>39.7</v>
      </c>
      <c r="BK633" s="462" t="n">
        <v>48.5</v>
      </c>
      <c r="BL633" s="462" t="n">
        <v>42.45</v>
      </c>
      <c r="BM633" s="462" t="n">
        <v>38.1</v>
      </c>
      <c r="BN633" s="462" t="n">
        <v>38</v>
      </c>
      <c r="BO633" s="462" t="n">
        <v>42.7</v>
      </c>
      <c r="BP633" s="462" t="n">
        <v>45.7</v>
      </c>
      <c r="BQ633" s="462" t="n">
        <v>42</v>
      </c>
      <c r="BR633" s="462" t="n">
        <v>39.9</v>
      </c>
      <c r="BS633" s="462" t="n">
        <v>52.3</v>
      </c>
      <c r="BT633" s="462" t="n">
        <v>41.1</v>
      </c>
      <c r="BU633" s="319" t="inlineStr">
        <is>
          <t>-</t>
        </is>
      </c>
      <c r="BV633" s="319" t="inlineStr">
        <is>
          <t>-</t>
        </is>
      </c>
      <c r="BW633" s="319" t="inlineStr">
        <is>
          <t>-</t>
        </is>
      </c>
      <c r="BX633" s="319" t="inlineStr">
        <is>
          <t>-</t>
        </is>
      </c>
      <c r="BY633" s="319" t="inlineStr">
        <is>
          <t>-</t>
        </is>
      </c>
      <c r="BZ633" s="319" t="inlineStr">
        <is>
          <t>-</t>
        </is>
      </c>
      <c r="CA633" s="319" t="inlineStr">
        <is>
          <t>-</t>
        </is>
      </c>
      <c r="CB633" s="319" t="inlineStr">
        <is>
          <t>-</t>
        </is>
      </c>
      <c r="CC633" s="302" t="n"/>
      <c r="CD633" s="302" t="n"/>
      <c r="CE633" s="302" t="n"/>
      <c r="CF633" s="302" t="n"/>
      <c r="CG633" s="302" t="n"/>
      <c r="CH633" s="302" t="n"/>
      <c r="CI633" s="302" t="n"/>
      <c r="CJ633" s="302" t="n"/>
      <c r="CK633" s="302" t="n"/>
      <c r="CL633" s="302" t="n"/>
      <c r="CM633" s="302" t="n"/>
      <c r="CN633" s="302" t="n"/>
      <c r="CO633" s="302" t="n"/>
      <c r="CP633" s="302" t="n"/>
      <c r="CQ633" s="302" t="n"/>
      <c r="CR633" s="302" t="n"/>
      <c r="CS633" s="302" t="n"/>
      <c r="CT633" s="302" t="n"/>
      <c r="CU633" s="302" t="n"/>
      <c r="CV633" s="302" t="n"/>
    </row>
    <row r="634" ht="10.5" customHeight="1" s="412">
      <c r="A634" s="302" t="inlineStr">
        <is>
          <t xml:space="preserve">    High</t>
        </is>
      </c>
      <c r="B634" s="319" t="inlineStr">
        <is>
          <t>-</t>
        </is>
      </c>
      <c r="C634" s="319" t="inlineStr">
        <is>
          <t>-</t>
        </is>
      </c>
      <c r="D634" s="319" t="inlineStr">
        <is>
          <t>-</t>
        </is>
      </c>
      <c r="E634" s="319" t="inlineStr">
        <is>
          <t>-</t>
        </is>
      </c>
      <c r="F634" s="319" t="inlineStr">
        <is>
          <t>-</t>
        </is>
      </c>
      <c r="G634" s="319" t="inlineStr">
        <is>
          <t>-</t>
        </is>
      </c>
      <c r="H634" s="462" t="n">
        <v>26.3</v>
      </c>
      <c r="I634" s="319" t="inlineStr">
        <is>
          <t>-</t>
        </is>
      </c>
      <c r="J634" s="319" t="inlineStr">
        <is>
          <t>-</t>
        </is>
      </c>
      <c r="K634" s="462" t="n">
        <v>21</v>
      </c>
      <c r="L634" s="462" t="n">
        <v>24.1</v>
      </c>
      <c r="M634" s="462" t="n">
        <v>28.9</v>
      </c>
      <c r="N634" s="462" t="n">
        <v>27.9</v>
      </c>
      <c r="O634" s="462" t="n">
        <v>33.2</v>
      </c>
      <c r="P634" s="462" t="n">
        <v>34.2</v>
      </c>
      <c r="Q634" s="462" t="n">
        <v>37.1</v>
      </c>
      <c r="R634" s="319" t="inlineStr">
        <is>
          <t>-</t>
        </is>
      </c>
      <c r="S634" s="462" t="n">
        <v>43</v>
      </c>
      <c r="T634" s="462" t="n">
        <v>36.2</v>
      </c>
      <c r="U634" s="462" t="n">
        <v>35.4</v>
      </c>
      <c r="V634" s="462" t="n">
        <v>33.6</v>
      </c>
      <c r="W634" s="462" t="n">
        <v>42.7</v>
      </c>
      <c r="X634" s="462" t="n">
        <v>36.2</v>
      </c>
      <c r="Y634" s="462" t="n">
        <v>32.6</v>
      </c>
      <c r="Z634" s="462" t="n">
        <v>31.3</v>
      </c>
      <c r="AA634" s="462" t="n">
        <v>36.3</v>
      </c>
      <c r="AB634" s="462" t="n">
        <v>26.8</v>
      </c>
      <c r="AC634" s="462" t="n">
        <v>26.2</v>
      </c>
      <c r="AD634" s="462" t="n">
        <v>24.1</v>
      </c>
      <c r="AE634" s="462" t="n">
        <v>29.6</v>
      </c>
      <c r="AF634" s="462" t="n">
        <v>23.2</v>
      </c>
      <c r="AG634" s="462" t="n">
        <v>23.8</v>
      </c>
      <c r="AH634" s="462" t="n">
        <v>23.4</v>
      </c>
      <c r="AI634" s="462" t="n">
        <v>29.4</v>
      </c>
      <c r="AJ634" s="462" t="n">
        <v>39.1633</v>
      </c>
      <c r="AK634" s="462" t="n">
        <v>23.7</v>
      </c>
      <c r="AL634" s="462" t="n">
        <v>23.2</v>
      </c>
      <c r="AM634" s="462" t="n">
        <v>30.4</v>
      </c>
      <c r="AN634" s="462" t="n">
        <v>25.4</v>
      </c>
      <c r="AO634" s="462" t="n">
        <v>23.1</v>
      </c>
      <c r="AP634" s="462" t="n">
        <v>20.3</v>
      </c>
      <c r="AQ634" s="462" t="n">
        <v>25.6</v>
      </c>
      <c r="AR634" s="462" t="n">
        <v>22.6</v>
      </c>
      <c r="AS634" s="462" t="n">
        <v>18.8</v>
      </c>
      <c r="AT634" s="462" t="n">
        <v>20.8</v>
      </c>
      <c r="AU634" s="462" t="n">
        <v>33.4</v>
      </c>
      <c r="AV634" s="462" t="n">
        <v>58.94301</v>
      </c>
      <c r="AW634" s="462" t="n">
        <v>34.7</v>
      </c>
      <c r="AX634" s="462" t="n">
        <v>42.4</v>
      </c>
      <c r="AY634" s="462" t="n">
        <v>48.7</v>
      </c>
      <c r="AZ634" s="462" t="n">
        <v>81.18434000000001</v>
      </c>
      <c r="BA634" s="462" t="n">
        <v>32.9</v>
      </c>
      <c r="BB634" s="462" t="n">
        <v>31</v>
      </c>
      <c r="BC634" s="462" t="n">
        <v>35.5</v>
      </c>
      <c r="BD634" s="462" t="n">
        <v>27.2</v>
      </c>
      <c r="BE634" s="462" t="n">
        <v>33.9</v>
      </c>
      <c r="BF634" s="462" t="n">
        <v>34.7</v>
      </c>
      <c r="BG634" s="462" t="n">
        <v>43</v>
      </c>
      <c r="BH634" s="462" t="n">
        <v>36.6</v>
      </c>
      <c r="BI634" s="462" t="n">
        <v>39.4</v>
      </c>
      <c r="BJ634" s="462" t="n">
        <v>40.1</v>
      </c>
      <c r="BK634" s="462" t="n">
        <v>55.3</v>
      </c>
      <c r="BL634" s="462" t="n">
        <v>43.3</v>
      </c>
      <c r="BM634" s="462" t="n">
        <v>46.6</v>
      </c>
      <c r="BN634" s="462" t="n">
        <v>45.6</v>
      </c>
      <c r="BO634" s="462" t="n">
        <v>44.8</v>
      </c>
      <c r="BP634" s="462" t="n">
        <v>45.7</v>
      </c>
      <c r="BQ634" s="462" t="n">
        <v>44.5</v>
      </c>
      <c r="BR634" s="462" t="n">
        <v>39.9</v>
      </c>
      <c r="BS634" s="462" t="n">
        <v>52.3</v>
      </c>
      <c r="BT634" s="462" t="n">
        <v>41.1</v>
      </c>
      <c r="BU634" s="319" t="inlineStr">
        <is>
          <t>-</t>
        </is>
      </c>
      <c r="BV634" s="319" t="inlineStr">
        <is>
          <t>-</t>
        </is>
      </c>
      <c r="BW634" s="319" t="inlineStr">
        <is>
          <t>-</t>
        </is>
      </c>
      <c r="BX634" s="319" t="inlineStr">
        <is>
          <t>-</t>
        </is>
      </c>
      <c r="BY634" s="319" t="inlineStr">
        <is>
          <t>-</t>
        </is>
      </c>
      <c r="BZ634" s="319" t="inlineStr">
        <is>
          <t>-</t>
        </is>
      </c>
      <c r="CA634" s="319" t="inlineStr">
        <is>
          <t>-</t>
        </is>
      </c>
      <c r="CB634" s="319" t="inlineStr">
        <is>
          <t>-</t>
        </is>
      </c>
      <c r="CC634" s="302" t="n"/>
      <c r="CD634" s="302" t="n"/>
      <c r="CE634" s="302" t="n"/>
      <c r="CF634" s="302" t="n"/>
      <c r="CG634" s="302" t="n"/>
      <c r="CH634" s="302" t="n"/>
      <c r="CI634" s="302" t="n"/>
      <c r="CJ634" s="302" t="n"/>
      <c r="CK634" s="302" t="n"/>
      <c r="CL634" s="302" t="n"/>
      <c r="CM634" s="302" t="n"/>
      <c r="CN634" s="302" t="n"/>
      <c r="CO634" s="302" t="n"/>
      <c r="CP634" s="302" t="n"/>
      <c r="CQ634" s="302" t="n"/>
      <c r="CR634" s="302" t="n"/>
      <c r="CS634" s="302" t="n"/>
      <c r="CT634" s="302" t="n"/>
      <c r="CU634" s="302" t="n"/>
      <c r="CV634" s="302" t="n"/>
    </row>
    <row r="635" ht="10.5" customHeight="1" s="412">
      <c r="A635" s="302" t="inlineStr">
        <is>
          <t xml:space="preserve">    Low</t>
        </is>
      </c>
      <c r="B635" s="319" t="inlineStr">
        <is>
          <t>-</t>
        </is>
      </c>
      <c r="C635" s="319" t="inlineStr">
        <is>
          <t>-</t>
        </is>
      </c>
      <c r="D635" s="319" t="inlineStr">
        <is>
          <t>-</t>
        </is>
      </c>
      <c r="E635" s="319" t="inlineStr">
        <is>
          <t>-</t>
        </is>
      </c>
      <c r="F635" s="319" t="inlineStr">
        <is>
          <t>-</t>
        </is>
      </c>
      <c r="G635" s="319" t="inlineStr">
        <is>
          <t>-</t>
        </is>
      </c>
      <c r="H635" s="462" t="n">
        <v>24.5</v>
      </c>
      <c r="I635" s="319" t="inlineStr">
        <is>
          <t>-</t>
        </is>
      </c>
      <c r="J635" s="319" t="inlineStr">
        <is>
          <t>-</t>
        </is>
      </c>
      <c r="K635" s="462" t="n">
        <v>21</v>
      </c>
      <c r="L635" s="462" t="n">
        <v>24.1</v>
      </c>
      <c r="M635" s="462" t="n">
        <v>28.9</v>
      </c>
      <c r="N635" s="462" t="n">
        <v>27.9</v>
      </c>
      <c r="O635" s="462" t="n">
        <v>28</v>
      </c>
      <c r="P635" s="462" t="n">
        <v>29.5</v>
      </c>
      <c r="Q635" s="462" t="n">
        <v>37.1</v>
      </c>
      <c r="R635" s="319" t="inlineStr">
        <is>
          <t>-</t>
        </is>
      </c>
      <c r="S635" s="462" t="n">
        <v>39.4</v>
      </c>
      <c r="T635" s="462" t="n">
        <v>34</v>
      </c>
      <c r="U635" s="462" t="n">
        <v>28.8</v>
      </c>
      <c r="V635" s="462" t="n">
        <v>29.38661</v>
      </c>
      <c r="W635" s="462" t="n">
        <v>31.49674</v>
      </c>
      <c r="X635" s="462" t="n">
        <v>35.6</v>
      </c>
      <c r="Y635" s="462" t="n">
        <v>27.97819</v>
      </c>
      <c r="Z635" s="462" t="n">
        <v>27.96934</v>
      </c>
      <c r="AA635" s="462" t="n">
        <v>30.2</v>
      </c>
      <c r="AB635" s="462" t="n">
        <v>26.7</v>
      </c>
      <c r="AC635" s="462" t="n">
        <v>26.2</v>
      </c>
      <c r="AD635" s="462" t="n">
        <v>24.1</v>
      </c>
      <c r="AE635" s="462" t="n">
        <v>29.6</v>
      </c>
      <c r="AF635" s="462" t="n">
        <v>20.6</v>
      </c>
      <c r="AG635" s="462" t="n">
        <v>23.8</v>
      </c>
      <c r="AH635" s="462" t="n">
        <v>23.4</v>
      </c>
      <c r="AI635" s="462" t="n">
        <v>29.4</v>
      </c>
      <c r="AJ635" s="462" t="n">
        <v>22.9</v>
      </c>
      <c r="AK635" s="462" t="n">
        <v>16.02016</v>
      </c>
      <c r="AL635" s="462" t="n">
        <v>18.90445</v>
      </c>
      <c r="AM635" s="462" t="n">
        <v>21.71726</v>
      </c>
      <c r="AN635" s="462" t="n">
        <v>10.2</v>
      </c>
      <c r="AO635" s="462" t="n">
        <v>12.37695</v>
      </c>
      <c r="AP635" s="462" t="n">
        <v>14.8869</v>
      </c>
      <c r="AQ635" s="462" t="n">
        <v>20.6</v>
      </c>
      <c r="AR635" s="462" t="n">
        <v>10.7</v>
      </c>
      <c r="AS635" s="462" t="n">
        <v>18.8</v>
      </c>
      <c r="AT635" s="462" t="n">
        <v>19.55737</v>
      </c>
      <c r="AU635" s="462" t="n">
        <v>26.57296</v>
      </c>
      <c r="AV635" s="462" t="n">
        <v>33.6</v>
      </c>
      <c r="AW635" s="462" t="n">
        <v>23.04742</v>
      </c>
      <c r="AX635" s="462" t="n">
        <v>35.05997</v>
      </c>
      <c r="AY635" s="462" t="n">
        <v>35.79276</v>
      </c>
      <c r="AZ635" s="462" t="n">
        <v>40.4</v>
      </c>
      <c r="BA635" s="462" t="n">
        <v>32.9</v>
      </c>
      <c r="BB635" s="462" t="n">
        <v>30.3</v>
      </c>
      <c r="BC635" s="462" t="n">
        <v>35.5</v>
      </c>
      <c r="BD635" s="462" t="n">
        <v>27.2</v>
      </c>
      <c r="BE635" s="462" t="n">
        <v>29</v>
      </c>
      <c r="BF635" s="462" t="n">
        <v>30.6</v>
      </c>
      <c r="BG635" s="462" t="n">
        <v>7.2</v>
      </c>
      <c r="BH635" s="462" t="n">
        <v>36</v>
      </c>
      <c r="BI635" s="462" t="n">
        <v>37.6</v>
      </c>
      <c r="BJ635" s="462" t="n">
        <v>39.3</v>
      </c>
      <c r="BK635" s="462" t="n">
        <v>41.7</v>
      </c>
      <c r="BL635" s="462" t="n">
        <v>41.6</v>
      </c>
      <c r="BM635" s="462" t="n">
        <v>29.6</v>
      </c>
      <c r="BN635" s="462" t="n">
        <v>30.4</v>
      </c>
      <c r="BO635" s="462" t="n">
        <v>40.6</v>
      </c>
      <c r="BP635" s="462" t="n">
        <v>45.7</v>
      </c>
      <c r="BQ635" s="462" t="n">
        <v>39.5</v>
      </c>
      <c r="BR635" s="462" t="n">
        <v>39.9</v>
      </c>
      <c r="BS635" s="462" t="n">
        <v>52.3</v>
      </c>
      <c r="BT635" s="462" t="n">
        <v>41.1</v>
      </c>
      <c r="BU635" s="319" t="inlineStr">
        <is>
          <t>-</t>
        </is>
      </c>
      <c r="BV635" s="319" t="inlineStr">
        <is>
          <t>-</t>
        </is>
      </c>
      <c r="BW635" s="319" t="inlineStr">
        <is>
          <t>-</t>
        </is>
      </c>
      <c r="BX635" s="319" t="inlineStr">
        <is>
          <t>-</t>
        </is>
      </c>
      <c r="BY635" s="319" t="inlineStr">
        <is>
          <t>-</t>
        </is>
      </c>
      <c r="BZ635" s="319" t="inlineStr">
        <is>
          <t>-</t>
        </is>
      </c>
      <c r="CA635" s="319" t="inlineStr">
        <is>
          <t>-</t>
        </is>
      </c>
      <c r="CB635" s="319" t="inlineStr">
        <is>
          <t>-</t>
        </is>
      </c>
      <c r="CC635" s="302" t="n"/>
      <c r="CD635" s="302" t="n"/>
      <c r="CE635" s="302" t="n"/>
      <c r="CF635" s="302" t="n"/>
      <c r="CG635" s="302" t="n"/>
      <c r="CH635" s="302" t="n"/>
      <c r="CI635" s="302" t="n"/>
      <c r="CJ635" s="302" t="n"/>
      <c r="CK635" s="302" t="n"/>
      <c r="CL635" s="302" t="n"/>
      <c r="CM635" s="302" t="n"/>
      <c r="CN635" s="302" t="n"/>
      <c r="CO635" s="302" t="n"/>
      <c r="CP635" s="302" t="n"/>
      <c r="CQ635" s="302" t="n"/>
      <c r="CR635" s="302" t="n"/>
      <c r="CS635" s="302" t="n"/>
      <c r="CT635" s="302" t="n"/>
      <c r="CU635" s="302" t="n"/>
      <c r="CV635" s="302" t="n"/>
    </row>
    <row r="636" ht="10.5" customHeight="1" s="412">
      <c r="A636" s="302" t="inlineStr">
        <is>
          <t xml:space="preserve">    Std. Dev.</t>
        </is>
      </c>
      <c r="B636" s="319" t="inlineStr">
        <is>
          <t>-</t>
        </is>
      </c>
      <c r="C636" s="319" t="inlineStr">
        <is>
          <t>-</t>
        </is>
      </c>
      <c r="D636" s="319" t="inlineStr">
        <is>
          <t>-</t>
        </is>
      </c>
      <c r="E636" s="319" t="inlineStr">
        <is>
          <t>-</t>
        </is>
      </c>
      <c r="F636" s="319" t="inlineStr">
        <is>
          <t>-</t>
        </is>
      </c>
      <c r="G636" s="319" t="inlineStr">
        <is>
          <t>-</t>
        </is>
      </c>
      <c r="H636" s="460" t="n">
        <v>0.9</v>
      </c>
      <c r="I636" s="319" t="inlineStr">
        <is>
          <t>-</t>
        </is>
      </c>
      <c r="J636" s="319" t="inlineStr">
        <is>
          <t>-</t>
        </is>
      </c>
      <c r="K636" s="460" t="n">
        <v>0</v>
      </c>
      <c r="L636" s="460" t="n">
        <v>0</v>
      </c>
      <c r="M636" s="460" t="n">
        <v>0</v>
      </c>
      <c r="N636" s="460" t="n">
        <v>0</v>
      </c>
      <c r="O636" s="460" t="n">
        <v>2.6</v>
      </c>
      <c r="P636" s="460" t="n">
        <v>2.35</v>
      </c>
      <c r="Q636" s="460" t="n">
        <v>0</v>
      </c>
      <c r="R636" s="319" t="inlineStr">
        <is>
          <t>-</t>
        </is>
      </c>
      <c r="S636" s="460" t="n">
        <v>1.8</v>
      </c>
      <c r="T636" s="460" t="n">
        <v>0.89815</v>
      </c>
      <c r="U636" s="460" t="n">
        <v>2.5263</v>
      </c>
      <c r="V636" s="460" t="n">
        <v>1.81173</v>
      </c>
      <c r="W636" s="460" t="n">
        <v>4.78714</v>
      </c>
      <c r="X636" s="460" t="n">
        <v>0.3</v>
      </c>
      <c r="Y636" s="460" t="n">
        <v>2.0168</v>
      </c>
      <c r="Z636" s="460" t="n">
        <v>1.36423</v>
      </c>
      <c r="AA636" s="460" t="n">
        <v>2.72814</v>
      </c>
      <c r="AB636" s="460" t="n">
        <v>0.05</v>
      </c>
      <c r="AC636" s="460" t="n">
        <v>0</v>
      </c>
      <c r="AD636" s="460" t="n">
        <v>0</v>
      </c>
      <c r="AE636" s="460" t="n">
        <v>0</v>
      </c>
      <c r="AF636" s="460" t="n">
        <v>1.3</v>
      </c>
      <c r="AG636" s="460" t="n">
        <v>0</v>
      </c>
      <c r="AH636" s="460" t="n">
        <v>0</v>
      </c>
      <c r="AI636" s="460" t="n">
        <v>0</v>
      </c>
      <c r="AJ636" s="460" t="n">
        <v>8.13165</v>
      </c>
      <c r="AK636" s="460" t="n">
        <v>3.83992</v>
      </c>
      <c r="AL636" s="460" t="n">
        <v>2.14778</v>
      </c>
      <c r="AM636" s="460" t="n">
        <v>4.34137</v>
      </c>
      <c r="AN636" s="460" t="n">
        <v>7.6</v>
      </c>
      <c r="AO636" s="460" t="n">
        <v>5.36152</v>
      </c>
      <c r="AP636" s="460" t="n">
        <v>2.70655</v>
      </c>
      <c r="AQ636" s="460" t="n">
        <v>2.5</v>
      </c>
      <c r="AR636" s="460" t="n">
        <v>5.95</v>
      </c>
      <c r="AS636" s="460" t="n">
        <v>0</v>
      </c>
      <c r="AT636" s="460" t="n">
        <v>0.62132</v>
      </c>
      <c r="AU636" s="460" t="n">
        <v>3.06665</v>
      </c>
      <c r="AV636" s="460" t="n">
        <v>12.6715</v>
      </c>
      <c r="AW636" s="460" t="n">
        <v>5.82629</v>
      </c>
      <c r="AX636" s="460" t="n">
        <v>3.01123</v>
      </c>
      <c r="AY636" s="460" t="n">
        <v>5.28821</v>
      </c>
      <c r="AZ636" s="460" t="n">
        <v>20.39217</v>
      </c>
      <c r="BA636" s="460" t="n">
        <v>0</v>
      </c>
      <c r="BB636" s="460" t="n">
        <v>0.35</v>
      </c>
      <c r="BC636" s="460" t="n">
        <v>0</v>
      </c>
      <c r="BD636" s="460" t="n">
        <v>0</v>
      </c>
      <c r="BE636" s="460" t="n">
        <v>2.45</v>
      </c>
      <c r="BF636" s="460" t="n">
        <v>2.05</v>
      </c>
      <c r="BG636" s="460" t="n">
        <v>15.68892</v>
      </c>
      <c r="BH636" s="460" t="n">
        <v>0.3</v>
      </c>
      <c r="BI636" s="460" t="n">
        <v>0.9</v>
      </c>
      <c r="BJ636" s="460" t="n">
        <v>0.4</v>
      </c>
      <c r="BK636" s="460" t="n">
        <v>6.8</v>
      </c>
      <c r="BL636" s="460" t="n">
        <v>0.85</v>
      </c>
      <c r="BM636" s="460" t="n">
        <v>8.5</v>
      </c>
      <c r="BN636" s="460" t="n">
        <v>7.6</v>
      </c>
      <c r="BO636" s="460" t="n">
        <v>2.1</v>
      </c>
      <c r="BP636" s="460" t="n">
        <v>0</v>
      </c>
      <c r="BQ636" s="460" t="n">
        <v>2.5</v>
      </c>
      <c r="BR636" s="460" t="n">
        <v>0</v>
      </c>
      <c r="BS636" s="460" t="n">
        <v>0</v>
      </c>
      <c r="BT636" s="460" t="n">
        <v>0</v>
      </c>
      <c r="BU636" s="319" t="inlineStr">
        <is>
          <t>-</t>
        </is>
      </c>
      <c r="BV636" s="319" t="inlineStr">
        <is>
          <t>-</t>
        </is>
      </c>
      <c r="BW636" s="319" t="inlineStr">
        <is>
          <t>-</t>
        </is>
      </c>
      <c r="BX636" s="319" t="inlineStr">
        <is>
          <t>-</t>
        </is>
      </c>
      <c r="BY636" s="319" t="inlineStr">
        <is>
          <t>-</t>
        </is>
      </c>
      <c r="BZ636" s="319" t="inlineStr">
        <is>
          <t>-</t>
        </is>
      </c>
      <c r="CA636" s="319" t="inlineStr">
        <is>
          <t>-</t>
        </is>
      </c>
      <c r="CB636" s="319" t="inlineStr">
        <is>
          <t>-</t>
        </is>
      </c>
      <c r="CC636" s="302" t="n"/>
      <c r="CD636" s="302" t="n"/>
      <c r="CE636" s="302" t="n"/>
      <c r="CF636" s="302" t="n"/>
      <c r="CG636" s="302" t="n"/>
      <c r="CH636" s="302" t="n"/>
      <c r="CI636" s="302" t="n"/>
      <c r="CJ636" s="302" t="n"/>
      <c r="CK636" s="302" t="n"/>
      <c r="CL636" s="302" t="n"/>
      <c r="CM636" s="302" t="n"/>
      <c r="CN636" s="302" t="n"/>
      <c r="CO636" s="302" t="n"/>
      <c r="CP636" s="302" t="n"/>
      <c r="CQ636" s="302" t="n"/>
      <c r="CR636" s="302" t="n"/>
      <c r="CS636" s="302" t="n"/>
      <c r="CT636" s="302" t="n"/>
      <c r="CU636" s="302" t="n"/>
      <c r="CV636" s="302" t="n"/>
    </row>
    <row r="637" ht="10.5" customHeight="1" s="412">
      <c r="A637" s="302" t="inlineStr">
        <is>
          <t xml:space="preserve">    No. of Estimates</t>
        </is>
      </c>
      <c r="B637" s="319" t="inlineStr">
        <is>
          <t>-</t>
        </is>
      </c>
      <c r="C637" s="319" t="inlineStr">
        <is>
          <t>-</t>
        </is>
      </c>
      <c r="D637" s="319" t="inlineStr">
        <is>
          <t>-</t>
        </is>
      </c>
      <c r="E637" s="319" t="inlineStr">
        <is>
          <t>-</t>
        </is>
      </c>
      <c r="F637" s="319" t="inlineStr">
        <is>
          <t>-</t>
        </is>
      </c>
      <c r="G637" s="319" t="inlineStr">
        <is>
          <t>-</t>
        </is>
      </c>
      <c r="H637" s="319" t="inlineStr">
        <is>
          <t>2/1</t>
        </is>
      </c>
      <c r="I637" s="319" t="inlineStr">
        <is>
          <t>-</t>
        </is>
      </c>
      <c r="J637" s="319" t="inlineStr">
        <is>
          <t>-</t>
        </is>
      </c>
      <c r="K637" s="319" t="inlineStr">
        <is>
          <t>1/1</t>
        </is>
      </c>
      <c r="L637" s="319" t="inlineStr">
        <is>
          <t>1/1</t>
        </is>
      </c>
      <c r="M637" s="319" t="inlineStr">
        <is>
          <t>1/1</t>
        </is>
      </c>
      <c r="N637" s="319" t="inlineStr">
        <is>
          <t>1/1</t>
        </is>
      </c>
      <c r="O637" s="319" t="inlineStr">
        <is>
          <t>2/2</t>
        </is>
      </c>
      <c r="P637" s="319" t="inlineStr">
        <is>
          <t>2/2</t>
        </is>
      </c>
      <c r="Q637" s="319" t="inlineStr">
        <is>
          <t>1/1</t>
        </is>
      </c>
      <c r="R637" s="319" t="inlineStr">
        <is>
          <t>-</t>
        </is>
      </c>
      <c r="S637" s="319" t="inlineStr">
        <is>
          <t>2/2</t>
        </is>
      </c>
      <c r="T637" s="319" t="inlineStr">
        <is>
          <t>3/3</t>
        </is>
      </c>
      <c r="U637" s="319" t="inlineStr">
        <is>
          <t>4/4</t>
        </is>
      </c>
      <c r="V637" s="319" t="inlineStr">
        <is>
          <t>3/3</t>
        </is>
      </c>
      <c r="W637" s="319" t="inlineStr">
        <is>
          <t>3/3</t>
        </is>
      </c>
      <c r="X637" s="319" t="inlineStr">
        <is>
          <t>2/2</t>
        </is>
      </c>
      <c r="Y637" s="319" t="inlineStr">
        <is>
          <t>3/3</t>
        </is>
      </c>
      <c r="Z637" s="319" t="inlineStr">
        <is>
          <t>3/3</t>
        </is>
      </c>
      <c r="AA637" s="319" t="inlineStr">
        <is>
          <t>3/3</t>
        </is>
      </c>
      <c r="AB637" s="319" t="inlineStr">
        <is>
          <t>2/2</t>
        </is>
      </c>
      <c r="AC637" s="319" t="inlineStr">
        <is>
          <t>1/1</t>
        </is>
      </c>
      <c r="AD637" s="319" t="inlineStr">
        <is>
          <t>1/1</t>
        </is>
      </c>
      <c r="AE637" s="319" t="inlineStr">
        <is>
          <t>1/1</t>
        </is>
      </c>
      <c r="AF637" s="319" t="inlineStr">
        <is>
          <t>2/2</t>
        </is>
      </c>
      <c r="AG637" s="319" t="inlineStr">
        <is>
          <t>1/1</t>
        </is>
      </c>
      <c r="AH637" s="319" t="inlineStr">
        <is>
          <t>1/1</t>
        </is>
      </c>
      <c r="AI637" s="319" t="inlineStr">
        <is>
          <t>1/2</t>
        </is>
      </c>
      <c r="AJ637" s="319" t="inlineStr">
        <is>
          <t>2/2</t>
        </is>
      </c>
      <c r="AK637" s="319" t="inlineStr">
        <is>
          <t>2/3</t>
        </is>
      </c>
      <c r="AL637" s="319" t="inlineStr">
        <is>
          <t>2/3</t>
        </is>
      </c>
      <c r="AM637" s="319" t="inlineStr">
        <is>
          <t>2/4</t>
        </is>
      </c>
      <c r="AN637" s="319" t="inlineStr">
        <is>
          <t>2/3</t>
        </is>
      </c>
      <c r="AO637" s="319" t="inlineStr">
        <is>
          <t>2/4</t>
        </is>
      </c>
      <c r="AP637" s="319" t="inlineStr">
        <is>
          <t>2/4</t>
        </is>
      </c>
      <c r="AQ637" s="319" t="inlineStr">
        <is>
          <t>2/4</t>
        </is>
      </c>
      <c r="AR637" s="319" t="inlineStr">
        <is>
          <t>2/2</t>
        </is>
      </c>
      <c r="AS637" s="319" t="inlineStr">
        <is>
          <t>1/3</t>
        </is>
      </c>
      <c r="AT637" s="319" t="inlineStr">
        <is>
          <t>2/4</t>
        </is>
      </c>
      <c r="AU637" s="319" t="inlineStr">
        <is>
          <t>3/4</t>
        </is>
      </c>
      <c r="AV637" s="319" t="inlineStr">
        <is>
          <t>2/2</t>
        </is>
      </c>
      <c r="AW637" s="319" t="inlineStr">
        <is>
          <t>2/3</t>
        </is>
      </c>
      <c r="AX637" s="319" t="inlineStr">
        <is>
          <t>3/4</t>
        </is>
      </c>
      <c r="AY637" s="319" t="inlineStr">
        <is>
          <t>3/4</t>
        </is>
      </c>
      <c r="AZ637" s="319" t="inlineStr">
        <is>
          <t>2/2</t>
        </is>
      </c>
      <c r="BA637" s="319" t="inlineStr">
        <is>
          <t>1/2</t>
        </is>
      </c>
      <c r="BB637" s="319" t="inlineStr">
        <is>
          <t>2/3</t>
        </is>
      </c>
      <c r="BC637" s="319" t="inlineStr">
        <is>
          <t>1/2</t>
        </is>
      </c>
      <c r="BD637" s="319" t="inlineStr">
        <is>
          <t>1/1</t>
        </is>
      </c>
      <c r="BE637" s="319" t="inlineStr">
        <is>
          <t>2/2</t>
        </is>
      </c>
      <c r="BF637" s="319" t="inlineStr">
        <is>
          <t>2/2</t>
        </is>
      </c>
      <c r="BG637" s="319" t="inlineStr">
        <is>
          <t>3/3</t>
        </is>
      </c>
      <c r="BH637" s="319" t="inlineStr">
        <is>
          <t>2/2</t>
        </is>
      </c>
      <c r="BI637" s="319" t="inlineStr">
        <is>
          <t>2/2</t>
        </is>
      </c>
      <c r="BJ637" s="319" t="inlineStr">
        <is>
          <t>2/2</t>
        </is>
      </c>
      <c r="BK637" s="319" t="inlineStr">
        <is>
          <t>2/2</t>
        </is>
      </c>
      <c r="BL637" s="319" t="inlineStr">
        <is>
          <t>2/2</t>
        </is>
      </c>
      <c r="BM637" s="319" t="inlineStr">
        <is>
          <t>2/2</t>
        </is>
      </c>
      <c r="BN637" s="319" t="inlineStr">
        <is>
          <t>2/2</t>
        </is>
      </c>
      <c r="BO637" s="319" t="inlineStr">
        <is>
          <t>2/2</t>
        </is>
      </c>
      <c r="BP637" s="319" t="inlineStr">
        <is>
          <t>1/1</t>
        </is>
      </c>
      <c r="BQ637" s="319" t="inlineStr">
        <is>
          <t>2/2</t>
        </is>
      </c>
      <c r="BR637" s="319" t="inlineStr">
        <is>
          <t>1/1</t>
        </is>
      </c>
      <c r="BS637" s="319" t="inlineStr">
        <is>
          <t>1/1</t>
        </is>
      </c>
      <c r="BT637" s="319" t="inlineStr">
        <is>
          <t>1/1</t>
        </is>
      </c>
      <c r="BU637" s="319" t="inlineStr">
        <is>
          <t>-</t>
        </is>
      </c>
      <c r="BV637" s="319" t="inlineStr">
        <is>
          <t>-</t>
        </is>
      </c>
      <c r="BW637" s="319" t="inlineStr">
        <is>
          <t>-</t>
        </is>
      </c>
      <c r="BX637" s="319" t="inlineStr">
        <is>
          <t>-</t>
        </is>
      </c>
      <c r="BY637" s="319" t="inlineStr">
        <is>
          <t>-</t>
        </is>
      </c>
      <c r="BZ637" s="319" t="inlineStr">
        <is>
          <t>-</t>
        </is>
      </c>
      <c r="CA637" s="319" t="inlineStr">
        <is>
          <t>-</t>
        </is>
      </c>
      <c r="CB637" s="319" t="inlineStr">
        <is>
          <t>-</t>
        </is>
      </c>
      <c r="CC637" s="302" t="n"/>
      <c r="CD637" s="302" t="n"/>
      <c r="CE637" s="302" t="n"/>
      <c r="CF637" s="302" t="n"/>
      <c r="CG637" s="302" t="n"/>
      <c r="CH637" s="302" t="n"/>
      <c r="CI637" s="302" t="n"/>
      <c r="CJ637" s="302" t="n"/>
      <c r="CK637" s="302" t="n"/>
      <c r="CL637" s="302" t="n"/>
      <c r="CM637" s="302" t="n"/>
      <c r="CN637" s="302" t="n"/>
      <c r="CO637" s="302" t="n"/>
      <c r="CP637" s="302" t="n"/>
      <c r="CQ637" s="302" t="n"/>
      <c r="CR637" s="302" t="n"/>
      <c r="CS637" s="302" t="n"/>
      <c r="CT637" s="302" t="n"/>
      <c r="CU637" s="302" t="n"/>
      <c r="CV637" s="302" t="n"/>
    </row>
    <row r="638" ht="10.5" customHeight="1" s="412">
      <c r="A638" s="302" t="inlineStr">
        <is>
          <t xml:space="preserve">    Acctg. Standard</t>
        </is>
      </c>
      <c r="B638" s="319" t="inlineStr">
        <is>
          <t>-</t>
        </is>
      </c>
      <c r="C638" s="319" t="inlineStr">
        <is>
          <t>-</t>
        </is>
      </c>
      <c r="D638" s="319" t="inlineStr">
        <is>
          <t>-</t>
        </is>
      </c>
      <c r="E638" s="319" t="inlineStr">
        <is>
          <t>-</t>
        </is>
      </c>
      <c r="F638" s="319" t="inlineStr">
        <is>
          <t>-</t>
        </is>
      </c>
      <c r="G638" s="319" t="inlineStr">
        <is>
          <t>-</t>
        </is>
      </c>
      <c r="H638" s="319" t="inlineStr">
        <is>
          <t>US GAAP</t>
        </is>
      </c>
      <c r="I638" s="319" t="inlineStr">
        <is>
          <t>-</t>
        </is>
      </c>
      <c r="J638" s="319" t="inlineStr">
        <is>
          <t>-</t>
        </is>
      </c>
      <c r="K638" s="319" t="inlineStr">
        <is>
          <t>US GAAP</t>
        </is>
      </c>
      <c r="L638" s="319" t="inlineStr">
        <is>
          <t>US GAAP</t>
        </is>
      </c>
      <c r="M638" s="319" t="inlineStr">
        <is>
          <t>US GAAP</t>
        </is>
      </c>
      <c r="N638" s="319" t="inlineStr">
        <is>
          <t>US GAAP</t>
        </is>
      </c>
      <c r="O638" s="319" t="inlineStr">
        <is>
          <t>US GAAP</t>
        </is>
      </c>
      <c r="P638" s="319" t="inlineStr">
        <is>
          <t>US GAAP</t>
        </is>
      </c>
      <c r="Q638" s="319" t="inlineStr">
        <is>
          <t>US GAAP</t>
        </is>
      </c>
      <c r="R638" s="319" t="inlineStr">
        <is>
          <t>-</t>
        </is>
      </c>
      <c r="S638" s="319" t="inlineStr">
        <is>
          <t>US GAAP</t>
        </is>
      </c>
      <c r="T638" s="319" t="inlineStr">
        <is>
          <t>US GAAP</t>
        </is>
      </c>
      <c r="U638" s="319" t="inlineStr">
        <is>
          <t>US GAAP</t>
        </is>
      </c>
      <c r="V638" s="319" t="inlineStr">
        <is>
          <t>US GAAP</t>
        </is>
      </c>
      <c r="W638" s="319" t="inlineStr">
        <is>
          <t>US GAAP</t>
        </is>
      </c>
      <c r="X638" s="319" t="inlineStr">
        <is>
          <t>US GAAP</t>
        </is>
      </c>
      <c r="Y638" s="319" t="inlineStr">
        <is>
          <t>US GAAP</t>
        </is>
      </c>
      <c r="Z638" s="319" t="inlineStr">
        <is>
          <t>US GAAP</t>
        </is>
      </c>
      <c r="AA638" s="319" t="inlineStr">
        <is>
          <t>US GAAP</t>
        </is>
      </c>
      <c r="AB638" s="319" t="inlineStr">
        <is>
          <t>US GAAP</t>
        </is>
      </c>
      <c r="AC638" s="319" t="inlineStr">
        <is>
          <t>US GAAP</t>
        </is>
      </c>
      <c r="AD638" s="319" t="inlineStr">
        <is>
          <t>US GAAP</t>
        </is>
      </c>
      <c r="AE638" s="319" t="inlineStr">
        <is>
          <t>US GAAP</t>
        </is>
      </c>
      <c r="AF638" s="319" t="inlineStr">
        <is>
          <t>US GAAP</t>
        </is>
      </c>
      <c r="AG638" s="319" t="inlineStr">
        <is>
          <t>US GAAP</t>
        </is>
      </c>
      <c r="AH638" s="319" t="inlineStr">
        <is>
          <t>US GAAP</t>
        </is>
      </c>
      <c r="AI638" s="319" t="inlineStr">
        <is>
          <t>US GAAP</t>
        </is>
      </c>
      <c r="AJ638" s="319" t="inlineStr">
        <is>
          <t>US GAAP</t>
        </is>
      </c>
      <c r="AK638" s="319" t="inlineStr">
        <is>
          <t>US GAAP</t>
        </is>
      </c>
      <c r="AL638" s="319" t="inlineStr">
        <is>
          <t>US GAAP</t>
        </is>
      </c>
      <c r="AM638" s="319" t="inlineStr">
        <is>
          <t>US GAAP</t>
        </is>
      </c>
      <c r="AN638" s="319" t="inlineStr">
        <is>
          <t>US GAAP</t>
        </is>
      </c>
      <c r="AO638" s="319" t="inlineStr">
        <is>
          <t>US GAAP</t>
        </is>
      </c>
      <c r="AP638" s="319" t="inlineStr">
        <is>
          <t>US GAAP</t>
        </is>
      </c>
      <c r="AQ638" s="319" t="inlineStr">
        <is>
          <t>US GAAP</t>
        </is>
      </c>
      <c r="AR638" s="319" t="inlineStr">
        <is>
          <t>US GAAP</t>
        </is>
      </c>
      <c r="AS638" s="319" t="inlineStr">
        <is>
          <t>US GAAP</t>
        </is>
      </c>
      <c r="AT638" s="319" t="inlineStr">
        <is>
          <t>US GAAP</t>
        </is>
      </c>
      <c r="AU638" s="319" t="inlineStr">
        <is>
          <t>US GAAP</t>
        </is>
      </c>
      <c r="AV638" s="319" t="inlineStr">
        <is>
          <t>US GAAP</t>
        </is>
      </c>
      <c r="AW638" s="319" t="inlineStr">
        <is>
          <t>US GAAP</t>
        </is>
      </c>
      <c r="AX638" s="319" t="inlineStr">
        <is>
          <t>US GAAP</t>
        </is>
      </c>
      <c r="AY638" s="319" t="inlineStr">
        <is>
          <t>US GAAP</t>
        </is>
      </c>
      <c r="AZ638" s="319" t="inlineStr">
        <is>
          <t>US GAAP</t>
        </is>
      </c>
      <c r="BA638" s="319" t="inlineStr">
        <is>
          <t>US GAAP</t>
        </is>
      </c>
      <c r="BB638" s="319" t="inlineStr">
        <is>
          <t>US GAAP</t>
        </is>
      </c>
      <c r="BC638" s="319" t="inlineStr">
        <is>
          <t>US GAAP</t>
        </is>
      </c>
      <c r="BD638" s="319" t="inlineStr">
        <is>
          <t>US GAAP</t>
        </is>
      </c>
      <c r="BE638" s="319" t="inlineStr">
        <is>
          <t>US GAAP</t>
        </is>
      </c>
      <c r="BF638" s="319" t="inlineStr">
        <is>
          <t>US GAAP</t>
        </is>
      </c>
      <c r="BG638" s="319" t="inlineStr">
        <is>
          <t>US GAAP</t>
        </is>
      </c>
      <c r="BH638" s="319" t="inlineStr">
        <is>
          <t>US GAAP</t>
        </is>
      </c>
      <c r="BI638" s="319" t="inlineStr">
        <is>
          <t>US GAAP</t>
        </is>
      </c>
      <c r="BJ638" s="319" t="inlineStr">
        <is>
          <t>US GAAP</t>
        </is>
      </c>
      <c r="BK638" s="319" t="inlineStr">
        <is>
          <t>US GAAP</t>
        </is>
      </c>
      <c r="BL638" s="319" t="inlineStr">
        <is>
          <t>US GAAP</t>
        </is>
      </c>
      <c r="BM638" s="319" t="inlineStr">
        <is>
          <t>US GAAP</t>
        </is>
      </c>
      <c r="BN638" s="319" t="inlineStr">
        <is>
          <t>US GAAP</t>
        </is>
      </c>
      <c r="BO638" s="319" t="inlineStr">
        <is>
          <t>US GAAP</t>
        </is>
      </c>
      <c r="BP638" s="319" t="inlineStr">
        <is>
          <t>US GAAP</t>
        </is>
      </c>
      <c r="BQ638" s="319" t="inlineStr">
        <is>
          <t>US GAAP</t>
        </is>
      </c>
      <c r="BR638" s="319" t="inlineStr">
        <is>
          <t>US GAAP</t>
        </is>
      </c>
      <c r="BS638" s="319" t="inlineStr">
        <is>
          <t>US GAAP</t>
        </is>
      </c>
      <c r="BT638" s="319" t="inlineStr">
        <is>
          <t>US GAAP</t>
        </is>
      </c>
      <c r="BU638" s="319" t="inlineStr">
        <is>
          <t>-</t>
        </is>
      </c>
      <c r="BV638" s="319" t="inlineStr">
        <is>
          <t>-</t>
        </is>
      </c>
      <c r="BW638" s="319" t="inlineStr">
        <is>
          <t>-</t>
        </is>
      </c>
      <c r="BX638" s="319" t="inlineStr">
        <is>
          <t>-</t>
        </is>
      </c>
      <c r="BY638" s="319" t="inlineStr">
        <is>
          <t>-</t>
        </is>
      </c>
      <c r="BZ638" s="319" t="inlineStr">
        <is>
          <t>-</t>
        </is>
      </c>
      <c r="CA638" s="319" t="inlineStr">
        <is>
          <t>-</t>
        </is>
      </c>
      <c r="CB638" s="319" t="inlineStr">
        <is>
          <t>-</t>
        </is>
      </c>
      <c r="CC638" s="302" t="n"/>
      <c r="CD638" s="302" t="n"/>
      <c r="CE638" s="302" t="n"/>
      <c r="CF638" s="302" t="n"/>
      <c r="CG638" s="302" t="n"/>
      <c r="CH638" s="302" t="n"/>
      <c r="CI638" s="302" t="n"/>
      <c r="CJ638" s="302" t="n"/>
      <c r="CK638" s="302" t="n"/>
      <c r="CL638" s="302" t="n"/>
      <c r="CM638" s="302" t="n"/>
      <c r="CN638" s="302" t="n"/>
      <c r="CO638" s="302" t="n"/>
      <c r="CP638" s="302" t="n"/>
      <c r="CQ638" s="302" t="n"/>
      <c r="CR638" s="302" t="n"/>
      <c r="CS638" s="302" t="n"/>
      <c r="CT638" s="302" t="n"/>
      <c r="CU638" s="302" t="n"/>
      <c r="CV638" s="302" t="n"/>
    </row>
    <row r="639" ht="10.5" customHeight="1" s="412">
      <c r="A639" s="318" t="inlineStr">
        <is>
          <t>ROA %</t>
        </is>
      </c>
      <c r="B639" s="319" t="inlineStr">
        <is>
          <t>-</t>
        </is>
      </c>
      <c r="C639" s="319" t="inlineStr">
        <is>
          <t>-</t>
        </is>
      </c>
      <c r="D639" s="319" t="inlineStr">
        <is>
          <t>-</t>
        </is>
      </c>
      <c r="E639" s="319" t="inlineStr">
        <is>
          <t>-</t>
        </is>
      </c>
      <c r="F639" s="319" t="inlineStr">
        <is>
          <t>-</t>
        </is>
      </c>
      <c r="G639" s="319" t="inlineStr">
        <is>
          <t>-</t>
        </is>
      </c>
      <c r="H639" s="461" t="n">
        <v>30.33</v>
      </c>
      <c r="I639" s="319" t="inlineStr">
        <is>
          <t>-</t>
        </is>
      </c>
      <c r="J639" s="319" t="inlineStr">
        <is>
          <t>-</t>
        </is>
      </c>
      <c r="K639" s="461" t="n">
        <v>23.81</v>
      </c>
      <c r="L639" s="461" t="n">
        <v>41.083</v>
      </c>
      <c r="M639" s="461" t="n">
        <v>24.5</v>
      </c>
      <c r="N639" s="461" t="n">
        <v>25.02</v>
      </c>
      <c r="O639" s="461" t="n">
        <v>26.27014</v>
      </c>
      <c r="P639" s="461" t="n">
        <v>11.93</v>
      </c>
      <c r="Q639" s="461" t="n">
        <v>25.78</v>
      </c>
      <c r="R639" s="319" t="inlineStr">
        <is>
          <t>-</t>
        </is>
      </c>
      <c r="S639" s="461" t="n">
        <v>25.38602</v>
      </c>
      <c r="T639" s="461" t="n">
        <v>42.9082</v>
      </c>
      <c r="U639" s="461" t="n">
        <v>23.195</v>
      </c>
      <c r="V639" s="461" t="n">
        <v>28.6153</v>
      </c>
      <c r="W639" s="461" t="n">
        <v>26.6909</v>
      </c>
      <c r="X639" s="461" t="n">
        <v>45.1064</v>
      </c>
      <c r="Y639" s="461" t="n">
        <v>17.97</v>
      </c>
      <c r="Z639" s="461" t="n">
        <v>20.8397</v>
      </c>
      <c r="AA639" s="461" t="n">
        <v>23.109</v>
      </c>
      <c r="AB639" s="319" t="inlineStr">
        <is>
          <t>-</t>
        </is>
      </c>
      <c r="AC639" s="319" t="inlineStr">
        <is>
          <t>-</t>
        </is>
      </c>
      <c r="AD639" s="319" t="inlineStr">
        <is>
          <t>-</t>
        </is>
      </c>
      <c r="AE639" s="319" t="inlineStr">
        <is>
          <t>-</t>
        </is>
      </c>
      <c r="AF639" s="319" t="inlineStr">
        <is>
          <t>-</t>
        </is>
      </c>
      <c r="AG639" s="319" t="inlineStr">
        <is>
          <t>-</t>
        </is>
      </c>
      <c r="AH639" s="319" t="inlineStr">
        <is>
          <t>-</t>
        </is>
      </c>
      <c r="AI639" s="319" t="inlineStr">
        <is>
          <t>-</t>
        </is>
      </c>
      <c r="AJ639" s="319" t="inlineStr">
        <is>
          <t>-</t>
        </is>
      </c>
      <c r="AK639" s="319" t="inlineStr">
        <is>
          <t>-</t>
        </is>
      </c>
      <c r="AL639" s="319" t="inlineStr">
        <is>
          <t>-</t>
        </is>
      </c>
      <c r="AM639" s="461" t="n">
        <v>18.87342</v>
      </c>
      <c r="AN639" s="461" t="n">
        <v>8.6807</v>
      </c>
      <c r="AO639" s="319" t="inlineStr">
        <is>
          <t>-</t>
        </is>
      </c>
      <c r="AP639" s="461" t="n">
        <v>2.95553</v>
      </c>
      <c r="AQ639" s="461" t="n">
        <v>3.4598</v>
      </c>
      <c r="AR639" s="461" t="n">
        <v>9.710000000000001</v>
      </c>
      <c r="AS639" s="461" t="n">
        <v>14.992</v>
      </c>
      <c r="AT639" s="461" t="n">
        <v>4.92</v>
      </c>
      <c r="AU639" s="461" t="n">
        <v>20.6739</v>
      </c>
      <c r="AV639" s="319" t="inlineStr">
        <is>
          <t>-</t>
        </is>
      </c>
      <c r="AW639" s="319" t="inlineStr">
        <is>
          <t>-</t>
        </is>
      </c>
      <c r="AX639" s="461" t="n">
        <v>19.3867</v>
      </c>
      <c r="AY639" s="461" t="n">
        <v>18.1599</v>
      </c>
      <c r="AZ639" s="319" t="inlineStr">
        <is>
          <t>-</t>
        </is>
      </c>
      <c r="BA639" s="319" t="inlineStr">
        <is>
          <t>-</t>
        </is>
      </c>
      <c r="BB639" s="461" t="n">
        <v>11.5055</v>
      </c>
      <c r="BC639" s="319" t="inlineStr">
        <is>
          <t>-</t>
        </is>
      </c>
      <c r="BD639" s="461" t="n">
        <v>33.77256</v>
      </c>
      <c r="BE639" s="461" t="n">
        <v>13.619</v>
      </c>
      <c r="BF639" s="461" t="n">
        <v>19.7628</v>
      </c>
      <c r="BG639" s="461" t="n">
        <v>18.8305</v>
      </c>
      <c r="BH639" s="461" t="n">
        <v>36.534</v>
      </c>
      <c r="BI639" s="461" t="n">
        <v>15.768</v>
      </c>
      <c r="BJ639" s="461" t="n">
        <v>23.3732</v>
      </c>
      <c r="BK639" s="461" t="n">
        <v>19.978</v>
      </c>
      <c r="BL639" s="461" t="n">
        <v>41.2207</v>
      </c>
      <c r="BM639" s="461" t="n">
        <v>20.783</v>
      </c>
      <c r="BN639" s="461" t="n">
        <v>23.632</v>
      </c>
      <c r="BO639" s="461" t="n">
        <v>21.3631</v>
      </c>
      <c r="BP639" s="461" t="n">
        <v>40.839</v>
      </c>
      <c r="BQ639" s="461" t="n">
        <v>18.47</v>
      </c>
      <c r="BR639" s="319" t="inlineStr">
        <is>
          <t>-</t>
        </is>
      </c>
      <c r="BS639" s="319" t="inlineStr">
        <is>
          <t>-</t>
        </is>
      </c>
      <c r="BT639" s="319" t="inlineStr">
        <is>
          <t>-</t>
        </is>
      </c>
      <c r="BU639" s="319" t="inlineStr">
        <is>
          <t>-</t>
        </is>
      </c>
      <c r="BV639" s="319" t="inlineStr">
        <is>
          <t>-</t>
        </is>
      </c>
      <c r="BW639" s="319" t="inlineStr">
        <is>
          <t>-</t>
        </is>
      </c>
      <c r="BX639" s="319" t="inlineStr">
        <is>
          <t>-</t>
        </is>
      </c>
      <c r="BY639" s="319" t="inlineStr">
        <is>
          <t>-</t>
        </is>
      </c>
      <c r="BZ639" s="319" t="inlineStr">
        <is>
          <t>-</t>
        </is>
      </c>
      <c r="CA639" s="319" t="inlineStr">
        <is>
          <t>-</t>
        </is>
      </c>
      <c r="CB639" s="319" t="inlineStr">
        <is>
          <t>-</t>
        </is>
      </c>
      <c r="CC639" s="302" t="n"/>
      <c r="CD639" s="302" t="n"/>
      <c r="CE639" s="302" t="n"/>
      <c r="CF639" s="302" t="n"/>
      <c r="CG639" s="302" t="n"/>
      <c r="CH639" s="302" t="n"/>
      <c r="CI639" s="302" t="n"/>
      <c r="CJ639" s="302" t="n"/>
      <c r="CK639" s="302" t="n"/>
      <c r="CL639" s="302" t="n"/>
      <c r="CM639" s="302" t="n"/>
      <c r="CN639" s="302" t="n"/>
      <c r="CO639" s="302" t="n"/>
      <c r="CP639" s="302" t="n"/>
      <c r="CQ639" s="302" t="n"/>
      <c r="CR639" s="302" t="n"/>
      <c r="CS639" s="302" t="n"/>
      <c r="CT639" s="302" t="n"/>
      <c r="CU639" s="302" t="n"/>
      <c r="CV639" s="302" t="n"/>
    </row>
    <row r="640" ht="10.5" customHeight="1" s="412">
      <c r="A640" s="302" t="inlineStr">
        <is>
          <t xml:space="preserve">    Final Est.</t>
        </is>
      </c>
      <c r="B640" s="319" t="inlineStr">
        <is>
          <t>-</t>
        </is>
      </c>
      <c r="C640" s="319" t="inlineStr">
        <is>
          <t>-</t>
        </is>
      </c>
      <c r="D640" s="319" t="inlineStr">
        <is>
          <t>-</t>
        </is>
      </c>
      <c r="E640" s="319" t="inlineStr">
        <is>
          <t>-</t>
        </is>
      </c>
      <c r="F640" s="319" t="inlineStr">
        <is>
          <t>-</t>
        </is>
      </c>
      <c r="G640" s="319" t="inlineStr">
        <is>
          <t>-</t>
        </is>
      </c>
      <c r="H640" s="462" t="n">
        <v>20.7</v>
      </c>
      <c r="I640" s="319" t="inlineStr">
        <is>
          <t>-</t>
        </is>
      </c>
      <c r="J640" s="319" t="inlineStr">
        <is>
          <t>-</t>
        </is>
      </c>
      <c r="K640" s="462" t="n">
        <v>16.9</v>
      </c>
      <c r="L640" s="462" t="n">
        <v>19.5</v>
      </c>
      <c r="M640" s="462" t="n">
        <v>21.7</v>
      </c>
      <c r="N640" s="462" t="n">
        <v>23.5</v>
      </c>
      <c r="O640" s="462" t="n">
        <v>23.2</v>
      </c>
      <c r="P640" s="462" t="n">
        <v>16.45</v>
      </c>
      <c r="Q640" s="462" t="n">
        <v>29.3</v>
      </c>
      <c r="R640" s="319" t="inlineStr">
        <is>
          <t>-</t>
        </is>
      </c>
      <c r="S640" s="462" t="n">
        <v>31.2</v>
      </c>
      <c r="T640" s="462" t="n">
        <v>28.1</v>
      </c>
      <c r="U640" s="462" t="n">
        <v>26.3</v>
      </c>
      <c r="V640" s="462" t="n">
        <v>29</v>
      </c>
      <c r="W640" s="462" t="n">
        <v>29.2</v>
      </c>
      <c r="X640" s="462" t="n">
        <v>29.4</v>
      </c>
      <c r="Y640" s="462" t="n">
        <v>27.8</v>
      </c>
      <c r="Z640" s="462" t="n">
        <v>27.4</v>
      </c>
      <c r="AA640" s="462" t="n">
        <v>26.3</v>
      </c>
      <c r="AB640" s="319" t="inlineStr">
        <is>
          <t>-</t>
        </is>
      </c>
      <c r="AC640" s="319" t="inlineStr">
        <is>
          <t>-</t>
        </is>
      </c>
      <c r="AD640" s="319" t="inlineStr">
        <is>
          <t>-</t>
        </is>
      </c>
      <c r="AE640" s="319" t="inlineStr">
        <is>
          <t>-</t>
        </is>
      </c>
      <c r="AF640" s="319" t="inlineStr">
        <is>
          <t>-</t>
        </is>
      </c>
      <c r="AG640" s="319" t="inlineStr">
        <is>
          <t>-</t>
        </is>
      </c>
      <c r="AH640" s="319" t="inlineStr">
        <is>
          <t>-</t>
        </is>
      </c>
      <c r="AI640" s="319" t="inlineStr">
        <is>
          <t>-</t>
        </is>
      </c>
      <c r="AJ640" s="319" t="inlineStr">
        <is>
          <t>-</t>
        </is>
      </c>
      <c r="AK640" s="319" t="inlineStr">
        <is>
          <t>-</t>
        </is>
      </c>
      <c r="AL640" s="319" t="inlineStr">
        <is>
          <t>-</t>
        </is>
      </c>
      <c r="AM640" s="462" t="n">
        <v>4</v>
      </c>
      <c r="AN640" s="462" t="n">
        <v>8.5</v>
      </c>
      <c r="AO640" s="319" t="inlineStr">
        <is>
          <t>-</t>
        </is>
      </c>
      <c r="AP640" s="462" t="n">
        <v>2.8</v>
      </c>
      <c r="AQ640" s="462" t="n">
        <v>3.8</v>
      </c>
      <c r="AR640" s="462" t="n">
        <v>9.1</v>
      </c>
      <c r="AS640" s="462" t="n">
        <v>3</v>
      </c>
      <c r="AT640" s="462" t="n">
        <v>3.1</v>
      </c>
      <c r="AU640" s="462" t="n">
        <v>25.3</v>
      </c>
      <c r="AV640" s="319" t="inlineStr">
        <is>
          <t>-</t>
        </is>
      </c>
      <c r="AW640" s="319" t="inlineStr">
        <is>
          <t>-</t>
        </is>
      </c>
      <c r="AX640" s="462" t="n">
        <v>26.3</v>
      </c>
      <c r="AY640" s="462" t="n">
        <v>26.1</v>
      </c>
      <c r="AZ640" s="319" t="inlineStr">
        <is>
          <t>-</t>
        </is>
      </c>
      <c r="BA640" s="319" t="inlineStr">
        <is>
          <t>-</t>
        </is>
      </c>
      <c r="BB640" s="462" t="n">
        <v>17.8</v>
      </c>
      <c r="BC640" s="319" t="inlineStr">
        <is>
          <t>-</t>
        </is>
      </c>
      <c r="BD640" s="462" t="n">
        <v>16.8</v>
      </c>
      <c r="BE640" s="462" t="n">
        <v>19.9</v>
      </c>
      <c r="BF640" s="462" t="n">
        <v>20.8</v>
      </c>
      <c r="BG640" s="462" t="n">
        <v>22.7</v>
      </c>
      <c r="BH640" s="462" t="n">
        <v>22.5</v>
      </c>
      <c r="BI640" s="462" t="n">
        <v>23.2</v>
      </c>
      <c r="BJ640" s="462" t="n">
        <v>24.2</v>
      </c>
      <c r="BK640" s="462" t="n">
        <v>24.8</v>
      </c>
      <c r="BL640" s="462" t="n">
        <v>24.1</v>
      </c>
      <c r="BM640" s="462" t="n">
        <v>26</v>
      </c>
      <c r="BN640" s="462" t="n">
        <v>27.1</v>
      </c>
      <c r="BO640" s="462" t="n">
        <v>23.5</v>
      </c>
      <c r="BP640" s="462" t="n">
        <v>26.5</v>
      </c>
      <c r="BQ640" s="462" t="n">
        <v>26.2</v>
      </c>
      <c r="BR640" s="319" t="inlineStr">
        <is>
          <t>-</t>
        </is>
      </c>
      <c r="BS640" s="319" t="inlineStr">
        <is>
          <t>-</t>
        </is>
      </c>
      <c r="BT640" s="319" t="inlineStr">
        <is>
          <t>-</t>
        </is>
      </c>
      <c r="BU640" s="319" t="inlineStr">
        <is>
          <t>-</t>
        </is>
      </c>
      <c r="BV640" s="319" t="inlineStr">
        <is>
          <t>-</t>
        </is>
      </c>
      <c r="BW640" s="319" t="inlineStr">
        <is>
          <t>-</t>
        </is>
      </c>
      <c r="BX640" s="319" t="inlineStr">
        <is>
          <t>-</t>
        </is>
      </c>
      <c r="BY640" s="319" t="inlineStr">
        <is>
          <t>-</t>
        </is>
      </c>
      <c r="BZ640" s="319" t="inlineStr">
        <is>
          <t>-</t>
        </is>
      </c>
      <c r="CA640" s="319" t="inlineStr">
        <is>
          <t>-</t>
        </is>
      </c>
      <c r="CB640" s="319" t="inlineStr">
        <is>
          <t>-</t>
        </is>
      </c>
      <c r="CC640" s="302" t="n"/>
      <c r="CD640" s="302" t="n"/>
      <c r="CE640" s="302" t="n"/>
      <c r="CF640" s="302" t="n"/>
      <c r="CG640" s="302" t="n"/>
      <c r="CH640" s="302" t="n"/>
      <c r="CI640" s="302" t="n"/>
      <c r="CJ640" s="302" t="n"/>
      <c r="CK640" s="302" t="n"/>
      <c r="CL640" s="302" t="n"/>
      <c r="CM640" s="302" t="n"/>
      <c r="CN640" s="302" t="n"/>
      <c r="CO640" s="302" t="n"/>
      <c r="CP640" s="302" t="n"/>
      <c r="CQ640" s="302" t="n"/>
      <c r="CR640" s="302" t="n"/>
      <c r="CS640" s="302" t="n"/>
      <c r="CT640" s="302" t="n"/>
      <c r="CU640" s="302" t="n"/>
      <c r="CV640" s="302" t="n"/>
    </row>
    <row r="641" ht="10.5" customHeight="1" s="412">
      <c r="A641" s="302" t="inlineStr">
        <is>
          <t xml:space="preserve">    Median</t>
        </is>
      </c>
      <c r="B641" s="319" t="inlineStr">
        <is>
          <t>-</t>
        </is>
      </c>
      <c r="C641" s="319" t="inlineStr">
        <is>
          <t>-</t>
        </is>
      </c>
      <c r="D641" s="319" t="inlineStr">
        <is>
          <t>-</t>
        </is>
      </c>
      <c r="E641" s="319" t="inlineStr">
        <is>
          <t>-</t>
        </is>
      </c>
      <c r="F641" s="319" t="inlineStr">
        <is>
          <t>-</t>
        </is>
      </c>
      <c r="G641" s="319" t="inlineStr">
        <is>
          <t>-</t>
        </is>
      </c>
      <c r="H641" s="462" t="n">
        <v>20.7</v>
      </c>
      <c r="I641" s="319" t="inlineStr">
        <is>
          <t>-</t>
        </is>
      </c>
      <c r="J641" s="319" t="inlineStr">
        <is>
          <t>-</t>
        </is>
      </c>
      <c r="K641" s="462" t="n">
        <v>16.9</v>
      </c>
      <c r="L641" s="462" t="n">
        <v>19.5</v>
      </c>
      <c r="M641" s="462" t="n">
        <v>21.7</v>
      </c>
      <c r="N641" s="462" t="n">
        <v>23.5</v>
      </c>
      <c r="O641" s="462" t="n">
        <v>23.2</v>
      </c>
      <c r="P641" s="462" t="n">
        <v>16.45</v>
      </c>
      <c r="Q641" s="462" t="n">
        <v>29.3</v>
      </c>
      <c r="R641" s="319" t="inlineStr">
        <is>
          <t>-</t>
        </is>
      </c>
      <c r="S641" s="462" t="n">
        <v>31.2</v>
      </c>
      <c r="T641" s="462" t="n">
        <v>28.1</v>
      </c>
      <c r="U641" s="462" t="n">
        <v>26.3</v>
      </c>
      <c r="V641" s="462" t="n">
        <v>29</v>
      </c>
      <c r="W641" s="462" t="n">
        <v>29.2</v>
      </c>
      <c r="X641" s="462" t="n">
        <v>29.4</v>
      </c>
      <c r="Y641" s="462" t="n">
        <v>27.8</v>
      </c>
      <c r="Z641" s="462" t="n">
        <v>27.4</v>
      </c>
      <c r="AA641" s="462" t="n">
        <v>26.3</v>
      </c>
      <c r="AB641" s="319" t="inlineStr">
        <is>
          <t>-</t>
        </is>
      </c>
      <c r="AC641" s="319" t="inlineStr">
        <is>
          <t>-</t>
        </is>
      </c>
      <c r="AD641" s="319" t="inlineStr">
        <is>
          <t>-</t>
        </is>
      </c>
      <c r="AE641" s="319" t="inlineStr">
        <is>
          <t>-</t>
        </is>
      </c>
      <c r="AF641" s="319" t="inlineStr">
        <is>
          <t>-</t>
        </is>
      </c>
      <c r="AG641" s="319" t="inlineStr">
        <is>
          <t>-</t>
        </is>
      </c>
      <c r="AH641" s="319" t="inlineStr">
        <is>
          <t>-</t>
        </is>
      </c>
      <c r="AI641" s="319" t="inlineStr">
        <is>
          <t>-</t>
        </is>
      </c>
      <c r="AJ641" s="319" t="inlineStr">
        <is>
          <t>-</t>
        </is>
      </c>
      <c r="AK641" s="319" t="inlineStr">
        <is>
          <t>-</t>
        </is>
      </c>
      <c r="AL641" s="319" t="inlineStr">
        <is>
          <t>-</t>
        </is>
      </c>
      <c r="AM641" s="462" t="n">
        <v>4</v>
      </c>
      <c r="AN641" s="462" t="n">
        <v>8.5</v>
      </c>
      <c r="AO641" s="319" t="inlineStr">
        <is>
          <t>-</t>
        </is>
      </c>
      <c r="AP641" s="462" t="n">
        <v>2.8</v>
      </c>
      <c r="AQ641" s="462" t="n">
        <v>3.8</v>
      </c>
      <c r="AR641" s="462" t="n">
        <v>9.1</v>
      </c>
      <c r="AS641" s="462" t="n">
        <v>3</v>
      </c>
      <c r="AT641" s="462" t="n">
        <v>3.1</v>
      </c>
      <c r="AU641" s="462" t="n">
        <v>25.3</v>
      </c>
      <c r="AV641" s="319" t="inlineStr">
        <is>
          <t>-</t>
        </is>
      </c>
      <c r="AW641" s="319" t="inlineStr">
        <is>
          <t>-</t>
        </is>
      </c>
      <c r="AX641" s="462" t="n">
        <v>26.3</v>
      </c>
      <c r="AY641" s="462" t="n">
        <v>26.1</v>
      </c>
      <c r="AZ641" s="319" t="inlineStr">
        <is>
          <t>-</t>
        </is>
      </c>
      <c r="BA641" s="319" t="inlineStr">
        <is>
          <t>-</t>
        </is>
      </c>
      <c r="BB641" s="462" t="n">
        <v>17.8</v>
      </c>
      <c r="BC641" s="319" t="inlineStr">
        <is>
          <t>-</t>
        </is>
      </c>
      <c r="BD641" s="462" t="n">
        <v>16.8</v>
      </c>
      <c r="BE641" s="462" t="n">
        <v>19.9</v>
      </c>
      <c r="BF641" s="462" t="n">
        <v>20.8</v>
      </c>
      <c r="BG641" s="462" t="n">
        <v>22.7</v>
      </c>
      <c r="BH641" s="462" t="n">
        <v>22.5</v>
      </c>
      <c r="BI641" s="462" t="n">
        <v>23.2</v>
      </c>
      <c r="BJ641" s="462" t="n">
        <v>24.2</v>
      </c>
      <c r="BK641" s="462" t="n">
        <v>24.8</v>
      </c>
      <c r="BL641" s="462" t="n">
        <v>24.1</v>
      </c>
      <c r="BM641" s="462" t="n">
        <v>26</v>
      </c>
      <c r="BN641" s="462" t="n">
        <v>27.1</v>
      </c>
      <c r="BO641" s="462" t="n">
        <v>23.5</v>
      </c>
      <c r="BP641" s="462" t="n">
        <v>26.5</v>
      </c>
      <c r="BQ641" s="462" t="n">
        <v>26.2</v>
      </c>
      <c r="BR641" s="319" t="inlineStr">
        <is>
          <t>-</t>
        </is>
      </c>
      <c r="BS641" s="319" t="inlineStr">
        <is>
          <t>-</t>
        </is>
      </c>
      <c r="BT641" s="319" t="inlineStr">
        <is>
          <t>-</t>
        </is>
      </c>
      <c r="BU641" s="319" t="inlineStr">
        <is>
          <t>-</t>
        </is>
      </c>
      <c r="BV641" s="319" t="inlineStr">
        <is>
          <t>-</t>
        </is>
      </c>
      <c r="BW641" s="319" t="inlineStr">
        <is>
          <t>-</t>
        </is>
      </c>
      <c r="BX641" s="319" t="inlineStr">
        <is>
          <t>-</t>
        </is>
      </c>
      <c r="BY641" s="319" t="inlineStr">
        <is>
          <t>-</t>
        </is>
      </c>
      <c r="BZ641" s="319" t="inlineStr">
        <is>
          <t>-</t>
        </is>
      </c>
      <c r="CA641" s="319" t="inlineStr">
        <is>
          <t>-</t>
        </is>
      </c>
      <c r="CB641" s="319" t="inlineStr">
        <is>
          <t>-</t>
        </is>
      </c>
      <c r="CC641" s="302" t="n"/>
      <c r="CD641" s="302" t="n"/>
      <c r="CE641" s="302" t="n"/>
      <c r="CF641" s="302" t="n"/>
      <c r="CG641" s="302" t="n"/>
      <c r="CH641" s="302" t="n"/>
      <c r="CI641" s="302" t="n"/>
      <c r="CJ641" s="302" t="n"/>
      <c r="CK641" s="302" t="n"/>
      <c r="CL641" s="302" t="n"/>
      <c r="CM641" s="302" t="n"/>
      <c r="CN641" s="302" t="n"/>
      <c r="CO641" s="302" t="n"/>
      <c r="CP641" s="302" t="n"/>
      <c r="CQ641" s="302" t="n"/>
      <c r="CR641" s="302" t="n"/>
      <c r="CS641" s="302" t="n"/>
      <c r="CT641" s="302" t="n"/>
      <c r="CU641" s="302" t="n"/>
      <c r="CV641" s="302" t="n"/>
    </row>
    <row r="642" ht="10.5" customHeight="1" s="412">
      <c r="A642" s="302" t="inlineStr">
        <is>
          <t xml:space="preserve">    High</t>
        </is>
      </c>
      <c r="B642" s="319" t="inlineStr">
        <is>
          <t>-</t>
        </is>
      </c>
      <c r="C642" s="319" t="inlineStr">
        <is>
          <t>-</t>
        </is>
      </c>
      <c r="D642" s="319" t="inlineStr">
        <is>
          <t>-</t>
        </is>
      </c>
      <c r="E642" s="319" t="inlineStr">
        <is>
          <t>-</t>
        </is>
      </c>
      <c r="F642" s="319" t="inlineStr">
        <is>
          <t>-</t>
        </is>
      </c>
      <c r="G642" s="319" t="inlineStr">
        <is>
          <t>-</t>
        </is>
      </c>
      <c r="H642" s="462" t="n">
        <v>20.7</v>
      </c>
      <c r="I642" s="319" t="inlineStr">
        <is>
          <t>-</t>
        </is>
      </c>
      <c r="J642" s="319" t="inlineStr">
        <is>
          <t>-</t>
        </is>
      </c>
      <c r="K642" s="462" t="n">
        <v>16.9</v>
      </c>
      <c r="L642" s="462" t="n">
        <v>19.5</v>
      </c>
      <c r="M642" s="462" t="n">
        <v>21.7</v>
      </c>
      <c r="N642" s="462" t="n">
        <v>23.5</v>
      </c>
      <c r="O642" s="462" t="n">
        <v>23.2</v>
      </c>
      <c r="P642" s="462" t="n">
        <v>24.6</v>
      </c>
      <c r="Q642" s="462" t="n">
        <v>29.3</v>
      </c>
      <c r="R642" s="319" t="inlineStr">
        <is>
          <t>-</t>
        </is>
      </c>
      <c r="S642" s="462" t="n">
        <v>31.2</v>
      </c>
      <c r="T642" s="462" t="n">
        <v>29.6</v>
      </c>
      <c r="U642" s="462" t="n">
        <v>29.9</v>
      </c>
      <c r="V642" s="462" t="n">
        <v>29</v>
      </c>
      <c r="W642" s="462" t="n">
        <v>29.2</v>
      </c>
      <c r="X642" s="462" t="n">
        <v>29.4</v>
      </c>
      <c r="Y642" s="462" t="n">
        <v>27.8</v>
      </c>
      <c r="Z642" s="462" t="n">
        <v>27.4</v>
      </c>
      <c r="AA642" s="462" t="n">
        <v>26.3</v>
      </c>
      <c r="AB642" s="319" t="inlineStr">
        <is>
          <t>-</t>
        </is>
      </c>
      <c r="AC642" s="319" t="inlineStr">
        <is>
          <t>-</t>
        </is>
      </c>
      <c r="AD642" s="319" t="inlineStr">
        <is>
          <t>-</t>
        </is>
      </c>
      <c r="AE642" s="319" t="inlineStr">
        <is>
          <t>-</t>
        </is>
      </c>
      <c r="AF642" s="319" t="inlineStr">
        <is>
          <t>-</t>
        </is>
      </c>
      <c r="AG642" s="319" t="inlineStr">
        <is>
          <t>-</t>
        </is>
      </c>
      <c r="AH642" s="319" t="inlineStr">
        <is>
          <t>-</t>
        </is>
      </c>
      <c r="AI642" s="319" t="inlineStr">
        <is>
          <t>-</t>
        </is>
      </c>
      <c r="AJ642" s="319" t="inlineStr">
        <is>
          <t>-</t>
        </is>
      </c>
      <c r="AK642" s="319" t="inlineStr">
        <is>
          <t>-</t>
        </is>
      </c>
      <c r="AL642" s="319" t="inlineStr">
        <is>
          <t>-</t>
        </is>
      </c>
      <c r="AM642" s="462" t="n">
        <v>4</v>
      </c>
      <c r="AN642" s="462" t="n">
        <v>8.5</v>
      </c>
      <c r="AO642" s="319" t="inlineStr">
        <is>
          <t>-</t>
        </is>
      </c>
      <c r="AP642" s="462" t="n">
        <v>2.8</v>
      </c>
      <c r="AQ642" s="462" t="n">
        <v>3.8</v>
      </c>
      <c r="AR642" s="462" t="n">
        <v>9.1</v>
      </c>
      <c r="AS642" s="462" t="n">
        <v>3</v>
      </c>
      <c r="AT642" s="462" t="n">
        <v>3.1</v>
      </c>
      <c r="AU642" s="462" t="n">
        <v>25.3</v>
      </c>
      <c r="AV642" s="319" t="inlineStr">
        <is>
          <t>-</t>
        </is>
      </c>
      <c r="AW642" s="319" t="inlineStr">
        <is>
          <t>-</t>
        </is>
      </c>
      <c r="AX642" s="462" t="n">
        <v>26.3</v>
      </c>
      <c r="AY642" s="462" t="n">
        <v>26.1</v>
      </c>
      <c r="AZ642" s="319" t="inlineStr">
        <is>
          <t>-</t>
        </is>
      </c>
      <c r="BA642" s="319" t="inlineStr">
        <is>
          <t>-</t>
        </is>
      </c>
      <c r="BB642" s="462" t="n">
        <v>17.8</v>
      </c>
      <c r="BC642" s="319" t="inlineStr">
        <is>
          <t>-</t>
        </is>
      </c>
      <c r="BD642" s="462" t="n">
        <v>16.8</v>
      </c>
      <c r="BE642" s="462" t="n">
        <v>19.9</v>
      </c>
      <c r="BF642" s="462" t="n">
        <v>20.8</v>
      </c>
      <c r="BG642" s="462" t="n">
        <v>22.7</v>
      </c>
      <c r="BH642" s="462" t="n">
        <v>22.5</v>
      </c>
      <c r="BI642" s="462" t="n">
        <v>23.2</v>
      </c>
      <c r="BJ642" s="462" t="n">
        <v>24.2</v>
      </c>
      <c r="BK642" s="462" t="n">
        <v>24.8</v>
      </c>
      <c r="BL642" s="462" t="n">
        <v>24.1</v>
      </c>
      <c r="BM642" s="462" t="n">
        <v>26</v>
      </c>
      <c r="BN642" s="462" t="n">
        <v>27.1</v>
      </c>
      <c r="BO642" s="462" t="n">
        <v>23.5</v>
      </c>
      <c r="BP642" s="462" t="n">
        <v>26.5</v>
      </c>
      <c r="BQ642" s="462" t="n">
        <v>26.2</v>
      </c>
      <c r="BR642" s="319" t="inlineStr">
        <is>
          <t>-</t>
        </is>
      </c>
      <c r="BS642" s="319" t="inlineStr">
        <is>
          <t>-</t>
        </is>
      </c>
      <c r="BT642" s="319" t="inlineStr">
        <is>
          <t>-</t>
        </is>
      </c>
      <c r="BU642" s="319" t="inlineStr">
        <is>
          <t>-</t>
        </is>
      </c>
      <c r="BV642" s="319" t="inlineStr">
        <is>
          <t>-</t>
        </is>
      </c>
      <c r="BW642" s="319" t="inlineStr">
        <is>
          <t>-</t>
        </is>
      </c>
      <c r="BX642" s="319" t="inlineStr">
        <is>
          <t>-</t>
        </is>
      </c>
      <c r="BY642" s="319" t="inlineStr">
        <is>
          <t>-</t>
        </is>
      </c>
      <c r="BZ642" s="319" t="inlineStr">
        <is>
          <t>-</t>
        </is>
      </c>
      <c r="CA642" s="319" t="inlineStr">
        <is>
          <t>-</t>
        </is>
      </c>
      <c r="CB642" s="319" t="inlineStr">
        <is>
          <t>-</t>
        </is>
      </c>
      <c r="CC642" s="302" t="n"/>
      <c r="CD642" s="302" t="n"/>
      <c r="CE642" s="302" t="n"/>
      <c r="CF642" s="302" t="n"/>
      <c r="CG642" s="302" t="n"/>
      <c r="CH642" s="302" t="n"/>
      <c r="CI642" s="302" t="n"/>
      <c r="CJ642" s="302" t="n"/>
      <c r="CK642" s="302" t="n"/>
      <c r="CL642" s="302" t="n"/>
      <c r="CM642" s="302" t="n"/>
      <c r="CN642" s="302" t="n"/>
      <c r="CO642" s="302" t="n"/>
      <c r="CP642" s="302" t="n"/>
      <c r="CQ642" s="302" t="n"/>
      <c r="CR642" s="302" t="n"/>
      <c r="CS642" s="302" t="n"/>
      <c r="CT642" s="302" t="n"/>
      <c r="CU642" s="302" t="n"/>
      <c r="CV642" s="302" t="n"/>
    </row>
    <row r="643" ht="10.5" customHeight="1" s="412">
      <c r="A643" s="302" t="inlineStr">
        <is>
          <t xml:space="preserve">    Low</t>
        </is>
      </c>
      <c r="B643" s="319" t="inlineStr">
        <is>
          <t>-</t>
        </is>
      </c>
      <c r="C643" s="319" t="inlineStr">
        <is>
          <t>-</t>
        </is>
      </c>
      <c r="D643" s="319" t="inlineStr">
        <is>
          <t>-</t>
        </is>
      </c>
      <c r="E643" s="319" t="inlineStr">
        <is>
          <t>-</t>
        </is>
      </c>
      <c r="F643" s="319" t="inlineStr">
        <is>
          <t>-</t>
        </is>
      </c>
      <c r="G643" s="319" t="inlineStr">
        <is>
          <t>-</t>
        </is>
      </c>
      <c r="H643" s="462" t="n">
        <v>20.7</v>
      </c>
      <c r="I643" s="319" t="inlineStr">
        <is>
          <t>-</t>
        </is>
      </c>
      <c r="J643" s="319" t="inlineStr">
        <is>
          <t>-</t>
        </is>
      </c>
      <c r="K643" s="462" t="n">
        <v>16.9</v>
      </c>
      <c r="L643" s="462" t="n">
        <v>19.5</v>
      </c>
      <c r="M643" s="462" t="n">
        <v>21.7</v>
      </c>
      <c r="N643" s="462" t="n">
        <v>23.5</v>
      </c>
      <c r="O643" s="462" t="n">
        <v>23.2</v>
      </c>
      <c r="P643" s="462" t="n">
        <v>8.300000000000001</v>
      </c>
      <c r="Q643" s="462" t="n">
        <v>29.3</v>
      </c>
      <c r="R643" s="319" t="inlineStr">
        <is>
          <t>-</t>
        </is>
      </c>
      <c r="S643" s="462" t="n">
        <v>31.2</v>
      </c>
      <c r="T643" s="462" t="n">
        <v>26.6</v>
      </c>
      <c r="U643" s="462" t="n">
        <v>22.7</v>
      </c>
      <c r="V643" s="462" t="n">
        <v>29</v>
      </c>
      <c r="W643" s="462" t="n">
        <v>29.2</v>
      </c>
      <c r="X643" s="462" t="n">
        <v>29.4</v>
      </c>
      <c r="Y643" s="462" t="n">
        <v>27.8</v>
      </c>
      <c r="Z643" s="462" t="n">
        <v>27.4</v>
      </c>
      <c r="AA643" s="462" t="n">
        <v>26.3</v>
      </c>
      <c r="AB643" s="319" t="inlineStr">
        <is>
          <t>-</t>
        </is>
      </c>
      <c r="AC643" s="319" t="inlineStr">
        <is>
          <t>-</t>
        </is>
      </c>
      <c r="AD643" s="319" t="inlineStr">
        <is>
          <t>-</t>
        </is>
      </c>
      <c r="AE643" s="319" t="inlineStr">
        <is>
          <t>-</t>
        </is>
      </c>
      <c r="AF643" s="319" t="inlineStr">
        <is>
          <t>-</t>
        </is>
      </c>
      <c r="AG643" s="319" t="inlineStr">
        <is>
          <t>-</t>
        </is>
      </c>
      <c r="AH643" s="319" t="inlineStr">
        <is>
          <t>-</t>
        </is>
      </c>
      <c r="AI643" s="319" t="inlineStr">
        <is>
          <t>-</t>
        </is>
      </c>
      <c r="AJ643" s="319" t="inlineStr">
        <is>
          <t>-</t>
        </is>
      </c>
      <c r="AK643" s="319" t="inlineStr">
        <is>
          <t>-</t>
        </is>
      </c>
      <c r="AL643" s="319" t="inlineStr">
        <is>
          <t>-</t>
        </is>
      </c>
      <c r="AM643" s="462" t="n">
        <v>4</v>
      </c>
      <c r="AN643" s="462" t="n">
        <v>8.5</v>
      </c>
      <c r="AO643" s="319" t="inlineStr">
        <is>
          <t>-</t>
        </is>
      </c>
      <c r="AP643" s="462" t="n">
        <v>2.8</v>
      </c>
      <c r="AQ643" s="462" t="n">
        <v>3.8</v>
      </c>
      <c r="AR643" s="462" t="n">
        <v>9.1</v>
      </c>
      <c r="AS643" s="462" t="n">
        <v>3</v>
      </c>
      <c r="AT643" s="462" t="n">
        <v>3.1</v>
      </c>
      <c r="AU643" s="462" t="n">
        <v>25.3</v>
      </c>
      <c r="AV643" s="319" t="inlineStr">
        <is>
          <t>-</t>
        </is>
      </c>
      <c r="AW643" s="319" t="inlineStr">
        <is>
          <t>-</t>
        </is>
      </c>
      <c r="AX643" s="462" t="n">
        <v>26.3</v>
      </c>
      <c r="AY643" s="462" t="n">
        <v>26.1</v>
      </c>
      <c r="AZ643" s="319" t="inlineStr">
        <is>
          <t>-</t>
        </is>
      </c>
      <c r="BA643" s="319" t="inlineStr">
        <is>
          <t>-</t>
        </is>
      </c>
      <c r="BB643" s="462" t="n">
        <v>17.8</v>
      </c>
      <c r="BC643" s="319" t="inlineStr">
        <is>
          <t>-</t>
        </is>
      </c>
      <c r="BD643" s="462" t="n">
        <v>16.8</v>
      </c>
      <c r="BE643" s="462" t="n">
        <v>19.9</v>
      </c>
      <c r="BF643" s="462" t="n">
        <v>20.8</v>
      </c>
      <c r="BG643" s="462" t="n">
        <v>22.7</v>
      </c>
      <c r="BH643" s="462" t="n">
        <v>22.5</v>
      </c>
      <c r="BI643" s="462" t="n">
        <v>23.2</v>
      </c>
      <c r="BJ643" s="462" t="n">
        <v>24.2</v>
      </c>
      <c r="BK643" s="462" t="n">
        <v>24.8</v>
      </c>
      <c r="BL643" s="462" t="n">
        <v>24.1</v>
      </c>
      <c r="BM643" s="462" t="n">
        <v>26</v>
      </c>
      <c r="BN643" s="462" t="n">
        <v>27.1</v>
      </c>
      <c r="BO643" s="462" t="n">
        <v>23.5</v>
      </c>
      <c r="BP643" s="462" t="n">
        <v>26.5</v>
      </c>
      <c r="BQ643" s="462" t="n">
        <v>26.2</v>
      </c>
      <c r="BR643" s="319" t="inlineStr">
        <is>
          <t>-</t>
        </is>
      </c>
      <c r="BS643" s="319" t="inlineStr">
        <is>
          <t>-</t>
        </is>
      </c>
      <c r="BT643" s="319" t="inlineStr">
        <is>
          <t>-</t>
        </is>
      </c>
      <c r="BU643" s="319" t="inlineStr">
        <is>
          <t>-</t>
        </is>
      </c>
      <c r="BV643" s="319" t="inlineStr">
        <is>
          <t>-</t>
        </is>
      </c>
      <c r="BW643" s="319" t="inlineStr">
        <is>
          <t>-</t>
        </is>
      </c>
      <c r="BX643" s="319" t="inlineStr">
        <is>
          <t>-</t>
        </is>
      </c>
      <c r="BY643" s="319" t="inlineStr">
        <is>
          <t>-</t>
        </is>
      </c>
      <c r="BZ643" s="319" t="inlineStr">
        <is>
          <t>-</t>
        </is>
      </c>
      <c r="CA643" s="319" t="inlineStr">
        <is>
          <t>-</t>
        </is>
      </c>
      <c r="CB643" s="319" t="inlineStr">
        <is>
          <t>-</t>
        </is>
      </c>
      <c r="CC643" s="302" t="n"/>
      <c r="CD643" s="302" t="n"/>
      <c r="CE643" s="302" t="n"/>
      <c r="CF643" s="302" t="n"/>
      <c r="CG643" s="302" t="n"/>
      <c r="CH643" s="302" t="n"/>
      <c r="CI643" s="302" t="n"/>
      <c r="CJ643" s="302" t="n"/>
      <c r="CK643" s="302" t="n"/>
      <c r="CL643" s="302" t="n"/>
      <c r="CM643" s="302" t="n"/>
      <c r="CN643" s="302" t="n"/>
      <c r="CO643" s="302" t="n"/>
      <c r="CP643" s="302" t="n"/>
      <c r="CQ643" s="302" t="n"/>
      <c r="CR643" s="302" t="n"/>
      <c r="CS643" s="302" t="n"/>
      <c r="CT643" s="302" t="n"/>
      <c r="CU643" s="302" t="n"/>
      <c r="CV643" s="302" t="n"/>
    </row>
    <row r="644" ht="10.5" customHeight="1" s="412">
      <c r="A644" s="302" t="inlineStr">
        <is>
          <t xml:space="preserve">    Std. Dev.</t>
        </is>
      </c>
      <c r="B644" s="319" t="inlineStr">
        <is>
          <t>-</t>
        </is>
      </c>
      <c r="C644" s="319" t="inlineStr">
        <is>
          <t>-</t>
        </is>
      </c>
      <c r="D644" s="319" t="inlineStr">
        <is>
          <t>-</t>
        </is>
      </c>
      <c r="E644" s="319" t="inlineStr">
        <is>
          <t>-</t>
        </is>
      </c>
      <c r="F644" s="319" t="inlineStr">
        <is>
          <t>-</t>
        </is>
      </c>
      <c r="G644" s="319" t="inlineStr">
        <is>
          <t>-</t>
        </is>
      </c>
      <c r="H644" s="460" t="n">
        <v>0</v>
      </c>
      <c r="I644" s="319" t="inlineStr">
        <is>
          <t>-</t>
        </is>
      </c>
      <c r="J644" s="319" t="inlineStr">
        <is>
          <t>-</t>
        </is>
      </c>
      <c r="K644" s="460" t="n">
        <v>0</v>
      </c>
      <c r="L644" s="460" t="n">
        <v>0</v>
      </c>
      <c r="M644" s="460" t="n">
        <v>0</v>
      </c>
      <c r="N644" s="460" t="n">
        <v>0</v>
      </c>
      <c r="O644" s="460" t="n">
        <v>0</v>
      </c>
      <c r="P644" s="460" t="n">
        <v>8.15</v>
      </c>
      <c r="Q644" s="460" t="n">
        <v>0</v>
      </c>
      <c r="R644" s="319" t="inlineStr">
        <is>
          <t>-</t>
        </is>
      </c>
      <c r="S644" s="460" t="n">
        <v>0</v>
      </c>
      <c r="T644" s="460" t="n">
        <v>1.5</v>
      </c>
      <c r="U644" s="460" t="n">
        <v>3.6</v>
      </c>
      <c r="V644" s="460" t="n">
        <v>0</v>
      </c>
      <c r="W644" s="460" t="n">
        <v>0</v>
      </c>
      <c r="X644" s="460" t="n">
        <v>0</v>
      </c>
      <c r="Y644" s="460" t="n">
        <v>0</v>
      </c>
      <c r="Z644" s="460" t="n">
        <v>0</v>
      </c>
      <c r="AA644" s="460" t="n">
        <v>0</v>
      </c>
      <c r="AB644" s="319" t="inlineStr">
        <is>
          <t>-</t>
        </is>
      </c>
      <c r="AC644" s="319" t="inlineStr">
        <is>
          <t>-</t>
        </is>
      </c>
      <c r="AD644" s="319" t="inlineStr">
        <is>
          <t>-</t>
        </is>
      </c>
      <c r="AE644" s="319" t="inlineStr">
        <is>
          <t>-</t>
        </is>
      </c>
      <c r="AF644" s="319" t="inlineStr">
        <is>
          <t>-</t>
        </is>
      </c>
      <c r="AG644" s="319" t="inlineStr">
        <is>
          <t>-</t>
        </is>
      </c>
      <c r="AH644" s="319" t="inlineStr">
        <is>
          <t>-</t>
        </is>
      </c>
      <c r="AI644" s="319" t="inlineStr">
        <is>
          <t>-</t>
        </is>
      </c>
      <c r="AJ644" s="319" t="inlineStr">
        <is>
          <t>-</t>
        </is>
      </c>
      <c r="AK644" s="319" t="inlineStr">
        <is>
          <t>-</t>
        </is>
      </c>
      <c r="AL644" s="319" t="inlineStr">
        <is>
          <t>-</t>
        </is>
      </c>
      <c r="AM644" s="460" t="n">
        <v>0</v>
      </c>
      <c r="AN644" s="460" t="n">
        <v>0</v>
      </c>
      <c r="AO644" s="319" t="inlineStr">
        <is>
          <t>-</t>
        </is>
      </c>
      <c r="AP644" s="460" t="n">
        <v>0</v>
      </c>
      <c r="AQ644" s="460" t="n">
        <v>0</v>
      </c>
      <c r="AR644" s="460" t="n">
        <v>0</v>
      </c>
      <c r="AS644" s="460" t="n">
        <v>0</v>
      </c>
      <c r="AT644" s="460" t="n">
        <v>0</v>
      </c>
      <c r="AU644" s="460" t="n">
        <v>0</v>
      </c>
      <c r="AV644" s="319" t="inlineStr">
        <is>
          <t>-</t>
        </is>
      </c>
      <c r="AW644" s="319" t="inlineStr">
        <is>
          <t>-</t>
        </is>
      </c>
      <c r="AX644" s="460" t="n">
        <v>0</v>
      </c>
      <c r="AY644" s="460" t="n">
        <v>0</v>
      </c>
      <c r="AZ644" s="319" t="inlineStr">
        <is>
          <t>-</t>
        </is>
      </c>
      <c r="BA644" s="319" t="inlineStr">
        <is>
          <t>-</t>
        </is>
      </c>
      <c r="BB644" s="460" t="n">
        <v>0</v>
      </c>
      <c r="BC644" s="319" t="inlineStr">
        <is>
          <t>-</t>
        </is>
      </c>
      <c r="BD644" s="460" t="n">
        <v>0</v>
      </c>
      <c r="BE644" s="460" t="n">
        <v>0</v>
      </c>
      <c r="BF644" s="460" t="n">
        <v>0</v>
      </c>
      <c r="BG644" s="460" t="n">
        <v>0</v>
      </c>
      <c r="BH644" s="460" t="n">
        <v>0</v>
      </c>
      <c r="BI644" s="460" t="n">
        <v>0</v>
      </c>
      <c r="BJ644" s="460" t="n">
        <v>0</v>
      </c>
      <c r="BK644" s="460" t="n">
        <v>0</v>
      </c>
      <c r="BL644" s="460" t="n">
        <v>0</v>
      </c>
      <c r="BM644" s="460" t="n">
        <v>0</v>
      </c>
      <c r="BN644" s="460" t="n">
        <v>0</v>
      </c>
      <c r="BO644" s="460" t="n">
        <v>0</v>
      </c>
      <c r="BP644" s="460" t="n">
        <v>0</v>
      </c>
      <c r="BQ644" s="460" t="n">
        <v>0</v>
      </c>
      <c r="BR644" s="319" t="inlineStr">
        <is>
          <t>-</t>
        </is>
      </c>
      <c r="BS644" s="319" t="inlineStr">
        <is>
          <t>-</t>
        </is>
      </c>
      <c r="BT644" s="319" t="inlineStr">
        <is>
          <t>-</t>
        </is>
      </c>
      <c r="BU644" s="319" t="inlineStr">
        <is>
          <t>-</t>
        </is>
      </c>
      <c r="BV644" s="319" t="inlineStr">
        <is>
          <t>-</t>
        </is>
      </c>
      <c r="BW644" s="319" t="inlineStr">
        <is>
          <t>-</t>
        </is>
      </c>
      <c r="BX644" s="319" t="inlineStr">
        <is>
          <t>-</t>
        </is>
      </c>
      <c r="BY644" s="319" t="inlineStr">
        <is>
          <t>-</t>
        </is>
      </c>
      <c r="BZ644" s="319" t="inlineStr">
        <is>
          <t>-</t>
        </is>
      </c>
      <c r="CA644" s="319" t="inlineStr">
        <is>
          <t>-</t>
        </is>
      </c>
      <c r="CB644" s="319" t="inlineStr">
        <is>
          <t>-</t>
        </is>
      </c>
      <c r="CC644" s="302" t="n"/>
      <c r="CD644" s="302" t="n"/>
      <c r="CE644" s="302" t="n"/>
      <c r="CF644" s="302" t="n"/>
      <c r="CG644" s="302" t="n"/>
      <c r="CH644" s="302" t="n"/>
      <c r="CI644" s="302" t="n"/>
      <c r="CJ644" s="302" t="n"/>
      <c r="CK644" s="302" t="n"/>
      <c r="CL644" s="302" t="n"/>
      <c r="CM644" s="302" t="n"/>
      <c r="CN644" s="302" t="n"/>
      <c r="CO644" s="302" t="n"/>
      <c r="CP644" s="302" t="n"/>
      <c r="CQ644" s="302" t="n"/>
      <c r="CR644" s="302" t="n"/>
      <c r="CS644" s="302" t="n"/>
      <c r="CT644" s="302" t="n"/>
      <c r="CU644" s="302" t="n"/>
      <c r="CV644" s="302" t="n"/>
    </row>
    <row r="645" ht="10.5" customHeight="1" s="412">
      <c r="A645" s="302" t="inlineStr">
        <is>
          <t xml:space="preserve">    No. of Estimates</t>
        </is>
      </c>
      <c r="B645" s="319" t="inlineStr">
        <is>
          <t>-</t>
        </is>
      </c>
      <c r="C645" s="319" t="inlineStr">
        <is>
          <t>-</t>
        </is>
      </c>
      <c r="D645" s="319" t="inlineStr">
        <is>
          <t>-</t>
        </is>
      </c>
      <c r="E645" s="319" t="inlineStr">
        <is>
          <t>-</t>
        </is>
      </c>
      <c r="F645" s="319" t="inlineStr">
        <is>
          <t>-</t>
        </is>
      </c>
      <c r="G645" s="319" t="inlineStr">
        <is>
          <t>-</t>
        </is>
      </c>
      <c r="H645" s="319" t="inlineStr">
        <is>
          <t>1/1</t>
        </is>
      </c>
      <c r="I645" s="319" t="inlineStr">
        <is>
          <t>-</t>
        </is>
      </c>
      <c r="J645" s="319" t="inlineStr">
        <is>
          <t>-</t>
        </is>
      </c>
      <c r="K645" s="319" t="inlineStr">
        <is>
          <t>1/1</t>
        </is>
      </c>
      <c r="L645" s="319" t="inlineStr">
        <is>
          <t>1/1</t>
        </is>
      </c>
      <c r="M645" s="319" t="inlineStr">
        <is>
          <t>1/1</t>
        </is>
      </c>
      <c r="N645" s="319" t="inlineStr">
        <is>
          <t>1/1</t>
        </is>
      </c>
      <c r="O645" s="319" t="inlineStr">
        <is>
          <t>1/1</t>
        </is>
      </c>
      <c r="P645" s="319" t="inlineStr">
        <is>
          <t>2/2</t>
        </is>
      </c>
      <c r="Q645" s="319" t="inlineStr">
        <is>
          <t>1/1</t>
        </is>
      </c>
      <c r="R645" s="319" t="inlineStr">
        <is>
          <t>-</t>
        </is>
      </c>
      <c r="S645" s="319" t="inlineStr">
        <is>
          <t>1/1</t>
        </is>
      </c>
      <c r="T645" s="319" t="inlineStr">
        <is>
          <t>2/2</t>
        </is>
      </c>
      <c r="U645" s="319" t="inlineStr">
        <is>
          <t>2/2</t>
        </is>
      </c>
      <c r="V645" s="319" t="inlineStr">
        <is>
          <t>1/1</t>
        </is>
      </c>
      <c r="W645" s="319" t="inlineStr">
        <is>
          <t>1/1</t>
        </is>
      </c>
      <c r="X645" s="319" t="inlineStr">
        <is>
          <t>1/1</t>
        </is>
      </c>
      <c r="Y645" s="319" t="inlineStr">
        <is>
          <t>1/1</t>
        </is>
      </c>
      <c r="Z645" s="319" t="inlineStr">
        <is>
          <t>1/1</t>
        </is>
      </c>
      <c r="AA645" s="319" t="inlineStr">
        <is>
          <t>1/1</t>
        </is>
      </c>
      <c r="AB645" s="319" t="inlineStr">
        <is>
          <t>-</t>
        </is>
      </c>
      <c r="AC645" s="319" t="inlineStr">
        <is>
          <t>-</t>
        </is>
      </c>
      <c r="AD645" s="319" t="inlineStr">
        <is>
          <t>-</t>
        </is>
      </c>
      <c r="AE645" s="319" t="inlineStr">
        <is>
          <t>-</t>
        </is>
      </c>
      <c r="AF645" s="319" t="inlineStr">
        <is>
          <t>-</t>
        </is>
      </c>
      <c r="AG645" s="319" t="inlineStr">
        <is>
          <t>-</t>
        </is>
      </c>
      <c r="AH645" s="319" t="inlineStr">
        <is>
          <t>-</t>
        </is>
      </c>
      <c r="AI645" s="319" t="inlineStr">
        <is>
          <t>-</t>
        </is>
      </c>
      <c r="AJ645" s="319" t="inlineStr">
        <is>
          <t>-</t>
        </is>
      </c>
      <c r="AK645" s="319" t="inlineStr">
        <is>
          <t>-</t>
        </is>
      </c>
      <c r="AL645" s="319" t="inlineStr">
        <is>
          <t>-</t>
        </is>
      </c>
      <c r="AM645" s="319" t="inlineStr">
        <is>
          <t>1/1</t>
        </is>
      </c>
      <c r="AN645" s="319" t="inlineStr">
        <is>
          <t>1/1</t>
        </is>
      </c>
      <c r="AO645" s="319" t="inlineStr">
        <is>
          <t>-</t>
        </is>
      </c>
      <c r="AP645" s="319" t="inlineStr">
        <is>
          <t>1/1</t>
        </is>
      </c>
      <c r="AQ645" s="319" t="inlineStr">
        <is>
          <t>1/1</t>
        </is>
      </c>
      <c r="AR645" s="319" t="inlineStr">
        <is>
          <t>1/1</t>
        </is>
      </c>
      <c r="AS645" s="319" t="inlineStr">
        <is>
          <t>1/1</t>
        </is>
      </c>
      <c r="AT645" s="319" t="inlineStr">
        <is>
          <t>1/1</t>
        </is>
      </c>
      <c r="AU645" s="319" t="inlineStr">
        <is>
          <t>1/1</t>
        </is>
      </c>
      <c r="AV645" s="319" t="inlineStr">
        <is>
          <t>-</t>
        </is>
      </c>
      <c r="AW645" s="319" t="inlineStr">
        <is>
          <t>-</t>
        </is>
      </c>
      <c r="AX645" s="319" t="inlineStr">
        <is>
          <t>1/1</t>
        </is>
      </c>
      <c r="AY645" s="319" t="inlineStr">
        <is>
          <t>1/1</t>
        </is>
      </c>
      <c r="AZ645" s="319" t="inlineStr">
        <is>
          <t>-</t>
        </is>
      </c>
      <c r="BA645" s="319" t="inlineStr">
        <is>
          <t>-</t>
        </is>
      </c>
      <c r="BB645" s="319" t="inlineStr">
        <is>
          <t>1/1</t>
        </is>
      </c>
      <c r="BC645" s="319" t="inlineStr">
        <is>
          <t>-</t>
        </is>
      </c>
      <c r="BD645" s="319" t="inlineStr">
        <is>
          <t>1/1</t>
        </is>
      </c>
      <c r="BE645" s="319" t="inlineStr">
        <is>
          <t>1/1</t>
        </is>
      </c>
      <c r="BF645" s="319" t="inlineStr">
        <is>
          <t>1/1</t>
        </is>
      </c>
      <c r="BG645" s="319" t="inlineStr">
        <is>
          <t>1/1</t>
        </is>
      </c>
      <c r="BH645" s="319" t="inlineStr">
        <is>
          <t>1/1</t>
        </is>
      </c>
      <c r="BI645" s="319" t="inlineStr">
        <is>
          <t>1/1</t>
        </is>
      </c>
      <c r="BJ645" s="319" t="inlineStr">
        <is>
          <t>1/1</t>
        </is>
      </c>
      <c r="BK645" s="319" t="inlineStr">
        <is>
          <t>1/1</t>
        </is>
      </c>
      <c r="BL645" s="319" t="inlineStr">
        <is>
          <t>1/1</t>
        </is>
      </c>
      <c r="BM645" s="319" t="inlineStr">
        <is>
          <t>1/1</t>
        </is>
      </c>
      <c r="BN645" s="319" t="inlineStr">
        <is>
          <t>1/1</t>
        </is>
      </c>
      <c r="BO645" s="319" t="inlineStr">
        <is>
          <t>1/1</t>
        </is>
      </c>
      <c r="BP645" s="319" t="inlineStr">
        <is>
          <t>1/1</t>
        </is>
      </c>
      <c r="BQ645" s="319" t="inlineStr">
        <is>
          <t>1/1</t>
        </is>
      </c>
      <c r="BR645" s="319" t="inlineStr">
        <is>
          <t>-</t>
        </is>
      </c>
      <c r="BS645" s="319" t="inlineStr">
        <is>
          <t>-</t>
        </is>
      </c>
      <c r="BT645" s="319" t="inlineStr">
        <is>
          <t>-</t>
        </is>
      </c>
      <c r="BU645" s="319" t="inlineStr">
        <is>
          <t>-</t>
        </is>
      </c>
      <c r="BV645" s="319" t="inlineStr">
        <is>
          <t>-</t>
        </is>
      </c>
      <c r="BW645" s="319" t="inlineStr">
        <is>
          <t>-</t>
        </is>
      </c>
      <c r="BX645" s="319" t="inlineStr">
        <is>
          <t>-</t>
        </is>
      </c>
      <c r="BY645" s="319" t="inlineStr">
        <is>
          <t>-</t>
        </is>
      </c>
      <c r="BZ645" s="319" t="inlineStr">
        <is>
          <t>-</t>
        </is>
      </c>
      <c r="CA645" s="319" t="inlineStr">
        <is>
          <t>-</t>
        </is>
      </c>
      <c r="CB645" s="319" t="inlineStr">
        <is>
          <t>-</t>
        </is>
      </c>
      <c r="CC645" s="302" t="n"/>
      <c r="CD645" s="302" t="n"/>
      <c r="CE645" s="302" t="n"/>
      <c r="CF645" s="302" t="n"/>
      <c r="CG645" s="302" t="n"/>
      <c r="CH645" s="302" t="n"/>
      <c r="CI645" s="302" t="n"/>
      <c r="CJ645" s="302" t="n"/>
      <c r="CK645" s="302" t="n"/>
      <c r="CL645" s="302" t="n"/>
      <c r="CM645" s="302" t="n"/>
      <c r="CN645" s="302" t="n"/>
      <c r="CO645" s="302" t="n"/>
      <c r="CP645" s="302" t="n"/>
      <c r="CQ645" s="302" t="n"/>
      <c r="CR645" s="302" t="n"/>
      <c r="CS645" s="302" t="n"/>
      <c r="CT645" s="302" t="n"/>
      <c r="CU645" s="302" t="n"/>
      <c r="CV645" s="302" t="n"/>
    </row>
    <row r="646" ht="10.5" customHeight="1" s="412">
      <c r="A646" s="302" t="inlineStr">
        <is>
          <t xml:space="preserve">    Acctg. Standard</t>
        </is>
      </c>
      <c r="B646" s="319" t="inlineStr">
        <is>
          <t>-</t>
        </is>
      </c>
      <c r="C646" s="319" t="inlineStr">
        <is>
          <t>-</t>
        </is>
      </c>
      <c r="D646" s="319" t="inlineStr">
        <is>
          <t>-</t>
        </is>
      </c>
      <c r="E646" s="319" t="inlineStr">
        <is>
          <t>-</t>
        </is>
      </c>
      <c r="F646" s="319" t="inlineStr">
        <is>
          <t>-</t>
        </is>
      </c>
      <c r="G646" s="319" t="inlineStr">
        <is>
          <t>-</t>
        </is>
      </c>
      <c r="H646" s="319" t="inlineStr">
        <is>
          <t>US GAAP</t>
        </is>
      </c>
      <c r="I646" s="319" t="inlineStr">
        <is>
          <t>-</t>
        </is>
      </c>
      <c r="J646" s="319" t="inlineStr">
        <is>
          <t>-</t>
        </is>
      </c>
      <c r="K646" s="319" t="inlineStr">
        <is>
          <t>US GAAP</t>
        </is>
      </c>
      <c r="L646" s="319" t="inlineStr">
        <is>
          <t>US GAAP</t>
        </is>
      </c>
      <c r="M646" s="319" t="inlineStr">
        <is>
          <t>US GAAP</t>
        </is>
      </c>
      <c r="N646" s="319" t="inlineStr">
        <is>
          <t>US GAAP</t>
        </is>
      </c>
      <c r="O646" s="319" t="inlineStr">
        <is>
          <t>US GAAP</t>
        </is>
      </c>
      <c r="P646" s="319" t="inlineStr">
        <is>
          <t>US GAAP</t>
        </is>
      </c>
      <c r="Q646" s="319" t="inlineStr">
        <is>
          <t>US GAAP</t>
        </is>
      </c>
      <c r="R646" s="319" t="inlineStr">
        <is>
          <t>-</t>
        </is>
      </c>
      <c r="S646" s="319" t="inlineStr">
        <is>
          <t>US GAAP</t>
        </is>
      </c>
      <c r="T646" s="319" t="inlineStr">
        <is>
          <t>US GAAP</t>
        </is>
      </c>
      <c r="U646" s="319" t="inlineStr">
        <is>
          <t>US GAAP</t>
        </is>
      </c>
      <c r="V646" s="319" t="inlineStr">
        <is>
          <t>US GAAP</t>
        </is>
      </c>
      <c r="W646" s="319" t="inlineStr">
        <is>
          <t>US GAAP</t>
        </is>
      </c>
      <c r="X646" s="319" t="inlineStr">
        <is>
          <t>US GAAP</t>
        </is>
      </c>
      <c r="Y646" s="319" t="inlineStr">
        <is>
          <t>US GAAP</t>
        </is>
      </c>
      <c r="Z646" s="319" t="inlineStr">
        <is>
          <t>US GAAP</t>
        </is>
      </c>
      <c r="AA646" s="319" t="inlineStr">
        <is>
          <t>US GAAP</t>
        </is>
      </c>
      <c r="AB646" s="319" t="inlineStr">
        <is>
          <t>-</t>
        </is>
      </c>
      <c r="AC646" s="319" t="inlineStr">
        <is>
          <t>-</t>
        </is>
      </c>
      <c r="AD646" s="319" t="inlineStr">
        <is>
          <t>-</t>
        </is>
      </c>
      <c r="AE646" s="319" t="inlineStr">
        <is>
          <t>-</t>
        </is>
      </c>
      <c r="AF646" s="319" t="inlineStr">
        <is>
          <t>-</t>
        </is>
      </c>
      <c r="AG646" s="319" t="inlineStr">
        <is>
          <t>-</t>
        </is>
      </c>
      <c r="AH646" s="319" t="inlineStr">
        <is>
          <t>-</t>
        </is>
      </c>
      <c r="AI646" s="319" t="inlineStr">
        <is>
          <t>-</t>
        </is>
      </c>
      <c r="AJ646" s="319" t="inlineStr">
        <is>
          <t>-</t>
        </is>
      </c>
      <c r="AK646" s="319" t="inlineStr">
        <is>
          <t>-</t>
        </is>
      </c>
      <c r="AL646" s="319" t="inlineStr">
        <is>
          <t>-</t>
        </is>
      </c>
      <c r="AM646" s="319" t="inlineStr">
        <is>
          <t>US GAAP</t>
        </is>
      </c>
      <c r="AN646" s="319" t="inlineStr">
        <is>
          <t>US GAAP</t>
        </is>
      </c>
      <c r="AO646" s="319" t="inlineStr">
        <is>
          <t>-</t>
        </is>
      </c>
      <c r="AP646" s="319" t="inlineStr">
        <is>
          <t>US GAAP</t>
        </is>
      </c>
      <c r="AQ646" s="319" t="inlineStr">
        <is>
          <t>US GAAP</t>
        </is>
      </c>
      <c r="AR646" s="319" t="inlineStr">
        <is>
          <t>US GAAP</t>
        </is>
      </c>
      <c r="AS646" s="319" t="inlineStr">
        <is>
          <t>US GAAP</t>
        </is>
      </c>
      <c r="AT646" s="319" t="inlineStr">
        <is>
          <t>US GAAP</t>
        </is>
      </c>
      <c r="AU646" s="319" t="inlineStr">
        <is>
          <t>US GAAP</t>
        </is>
      </c>
      <c r="AV646" s="319" t="inlineStr">
        <is>
          <t>-</t>
        </is>
      </c>
      <c r="AW646" s="319" t="inlineStr">
        <is>
          <t>-</t>
        </is>
      </c>
      <c r="AX646" s="319" t="inlineStr">
        <is>
          <t>US GAAP</t>
        </is>
      </c>
      <c r="AY646" s="319" t="inlineStr">
        <is>
          <t>US GAAP</t>
        </is>
      </c>
      <c r="AZ646" s="319" t="inlineStr">
        <is>
          <t>-</t>
        </is>
      </c>
      <c r="BA646" s="319" t="inlineStr">
        <is>
          <t>-</t>
        </is>
      </c>
      <c r="BB646" s="319" t="inlineStr">
        <is>
          <t>US GAAP</t>
        </is>
      </c>
      <c r="BC646" s="319" t="inlineStr">
        <is>
          <t>-</t>
        </is>
      </c>
      <c r="BD646" s="319" t="inlineStr">
        <is>
          <t>US GAAP</t>
        </is>
      </c>
      <c r="BE646" s="319" t="inlineStr">
        <is>
          <t>US GAAP</t>
        </is>
      </c>
      <c r="BF646" s="319" t="inlineStr">
        <is>
          <t>US GAAP</t>
        </is>
      </c>
      <c r="BG646" s="319" t="inlineStr">
        <is>
          <t>US GAAP</t>
        </is>
      </c>
      <c r="BH646" s="319" t="inlineStr">
        <is>
          <t>US GAAP</t>
        </is>
      </c>
      <c r="BI646" s="319" t="inlineStr">
        <is>
          <t>US GAAP</t>
        </is>
      </c>
      <c r="BJ646" s="319" t="inlineStr">
        <is>
          <t>US GAAP</t>
        </is>
      </c>
      <c r="BK646" s="319" t="inlineStr">
        <is>
          <t>US GAAP</t>
        </is>
      </c>
      <c r="BL646" s="319" t="inlineStr">
        <is>
          <t>US GAAP</t>
        </is>
      </c>
      <c r="BM646" s="319" t="inlineStr">
        <is>
          <t>US GAAP</t>
        </is>
      </c>
      <c r="BN646" s="319" t="inlineStr">
        <is>
          <t>US GAAP</t>
        </is>
      </c>
      <c r="BO646" s="319" t="inlineStr">
        <is>
          <t>US GAAP</t>
        </is>
      </c>
      <c r="BP646" s="319" t="inlineStr">
        <is>
          <t>US GAAP</t>
        </is>
      </c>
      <c r="BQ646" s="319" t="inlineStr">
        <is>
          <t>US GAAP</t>
        </is>
      </c>
      <c r="BR646" s="319" t="inlineStr">
        <is>
          <t>-</t>
        </is>
      </c>
      <c r="BS646" s="319" t="inlineStr">
        <is>
          <t>-</t>
        </is>
      </c>
      <c r="BT646" s="319" t="inlineStr">
        <is>
          <t>-</t>
        </is>
      </c>
      <c r="BU646" s="319" t="inlineStr">
        <is>
          <t>-</t>
        </is>
      </c>
      <c r="BV646" s="319" t="inlineStr">
        <is>
          <t>-</t>
        </is>
      </c>
      <c r="BW646" s="319" t="inlineStr">
        <is>
          <t>-</t>
        </is>
      </c>
      <c r="BX646" s="319" t="inlineStr">
        <is>
          <t>-</t>
        </is>
      </c>
      <c r="BY646" s="319" t="inlineStr">
        <is>
          <t>-</t>
        </is>
      </c>
      <c r="BZ646" s="319" t="inlineStr">
        <is>
          <t>-</t>
        </is>
      </c>
      <c r="CA646" s="319" t="inlineStr">
        <is>
          <t>-</t>
        </is>
      </c>
      <c r="CB646" s="319" t="inlineStr">
        <is>
          <t>-</t>
        </is>
      </c>
      <c r="CC646" s="302" t="n"/>
      <c r="CD646" s="302" t="n"/>
      <c r="CE646" s="302" t="n"/>
      <c r="CF646" s="302" t="n"/>
      <c r="CG646" s="302" t="n"/>
      <c r="CH646" s="302" t="n"/>
      <c r="CI646" s="302" t="n"/>
      <c r="CJ646" s="302" t="n"/>
      <c r="CK646" s="302" t="n"/>
      <c r="CL646" s="302" t="n"/>
      <c r="CM646" s="302" t="n"/>
      <c r="CN646" s="302" t="n"/>
      <c r="CO646" s="302" t="n"/>
      <c r="CP646" s="302" t="n"/>
      <c r="CQ646" s="302" t="n"/>
      <c r="CR646" s="302" t="n"/>
      <c r="CS646" s="302" t="n"/>
      <c r="CT646" s="302" t="n"/>
      <c r="CU646" s="302" t="n"/>
      <c r="CV646" s="302" t="n"/>
    </row>
    <row r="647" ht="10.5" customHeight="1" s="412">
      <c r="A647" s="318" t="inlineStr">
        <is>
          <t>TEV</t>
        </is>
      </c>
      <c r="B647" s="319" t="inlineStr">
        <is>
          <t>-</t>
        </is>
      </c>
      <c r="C647" s="319" t="inlineStr">
        <is>
          <t>-</t>
        </is>
      </c>
      <c r="D647" s="319" t="inlineStr">
        <is>
          <t>-</t>
        </is>
      </c>
      <c r="E647" s="319" t="inlineStr">
        <is>
          <t>-</t>
        </is>
      </c>
      <c r="F647" s="319" t="inlineStr">
        <is>
          <t>-</t>
        </is>
      </c>
      <c r="G647" s="319" t="inlineStr">
        <is>
          <t>-</t>
        </is>
      </c>
      <c r="H647" s="319" t="inlineStr">
        <is>
          <t>-</t>
        </is>
      </c>
      <c r="I647" s="319" t="inlineStr">
        <is>
          <t>-</t>
        </is>
      </c>
      <c r="J647" s="319" t="inlineStr">
        <is>
          <t>-</t>
        </is>
      </c>
      <c r="K647" s="319" t="inlineStr">
        <is>
          <t>-</t>
        </is>
      </c>
      <c r="L647" s="319" t="inlineStr">
        <is>
          <t>-</t>
        </is>
      </c>
      <c r="M647" s="319" t="inlineStr">
        <is>
          <t>-</t>
        </is>
      </c>
      <c r="N647" s="319" t="inlineStr">
        <is>
          <t>-</t>
        </is>
      </c>
      <c r="O647" s="319" t="inlineStr">
        <is>
          <t>-</t>
        </is>
      </c>
      <c r="P647" s="319" t="inlineStr">
        <is>
          <t>-</t>
        </is>
      </c>
      <c r="Q647" s="319" t="inlineStr">
        <is>
          <t>-</t>
        </is>
      </c>
      <c r="R647" s="319" t="inlineStr">
        <is>
          <t>-</t>
        </is>
      </c>
      <c r="S647" s="319" t="inlineStr">
        <is>
          <t>-</t>
        </is>
      </c>
      <c r="T647" s="319" t="inlineStr">
        <is>
          <t>-</t>
        </is>
      </c>
      <c r="U647" s="319" t="inlineStr">
        <is>
          <t>-</t>
        </is>
      </c>
      <c r="V647" s="319" t="inlineStr">
        <is>
          <t>-</t>
        </is>
      </c>
      <c r="W647" s="319" t="inlineStr">
        <is>
          <t>-</t>
        </is>
      </c>
      <c r="X647" s="319" t="inlineStr">
        <is>
          <t>-</t>
        </is>
      </c>
      <c r="Y647" s="319" t="inlineStr">
        <is>
          <t>-</t>
        </is>
      </c>
      <c r="Z647" s="319" t="inlineStr">
        <is>
          <t>-</t>
        </is>
      </c>
      <c r="AA647" s="319" t="inlineStr">
        <is>
          <t>-</t>
        </is>
      </c>
      <c r="AB647" s="462" t="n">
        <v>6182</v>
      </c>
      <c r="AC647" s="319" t="inlineStr">
        <is>
          <t>-</t>
        </is>
      </c>
      <c r="AD647" s="319" t="inlineStr">
        <is>
          <t>-</t>
        </is>
      </c>
      <c r="AE647" s="319" t="inlineStr">
        <is>
          <t>-</t>
        </is>
      </c>
      <c r="AF647" s="462" t="n">
        <v>7667</v>
      </c>
      <c r="AG647" s="462" t="n">
        <v>8454</v>
      </c>
      <c r="AH647" s="462" t="n">
        <v>8850</v>
      </c>
      <c r="AI647" s="462" t="n">
        <v>6799</v>
      </c>
      <c r="AJ647" s="462" t="n">
        <v>7863</v>
      </c>
      <c r="AK647" s="462" t="n">
        <v>8600</v>
      </c>
      <c r="AL647" s="462" t="n">
        <v>10073</v>
      </c>
      <c r="AM647" s="462" t="n">
        <v>7534</v>
      </c>
      <c r="AN647" s="462" t="n">
        <v>8299</v>
      </c>
      <c r="AO647" s="462" t="n">
        <v>6426</v>
      </c>
      <c r="AP647" s="462" t="n">
        <v>7782</v>
      </c>
      <c r="AQ647" s="462" t="n">
        <v>7855</v>
      </c>
      <c r="AR647" s="462" t="n">
        <v>9831</v>
      </c>
      <c r="AS647" s="462" t="n">
        <v>12648</v>
      </c>
      <c r="AT647" s="462" t="n">
        <v>15658</v>
      </c>
      <c r="AU647" s="462" t="n">
        <v>17451</v>
      </c>
      <c r="AV647" s="462" t="n">
        <v>18554</v>
      </c>
      <c r="AW647" s="462" t="n">
        <v>21232</v>
      </c>
      <c r="AX647" s="462" t="n">
        <v>22603</v>
      </c>
      <c r="AY647" s="462" t="n">
        <v>22562</v>
      </c>
      <c r="AZ647" s="319" t="inlineStr">
        <is>
          <t>-</t>
        </is>
      </c>
      <c r="BA647" s="319" t="inlineStr">
        <is>
          <t>-</t>
        </is>
      </c>
      <c r="BB647" s="319" t="inlineStr">
        <is>
          <t>-</t>
        </is>
      </c>
      <c r="BC647" s="319" t="inlineStr">
        <is>
          <t>-</t>
        </is>
      </c>
      <c r="BD647" s="319" t="inlineStr">
        <is>
          <t>-</t>
        </is>
      </c>
      <c r="BE647" s="319" t="inlineStr">
        <is>
          <t>-</t>
        </is>
      </c>
      <c r="BF647" s="462" t="n">
        <v>41629</v>
      </c>
      <c r="BG647" s="319" t="inlineStr">
        <is>
          <t>-</t>
        </is>
      </c>
      <c r="BH647" s="319" t="inlineStr">
        <is>
          <t>-</t>
        </is>
      </c>
      <c r="BI647" s="319" t="inlineStr">
        <is>
          <t>-</t>
        </is>
      </c>
      <c r="BJ647" s="462" t="n">
        <v>37402</v>
      </c>
      <c r="BK647" s="319" t="inlineStr">
        <is>
          <t>-</t>
        </is>
      </c>
      <c r="BL647" s="462" t="n">
        <v>42772</v>
      </c>
      <c r="BM647" s="319" t="inlineStr">
        <is>
          <t>-</t>
        </is>
      </c>
      <c r="BN647" s="319" t="inlineStr">
        <is>
          <t>-</t>
        </is>
      </c>
      <c r="BO647" s="319" t="inlineStr">
        <is>
          <t>-</t>
        </is>
      </c>
      <c r="BP647" s="319" t="inlineStr">
        <is>
          <t>-</t>
        </is>
      </c>
      <c r="BQ647" s="462" t="n">
        <v>52248</v>
      </c>
      <c r="BR647" s="462" t="n">
        <v>38139</v>
      </c>
      <c r="BS647" s="319" t="inlineStr">
        <is>
          <t>-</t>
        </is>
      </c>
      <c r="BT647" s="319" t="inlineStr">
        <is>
          <t>-</t>
        </is>
      </c>
      <c r="BU647" s="319" t="inlineStr">
        <is>
          <t>-</t>
        </is>
      </c>
      <c r="BV647" s="319" t="inlineStr">
        <is>
          <t>-</t>
        </is>
      </c>
      <c r="BW647" s="319" t="inlineStr">
        <is>
          <t>-</t>
        </is>
      </c>
      <c r="BX647" s="319" t="inlineStr">
        <is>
          <t>-</t>
        </is>
      </c>
      <c r="BY647" s="319" t="inlineStr">
        <is>
          <t>-</t>
        </is>
      </c>
      <c r="BZ647" s="319" t="inlineStr">
        <is>
          <t>-</t>
        </is>
      </c>
      <c r="CA647" s="319" t="inlineStr">
        <is>
          <t>-</t>
        </is>
      </c>
      <c r="CB647" s="319" t="inlineStr">
        <is>
          <t>-</t>
        </is>
      </c>
      <c r="CC647" s="302" t="n"/>
      <c r="CD647" s="302" t="n"/>
      <c r="CE647" s="302" t="n"/>
      <c r="CF647" s="302" t="n"/>
      <c r="CG647" s="302" t="n"/>
      <c r="CH647" s="302" t="n"/>
      <c r="CI647" s="302" t="n"/>
      <c r="CJ647" s="302" t="n"/>
      <c r="CK647" s="302" t="n"/>
      <c r="CL647" s="302" t="n"/>
      <c r="CM647" s="302" t="n"/>
      <c r="CN647" s="302" t="n"/>
      <c r="CO647" s="302" t="n"/>
      <c r="CP647" s="302" t="n"/>
      <c r="CQ647" s="302" t="n"/>
      <c r="CR647" s="302" t="n"/>
      <c r="CS647" s="302" t="n"/>
      <c r="CT647" s="302" t="n"/>
      <c r="CU647" s="302" t="n"/>
      <c r="CV647" s="302" t="n"/>
    </row>
    <row r="648" ht="10.5" customHeight="1" s="412">
      <c r="A648" s="302" t="inlineStr">
        <is>
          <t xml:space="preserve">    Median</t>
        </is>
      </c>
      <c r="B648" s="319" t="inlineStr">
        <is>
          <t>-</t>
        </is>
      </c>
      <c r="C648" s="319" t="inlineStr">
        <is>
          <t>-</t>
        </is>
      </c>
      <c r="D648" s="319" t="inlineStr">
        <is>
          <t>-</t>
        </is>
      </c>
      <c r="E648" s="319" t="inlineStr">
        <is>
          <t>-</t>
        </is>
      </c>
      <c r="F648" s="319" t="inlineStr">
        <is>
          <t>-</t>
        </is>
      </c>
      <c r="G648" s="319" t="inlineStr">
        <is>
          <t>-</t>
        </is>
      </c>
      <c r="H648" s="319" t="inlineStr">
        <is>
          <t>-</t>
        </is>
      </c>
      <c r="I648" s="319" t="inlineStr">
        <is>
          <t>-</t>
        </is>
      </c>
      <c r="J648" s="319" t="inlineStr">
        <is>
          <t>-</t>
        </is>
      </c>
      <c r="K648" s="319" t="inlineStr">
        <is>
          <t>-</t>
        </is>
      </c>
      <c r="L648" s="319" t="inlineStr">
        <is>
          <t>-</t>
        </is>
      </c>
      <c r="M648" s="319" t="inlineStr">
        <is>
          <t>-</t>
        </is>
      </c>
      <c r="N648" s="319" t="inlineStr">
        <is>
          <t>-</t>
        </is>
      </c>
      <c r="O648" s="319" t="inlineStr">
        <is>
          <t>-</t>
        </is>
      </c>
      <c r="P648" s="319" t="inlineStr">
        <is>
          <t>-</t>
        </is>
      </c>
      <c r="Q648" s="319" t="inlineStr">
        <is>
          <t>-</t>
        </is>
      </c>
      <c r="R648" s="319" t="inlineStr">
        <is>
          <t>-</t>
        </is>
      </c>
      <c r="S648" s="319" t="inlineStr">
        <is>
          <t>-</t>
        </is>
      </c>
      <c r="T648" s="319" t="inlineStr">
        <is>
          <t>-</t>
        </is>
      </c>
      <c r="U648" s="319" t="inlineStr">
        <is>
          <t>-</t>
        </is>
      </c>
      <c r="V648" s="319" t="inlineStr">
        <is>
          <t>-</t>
        </is>
      </c>
      <c r="W648" s="319" t="inlineStr">
        <is>
          <t>-</t>
        </is>
      </c>
      <c r="X648" s="319" t="inlineStr">
        <is>
          <t>-</t>
        </is>
      </c>
      <c r="Y648" s="319" t="inlineStr">
        <is>
          <t>-</t>
        </is>
      </c>
      <c r="Z648" s="319" t="inlineStr">
        <is>
          <t>-</t>
        </is>
      </c>
      <c r="AA648" s="319" t="inlineStr">
        <is>
          <t>-</t>
        </is>
      </c>
      <c r="AB648" s="462" t="n">
        <v>6182</v>
      </c>
      <c r="AC648" s="319" t="inlineStr">
        <is>
          <t>-</t>
        </is>
      </c>
      <c r="AD648" s="319" t="inlineStr">
        <is>
          <t>-</t>
        </is>
      </c>
      <c r="AE648" s="319" t="inlineStr">
        <is>
          <t>-</t>
        </is>
      </c>
      <c r="AF648" s="462" t="n">
        <v>7667</v>
      </c>
      <c r="AG648" s="462" t="n">
        <v>8454</v>
      </c>
      <c r="AH648" s="462" t="n">
        <v>8850</v>
      </c>
      <c r="AI648" s="462" t="n">
        <v>6799</v>
      </c>
      <c r="AJ648" s="462" t="n">
        <v>7863</v>
      </c>
      <c r="AK648" s="462" t="n">
        <v>8600</v>
      </c>
      <c r="AL648" s="462" t="n">
        <v>10073</v>
      </c>
      <c r="AM648" s="462" t="n">
        <v>7534</v>
      </c>
      <c r="AN648" s="462" t="n">
        <v>8299</v>
      </c>
      <c r="AO648" s="462" t="n">
        <v>6426</v>
      </c>
      <c r="AP648" s="462" t="n">
        <v>7782</v>
      </c>
      <c r="AQ648" s="462" t="n">
        <v>7855</v>
      </c>
      <c r="AR648" s="462" t="n">
        <v>9831</v>
      </c>
      <c r="AS648" s="462" t="n">
        <v>12648</v>
      </c>
      <c r="AT648" s="462" t="n">
        <v>15658</v>
      </c>
      <c r="AU648" s="462" t="n">
        <v>17451</v>
      </c>
      <c r="AV648" s="462" t="n">
        <v>18554</v>
      </c>
      <c r="AW648" s="462" t="n">
        <v>21232</v>
      </c>
      <c r="AX648" s="462" t="n">
        <v>22603</v>
      </c>
      <c r="AY648" s="462" t="n">
        <v>22562</v>
      </c>
      <c r="AZ648" s="319" t="inlineStr">
        <is>
          <t>-</t>
        </is>
      </c>
      <c r="BA648" s="319" t="inlineStr">
        <is>
          <t>-</t>
        </is>
      </c>
      <c r="BB648" s="319" t="inlineStr">
        <is>
          <t>-</t>
        </is>
      </c>
      <c r="BC648" s="319" t="inlineStr">
        <is>
          <t>-</t>
        </is>
      </c>
      <c r="BD648" s="319" t="inlineStr">
        <is>
          <t>-</t>
        </is>
      </c>
      <c r="BE648" s="319" t="inlineStr">
        <is>
          <t>-</t>
        </is>
      </c>
      <c r="BF648" s="462" t="n">
        <v>41629</v>
      </c>
      <c r="BG648" s="319" t="inlineStr">
        <is>
          <t>-</t>
        </is>
      </c>
      <c r="BH648" s="319" t="inlineStr">
        <is>
          <t>-</t>
        </is>
      </c>
      <c r="BI648" s="319" t="inlineStr">
        <is>
          <t>-</t>
        </is>
      </c>
      <c r="BJ648" s="462" t="n">
        <v>37402</v>
      </c>
      <c r="BK648" s="319" t="inlineStr">
        <is>
          <t>-</t>
        </is>
      </c>
      <c r="BL648" s="462" t="n">
        <v>42772</v>
      </c>
      <c r="BM648" s="319" t="inlineStr">
        <is>
          <t>-</t>
        </is>
      </c>
      <c r="BN648" s="319" t="inlineStr">
        <is>
          <t>-</t>
        </is>
      </c>
      <c r="BO648" s="319" t="inlineStr">
        <is>
          <t>-</t>
        </is>
      </c>
      <c r="BP648" s="319" t="inlineStr">
        <is>
          <t>-</t>
        </is>
      </c>
      <c r="BQ648" s="462" t="n">
        <v>52248</v>
      </c>
      <c r="BR648" s="462" t="n">
        <v>38139</v>
      </c>
      <c r="BS648" s="319" t="inlineStr">
        <is>
          <t>-</t>
        </is>
      </c>
      <c r="BT648" s="319" t="inlineStr">
        <is>
          <t>-</t>
        </is>
      </c>
      <c r="BU648" s="319" t="inlineStr">
        <is>
          <t>-</t>
        </is>
      </c>
      <c r="BV648" s="319" t="inlineStr">
        <is>
          <t>-</t>
        </is>
      </c>
      <c r="BW648" s="319" t="inlineStr">
        <is>
          <t>-</t>
        </is>
      </c>
      <c r="BX648" s="319" t="inlineStr">
        <is>
          <t>-</t>
        </is>
      </c>
      <c r="BY648" s="319" t="inlineStr">
        <is>
          <t>-</t>
        </is>
      </c>
      <c r="BZ648" s="319" t="inlineStr">
        <is>
          <t>-</t>
        </is>
      </c>
      <c r="CA648" s="319" t="inlineStr">
        <is>
          <t>-</t>
        </is>
      </c>
      <c r="CB648" s="319" t="inlineStr">
        <is>
          <t>-</t>
        </is>
      </c>
      <c r="CC648" s="302" t="n"/>
      <c r="CD648" s="302" t="n"/>
      <c r="CE648" s="302" t="n"/>
      <c r="CF648" s="302" t="n"/>
      <c r="CG648" s="302" t="n"/>
      <c r="CH648" s="302" t="n"/>
      <c r="CI648" s="302" t="n"/>
      <c r="CJ648" s="302" t="n"/>
      <c r="CK648" s="302" t="n"/>
      <c r="CL648" s="302" t="n"/>
      <c r="CM648" s="302" t="n"/>
      <c r="CN648" s="302" t="n"/>
      <c r="CO648" s="302" t="n"/>
      <c r="CP648" s="302" t="n"/>
      <c r="CQ648" s="302" t="n"/>
      <c r="CR648" s="302" t="n"/>
      <c r="CS648" s="302" t="n"/>
      <c r="CT648" s="302" t="n"/>
      <c r="CU648" s="302" t="n"/>
      <c r="CV648" s="302" t="n"/>
    </row>
    <row r="649" ht="10.5" customHeight="1" s="412">
      <c r="A649" s="302" t="inlineStr">
        <is>
          <t xml:space="preserve">    High</t>
        </is>
      </c>
      <c r="B649" s="319" t="inlineStr">
        <is>
          <t>-</t>
        </is>
      </c>
      <c r="C649" s="319" t="inlineStr">
        <is>
          <t>-</t>
        </is>
      </c>
      <c r="D649" s="319" t="inlineStr">
        <is>
          <t>-</t>
        </is>
      </c>
      <c r="E649" s="319" t="inlineStr">
        <is>
          <t>-</t>
        </is>
      </c>
      <c r="F649" s="319" t="inlineStr">
        <is>
          <t>-</t>
        </is>
      </c>
      <c r="G649" s="319" t="inlineStr">
        <is>
          <t>-</t>
        </is>
      </c>
      <c r="H649" s="319" t="inlineStr">
        <is>
          <t>-</t>
        </is>
      </c>
      <c r="I649" s="319" t="inlineStr">
        <is>
          <t>-</t>
        </is>
      </c>
      <c r="J649" s="319" t="inlineStr">
        <is>
          <t>-</t>
        </is>
      </c>
      <c r="K649" s="319" t="inlineStr">
        <is>
          <t>-</t>
        </is>
      </c>
      <c r="L649" s="319" t="inlineStr">
        <is>
          <t>-</t>
        </is>
      </c>
      <c r="M649" s="319" t="inlineStr">
        <is>
          <t>-</t>
        </is>
      </c>
      <c r="N649" s="319" t="inlineStr">
        <is>
          <t>-</t>
        </is>
      </c>
      <c r="O649" s="319" t="inlineStr">
        <is>
          <t>-</t>
        </is>
      </c>
      <c r="P649" s="319" t="inlineStr">
        <is>
          <t>-</t>
        </is>
      </c>
      <c r="Q649" s="319" t="inlineStr">
        <is>
          <t>-</t>
        </is>
      </c>
      <c r="R649" s="319" t="inlineStr">
        <is>
          <t>-</t>
        </is>
      </c>
      <c r="S649" s="319" t="inlineStr">
        <is>
          <t>-</t>
        </is>
      </c>
      <c r="T649" s="319" t="inlineStr">
        <is>
          <t>-</t>
        </is>
      </c>
      <c r="U649" s="319" t="inlineStr">
        <is>
          <t>-</t>
        </is>
      </c>
      <c r="V649" s="319" t="inlineStr">
        <is>
          <t>-</t>
        </is>
      </c>
      <c r="W649" s="319" t="inlineStr">
        <is>
          <t>-</t>
        </is>
      </c>
      <c r="X649" s="319" t="inlineStr">
        <is>
          <t>-</t>
        </is>
      </c>
      <c r="Y649" s="319" t="inlineStr">
        <is>
          <t>-</t>
        </is>
      </c>
      <c r="Z649" s="319" t="inlineStr">
        <is>
          <t>-</t>
        </is>
      </c>
      <c r="AA649" s="319" t="inlineStr">
        <is>
          <t>-</t>
        </is>
      </c>
      <c r="AB649" s="462" t="n">
        <v>6182</v>
      </c>
      <c r="AC649" s="319" t="inlineStr">
        <is>
          <t>-</t>
        </is>
      </c>
      <c r="AD649" s="319" t="inlineStr">
        <is>
          <t>-</t>
        </is>
      </c>
      <c r="AE649" s="319" t="inlineStr">
        <is>
          <t>-</t>
        </is>
      </c>
      <c r="AF649" s="462" t="n">
        <v>7667</v>
      </c>
      <c r="AG649" s="462" t="n">
        <v>8454</v>
      </c>
      <c r="AH649" s="462" t="n">
        <v>8850</v>
      </c>
      <c r="AI649" s="462" t="n">
        <v>6799</v>
      </c>
      <c r="AJ649" s="462" t="n">
        <v>7863</v>
      </c>
      <c r="AK649" s="462" t="n">
        <v>8600</v>
      </c>
      <c r="AL649" s="462" t="n">
        <v>10073</v>
      </c>
      <c r="AM649" s="462" t="n">
        <v>7534</v>
      </c>
      <c r="AN649" s="462" t="n">
        <v>8299</v>
      </c>
      <c r="AO649" s="462" t="n">
        <v>6426</v>
      </c>
      <c r="AP649" s="462" t="n">
        <v>7782</v>
      </c>
      <c r="AQ649" s="462" t="n">
        <v>7855</v>
      </c>
      <c r="AR649" s="462" t="n">
        <v>9831</v>
      </c>
      <c r="AS649" s="462" t="n">
        <v>12648</v>
      </c>
      <c r="AT649" s="462" t="n">
        <v>15658</v>
      </c>
      <c r="AU649" s="462" t="n">
        <v>17451</v>
      </c>
      <c r="AV649" s="462" t="n">
        <v>18554</v>
      </c>
      <c r="AW649" s="462" t="n">
        <v>21232</v>
      </c>
      <c r="AX649" s="462" t="n">
        <v>22603</v>
      </c>
      <c r="AY649" s="462" t="n">
        <v>22562</v>
      </c>
      <c r="AZ649" s="319" t="inlineStr">
        <is>
          <t>-</t>
        </is>
      </c>
      <c r="BA649" s="319" t="inlineStr">
        <is>
          <t>-</t>
        </is>
      </c>
      <c r="BB649" s="319" t="inlineStr">
        <is>
          <t>-</t>
        </is>
      </c>
      <c r="BC649" s="319" t="inlineStr">
        <is>
          <t>-</t>
        </is>
      </c>
      <c r="BD649" s="319" t="inlineStr">
        <is>
          <t>-</t>
        </is>
      </c>
      <c r="BE649" s="319" t="inlineStr">
        <is>
          <t>-</t>
        </is>
      </c>
      <c r="BF649" s="462" t="n">
        <v>41629</v>
      </c>
      <c r="BG649" s="319" t="inlineStr">
        <is>
          <t>-</t>
        </is>
      </c>
      <c r="BH649" s="319" t="inlineStr">
        <is>
          <t>-</t>
        </is>
      </c>
      <c r="BI649" s="319" t="inlineStr">
        <is>
          <t>-</t>
        </is>
      </c>
      <c r="BJ649" s="462" t="n">
        <v>37402</v>
      </c>
      <c r="BK649" s="319" t="inlineStr">
        <is>
          <t>-</t>
        </is>
      </c>
      <c r="BL649" s="462" t="n">
        <v>42772</v>
      </c>
      <c r="BM649" s="319" t="inlineStr">
        <is>
          <t>-</t>
        </is>
      </c>
      <c r="BN649" s="319" t="inlineStr">
        <is>
          <t>-</t>
        </is>
      </c>
      <c r="BO649" s="319" t="inlineStr">
        <is>
          <t>-</t>
        </is>
      </c>
      <c r="BP649" s="319" t="inlineStr">
        <is>
          <t>-</t>
        </is>
      </c>
      <c r="BQ649" s="462" t="n">
        <v>52248</v>
      </c>
      <c r="BR649" s="462" t="n">
        <v>38139</v>
      </c>
      <c r="BS649" s="319" t="inlineStr">
        <is>
          <t>-</t>
        </is>
      </c>
      <c r="BT649" s="319" t="inlineStr">
        <is>
          <t>-</t>
        </is>
      </c>
      <c r="BU649" s="319" t="inlineStr">
        <is>
          <t>-</t>
        </is>
      </c>
      <c r="BV649" s="319" t="inlineStr">
        <is>
          <t>-</t>
        </is>
      </c>
      <c r="BW649" s="319" t="inlineStr">
        <is>
          <t>-</t>
        </is>
      </c>
      <c r="BX649" s="319" t="inlineStr">
        <is>
          <t>-</t>
        </is>
      </c>
      <c r="BY649" s="319" t="inlineStr">
        <is>
          <t>-</t>
        </is>
      </c>
      <c r="BZ649" s="319" t="inlineStr">
        <is>
          <t>-</t>
        </is>
      </c>
      <c r="CA649" s="319" t="inlineStr">
        <is>
          <t>-</t>
        </is>
      </c>
      <c r="CB649" s="319" t="inlineStr">
        <is>
          <t>-</t>
        </is>
      </c>
      <c r="CC649" s="302" t="n"/>
      <c r="CD649" s="302" t="n"/>
      <c r="CE649" s="302" t="n"/>
      <c r="CF649" s="302" t="n"/>
      <c r="CG649" s="302" t="n"/>
      <c r="CH649" s="302" t="n"/>
      <c r="CI649" s="302" t="n"/>
      <c r="CJ649" s="302" t="n"/>
      <c r="CK649" s="302" t="n"/>
      <c r="CL649" s="302" t="n"/>
      <c r="CM649" s="302" t="n"/>
      <c r="CN649" s="302" t="n"/>
      <c r="CO649" s="302" t="n"/>
      <c r="CP649" s="302" t="n"/>
      <c r="CQ649" s="302" t="n"/>
      <c r="CR649" s="302" t="n"/>
      <c r="CS649" s="302" t="n"/>
      <c r="CT649" s="302" t="n"/>
      <c r="CU649" s="302" t="n"/>
      <c r="CV649" s="302" t="n"/>
    </row>
    <row r="650" ht="10.5" customHeight="1" s="412">
      <c r="A650" s="302" t="inlineStr">
        <is>
          <t xml:space="preserve">    Low</t>
        </is>
      </c>
      <c r="B650" s="319" t="inlineStr">
        <is>
          <t>-</t>
        </is>
      </c>
      <c r="C650" s="319" t="inlineStr">
        <is>
          <t>-</t>
        </is>
      </c>
      <c r="D650" s="319" t="inlineStr">
        <is>
          <t>-</t>
        </is>
      </c>
      <c r="E650" s="319" t="inlineStr">
        <is>
          <t>-</t>
        </is>
      </c>
      <c r="F650" s="319" t="inlineStr">
        <is>
          <t>-</t>
        </is>
      </c>
      <c r="G650" s="319" t="inlineStr">
        <is>
          <t>-</t>
        </is>
      </c>
      <c r="H650" s="319" t="inlineStr">
        <is>
          <t>-</t>
        </is>
      </c>
      <c r="I650" s="319" t="inlineStr">
        <is>
          <t>-</t>
        </is>
      </c>
      <c r="J650" s="319" t="inlineStr">
        <is>
          <t>-</t>
        </is>
      </c>
      <c r="K650" s="319" t="inlineStr">
        <is>
          <t>-</t>
        </is>
      </c>
      <c r="L650" s="319" t="inlineStr">
        <is>
          <t>-</t>
        </is>
      </c>
      <c r="M650" s="319" t="inlineStr">
        <is>
          <t>-</t>
        </is>
      </c>
      <c r="N650" s="319" t="inlineStr">
        <is>
          <t>-</t>
        </is>
      </c>
      <c r="O650" s="319" t="inlineStr">
        <is>
          <t>-</t>
        </is>
      </c>
      <c r="P650" s="319" t="inlineStr">
        <is>
          <t>-</t>
        </is>
      </c>
      <c r="Q650" s="319" t="inlineStr">
        <is>
          <t>-</t>
        </is>
      </c>
      <c r="R650" s="319" t="inlineStr">
        <is>
          <t>-</t>
        </is>
      </c>
      <c r="S650" s="319" t="inlineStr">
        <is>
          <t>-</t>
        </is>
      </c>
      <c r="T650" s="319" t="inlineStr">
        <is>
          <t>-</t>
        </is>
      </c>
      <c r="U650" s="319" t="inlineStr">
        <is>
          <t>-</t>
        </is>
      </c>
      <c r="V650" s="319" t="inlineStr">
        <is>
          <t>-</t>
        </is>
      </c>
      <c r="W650" s="319" t="inlineStr">
        <is>
          <t>-</t>
        </is>
      </c>
      <c r="X650" s="319" t="inlineStr">
        <is>
          <t>-</t>
        </is>
      </c>
      <c r="Y650" s="319" t="inlineStr">
        <is>
          <t>-</t>
        </is>
      </c>
      <c r="Z650" s="319" t="inlineStr">
        <is>
          <t>-</t>
        </is>
      </c>
      <c r="AA650" s="319" t="inlineStr">
        <is>
          <t>-</t>
        </is>
      </c>
      <c r="AB650" s="462" t="n">
        <v>6182</v>
      </c>
      <c r="AC650" s="319" t="inlineStr">
        <is>
          <t>-</t>
        </is>
      </c>
      <c r="AD650" s="319" t="inlineStr">
        <is>
          <t>-</t>
        </is>
      </c>
      <c r="AE650" s="319" t="inlineStr">
        <is>
          <t>-</t>
        </is>
      </c>
      <c r="AF650" s="462" t="n">
        <v>7667</v>
      </c>
      <c r="AG650" s="462" t="n">
        <v>8454</v>
      </c>
      <c r="AH650" s="462" t="n">
        <v>8850</v>
      </c>
      <c r="AI650" s="462" t="n">
        <v>6799</v>
      </c>
      <c r="AJ650" s="462" t="n">
        <v>7863</v>
      </c>
      <c r="AK650" s="462" t="n">
        <v>8600</v>
      </c>
      <c r="AL650" s="462" t="n">
        <v>10073</v>
      </c>
      <c r="AM650" s="462" t="n">
        <v>7534</v>
      </c>
      <c r="AN650" s="462" t="n">
        <v>8299</v>
      </c>
      <c r="AO650" s="462" t="n">
        <v>6426</v>
      </c>
      <c r="AP650" s="462" t="n">
        <v>7782</v>
      </c>
      <c r="AQ650" s="462" t="n">
        <v>7855</v>
      </c>
      <c r="AR650" s="462" t="n">
        <v>9831</v>
      </c>
      <c r="AS650" s="462" t="n">
        <v>12648</v>
      </c>
      <c r="AT650" s="462" t="n">
        <v>15658</v>
      </c>
      <c r="AU650" s="462" t="n">
        <v>17451</v>
      </c>
      <c r="AV650" s="462" t="n">
        <v>18554</v>
      </c>
      <c r="AW650" s="462" t="n">
        <v>21232</v>
      </c>
      <c r="AX650" s="462" t="n">
        <v>22603</v>
      </c>
      <c r="AY650" s="462" t="n">
        <v>22562</v>
      </c>
      <c r="AZ650" s="319" t="inlineStr">
        <is>
          <t>-</t>
        </is>
      </c>
      <c r="BA650" s="319" t="inlineStr">
        <is>
          <t>-</t>
        </is>
      </c>
      <c r="BB650" s="319" t="inlineStr">
        <is>
          <t>-</t>
        </is>
      </c>
      <c r="BC650" s="319" t="inlineStr">
        <is>
          <t>-</t>
        </is>
      </c>
      <c r="BD650" s="319" t="inlineStr">
        <is>
          <t>-</t>
        </is>
      </c>
      <c r="BE650" s="319" t="inlineStr">
        <is>
          <t>-</t>
        </is>
      </c>
      <c r="BF650" s="462" t="n">
        <v>41629</v>
      </c>
      <c r="BG650" s="319" t="inlineStr">
        <is>
          <t>-</t>
        </is>
      </c>
      <c r="BH650" s="319" t="inlineStr">
        <is>
          <t>-</t>
        </is>
      </c>
      <c r="BI650" s="319" t="inlineStr">
        <is>
          <t>-</t>
        </is>
      </c>
      <c r="BJ650" s="462" t="n">
        <v>37402</v>
      </c>
      <c r="BK650" s="319" t="inlineStr">
        <is>
          <t>-</t>
        </is>
      </c>
      <c r="BL650" s="462" t="n">
        <v>42772</v>
      </c>
      <c r="BM650" s="319" t="inlineStr">
        <is>
          <t>-</t>
        </is>
      </c>
      <c r="BN650" s="319" t="inlineStr">
        <is>
          <t>-</t>
        </is>
      </c>
      <c r="BO650" s="319" t="inlineStr">
        <is>
          <t>-</t>
        </is>
      </c>
      <c r="BP650" s="319" t="inlineStr">
        <is>
          <t>-</t>
        </is>
      </c>
      <c r="BQ650" s="462" t="n">
        <v>52248</v>
      </c>
      <c r="BR650" s="462" t="n">
        <v>38139</v>
      </c>
      <c r="BS650" s="319" t="inlineStr">
        <is>
          <t>-</t>
        </is>
      </c>
      <c r="BT650" s="319" t="inlineStr">
        <is>
          <t>-</t>
        </is>
      </c>
      <c r="BU650" s="319" t="inlineStr">
        <is>
          <t>-</t>
        </is>
      </c>
      <c r="BV650" s="319" t="inlineStr">
        <is>
          <t>-</t>
        </is>
      </c>
      <c r="BW650" s="319" t="inlineStr">
        <is>
          <t>-</t>
        </is>
      </c>
      <c r="BX650" s="319" t="inlineStr">
        <is>
          <t>-</t>
        </is>
      </c>
      <c r="BY650" s="319" t="inlineStr">
        <is>
          <t>-</t>
        </is>
      </c>
      <c r="BZ650" s="319" t="inlineStr">
        <is>
          <t>-</t>
        </is>
      </c>
      <c r="CA650" s="319" t="inlineStr">
        <is>
          <t>-</t>
        </is>
      </c>
      <c r="CB650" s="319" t="inlineStr">
        <is>
          <t>-</t>
        </is>
      </c>
      <c r="CC650" s="302" t="n"/>
      <c r="CD650" s="302" t="n"/>
      <c r="CE650" s="302" t="n"/>
      <c r="CF650" s="302" t="n"/>
      <c r="CG650" s="302" t="n"/>
      <c r="CH650" s="302" t="n"/>
      <c r="CI650" s="302" t="n"/>
      <c r="CJ650" s="302" t="n"/>
      <c r="CK650" s="302" t="n"/>
      <c r="CL650" s="302" t="n"/>
      <c r="CM650" s="302" t="n"/>
      <c r="CN650" s="302" t="n"/>
      <c r="CO650" s="302" t="n"/>
      <c r="CP650" s="302" t="n"/>
      <c r="CQ650" s="302" t="n"/>
      <c r="CR650" s="302" t="n"/>
      <c r="CS650" s="302" t="n"/>
      <c r="CT650" s="302" t="n"/>
      <c r="CU650" s="302" t="n"/>
      <c r="CV650" s="302" t="n"/>
    </row>
    <row r="651" ht="10.5" customHeight="1" s="412">
      <c r="A651" s="302" t="inlineStr">
        <is>
          <t xml:space="preserve">    Std. Dev.</t>
        </is>
      </c>
      <c r="B651" s="319" t="inlineStr">
        <is>
          <t>-</t>
        </is>
      </c>
      <c r="C651" s="319" t="inlineStr">
        <is>
          <t>-</t>
        </is>
      </c>
      <c r="D651" s="319" t="inlineStr">
        <is>
          <t>-</t>
        </is>
      </c>
      <c r="E651" s="319" t="inlineStr">
        <is>
          <t>-</t>
        </is>
      </c>
      <c r="F651" s="319" t="inlineStr">
        <is>
          <t>-</t>
        </is>
      </c>
      <c r="G651" s="319" t="inlineStr">
        <is>
          <t>-</t>
        </is>
      </c>
      <c r="H651" s="319" t="inlineStr">
        <is>
          <t>-</t>
        </is>
      </c>
      <c r="I651" s="319" t="inlineStr">
        <is>
          <t>-</t>
        </is>
      </c>
      <c r="J651" s="319" t="inlineStr">
        <is>
          <t>-</t>
        </is>
      </c>
      <c r="K651" s="319" t="inlineStr">
        <is>
          <t>-</t>
        </is>
      </c>
      <c r="L651" s="319" t="inlineStr">
        <is>
          <t>-</t>
        </is>
      </c>
      <c r="M651" s="319" t="inlineStr">
        <is>
          <t>-</t>
        </is>
      </c>
      <c r="N651" s="319" t="inlineStr">
        <is>
          <t>-</t>
        </is>
      </c>
      <c r="O651" s="319" t="inlineStr">
        <is>
          <t>-</t>
        </is>
      </c>
      <c r="P651" s="319" t="inlineStr">
        <is>
          <t>-</t>
        </is>
      </c>
      <c r="Q651" s="319" t="inlineStr">
        <is>
          <t>-</t>
        </is>
      </c>
      <c r="R651" s="319" t="inlineStr">
        <is>
          <t>-</t>
        </is>
      </c>
      <c r="S651" s="319" t="inlineStr">
        <is>
          <t>-</t>
        </is>
      </c>
      <c r="T651" s="319" t="inlineStr">
        <is>
          <t>-</t>
        </is>
      </c>
      <c r="U651" s="319" t="inlineStr">
        <is>
          <t>-</t>
        </is>
      </c>
      <c r="V651" s="319" t="inlineStr">
        <is>
          <t>-</t>
        </is>
      </c>
      <c r="W651" s="319" t="inlineStr">
        <is>
          <t>-</t>
        </is>
      </c>
      <c r="X651" s="319" t="inlineStr">
        <is>
          <t>-</t>
        </is>
      </c>
      <c r="Y651" s="319" t="inlineStr">
        <is>
          <t>-</t>
        </is>
      </c>
      <c r="Z651" s="319" t="inlineStr">
        <is>
          <t>-</t>
        </is>
      </c>
      <c r="AA651" s="319" t="inlineStr">
        <is>
          <t>-</t>
        </is>
      </c>
      <c r="AB651" s="460" t="n">
        <v>0</v>
      </c>
      <c r="AC651" s="319" t="inlineStr">
        <is>
          <t>-</t>
        </is>
      </c>
      <c r="AD651" s="319" t="inlineStr">
        <is>
          <t>-</t>
        </is>
      </c>
      <c r="AE651" s="319" t="inlineStr">
        <is>
          <t>-</t>
        </is>
      </c>
      <c r="AF651" s="460" t="n">
        <v>0</v>
      </c>
      <c r="AG651" s="460" t="n">
        <v>0</v>
      </c>
      <c r="AH651" s="460" t="n">
        <v>0</v>
      </c>
      <c r="AI651" s="460" t="n">
        <v>0</v>
      </c>
      <c r="AJ651" s="460" t="n">
        <v>0</v>
      </c>
      <c r="AK651" s="460" t="n">
        <v>0</v>
      </c>
      <c r="AL651" s="460" t="n">
        <v>0</v>
      </c>
      <c r="AM651" s="460" t="n">
        <v>0</v>
      </c>
      <c r="AN651" s="460" t="n">
        <v>0</v>
      </c>
      <c r="AO651" s="460" t="n">
        <v>0</v>
      </c>
      <c r="AP651" s="460" t="n">
        <v>0</v>
      </c>
      <c r="AQ651" s="460" t="n">
        <v>0</v>
      </c>
      <c r="AR651" s="460" t="n">
        <v>0</v>
      </c>
      <c r="AS651" s="460" t="n">
        <v>0</v>
      </c>
      <c r="AT651" s="460" t="n">
        <v>0</v>
      </c>
      <c r="AU651" s="460" t="n">
        <v>0</v>
      </c>
      <c r="AV651" s="460" t="n">
        <v>0</v>
      </c>
      <c r="AW651" s="460" t="n">
        <v>0</v>
      </c>
      <c r="AX651" s="460" t="n">
        <v>0</v>
      </c>
      <c r="AY651" s="460" t="n">
        <v>0</v>
      </c>
      <c r="AZ651" s="319" t="inlineStr">
        <is>
          <t>-</t>
        </is>
      </c>
      <c r="BA651" s="319" t="inlineStr">
        <is>
          <t>-</t>
        </is>
      </c>
      <c r="BB651" s="319" t="inlineStr">
        <is>
          <t>-</t>
        </is>
      </c>
      <c r="BC651" s="319" t="inlineStr">
        <is>
          <t>-</t>
        </is>
      </c>
      <c r="BD651" s="319" t="inlineStr">
        <is>
          <t>-</t>
        </is>
      </c>
      <c r="BE651" s="319" t="inlineStr">
        <is>
          <t>-</t>
        </is>
      </c>
      <c r="BF651" s="460" t="n">
        <v>0</v>
      </c>
      <c r="BG651" s="319" t="inlineStr">
        <is>
          <t>-</t>
        </is>
      </c>
      <c r="BH651" s="319" t="inlineStr">
        <is>
          <t>-</t>
        </is>
      </c>
      <c r="BI651" s="319" t="inlineStr">
        <is>
          <t>-</t>
        </is>
      </c>
      <c r="BJ651" s="460" t="n">
        <v>0</v>
      </c>
      <c r="BK651" s="319" t="inlineStr">
        <is>
          <t>-</t>
        </is>
      </c>
      <c r="BL651" s="460" t="n">
        <v>0</v>
      </c>
      <c r="BM651" s="319" t="inlineStr">
        <is>
          <t>-</t>
        </is>
      </c>
      <c r="BN651" s="319" t="inlineStr">
        <is>
          <t>-</t>
        </is>
      </c>
      <c r="BO651" s="319" t="inlineStr">
        <is>
          <t>-</t>
        </is>
      </c>
      <c r="BP651" s="319" t="inlineStr">
        <is>
          <t>-</t>
        </is>
      </c>
      <c r="BQ651" s="460" t="n">
        <v>0</v>
      </c>
      <c r="BR651" s="460" t="n">
        <v>0</v>
      </c>
      <c r="BS651" s="319" t="inlineStr">
        <is>
          <t>-</t>
        </is>
      </c>
      <c r="BT651" s="319" t="inlineStr">
        <is>
          <t>-</t>
        </is>
      </c>
      <c r="BU651" s="319" t="inlineStr">
        <is>
          <t>-</t>
        </is>
      </c>
      <c r="BV651" s="319" t="inlineStr">
        <is>
          <t>-</t>
        </is>
      </c>
      <c r="BW651" s="319" t="inlineStr">
        <is>
          <t>-</t>
        </is>
      </c>
      <c r="BX651" s="319" t="inlineStr">
        <is>
          <t>-</t>
        </is>
      </c>
      <c r="BY651" s="319" t="inlineStr">
        <is>
          <t>-</t>
        </is>
      </c>
      <c r="BZ651" s="319" t="inlineStr">
        <is>
          <t>-</t>
        </is>
      </c>
      <c r="CA651" s="319" t="inlineStr">
        <is>
          <t>-</t>
        </is>
      </c>
      <c r="CB651" s="319" t="inlineStr">
        <is>
          <t>-</t>
        </is>
      </c>
      <c r="CC651" s="302" t="n"/>
      <c r="CD651" s="302" t="n"/>
      <c r="CE651" s="302" t="n"/>
      <c r="CF651" s="302" t="n"/>
      <c r="CG651" s="302" t="n"/>
      <c r="CH651" s="302" t="n"/>
      <c r="CI651" s="302" t="n"/>
      <c r="CJ651" s="302" t="n"/>
      <c r="CK651" s="302" t="n"/>
      <c r="CL651" s="302" t="n"/>
      <c r="CM651" s="302" t="n"/>
      <c r="CN651" s="302" t="n"/>
      <c r="CO651" s="302" t="n"/>
      <c r="CP651" s="302" t="n"/>
      <c r="CQ651" s="302" t="n"/>
      <c r="CR651" s="302" t="n"/>
      <c r="CS651" s="302" t="n"/>
      <c r="CT651" s="302" t="n"/>
      <c r="CU651" s="302" t="n"/>
      <c r="CV651" s="302" t="n"/>
    </row>
    <row r="652" ht="10.5" customHeight="1" s="412">
      <c r="A652" s="302" t="inlineStr">
        <is>
          <t xml:space="preserve">    No. of Estimates</t>
        </is>
      </c>
      <c r="B652" s="319" t="inlineStr">
        <is>
          <t>-</t>
        </is>
      </c>
      <c r="C652" s="319" t="inlineStr">
        <is>
          <t>-</t>
        </is>
      </c>
      <c r="D652" s="319" t="inlineStr">
        <is>
          <t>-</t>
        </is>
      </c>
      <c r="E652" s="319" t="inlineStr">
        <is>
          <t>-</t>
        </is>
      </c>
      <c r="F652" s="319" t="inlineStr">
        <is>
          <t>-</t>
        </is>
      </c>
      <c r="G652" s="319" t="inlineStr">
        <is>
          <t>-</t>
        </is>
      </c>
      <c r="H652" s="319" t="inlineStr">
        <is>
          <t>-</t>
        </is>
      </c>
      <c r="I652" s="319" t="inlineStr">
        <is>
          <t>-</t>
        </is>
      </c>
      <c r="J652" s="319" t="inlineStr">
        <is>
          <t>-</t>
        </is>
      </c>
      <c r="K652" s="319" t="inlineStr">
        <is>
          <t>-</t>
        </is>
      </c>
      <c r="L652" s="319" t="inlineStr">
        <is>
          <t>-</t>
        </is>
      </c>
      <c r="M652" s="319" t="inlineStr">
        <is>
          <t>-</t>
        </is>
      </c>
      <c r="N652" s="319" t="inlineStr">
        <is>
          <t>-</t>
        </is>
      </c>
      <c r="O652" s="319" t="inlineStr">
        <is>
          <t>-</t>
        </is>
      </c>
      <c r="P652" s="319" t="inlineStr">
        <is>
          <t>-</t>
        </is>
      </c>
      <c r="Q652" s="319" t="inlineStr">
        <is>
          <t>-</t>
        </is>
      </c>
      <c r="R652" s="319" t="inlineStr">
        <is>
          <t>-</t>
        </is>
      </c>
      <c r="S652" s="319" t="inlineStr">
        <is>
          <t>-</t>
        </is>
      </c>
      <c r="T652" s="319" t="inlineStr">
        <is>
          <t>-</t>
        </is>
      </c>
      <c r="U652" s="319" t="inlineStr">
        <is>
          <t>-</t>
        </is>
      </c>
      <c r="V652" s="319" t="inlineStr">
        <is>
          <t>-</t>
        </is>
      </c>
      <c r="W652" s="319" t="inlineStr">
        <is>
          <t>-</t>
        </is>
      </c>
      <c r="X652" s="319" t="inlineStr">
        <is>
          <t>-</t>
        </is>
      </c>
      <c r="Y652" s="319" t="inlineStr">
        <is>
          <t>-</t>
        </is>
      </c>
      <c r="Z652" s="319" t="inlineStr">
        <is>
          <t>-</t>
        </is>
      </c>
      <c r="AA652" s="319" t="inlineStr">
        <is>
          <t>-</t>
        </is>
      </c>
      <c r="AB652" s="319" t="inlineStr">
        <is>
          <t>1/1</t>
        </is>
      </c>
      <c r="AC652" s="319" t="inlineStr">
        <is>
          <t>-</t>
        </is>
      </c>
      <c r="AD652" s="319" t="inlineStr">
        <is>
          <t>-</t>
        </is>
      </c>
      <c r="AE652" s="319" t="inlineStr">
        <is>
          <t>-</t>
        </is>
      </c>
      <c r="AF652" s="319" t="inlineStr">
        <is>
          <t>1/1</t>
        </is>
      </c>
      <c r="AG652" s="319" t="inlineStr">
        <is>
          <t>1/1</t>
        </is>
      </c>
      <c r="AH652" s="319" t="inlineStr">
        <is>
          <t>1/1</t>
        </is>
      </c>
      <c r="AI652" s="319" t="inlineStr">
        <is>
          <t>1/1</t>
        </is>
      </c>
      <c r="AJ652" s="319" t="inlineStr">
        <is>
          <t>1/1</t>
        </is>
      </c>
      <c r="AK652" s="319" t="inlineStr">
        <is>
          <t>1/1</t>
        </is>
      </c>
      <c r="AL652" s="319" t="inlineStr">
        <is>
          <t>1/1</t>
        </is>
      </c>
      <c r="AM652" s="319" t="inlineStr">
        <is>
          <t>1/1</t>
        </is>
      </c>
      <c r="AN652" s="319" t="inlineStr">
        <is>
          <t>1/1</t>
        </is>
      </c>
      <c r="AO652" s="319" t="inlineStr">
        <is>
          <t>1/1</t>
        </is>
      </c>
      <c r="AP652" s="319" t="inlineStr">
        <is>
          <t>1/1</t>
        </is>
      </c>
      <c r="AQ652" s="319" t="inlineStr">
        <is>
          <t>1/1</t>
        </is>
      </c>
      <c r="AR652" s="319" t="inlineStr">
        <is>
          <t>1/1</t>
        </is>
      </c>
      <c r="AS652" s="319" t="inlineStr">
        <is>
          <t>1/1</t>
        </is>
      </c>
      <c r="AT652" s="319" t="inlineStr">
        <is>
          <t>1/1</t>
        </is>
      </c>
      <c r="AU652" s="319" t="inlineStr">
        <is>
          <t>1/1</t>
        </is>
      </c>
      <c r="AV652" s="319" t="inlineStr">
        <is>
          <t>1/1</t>
        </is>
      </c>
      <c r="AW652" s="319" t="inlineStr">
        <is>
          <t>1/1</t>
        </is>
      </c>
      <c r="AX652" s="319" t="inlineStr">
        <is>
          <t>1/1</t>
        </is>
      </c>
      <c r="AY652" s="319" t="inlineStr">
        <is>
          <t>1/1</t>
        </is>
      </c>
      <c r="AZ652" s="319" t="inlineStr">
        <is>
          <t>-</t>
        </is>
      </c>
      <c r="BA652" s="319" t="inlineStr">
        <is>
          <t>-</t>
        </is>
      </c>
      <c r="BB652" s="319" t="inlineStr">
        <is>
          <t>-</t>
        </is>
      </c>
      <c r="BC652" s="319" t="inlineStr">
        <is>
          <t>-</t>
        </is>
      </c>
      <c r="BD652" s="319" t="inlineStr">
        <is>
          <t>-</t>
        </is>
      </c>
      <c r="BE652" s="319" t="inlineStr">
        <is>
          <t>-</t>
        </is>
      </c>
      <c r="BF652" s="319" t="inlineStr">
        <is>
          <t>1/1</t>
        </is>
      </c>
      <c r="BG652" s="319" t="inlineStr">
        <is>
          <t>-</t>
        </is>
      </c>
      <c r="BH652" s="319" t="inlineStr">
        <is>
          <t>-</t>
        </is>
      </c>
      <c r="BI652" s="319" t="inlineStr">
        <is>
          <t>-</t>
        </is>
      </c>
      <c r="BJ652" s="319" t="inlineStr">
        <is>
          <t>1/1</t>
        </is>
      </c>
      <c r="BK652" s="319" t="inlineStr">
        <is>
          <t>-</t>
        </is>
      </c>
      <c r="BL652" s="319" t="inlineStr">
        <is>
          <t>1/1</t>
        </is>
      </c>
      <c r="BM652" s="319" t="inlineStr">
        <is>
          <t>-</t>
        </is>
      </c>
      <c r="BN652" s="319" t="inlineStr">
        <is>
          <t>-</t>
        </is>
      </c>
      <c r="BO652" s="319" t="inlineStr">
        <is>
          <t>-</t>
        </is>
      </c>
      <c r="BP652" s="319" t="inlineStr">
        <is>
          <t>-</t>
        </is>
      </c>
      <c r="BQ652" s="319" t="inlineStr">
        <is>
          <t>1/1</t>
        </is>
      </c>
      <c r="BR652" s="319" t="inlineStr">
        <is>
          <t>1/1</t>
        </is>
      </c>
      <c r="BS652" s="319" t="inlineStr">
        <is>
          <t>-</t>
        </is>
      </c>
      <c r="BT652" s="319" t="inlineStr">
        <is>
          <t>-</t>
        </is>
      </c>
      <c r="BU652" s="319" t="inlineStr">
        <is>
          <t>-</t>
        </is>
      </c>
      <c r="BV652" s="319" t="inlineStr">
        <is>
          <t>-</t>
        </is>
      </c>
      <c r="BW652" s="319" t="inlineStr">
        <is>
          <t>-</t>
        </is>
      </c>
      <c r="BX652" s="319" t="inlineStr">
        <is>
          <t>-</t>
        </is>
      </c>
      <c r="BY652" s="319" t="inlineStr">
        <is>
          <t>-</t>
        </is>
      </c>
      <c r="BZ652" s="319" t="inlineStr">
        <is>
          <t>-</t>
        </is>
      </c>
      <c r="CA652" s="319" t="inlineStr">
        <is>
          <t>-</t>
        </is>
      </c>
      <c r="CB652" s="319" t="inlineStr">
        <is>
          <t>-</t>
        </is>
      </c>
      <c r="CC652" s="302" t="n"/>
      <c r="CD652" s="302" t="n"/>
      <c r="CE652" s="302" t="n"/>
      <c r="CF652" s="302" t="n"/>
      <c r="CG652" s="302" t="n"/>
      <c r="CH652" s="302" t="n"/>
      <c r="CI652" s="302" t="n"/>
      <c r="CJ652" s="302" t="n"/>
      <c r="CK652" s="302" t="n"/>
      <c r="CL652" s="302" t="n"/>
      <c r="CM652" s="302" t="n"/>
      <c r="CN652" s="302" t="n"/>
      <c r="CO652" s="302" t="n"/>
      <c r="CP652" s="302" t="n"/>
      <c r="CQ652" s="302" t="n"/>
      <c r="CR652" s="302" t="n"/>
      <c r="CS652" s="302" t="n"/>
      <c r="CT652" s="302" t="n"/>
      <c r="CU652" s="302" t="n"/>
      <c r="CV652" s="302" t="n"/>
    </row>
    <row r="653" ht="10.5" customHeight="1" s="412">
      <c r="A653" s="302" t="inlineStr">
        <is>
          <t xml:space="preserve">    Acctg. Standard</t>
        </is>
      </c>
      <c r="B653" s="319" t="inlineStr">
        <is>
          <t>-</t>
        </is>
      </c>
      <c r="C653" s="319" t="inlineStr">
        <is>
          <t>-</t>
        </is>
      </c>
      <c r="D653" s="319" t="inlineStr">
        <is>
          <t>-</t>
        </is>
      </c>
      <c r="E653" s="319" t="inlineStr">
        <is>
          <t>-</t>
        </is>
      </c>
      <c r="F653" s="319" t="inlineStr">
        <is>
          <t>-</t>
        </is>
      </c>
      <c r="G653" s="319" t="inlineStr">
        <is>
          <t>-</t>
        </is>
      </c>
      <c r="H653" s="319" t="inlineStr">
        <is>
          <t>-</t>
        </is>
      </c>
      <c r="I653" s="319" t="inlineStr">
        <is>
          <t>-</t>
        </is>
      </c>
      <c r="J653" s="319" t="inlineStr">
        <is>
          <t>-</t>
        </is>
      </c>
      <c r="K653" s="319" t="inlineStr">
        <is>
          <t>-</t>
        </is>
      </c>
      <c r="L653" s="319" t="inlineStr">
        <is>
          <t>-</t>
        </is>
      </c>
      <c r="M653" s="319" t="inlineStr">
        <is>
          <t>-</t>
        </is>
      </c>
      <c r="N653" s="319" t="inlineStr">
        <is>
          <t>-</t>
        </is>
      </c>
      <c r="O653" s="319" t="inlineStr">
        <is>
          <t>-</t>
        </is>
      </c>
      <c r="P653" s="319" t="inlineStr">
        <is>
          <t>-</t>
        </is>
      </c>
      <c r="Q653" s="319" t="inlineStr">
        <is>
          <t>-</t>
        </is>
      </c>
      <c r="R653" s="319" t="inlineStr">
        <is>
          <t>-</t>
        </is>
      </c>
      <c r="S653" s="319" t="inlineStr">
        <is>
          <t>-</t>
        </is>
      </c>
      <c r="T653" s="319" t="inlineStr">
        <is>
          <t>-</t>
        </is>
      </c>
      <c r="U653" s="319" t="inlineStr">
        <is>
          <t>-</t>
        </is>
      </c>
      <c r="V653" s="319" t="inlineStr">
        <is>
          <t>-</t>
        </is>
      </c>
      <c r="W653" s="319" t="inlineStr">
        <is>
          <t>-</t>
        </is>
      </c>
      <c r="X653" s="319" t="inlineStr">
        <is>
          <t>-</t>
        </is>
      </c>
      <c r="Y653" s="319" t="inlineStr">
        <is>
          <t>-</t>
        </is>
      </c>
      <c r="Z653" s="319" t="inlineStr">
        <is>
          <t>-</t>
        </is>
      </c>
      <c r="AA653" s="319" t="inlineStr">
        <is>
          <t>-</t>
        </is>
      </c>
      <c r="AB653" s="319" t="inlineStr">
        <is>
          <t>US GAAP</t>
        </is>
      </c>
      <c r="AC653" s="319" t="inlineStr">
        <is>
          <t>-</t>
        </is>
      </c>
      <c r="AD653" s="319" t="inlineStr">
        <is>
          <t>-</t>
        </is>
      </c>
      <c r="AE653" s="319" t="inlineStr">
        <is>
          <t>-</t>
        </is>
      </c>
      <c r="AF653" s="319" t="inlineStr">
        <is>
          <t>US GAAP</t>
        </is>
      </c>
      <c r="AG653" s="319" t="inlineStr">
        <is>
          <t>US GAAP</t>
        </is>
      </c>
      <c r="AH653" s="319" t="inlineStr">
        <is>
          <t>US GAAP</t>
        </is>
      </c>
      <c r="AI653" s="319" t="inlineStr">
        <is>
          <t>US GAAP</t>
        </is>
      </c>
      <c r="AJ653" s="319" t="inlineStr">
        <is>
          <t>US GAAP</t>
        </is>
      </c>
      <c r="AK653" s="319" t="inlineStr">
        <is>
          <t>US GAAP</t>
        </is>
      </c>
      <c r="AL653" s="319" t="inlineStr">
        <is>
          <t>US GAAP</t>
        </is>
      </c>
      <c r="AM653" s="319" t="inlineStr">
        <is>
          <t>US GAAP</t>
        </is>
      </c>
      <c r="AN653" s="319" t="inlineStr">
        <is>
          <t>US GAAP</t>
        </is>
      </c>
      <c r="AO653" s="319" t="inlineStr">
        <is>
          <t>US GAAP</t>
        </is>
      </c>
      <c r="AP653" s="319" t="inlineStr">
        <is>
          <t>US GAAP</t>
        </is>
      </c>
      <c r="AQ653" s="319" t="inlineStr">
        <is>
          <t>US GAAP</t>
        </is>
      </c>
      <c r="AR653" s="319" t="inlineStr">
        <is>
          <t>US GAAP</t>
        </is>
      </c>
      <c r="AS653" s="319" t="inlineStr">
        <is>
          <t>US GAAP</t>
        </is>
      </c>
      <c r="AT653" s="319" t="inlineStr">
        <is>
          <t>US GAAP</t>
        </is>
      </c>
      <c r="AU653" s="319" t="inlineStr">
        <is>
          <t>US GAAP</t>
        </is>
      </c>
      <c r="AV653" s="319" t="inlineStr">
        <is>
          <t>US GAAP</t>
        </is>
      </c>
      <c r="AW653" s="319" t="inlineStr">
        <is>
          <t>US GAAP</t>
        </is>
      </c>
      <c r="AX653" s="319" t="inlineStr">
        <is>
          <t>US GAAP</t>
        </is>
      </c>
      <c r="AY653" s="319" t="inlineStr">
        <is>
          <t>US GAAP</t>
        </is>
      </c>
      <c r="AZ653" s="319" t="inlineStr">
        <is>
          <t>-</t>
        </is>
      </c>
      <c r="BA653" s="319" t="inlineStr">
        <is>
          <t>-</t>
        </is>
      </c>
      <c r="BB653" s="319" t="inlineStr">
        <is>
          <t>-</t>
        </is>
      </c>
      <c r="BC653" s="319" t="inlineStr">
        <is>
          <t>-</t>
        </is>
      </c>
      <c r="BD653" s="319" t="inlineStr">
        <is>
          <t>-</t>
        </is>
      </c>
      <c r="BE653" s="319" t="inlineStr">
        <is>
          <t>-</t>
        </is>
      </c>
      <c r="BF653" s="319" t="inlineStr">
        <is>
          <t>US GAAP</t>
        </is>
      </c>
      <c r="BG653" s="319" t="inlineStr">
        <is>
          <t>-</t>
        </is>
      </c>
      <c r="BH653" s="319" t="inlineStr">
        <is>
          <t>-</t>
        </is>
      </c>
      <c r="BI653" s="319" t="inlineStr">
        <is>
          <t>-</t>
        </is>
      </c>
      <c r="BJ653" s="319" t="inlineStr">
        <is>
          <t>US GAAP</t>
        </is>
      </c>
      <c r="BK653" s="319" t="inlineStr">
        <is>
          <t>-</t>
        </is>
      </c>
      <c r="BL653" s="319" t="inlineStr">
        <is>
          <t>US GAAP</t>
        </is>
      </c>
      <c r="BM653" s="319" t="inlineStr">
        <is>
          <t>-</t>
        </is>
      </c>
      <c r="BN653" s="319" t="inlineStr">
        <is>
          <t>-</t>
        </is>
      </c>
      <c r="BO653" s="319" t="inlineStr">
        <is>
          <t>-</t>
        </is>
      </c>
      <c r="BP653" s="319" t="inlineStr">
        <is>
          <t>-</t>
        </is>
      </c>
      <c r="BQ653" s="319" t="inlineStr">
        <is>
          <t>US GAAP</t>
        </is>
      </c>
      <c r="BR653" s="319" t="inlineStr">
        <is>
          <t>US GAAP</t>
        </is>
      </c>
      <c r="BS653" s="319" t="inlineStr">
        <is>
          <t>-</t>
        </is>
      </c>
      <c r="BT653" s="319" t="inlineStr">
        <is>
          <t>-</t>
        </is>
      </c>
      <c r="BU653" s="319" t="inlineStr">
        <is>
          <t>-</t>
        </is>
      </c>
      <c r="BV653" s="319" t="inlineStr">
        <is>
          <t>-</t>
        </is>
      </c>
      <c r="BW653" s="319" t="inlineStr">
        <is>
          <t>-</t>
        </is>
      </c>
      <c r="BX653" s="319" t="inlineStr">
        <is>
          <t>-</t>
        </is>
      </c>
      <c r="BY653" s="319" t="inlineStr">
        <is>
          <t>-</t>
        </is>
      </c>
      <c r="BZ653" s="319" t="inlineStr">
        <is>
          <t>-</t>
        </is>
      </c>
      <c r="CA653" s="319" t="inlineStr">
        <is>
          <t>-</t>
        </is>
      </c>
      <c r="CB653" s="319" t="inlineStr">
        <is>
          <t>-</t>
        </is>
      </c>
      <c r="CC653" s="302" t="n"/>
      <c r="CD653" s="302" t="n"/>
      <c r="CE653" s="302" t="n"/>
      <c r="CF653" s="302" t="n"/>
      <c r="CG653" s="302" t="n"/>
      <c r="CH653" s="302" t="n"/>
      <c r="CI653" s="302" t="n"/>
      <c r="CJ653" s="302" t="n"/>
      <c r="CK653" s="302" t="n"/>
      <c r="CL653" s="302" t="n"/>
      <c r="CM653" s="302" t="n"/>
      <c r="CN653" s="302" t="n"/>
      <c r="CO653" s="302" t="n"/>
      <c r="CP653" s="302" t="n"/>
      <c r="CQ653" s="302" t="n"/>
      <c r="CR653" s="302" t="n"/>
      <c r="CS653" s="302" t="n"/>
      <c r="CT653" s="302" t="n"/>
      <c r="CU653" s="302" t="n"/>
      <c r="CV653" s="302" t="n"/>
    </row>
    <row r="654" ht="10.5" customHeight="1" s="412">
      <c r="A654" s="302" t="n"/>
      <c r="B654" s="307" t="n"/>
      <c r="C654" s="307" t="n"/>
      <c r="D654" s="307" t="n"/>
      <c r="E654" s="307" t="n"/>
      <c r="F654" s="307" t="n"/>
      <c r="G654" s="307" t="n"/>
      <c r="H654" s="307" t="n"/>
      <c r="I654" s="307" t="n"/>
      <c r="J654" s="307" t="n"/>
      <c r="K654" s="307" t="n"/>
      <c r="L654" s="307" t="n"/>
      <c r="M654" s="307" t="n"/>
      <c r="N654" s="307" t="n"/>
      <c r="O654" s="307" t="n"/>
      <c r="P654" s="307" t="n"/>
      <c r="Q654" s="307" t="n"/>
      <c r="R654" s="307" t="n"/>
      <c r="S654" s="307" t="n"/>
      <c r="T654" s="307" t="n"/>
      <c r="U654" s="307" t="n"/>
      <c r="V654" s="307" t="n"/>
      <c r="W654" s="307" t="n"/>
      <c r="X654" s="307" t="n"/>
      <c r="Y654" s="307" t="n"/>
      <c r="Z654" s="307" t="n"/>
      <c r="AA654" s="307" t="n"/>
      <c r="AB654" s="307" t="n"/>
      <c r="AC654" s="307" t="n"/>
      <c r="AD654" s="307" t="n"/>
      <c r="AE654" s="307" t="n"/>
      <c r="AF654" s="307" t="n"/>
      <c r="AG654" s="307" t="n"/>
      <c r="AH654" s="307" t="n"/>
      <c r="AI654" s="307" t="n"/>
      <c r="AJ654" s="307" t="n"/>
      <c r="AK654" s="307" t="n"/>
      <c r="AL654" s="307" t="n"/>
      <c r="AM654" s="307" t="n"/>
      <c r="AN654" s="307" t="n"/>
      <c r="AO654" s="307" t="n"/>
      <c r="AP654" s="307" t="n"/>
      <c r="AQ654" s="307" t="n"/>
      <c r="AR654" s="307" t="n"/>
      <c r="AS654" s="307" t="n"/>
      <c r="AT654" s="307" t="n"/>
      <c r="AU654" s="307" t="n"/>
      <c r="AV654" s="307" t="n"/>
      <c r="AW654" s="307" t="n"/>
      <c r="AX654" s="307" t="n"/>
      <c r="AY654" s="307" t="n"/>
      <c r="AZ654" s="307" t="n"/>
      <c r="BA654" s="307" t="n"/>
      <c r="BB654" s="307" t="n"/>
      <c r="BC654" s="307" t="n"/>
      <c r="BD654" s="307" t="n"/>
      <c r="BE654" s="307" t="n"/>
      <c r="BF654" s="307" t="n"/>
      <c r="BG654" s="307" t="n"/>
      <c r="BH654" s="307" t="n"/>
      <c r="BI654" s="307" t="n"/>
      <c r="BJ654" s="307" t="n"/>
      <c r="BK654" s="307" t="n"/>
      <c r="BL654" s="307" t="n"/>
      <c r="BM654" s="307" t="n"/>
      <c r="BN654" s="307" t="n"/>
      <c r="BO654" s="307" t="n"/>
      <c r="BP654" s="307" t="n"/>
      <c r="BQ654" s="307" t="n"/>
      <c r="BR654" s="307" t="n"/>
      <c r="BS654" s="307" t="n"/>
      <c r="BT654" s="307" t="n"/>
      <c r="BU654" s="307" t="n"/>
      <c r="BV654" s="307" t="n"/>
      <c r="BW654" s="307" t="n"/>
      <c r="BX654" s="307" t="n"/>
      <c r="BY654" s="307" t="n"/>
      <c r="BZ654" s="307" t="n"/>
      <c r="CA654" s="307" t="n"/>
      <c r="CB654" s="307" t="n"/>
      <c r="CC654" s="302" t="n"/>
      <c r="CD654" s="302" t="n"/>
      <c r="CE654" s="302" t="n"/>
      <c r="CF654" s="302" t="n"/>
      <c r="CG654" s="302" t="n"/>
      <c r="CH654" s="302" t="n"/>
      <c r="CI654" s="302" t="n"/>
      <c r="CJ654" s="302" t="n"/>
      <c r="CK654" s="302" t="n"/>
      <c r="CL654" s="302" t="n"/>
      <c r="CM654" s="302" t="n"/>
      <c r="CN654" s="302" t="n"/>
      <c r="CO654" s="302" t="n"/>
      <c r="CP654" s="302" t="n"/>
      <c r="CQ654" s="302" t="n"/>
      <c r="CR654" s="302" t="n"/>
      <c r="CS654" s="302" t="n"/>
      <c r="CT654" s="302" t="n"/>
      <c r="CU654" s="302" t="n"/>
      <c r="CV654" s="302" t="n"/>
    </row>
    <row r="655" ht="10.5" customHeight="1" s="412">
      <c r="A655" s="302" t="n"/>
      <c r="B655" s="307" t="n"/>
      <c r="C655" s="307" t="n"/>
      <c r="D655" s="307" t="n"/>
      <c r="E655" s="307" t="n"/>
      <c r="F655" s="307" t="n"/>
      <c r="G655" s="307" t="n"/>
      <c r="H655" s="307" t="n"/>
      <c r="I655" s="307" t="n"/>
      <c r="J655" s="307" t="n"/>
      <c r="K655" s="307" t="n"/>
      <c r="L655" s="307" t="n"/>
      <c r="M655" s="307" t="n"/>
      <c r="N655" s="307" t="n"/>
      <c r="O655" s="307" t="n"/>
      <c r="P655" s="307" t="n"/>
      <c r="Q655" s="307" t="n"/>
      <c r="R655" s="307" t="n"/>
      <c r="S655" s="307" t="n"/>
      <c r="T655" s="307" t="n"/>
      <c r="U655" s="307" t="n"/>
      <c r="V655" s="307" t="n"/>
      <c r="W655" s="307" t="n"/>
      <c r="X655" s="307" t="n"/>
      <c r="Y655" s="307" t="n"/>
      <c r="Z655" s="307" t="n"/>
      <c r="AA655" s="307" t="n"/>
      <c r="AB655" s="307" t="n"/>
      <c r="AC655" s="307" t="n"/>
      <c r="AD655" s="307" t="n"/>
      <c r="AE655" s="307" t="n"/>
      <c r="AF655" s="307" t="n"/>
      <c r="AG655" s="307" t="n"/>
      <c r="AH655" s="307" t="n"/>
      <c r="AI655" s="307" t="n"/>
      <c r="AJ655" s="307" t="n"/>
      <c r="AK655" s="307" t="n"/>
      <c r="AL655" s="307" t="n"/>
      <c r="AM655" s="307" t="n"/>
      <c r="AN655" s="307" t="n"/>
      <c r="AO655" s="307" t="n"/>
      <c r="AP655" s="307" t="n"/>
      <c r="AQ655" s="307" t="n"/>
      <c r="AR655" s="307" t="n"/>
      <c r="AS655" s="307" t="n"/>
      <c r="AT655" s="307" t="n"/>
      <c r="AU655" s="307" t="n"/>
      <c r="AV655" s="307" t="n"/>
      <c r="AW655" s="307" t="n"/>
      <c r="AX655" s="307" t="n"/>
      <c r="AY655" s="307" t="n"/>
      <c r="AZ655" s="307" t="n"/>
      <c r="BA655" s="307" t="n"/>
      <c r="BB655" s="307" t="n"/>
      <c r="BC655" s="307" t="n"/>
      <c r="BD655" s="307" t="n"/>
      <c r="BE655" s="307" t="n"/>
      <c r="BF655" s="307" t="n"/>
      <c r="BG655" s="307" t="n"/>
      <c r="BH655" s="307" t="n"/>
      <c r="BI655" s="307" t="n"/>
      <c r="BJ655" s="307" t="n"/>
      <c r="BK655" s="307" t="n"/>
      <c r="BL655" s="307" t="n"/>
      <c r="BM655" s="307" t="n"/>
      <c r="BN655" s="307" t="n"/>
      <c r="BO655" s="307" t="n"/>
      <c r="BP655" s="307" t="n"/>
      <c r="BQ655" s="307" t="n"/>
      <c r="BR655" s="307" t="n"/>
      <c r="BS655" s="307" t="n"/>
      <c r="BT655" s="307" t="n"/>
      <c r="BU655" s="307" t="n"/>
      <c r="BV655" s="307" t="n"/>
      <c r="BW655" s="307" t="n"/>
      <c r="BX655" s="307" t="n"/>
      <c r="BY655" s="307" t="n"/>
      <c r="BZ655" s="307" t="n"/>
      <c r="CA655" s="307" t="n"/>
      <c r="CB655" s="307" t="n"/>
      <c r="CC655" s="302" t="n"/>
      <c r="CD655" s="302" t="n"/>
      <c r="CE655" s="302" t="n"/>
      <c r="CF655" s="302" t="n"/>
      <c r="CG655" s="302" t="n"/>
      <c r="CH655" s="302" t="n"/>
      <c r="CI655" s="302" t="n"/>
      <c r="CJ655" s="302" t="n"/>
      <c r="CK655" s="302" t="n"/>
      <c r="CL655" s="302" t="n"/>
      <c r="CM655" s="302" t="n"/>
      <c r="CN655" s="302" t="n"/>
      <c r="CO655" s="302" t="n"/>
      <c r="CP655" s="302" t="n"/>
      <c r="CQ655" s="302" t="n"/>
      <c r="CR655" s="302" t="n"/>
      <c r="CS655" s="302" t="n"/>
      <c r="CT655" s="302" t="n"/>
      <c r="CU655" s="302" t="n"/>
      <c r="CV655" s="302" t="n"/>
    </row>
  </sheetData>
  <pageMargins left="0.2" right="0.2" top="0.5" bottom="0.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8.75" customWidth="1" style="412" min="8" max="26"/>
  </cols>
  <sheetData>
    <row r="1" ht="39.75" customHeight="1" s="412">
      <c r="A1" s="325" t="n"/>
      <c r="B1" s="325" t="n"/>
      <c r="C1" s="325" t="n"/>
      <c r="D1" s="325" t="n"/>
      <c r="E1" s="325" t="n"/>
      <c r="F1" s="325" t="n"/>
      <c r="G1" s="325" t="n"/>
      <c r="H1" s="325" t="n"/>
      <c r="I1" s="325" t="n"/>
      <c r="J1" s="325" t="n"/>
      <c r="K1" s="325" t="n"/>
      <c r="L1" s="325" t="n"/>
      <c r="M1" s="325" t="n"/>
      <c r="N1" s="325" t="n"/>
      <c r="O1" s="325" t="n"/>
      <c r="P1" s="325" t="n"/>
      <c r="Q1" s="325" t="n"/>
      <c r="R1" s="325" t="n"/>
      <c r="S1" s="325" t="n"/>
      <c r="T1" s="325" t="n"/>
      <c r="U1" s="325" t="n"/>
      <c r="V1" s="325" t="n"/>
      <c r="W1" s="325" t="n"/>
      <c r="X1" s="325" t="n"/>
      <c r="Y1" s="325" t="n"/>
      <c r="Z1" s="325" t="n"/>
    </row>
    <row r="2" ht="30" customHeight="1" s="412">
      <c r="A2" s="1" t="inlineStr">
        <is>
          <t>Columbia Sportswear Company | Key Stats</t>
        </is>
      </c>
      <c r="B2" s="1" t="n"/>
      <c r="C2" s="1" t="n"/>
      <c r="D2" s="1" t="n"/>
      <c r="E2" s="1" t="n"/>
      <c r="F2" s="1" t="n"/>
      <c r="G2" s="1" t="n"/>
      <c r="H2" s="1" t="n"/>
      <c r="I2" s="1" t="n"/>
      <c r="J2" s="1" t="n"/>
      <c r="K2" s="1" t="n"/>
      <c r="L2" s="325" t="n"/>
      <c r="M2" s="325" t="n"/>
      <c r="N2" s="325" t="n"/>
      <c r="O2" s="325" t="n"/>
      <c r="P2" s="325" t="n"/>
      <c r="Q2" s="325" t="n"/>
      <c r="R2" s="325" t="n"/>
      <c r="S2" s="325" t="n"/>
      <c r="T2" s="325" t="n"/>
      <c r="U2" s="325" t="n"/>
      <c r="V2" s="325" t="n"/>
      <c r="W2" s="325" t="n"/>
      <c r="X2" s="325" t="n"/>
      <c r="Y2" s="325" t="n"/>
      <c r="Z2" s="325" t="n"/>
    </row>
    <row r="3" ht="12.75" customHeight="1" s="412">
      <c r="A3" s="326" t="inlineStr">
        <is>
          <t>NASDAQGS:COLM (MI KEY: 4419132; SPCIQ KEY: 384300)</t>
        </is>
      </c>
      <c r="B3" s="325" t="n"/>
      <c r="C3" s="325" t="n"/>
      <c r="D3" s="325" t="n"/>
      <c r="E3" s="325" t="n"/>
      <c r="F3" s="325" t="n"/>
      <c r="G3" s="325" t="n"/>
      <c r="H3" s="325" t="n"/>
      <c r="I3" s="325" t="n"/>
      <c r="J3" s="325" t="n"/>
      <c r="K3" s="325" t="n"/>
      <c r="L3" s="325" t="n"/>
      <c r="M3" s="325" t="n"/>
      <c r="N3" s="325" t="n"/>
      <c r="O3" s="325" t="n"/>
      <c r="P3" s="325" t="n"/>
      <c r="Q3" s="325" t="n"/>
      <c r="R3" s="325" t="n"/>
      <c r="S3" s="325" t="n"/>
      <c r="T3" s="325" t="n"/>
      <c r="U3" s="325" t="n"/>
      <c r="V3" s="325" t="n"/>
      <c r="W3" s="325" t="n"/>
      <c r="X3" s="325" t="n"/>
      <c r="Y3" s="325" t="n"/>
      <c r="Z3" s="325" t="n"/>
    </row>
    <row r="4" ht="12.75" customHeight="1" s="412">
      <c r="A4" s="325" t="n"/>
      <c r="B4" s="325" t="n"/>
      <c r="C4" s="325" t="n"/>
      <c r="D4" s="325" t="n"/>
      <c r="E4" s="325" t="n"/>
      <c r="F4" s="325" t="n"/>
      <c r="G4" s="325" t="n"/>
      <c r="H4" s="325" t="n"/>
      <c r="I4" s="325" t="n"/>
      <c r="J4" s="325" t="n"/>
      <c r="K4" s="325" t="n"/>
      <c r="L4" s="325" t="n"/>
      <c r="M4" s="325" t="n"/>
      <c r="N4" s="325" t="n"/>
      <c r="O4" s="325" t="n"/>
      <c r="P4" s="325" t="n"/>
      <c r="Q4" s="325" t="n"/>
      <c r="R4" s="325" t="n"/>
      <c r="S4" s="325" t="n"/>
      <c r="T4" s="325" t="n"/>
      <c r="U4" s="325" t="n"/>
      <c r="V4" s="325" t="n"/>
      <c r="W4" s="325" t="n"/>
      <c r="X4" s="325" t="n"/>
      <c r="Y4" s="325" t="n"/>
      <c r="Z4" s="325" t="n"/>
    </row>
    <row r="5" ht="12.75" customHeight="1" s="412">
      <c r="A5" s="326" t="inlineStr">
        <is>
          <t>Source:  S&amp;P Capital IQ</t>
        </is>
      </c>
      <c r="B5" s="325" t="n"/>
      <c r="C5" s="325" t="n"/>
      <c r="D5" s="325" t="n"/>
      <c r="E5" s="325" t="n"/>
      <c r="F5" s="325" t="n"/>
      <c r="G5" s="325" t="n"/>
      <c r="H5" s="325" t="n"/>
      <c r="I5" s="325" t="n"/>
      <c r="J5" s="325" t="n"/>
      <c r="K5" s="325" t="n"/>
      <c r="L5" s="325" t="n"/>
      <c r="M5" s="325" t="n"/>
      <c r="N5" s="325" t="n"/>
      <c r="O5" s="325" t="n"/>
      <c r="P5" s="325" t="n"/>
      <c r="Q5" s="325" t="n"/>
      <c r="R5" s="325" t="n"/>
      <c r="S5" s="325" t="n"/>
      <c r="T5" s="325" t="n"/>
      <c r="U5" s="325" t="n"/>
      <c r="V5" s="325" t="n"/>
      <c r="W5" s="325" t="n"/>
      <c r="X5" s="325" t="n"/>
      <c r="Y5" s="325" t="n"/>
      <c r="Z5" s="325" t="n"/>
    </row>
    <row r="6" ht="12.75" customHeight="1" s="412">
      <c r="A6" s="326" t="inlineStr">
        <is>
          <t>Period Category:  Fiscal</t>
        </is>
      </c>
      <c r="B6" s="325" t="n"/>
      <c r="C6" s="325" t="n"/>
      <c r="D6" s="325" t="n"/>
      <c r="E6" s="325" t="n"/>
      <c r="F6" s="325" t="n"/>
      <c r="G6" s="325" t="n"/>
      <c r="H6" s="325" t="n"/>
      <c r="I6" s="325" t="n"/>
      <c r="J6" s="325" t="n"/>
      <c r="K6" s="325" t="n"/>
      <c r="L6" s="325" t="n"/>
      <c r="M6" s="325" t="n"/>
      <c r="N6" s="325" t="n"/>
      <c r="O6" s="325" t="n"/>
      <c r="P6" s="325" t="n"/>
      <c r="Q6" s="325" t="n"/>
      <c r="R6" s="325" t="n"/>
      <c r="S6" s="325" t="n"/>
      <c r="T6" s="325" t="n"/>
      <c r="U6" s="325" t="n"/>
      <c r="V6" s="325" t="n"/>
      <c r="W6" s="325" t="n"/>
      <c r="X6" s="325" t="n"/>
      <c r="Y6" s="325" t="n"/>
      <c r="Z6" s="325" t="n"/>
    </row>
    <row r="7" ht="12.75" customHeight="1" s="412">
      <c r="A7" s="326" t="inlineStr">
        <is>
          <t>Periods:  Years</t>
        </is>
      </c>
      <c r="B7" s="325" t="n"/>
      <c r="C7" s="325" t="n"/>
      <c r="D7" s="325" t="n"/>
      <c r="E7" s="325" t="n"/>
      <c r="F7" s="325" t="n"/>
      <c r="G7" s="325" t="n"/>
      <c r="H7" s="325" t="n"/>
      <c r="I7" s="325" t="n"/>
      <c r="J7" s="325" t="n"/>
      <c r="K7" s="325" t="n"/>
      <c r="L7" s="325" t="n"/>
      <c r="M7" s="325" t="n"/>
      <c r="N7" s="325" t="n"/>
      <c r="O7" s="325" t="n"/>
      <c r="P7" s="325" t="n"/>
      <c r="Q7" s="325" t="n"/>
      <c r="R7" s="325" t="n"/>
      <c r="S7" s="325" t="n"/>
      <c r="T7" s="325" t="n"/>
      <c r="U7" s="325" t="n"/>
      <c r="V7" s="325" t="n"/>
      <c r="W7" s="325" t="n"/>
      <c r="X7" s="325" t="n"/>
      <c r="Y7" s="325" t="n"/>
      <c r="Z7" s="325" t="n"/>
    </row>
    <row r="8" ht="12.75" customHeight="1" s="412">
      <c r="A8" s="326" t="inlineStr">
        <is>
          <t>Sort Order:  Latest on Right</t>
        </is>
      </c>
      <c r="B8" s="325" t="n"/>
      <c r="C8" s="325" t="n"/>
      <c r="D8" s="325" t="n"/>
      <c r="E8" s="325" t="n"/>
      <c r="F8" s="325" t="n"/>
      <c r="G8" s="325" t="n"/>
      <c r="H8" s="325" t="n"/>
      <c r="I8" s="325" t="n"/>
      <c r="J8" s="325" t="n"/>
      <c r="K8" s="325" t="n"/>
      <c r="L8" s="325" t="n"/>
      <c r="M8" s="325" t="n"/>
      <c r="N8" s="325" t="n"/>
      <c r="O8" s="325" t="n"/>
      <c r="P8" s="325" t="n"/>
      <c r="Q8" s="325" t="n"/>
      <c r="R8" s="325" t="n"/>
      <c r="S8" s="325" t="n"/>
      <c r="T8" s="325" t="n"/>
      <c r="U8" s="325" t="n"/>
      <c r="V8" s="325" t="n"/>
      <c r="W8" s="325" t="n"/>
      <c r="X8" s="325" t="n"/>
      <c r="Y8" s="325" t="n"/>
      <c r="Z8" s="325" t="n"/>
    </row>
    <row r="9" ht="12.75" customHeight="1" s="412">
      <c r="A9" s="326" t="inlineStr">
        <is>
          <t>Currency: U.S. Dollar (USD)</t>
        </is>
      </c>
      <c r="B9" s="325" t="n"/>
      <c r="C9" s="325" t="n"/>
      <c r="D9" s="325" t="n"/>
      <c r="E9" s="325" t="n"/>
      <c r="F9" s="325" t="n"/>
      <c r="G9" s="325" t="n"/>
      <c r="H9" s="325" t="n"/>
      <c r="I9" s="325" t="n"/>
      <c r="J9" s="325" t="n"/>
      <c r="K9" s="325" t="n"/>
      <c r="L9" s="325" t="n"/>
      <c r="M9" s="325" t="n"/>
      <c r="N9" s="325" t="n"/>
      <c r="O9" s="325" t="n"/>
      <c r="P9" s="325" t="n"/>
      <c r="Q9" s="325" t="n"/>
      <c r="R9" s="325" t="n"/>
      <c r="S9" s="325" t="n"/>
      <c r="T9" s="325" t="n"/>
      <c r="U9" s="325" t="n"/>
      <c r="V9" s="325" t="n"/>
      <c r="W9" s="325" t="n"/>
      <c r="X9" s="325" t="n"/>
      <c r="Y9" s="325" t="n"/>
      <c r="Z9" s="325" t="n"/>
    </row>
    <row r="10" ht="12.75" customHeight="1" s="412">
      <c r="A10" s="326" t="inlineStr">
        <is>
          <t>Magnitude: Thousands (K)</t>
        </is>
      </c>
      <c r="B10" s="325" t="n"/>
      <c r="C10" s="325" t="n"/>
      <c r="D10" s="325" t="n"/>
      <c r="E10" s="325" t="n"/>
      <c r="F10" s="325" t="n"/>
      <c r="G10" s="325" t="n"/>
      <c r="H10" s="325" t="n"/>
      <c r="I10" s="325" t="n"/>
      <c r="J10" s="325" t="n"/>
      <c r="K10" s="325" t="n"/>
      <c r="L10" s="325" t="n"/>
      <c r="M10" s="325" t="n"/>
      <c r="N10" s="325" t="n"/>
      <c r="O10" s="325" t="n"/>
      <c r="P10" s="325" t="n"/>
      <c r="Q10" s="325" t="n"/>
      <c r="R10" s="325" t="n"/>
      <c r="S10" s="325" t="n"/>
      <c r="T10" s="325" t="n"/>
      <c r="U10" s="325" t="n"/>
      <c r="V10" s="325" t="n"/>
      <c r="W10" s="325" t="n"/>
      <c r="X10" s="325" t="n"/>
      <c r="Y10" s="325" t="n"/>
      <c r="Z10" s="325" t="n"/>
    </row>
    <row r="11" ht="12.75" customHeight="1" s="412">
      <c r="A11" s="327" t="n"/>
      <c r="B11" s="325" t="n"/>
      <c r="C11" s="325" t="n"/>
      <c r="D11" s="325" t="n"/>
      <c r="E11" s="325" t="n"/>
      <c r="F11" s="325" t="n"/>
      <c r="G11" s="325" t="n"/>
      <c r="H11" s="325" t="n"/>
      <c r="I11" s="325" t="n"/>
      <c r="J11" s="325" t="n"/>
      <c r="K11" s="325" t="n"/>
      <c r="L11" s="325" t="n"/>
      <c r="M11" s="325" t="n"/>
      <c r="N11" s="325" t="n"/>
      <c r="O11" s="325" t="n"/>
      <c r="P11" s="325" t="n"/>
      <c r="Q11" s="325" t="n"/>
      <c r="R11" s="325" t="n"/>
      <c r="S11" s="325" t="n"/>
      <c r="T11" s="325" t="n"/>
      <c r="U11" s="325" t="n"/>
      <c r="V11" s="325" t="n"/>
      <c r="W11" s="325" t="n"/>
      <c r="X11" s="325" t="n"/>
      <c r="Y11" s="325" t="n"/>
      <c r="Z11" s="325" t="n"/>
    </row>
    <row r="12" ht="12.75" customHeight="1" s="412">
      <c r="A12" s="328" t="n"/>
      <c r="B12" s="329" t="inlineStr">
        <is>
          <t>2022 FY</t>
        </is>
      </c>
      <c r="C12" s="329" t="inlineStr">
        <is>
          <t>2023 FY</t>
        </is>
      </c>
      <c r="D12" s="329" t="inlineStr">
        <is>
          <t>2024 FQ1 LTM</t>
        </is>
      </c>
      <c r="E12" s="329" t="inlineStr">
        <is>
          <t>2024FY E</t>
        </is>
      </c>
      <c r="F12" s="329" t="inlineStr">
        <is>
          <t>2025FY E</t>
        </is>
      </c>
      <c r="G12" s="329" t="inlineStr">
        <is>
          <t>2026FY E</t>
        </is>
      </c>
      <c r="H12" s="325" t="n"/>
      <c r="I12" s="325" t="n"/>
      <c r="J12" s="325" t="n"/>
      <c r="K12" s="325" t="n"/>
      <c r="L12" s="325" t="n"/>
      <c r="M12" s="325" t="n"/>
      <c r="N12" s="325" t="n"/>
      <c r="O12" s="325" t="n"/>
      <c r="P12" s="325" t="n"/>
      <c r="Q12" s="325" t="n"/>
      <c r="R12" s="325" t="n"/>
      <c r="S12" s="325" t="n"/>
      <c r="T12" s="325" t="n"/>
      <c r="U12" s="325" t="n"/>
      <c r="V12" s="325" t="n"/>
      <c r="W12" s="325" t="n"/>
      <c r="X12" s="325" t="n"/>
      <c r="Y12" s="325" t="n"/>
      <c r="Z12" s="325" t="n"/>
    </row>
    <row r="13" ht="12.75" customHeight="1" s="412">
      <c r="A13" s="326" t="inlineStr">
        <is>
          <t>Period Ended</t>
        </is>
      </c>
      <c r="B13" s="330" t="n">
        <v>44926</v>
      </c>
      <c r="C13" s="330" t="n">
        <v>45291</v>
      </c>
      <c r="D13" s="330" t="n">
        <v>45382</v>
      </c>
      <c r="E13" s="330" t="n">
        <v>45657</v>
      </c>
      <c r="F13" s="330" t="n">
        <v>46022</v>
      </c>
      <c r="G13" s="330" t="n">
        <v>46387</v>
      </c>
      <c r="H13" s="325" t="n"/>
      <c r="I13" s="325" t="n"/>
      <c r="J13" s="325" t="n"/>
      <c r="K13" s="325" t="n"/>
      <c r="L13" s="325" t="n"/>
      <c r="M13" s="325" t="n"/>
      <c r="N13" s="325" t="n"/>
      <c r="O13" s="325" t="n"/>
      <c r="P13" s="325" t="n"/>
      <c r="Q13" s="325" t="n"/>
      <c r="R13" s="325" t="n"/>
      <c r="S13" s="325" t="n"/>
      <c r="T13" s="325" t="n"/>
      <c r="U13" s="325" t="n"/>
      <c r="V13" s="325" t="n"/>
      <c r="W13" s="325" t="n"/>
      <c r="X13" s="325" t="n"/>
      <c r="Y13" s="325" t="n"/>
      <c r="Z13" s="325" t="n"/>
    </row>
    <row r="14" ht="12.75" customHeight="1" s="412">
      <c r="A14" s="326" t="inlineStr">
        <is>
          <t>Spot Exchange Rate ($)</t>
        </is>
      </c>
      <c r="B14" s="466" t="n">
        <v>1</v>
      </c>
      <c r="C14" s="466" t="n">
        <v>1</v>
      </c>
      <c r="D14" s="466" t="n">
        <v>1</v>
      </c>
      <c r="E14" s="466" t="n">
        <v>1</v>
      </c>
      <c r="F14" s="466" t="n">
        <v>1</v>
      </c>
      <c r="G14" s="466" t="n">
        <v>1</v>
      </c>
      <c r="H14" s="325" t="n"/>
      <c r="I14" s="325" t="n"/>
      <c r="J14" s="325" t="n"/>
      <c r="K14" s="325" t="n"/>
      <c r="L14" s="325" t="n"/>
      <c r="M14" s="325" t="n"/>
      <c r="N14" s="325" t="n"/>
      <c r="O14" s="325" t="n"/>
      <c r="P14" s="325" t="n"/>
      <c r="Q14" s="325" t="n"/>
      <c r="R14" s="325" t="n"/>
      <c r="S14" s="325" t="n"/>
      <c r="T14" s="325" t="n"/>
      <c r="U14" s="325" t="n"/>
      <c r="V14" s="325" t="n"/>
      <c r="W14" s="325" t="n"/>
      <c r="X14" s="325" t="n"/>
      <c r="Y14" s="325" t="n"/>
      <c r="Z14" s="325" t="n"/>
    </row>
    <row r="15" ht="12.75" customHeight="1" s="412">
      <c r="A15" s="326" t="inlineStr">
        <is>
          <t>Average Exchange Rate ($)</t>
        </is>
      </c>
      <c r="B15" s="466" t="n">
        <v>1</v>
      </c>
      <c r="C15" s="466" t="n">
        <v>1</v>
      </c>
      <c r="D15" s="466" t="n">
        <v>1</v>
      </c>
      <c r="E15" s="466" t="n">
        <v>1</v>
      </c>
      <c r="F15" s="466" t="n">
        <v>1</v>
      </c>
      <c r="G15" s="466" t="n">
        <v>1</v>
      </c>
      <c r="H15" s="325" t="n"/>
      <c r="I15" s="325" t="n"/>
      <c r="J15" s="325" t="n"/>
      <c r="K15" s="325" t="n"/>
      <c r="L15" s="325" t="n"/>
      <c r="M15" s="325" t="n"/>
      <c r="N15" s="325" t="n"/>
      <c r="O15" s="325" t="n"/>
      <c r="P15" s="325" t="n"/>
      <c r="Q15" s="325" t="n"/>
      <c r="R15" s="325" t="n"/>
      <c r="S15" s="325" t="n"/>
      <c r="T15" s="325" t="n"/>
      <c r="U15" s="325" t="n"/>
      <c r="V15" s="325" t="n"/>
      <c r="W15" s="325" t="n"/>
      <c r="X15" s="325" t="n"/>
      <c r="Y15" s="325" t="n"/>
      <c r="Z15" s="32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25" t="n"/>
      <c r="I16" s="325" t="n"/>
      <c r="J16" s="325" t="n"/>
      <c r="K16" s="325" t="n"/>
      <c r="L16" s="325" t="n"/>
      <c r="M16" s="325" t="n"/>
      <c r="N16" s="325" t="n"/>
      <c r="O16" s="325" t="n"/>
      <c r="P16" s="325" t="n"/>
      <c r="Q16" s="325" t="n"/>
      <c r="R16" s="325" t="n"/>
      <c r="S16" s="325" t="n"/>
      <c r="T16" s="325" t="n"/>
      <c r="U16" s="325" t="n"/>
      <c r="V16" s="325" t="n"/>
      <c r="W16" s="325" t="n"/>
      <c r="X16" s="325" t="n"/>
      <c r="Y16" s="325" t="n"/>
      <c r="Z16" s="325" t="n"/>
    </row>
    <row r="17" ht="12.75" customHeight="1" s="412">
      <c r="A17" s="326" t="inlineStr">
        <is>
          <t>Total Revenue ($000)</t>
        </is>
      </c>
      <c r="B17" s="467" t="n">
        <v>3464152</v>
      </c>
      <c r="C17" s="467" t="n">
        <v>3487203</v>
      </c>
      <c r="D17" s="467" t="n">
        <v>3436592</v>
      </c>
      <c r="E17" s="467" t="n">
        <v>3390821.1</v>
      </c>
      <c r="F17" s="467" t="n">
        <v>3555214.63</v>
      </c>
      <c r="G17" s="467" t="n">
        <v>3716944.46</v>
      </c>
      <c r="H17" s="325" t="n"/>
      <c r="I17" s="325" t="n"/>
      <c r="J17" s="325" t="n"/>
      <c r="K17" s="325" t="n"/>
      <c r="L17" s="325" t="n"/>
      <c r="M17" s="325" t="n"/>
      <c r="N17" s="325" t="n"/>
      <c r="O17" s="325" t="n"/>
      <c r="P17" s="325" t="n"/>
      <c r="Q17" s="325" t="n"/>
      <c r="R17" s="325" t="n"/>
      <c r="S17" s="325" t="n"/>
      <c r="T17" s="325" t="n"/>
      <c r="U17" s="325" t="n"/>
      <c r="V17" s="325" t="n"/>
      <c r="W17" s="325" t="n"/>
      <c r="X17" s="325" t="n"/>
      <c r="Y17" s="325" t="n"/>
      <c r="Z17" s="325" t="n"/>
    </row>
    <row r="18" ht="12.75" customHeight="1" s="412">
      <c r="A18" s="326" t="inlineStr">
        <is>
          <t xml:space="preserve">        Total Revenues, 1 Year Growth (%)</t>
        </is>
      </c>
      <c r="B18" s="468" t="n">
        <v>10.803</v>
      </c>
      <c r="C18" s="468" t="n">
        <v>0.665</v>
      </c>
      <c r="D18" s="468" t="n">
        <v>-2.459</v>
      </c>
      <c r="E18" s="468" t="n">
        <v>-2.764</v>
      </c>
      <c r="F18" s="468" t="n">
        <v>4.848</v>
      </c>
      <c r="G18" s="468" t="n">
        <v>4.549</v>
      </c>
      <c r="H18" s="325" t="n"/>
      <c r="I18" s="325" t="n"/>
      <c r="J18" s="325" t="n"/>
      <c r="K18" s="325" t="n"/>
      <c r="L18" s="325" t="n"/>
      <c r="M18" s="325" t="n"/>
      <c r="N18" s="325" t="n"/>
      <c r="O18" s="325" t="n"/>
      <c r="P18" s="325" t="n"/>
      <c r="Q18" s="325" t="n"/>
      <c r="R18" s="325" t="n"/>
      <c r="S18" s="325" t="n"/>
      <c r="T18" s="325" t="n"/>
      <c r="U18" s="325" t="n"/>
      <c r="V18" s="325" t="n"/>
      <c r="W18" s="325" t="n"/>
      <c r="X18" s="325" t="n"/>
      <c r="Y18" s="325" t="n"/>
      <c r="Z18" s="325" t="n"/>
    </row>
    <row r="19" ht="12.75" customHeight="1" s="412">
      <c r="A19" s="326" t="inlineStr">
        <is>
          <t>Gross Profit ($000)</t>
        </is>
      </c>
      <c r="B19" s="467" t="n">
        <v>1711078</v>
      </c>
      <c r="C19" s="467" t="n">
        <v>1729932</v>
      </c>
      <c r="D19" s="467" t="n">
        <v>1719991</v>
      </c>
      <c r="E19" s="332" t="inlineStr">
        <is>
          <t>NA</t>
        </is>
      </c>
      <c r="F19" s="332" t="inlineStr">
        <is>
          <t>NA</t>
        </is>
      </c>
      <c r="G19" s="332" t="inlineStr">
        <is>
          <t>NA</t>
        </is>
      </c>
      <c r="H19" s="325" t="n"/>
      <c r="I19" s="325" t="n"/>
      <c r="J19" s="325" t="n"/>
      <c r="K19" s="325" t="n"/>
      <c r="L19" s="325" t="n"/>
      <c r="M19" s="325" t="n"/>
      <c r="N19" s="325" t="n"/>
      <c r="O19" s="325" t="n"/>
      <c r="P19" s="325" t="n"/>
      <c r="Q19" s="325" t="n"/>
      <c r="R19" s="325" t="n"/>
      <c r="S19" s="325" t="n"/>
      <c r="T19" s="325" t="n"/>
      <c r="U19" s="325" t="n"/>
      <c r="V19" s="325" t="n"/>
      <c r="W19" s="325" t="n"/>
      <c r="X19" s="325" t="n"/>
      <c r="Y19" s="325" t="n"/>
      <c r="Z19" s="325" t="n"/>
    </row>
    <row r="20" ht="12.75" customHeight="1" s="412">
      <c r="A20" s="326" t="inlineStr">
        <is>
          <t xml:space="preserve">        Gross Profit Margin (%)</t>
        </is>
      </c>
      <c r="B20" s="468" t="n">
        <v>49.394</v>
      </c>
      <c r="C20" s="468" t="n">
        <v>49.608</v>
      </c>
      <c r="D20" s="468" t="n">
        <v>50.049</v>
      </c>
      <c r="E20" s="468" t="n">
        <v>50.56</v>
      </c>
      <c r="F20" s="468" t="n">
        <v>50.91</v>
      </c>
      <c r="G20" s="468" t="n">
        <v>51.039</v>
      </c>
      <c r="H20" s="325" t="n"/>
      <c r="I20" s="325" t="n"/>
      <c r="J20" s="325" t="n"/>
      <c r="K20" s="325" t="n"/>
      <c r="L20" s="325" t="n"/>
      <c r="M20" s="325" t="n"/>
      <c r="N20" s="325" t="n"/>
      <c r="O20" s="325" t="n"/>
      <c r="P20" s="325" t="n"/>
      <c r="Q20" s="325" t="n"/>
      <c r="R20" s="325" t="n"/>
      <c r="S20" s="325" t="n"/>
      <c r="T20" s="325" t="n"/>
      <c r="U20" s="325" t="n"/>
      <c r="V20" s="325" t="n"/>
      <c r="W20" s="325" t="n"/>
      <c r="X20" s="325" t="n"/>
      <c r="Y20" s="325" t="n"/>
      <c r="Z20" s="325" t="n"/>
    </row>
    <row r="21" ht="12.75" customHeight="1" s="412">
      <c r="A21" s="326" t="inlineStr">
        <is>
          <t>EBITDA ($000)</t>
        </is>
      </c>
      <c r="B21" s="467" t="n">
        <v>546903</v>
      </c>
      <c r="C21" s="467" t="n">
        <v>462336</v>
      </c>
      <c r="D21" s="467" t="n">
        <v>451826</v>
      </c>
      <c r="E21" s="467" t="n">
        <v>401815.24</v>
      </c>
      <c r="F21" s="467" t="n">
        <v>436244.82</v>
      </c>
      <c r="G21" s="467" t="n">
        <v>465989.3</v>
      </c>
      <c r="H21" s="325" t="n"/>
      <c r="I21" s="325" t="n"/>
      <c r="J21" s="325" t="n"/>
      <c r="K21" s="325" t="n"/>
      <c r="L21" s="325" t="n"/>
      <c r="M21" s="325" t="n"/>
      <c r="N21" s="325" t="n"/>
      <c r="O21" s="325" t="n"/>
      <c r="P21" s="325" t="n"/>
      <c r="Q21" s="325" t="n"/>
      <c r="R21" s="325" t="n"/>
      <c r="S21" s="325" t="n"/>
      <c r="T21" s="325" t="n"/>
      <c r="U21" s="325" t="n"/>
      <c r="V21" s="325" t="n"/>
      <c r="W21" s="325" t="n"/>
      <c r="X21" s="325" t="n"/>
      <c r="Y21" s="325" t="n"/>
      <c r="Z21" s="325" t="n"/>
    </row>
    <row r="22" ht="12.75" customHeight="1" s="412">
      <c r="A22" s="326" t="inlineStr">
        <is>
          <t xml:space="preserve">        EBITDA Margin (%)</t>
        </is>
      </c>
      <c r="B22" s="468" t="n">
        <v>15.788</v>
      </c>
      <c r="C22" s="468" t="n">
        <v>13.258</v>
      </c>
      <c r="D22" s="468" t="n">
        <v>13.148</v>
      </c>
      <c r="E22" s="468" t="n">
        <v>11.85</v>
      </c>
      <c r="F22" s="468" t="n">
        <v>12.271</v>
      </c>
      <c r="G22" s="468" t="n">
        <v>12.537</v>
      </c>
      <c r="H22" s="325" t="n"/>
      <c r="I22" s="325" t="n"/>
      <c r="J22" s="325" t="n"/>
      <c r="K22" s="325" t="n"/>
      <c r="L22" s="325" t="n"/>
      <c r="M22" s="325" t="n"/>
      <c r="N22" s="325" t="n"/>
      <c r="O22" s="325" t="n"/>
      <c r="P22" s="325" t="n"/>
      <c r="Q22" s="325" t="n"/>
      <c r="R22" s="325" t="n"/>
      <c r="S22" s="325" t="n"/>
      <c r="T22" s="325" t="n"/>
      <c r="U22" s="325" t="n"/>
      <c r="V22" s="325" t="n"/>
      <c r="W22" s="325" t="n"/>
      <c r="X22" s="325" t="n"/>
      <c r="Y22" s="325" t="n"/>
      <c r="Z22" s="325" t="n"/>
    </row>
    <row r="23" ht="12.75" customHeight="1" s="412">
      <c r="A23" s="326" t="inlineStr">
        <is>
          <t>EBIT ($000)</t>
        </is>
      </c>
      <c r="B23" s="467" t="n">
        <v>429504</v>
      </c>
      <c r="C23" s="467" t="n">
        <v>335284</v>
      </c>
      <c r="D23" s="467" t="n">
        <v>323538</v>
      </c>
      <c r="E23" s="467" t="n">
        <v>275711.48</v>
      </c>
      <c r="F23" s="467" t="n">
        <v>310590.9</v>
      </c>
      <c r="G23" s="467" t="n">
        <v>341609.47</v>
      </c>
      <c r="H23" s="325" t="n"/>
      <c r="I23" s="325" t="n"/>
      <c r="J23" s="325" t="n"/>
      <c r="K23" s="325" t="n"/>
      <c r="L23" s="325" t="n"/>
      <c r="M23" s="325" t="n"/>
      <c r="N23" s="325" t="n"/>
      <c r="O23" s="325" t="n"/>
      <c r="P23" s="325" t="n"/>
      <c r="Q23" s="325" t="n"/>
      <c r="R23" s="325" t="n"/>
      <c r="S23" s="325" t="n"/>
      <c r="T23" s="325" t="n"/>
      <c r="U23" s="325" t="n"/>
      <c r="V23" s="325" t="n"/>
      <c r="W23" s="325" t="n"/>
      <c r="X23" s="325" t="n"/>
      <c r="Y23" s="325" t="n"/>
      <c r="Z23" s="325" t="n"/>
    </row>
    <row r="24" ht="12.75" customHeight="1" s="412">
      <c r="A24" s="326" t="inlineStr">
        <is>
          <t xml:space="preserve">        EBIT Margin (%)</t>
        </is>
      </c>
      <c r="B24" s="468" t="n">
        <v>12.399</v>
      </c>
      <c r="C24" s="468" t="n">
        <v>9.615</v>
      </c>
      <c r="D24" s="468" t="n">
        <v>9.414999999999999</v>
      </c>
      <c r="E24" s="468" t="n">
        <v>8.131</v>
      </c>
      <c r="F24" s="468" t="n">
        <v>8.736000000000001</v>
      </c>
      <c r="G24" s="468" t="n">
        <v>9.191000000000001</v>
      </c>
      <c r="H24" s="325" t="n"/>
      <c r="I24" s="325" t="n"/>
      <c r="J24" s="325" t="n"/>
      <c r="K24" s="325" t="n"/>
      <c r="L24" s="325" t="n"/>
      <c r="M24" s="325" t="n"/>
      <c r="N24" s="325" t="n"/>
      <c r="O24" s="325" t="n"/>
      <c r="P24" s="325" t="n"/>
      <c r="Q24" s="325" t="n"/>
      <c r="R24" s="325" t="n"/>
      <c r="S24" s="325" t="n"/>
      <c r="T24" s="325" t="n"/>
      <c r="U24" s="325" t="n"/>
      <c r="V24" s="325" t="n"/>
      <c r="W24" s="325" t="n"/>
      <c r="X24" s="325" t="n"/>
      <c r="Y24" s="325" t="n"/>
      <c r="Z24" s="325" t="n"/>
    </row>
    <row r="25" ht="12.75" customHeight="1" s="412">
      <c r="A25" s="326" t="inlineStr">
        <is>
          <t>Earnings from Cont. Ops. ($000)</t>
        </is>
      </c>
      <c r="B25" s="467" t="n">
        <v>311440</v>
      </c>
      <c r="C25" s="467" t="n">
        <v>251400</v>
      </c>
      <c r="D25" s="467" t="n">
        <v>247498</v>
      </c>
      <c r="E25" s="332" t="inlineStr">
        <is>
          <t>NA</t>
        </is>
      </c>
      <c r="F25" s="332" t="inlineStr">
        <is>
          <t>NA</t>
        </is>
      </c>
      <c r="G25" s="332" t="inlineStr">
        <is>
          <t>NA</t>
        </is>
      </c>
      <c r="H25" s="325" t="n"/>
      <c r="I25" s="325" t="n"/>
      <c r="J25" s="325" t="n"/>
      <c r="K25" s="325" t="n"/>
      <c r="L25" s="325" t="n"/>
      <c r="M25" s="325" t="n"/>
      <c r="N25" s="325" t="n"/>
      <c r="O25" s="325" t="n"/>
      <c r="P25" s="325" t="n"/>
      <c r="Q25" s="325" t="n"/>
      <c r="R25" s="325" t="n"/>
      <c r="S25" s="325" t="n"/>
      <c r="T25" s="325" t="n"/>
      <c r="U25" s="325" t="n"/>
      <c r="V25" s="325" t="n"/>
      <c r="W25" s="325" t="n"/>
      <c r="X25" s="325" t="n"/>
      <c r="Y25" s="325" t="n"/>
      <c r="Z25" s="325" t="n"/>
    </row>
    <row r="26" ht="12.75" customHeight="1" s="412">
      <c r="A26" s="326" t="inlineStr">
        <is>
          <t xml:space="preserve">        Earnings from Cont Ops Margin (%)</t>
        </is>
      </c>
      <c r="B26" s="468" t="n">
        <v>8.99</v>
      </c>
      <c r="C26" s="468" t="n">
        <v>7.209</v>
      </c>
      <c r="D26" s="468" t="n">
        <v>7.202</v>
      </c>
      <c r="E26" s="332" t="inlineStr">
        <is>
          <t>NA</t>
        </is>
      </c>
      <c r="F26" s="332" t="inlineStr">
        <is>
          <t>NA</t>
        </is>
      </c>
      <c r="G26" s="332" t="inlineStr">
        <is>
          <t>NA</t>
        </is>
      </c>
      <c r="H26" s="325" t="n"/>
      <c r="I26" s="325" t="n"/>
      <c r="J26" s="325" t="n"/>
      <c r="K26" s="325" t="n"/>
      <c r="L26" s="325" t="n"/>
      <c r="M26" s="325" t="n"/>
      <c r="N26" s="325" t="n"/>
      <c r="O26" s="325" t="n"/>
      <c r="P26" s="325" t="n"/>
      <c r="Q26" s="325" t="n"/>
      <c r="R26" s="325" t="n"/>
      <c r="S26" s="325" t="n"/>
      <c r="T26" s="325" t="n"/>
      <c r="U26" s="325" t="n"/>
      <c r="V26" s="325" t="n"/>
      <c r="W26" s="325" t="n"/>
      <c r="X26" s="325" t="n"/>
      <c r="Y26" s="325" t="n"/>
      <c r="Z26" s="325" t="n"/>
    </row>
    <row r="27" ht="12.75" customHeight="1" s="412">
      <c r="A27" s="326" t="inlineStr">
        <is>
          <t>Net Income ($000)</t>
        </is>
      </c>
      <c r="B27" s="467" t="n">
        <v>311440</v>
      </c>
      <c r="C27" s="467" t="n">
        <v>251400</v>
      </c>
      <c r="D27" s="467" t="n">
        <v>247498</v>
      </c>
      <c r="E27" s="467" t="n">
        <v>233074.03</v>
      </c>
      <c r="F27" s="467" t="n">
        <v>254602.02</v>
      </c>
      <c r="G27" s="467" t="n">
        <v>278741.67</v>
      </c>
      <c r="H27" s="325" t="n"/>
      <c r="I27" s="325" t="n"/>
      <c r="J27" s="325" t="n"/>
      <c r="K27" s="325" t="n"/>
      <c r="L27" s="325" t="n"/>
      <c r="M27" s="325" t="n"/>
      <c r="N27" s="325" t="n"/>
      <c r="O27" s="325" t="n"/>
      <c r="P27" s="325" t="n"/>
      <c r="Q27" s="325" t="n"/>
      <c r="R27" s="325" t="n"/>
      <c r="S27" s="325" t="n"/>
      <c r="T27" s="325" t="n"/>
      <c r="U27" s="325" t="n"/>
      <c r="V27" s="325" t="n"/>
      <c r="W27" s="325" t="n"/>
      <c r="X27" s="325" t="n"/>
      <c r="Y27" s="325" t="n"/>
      <c r="Z27" s="325" t="n"/>
    </row>
    <row r="28" ht="12.75" customHeight="1" s="412">
      <c r="A28" s="326" t="inlineStr">
        <is>
          <t xml:space="preserve">        Net Income Margin (%)</t>
        </is>
      </c>
      <c r="B28" s="468" t="n">
        <v>8.99</v>
      </c>
      <c r="C28" s="468" t="n">
        <v>7.209</v>
      </c>
      <c r="D28" s="468" t="n">
        <v>7.202</v>
      </c>
      <c r="E28" s="468" t="n">
        <v>6.874</v>
      </c>
      <c r="F28" s="468" t="n">
        <v>7.161</v>
      </c>
      <c r="G28" s="468" t="n">
        <v>7.499</v>
      </c>
      <c r="H28" s="325" t="n"/>
      <c r="I28" s="325" t="n"/>
      <c r="J28" s="325" t="n"/>
      <c r="K28" s="325" t="n"/>
      <c r="L28" s="325" t="n"/>
      <c r="M28" s="325" t="n"/>
      <c r="N28" s="325" t="n"/>
      <c r="O28" s="325" t="n"/>
      <c r="P28" s="325" t="n"/>
      <c r="Q28" s="325" t="n"/>
      <c r="R28" s="325" t="n"/>
      <c r="S28" s="325" t="n"/>
      <c r="T28" s="325" t="n"/>
      <c r="U28" s="325" t="n"/>
      <c r="V28" s="325" t="n"/>
      <c r="W28" s="325" t="n"/>
      <c r="X28" s="325" t="n"/>
      <c r="Y28" s="325" t="n"/>
      <c r="Z28" s="325" t="n"/>
    </row>
    <row r="29" ht="12.75" customHeight="1" s="412">
      <c r="A29" s="326" t="inlineStr">
        <is>
          <t>Diluted EPS Excl. Extra Items ($)</t>
        </is>
      </c>
      <c r="B29" s="468" t="n">
        <v>4.95</v>
      </c>
      <c r="C29" s="468" t="n">
        <v>4.09</v>
      </c>
      <c r="D29" s="468" t="n">
        <v>4.072</v>
      </c>
      <c r="E29" s="468" t="n">
        <v>3.912</v>
      </c>
      <c r="F29" s="468" t="n">
        <v>4.418</v>
      </c>
      <c r="G29" s="468" t="n">
        <v>4.897</v>
      </c>
      <c r="H29" s="325" t="n"/>
      <c r="I29" s="325" t="n"/>
      <c r="J29" s="325" t="n"/>
      <c r="K29" s="325" t="n"/>
      <c r="L29" s="325" t="n"/>
      <c r="M29" s="325" t="n"/>
      <c r="N29" s="325" t="n"/>
      <c r="O29" s="325" t="n"/>
      <c r="P29" s="325" t="n"/>
      <c r="Q29" s="325" t="n"/>
      <c r="R29" s="325" t="n"/>
      <c r="S29" s="325" t="n"/>
      <c r="T29" s="325" t="n"/>
      <c r="U29" s="325" t="n"/>
      <c r="V29" s="325" t="n"/>
      <c r="W29" s="325" t="n"/>
      <c r="X29" s="325" t="n"/>
      <c r="Y29" s="325" t="n"/>
      <c r="Z29" s="325" t="n"/>
    </row>
    <row r="30" ht="12.75" customHeight="1" s="412">
      <c r="A30" s="326" t="inlineStr">
        <is>
          <t xml:space="preserve">        Diluted EPS Before Extra, 1 Year Growth (%)</t>
        </is>
      </c>
      <c r="B30" s="468" t="n">
        <v>-7.1295</v>
      </c>
      <c r="C30" s="468" t="n">
        <v>-17.3738</v>
      </c>
      <c r="D30" s="468" t="n">
        <v>-12.7619</v>
      </c>
      <c r="E30" s="468" t="n">
        <v>-11.235165</v>
      </c>
      <c r="F30" s="468" t="n">
        <v>12.936139</v>
      </c>
      <c r="G30" s="468" t="n">
        <v>10.844325</v>
      </c>
      <c r="H30" s="325" t="n"/>
      <c r="I30" s="325" t="n"/>
      <c r="J30" s="325" t="n"/>
      <c r="K30" s="325" t="n"/>
      <c r="L30" s="325" t="n"/>
      <c r="M30" s="325" t="n"/>
      <c r="N30" s="325" t="n"/>
      <c r="O30" s="325" t="n"/>
      <c r="P30" s="325" t="n"/>
      <c r="Q30" s="325" t="n"/>
      <c r="R30" s="325" t="n"/>
      <c r="S30" s="325" t="n"/>
      <c r="T30" s="325" t="n"/>
      <c r="U30" s="325" t="n"/>
      <c r="V30" s="325" t="n"/>
      <c r="W30" s="325" t="n"/>
      <c r="X30" s="325" t="n"/>
      <c r="Y30" s="325" t="n"/>
      <c r="Z30" s="32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25" t="n"/>
      <c r="I31" s="325" t="n"/>
      <c r="J31" s="325" t="n"/>
      <c r="K31" s="325" t="n"/>
      <c r="L31" s="325" t="n"/>
      <c r="M31" s="325" t="n"/>
      <c r="N31" s="325" t="n"/>
      <c r="O31" s="325" t="n"/>
      <c r="P31" s="325" t="n"/>
      <c r="Q31" s="325" t="n"/>
      <c r="R31" s="325" t="n"/>
      <c r="S31" s="325" t="n"/>
      <c r="T31" s="325" t="n"/>
      <c r="U31" s="325" t="n"/>
      <c r="V31" s="325" t="n"/>
      <c r="W31" s="325" t="n"/>
      <c r="X31" s="325" t="n"/>
      <c r="Y31" s="325" t="n"/>
      <c r="Z31" s="325" t="n"/>
    </row>
    <row r="32" ht="12.75" customHeight="1" s="412">
      <c r="A32" s="335" t="n"/>
      <c r="B32" s="325" t="n"/>
      <c r="C32" s="325" t="n"/>
      <c r="D32" s="325" t="n"/>
      <c r="E32" s="325" t="n"/>
      <c r="F32" s="325" t="n"/>
      <c r="G32" s="325" t="n"/>
      <c r="H32" s="325" t="n"/>
      <c r="I32" s="325" t="n"/>
      <c r="J32" s="325" t="n"/>
      <c r="K32" s="325" t="n"/>
      <c r="L32" s="325" t="n"/>
      <c r="M32" s="325" t="n"/>
      <c r="N32" s="325" t="n"/>
      <c r="O32" s="325" t="n"/>
      <c r="P32" s="325" t="n"/>
      <c r="Q32" s="325" t="n"/>
      <c r="R32" s="325" t="n"/>
      <c r="S32" s="325" t="n"/>
      <c r="T32" s="325" t="n"/>
      <c r="U32" s="325" t="n"/>
      <c r="V32" s="325" t="n"/>
      <c r="W32" s="325" t="n"/>
      <c r="X32" s="325" t="n"/>
      <c r="Y32" s="325" t="n"/>
      <c r="Z32" s="325" t="n"/>
    </row>
    <row r="33" ht="12.75" customHeight="1" s="412">
      <c r="A33" s="327" t="inlineStr">
        <is>
          <t>Periods Filter only applies to Key Financials</t>
        </is>
      </c>
      <c r="B33" s="325" t="n"/>
      <c r="C33" s="325" t="n"/>
      <c r="D33" s="325" t="n"/>
      <c r="E33" s="325" t="n"/>
      <c r="F33" s="325" t="n"/>
      <c r="G33" s="325" t="n"/>
      <c r="H33" s="325" t="n"/>
      <c r="I33" s="325" t="n"/>
      <c r="J33" s="325" t="n"/>
      <c r="K33" s="325" t="n"/>
      <c r="L33" s="325" t="n"/>
      <c r="M33" s="325" t="n"/>
      <c r="N33" s="325" t="n"/>
      <c r="O33" s="325" t="n"/>
      <c r="P33" s="325" t="n"/>
      <c r="Q33" s="325" t="n"/>
      <c r="R33" s="325" t="n"/>
      <c r="S33" s="325" t="n"/>
      <c r="T33" s="325" t="n"/>
      <c r="U33" s="325" t="n"/>
      <c r="V33" s="325" t="n"/>
      <c r="W33" s="325" t="n"/>
      <c r="X33" s="325" t="n"/>
      <c r="Y33" s="325" t="n"/>
      <c r="Z33" s="325" t="n"/>
    </row>
    <row r="34" ht="12" customHeight="1" s="412">
      <c r="A34" s="327" t="inlineStr">
        <is>
          <t>Per Share Items are based on the company's primary ticker.</t>
        </is>
      </c>
      <c r="B34" s="325" t="n"/>
      <c r="C34" s="325" t="n"/>
      <c r="D34" s="325" t="n"/>
      <c r="E34" s="325" t="n"/>
      <c r="F34" s="325" t="n"/>
      <c r="G34" s="325" t="n"/>
      <c r="H34" s="325" t="n"/>
      <c r="I34" s="325" t="n"/>
      <c r="J34" s="325" t="n"/>
      <c r="K34" s="325" t="n"/>
      <c r="L34" s="325" t="n"/>
      <c r="M34" s="325" t="n"/>
      <c r="N34" s="325" t="n"/>
      <c r="O34" s="325" t="n"/>
      <c r="P34" s="325" t="n"/>
      <c r="Q34" s="325" t="n"/>
      <c r="R34" s="325" t="n"/>
      <c r="S34" s="325" t="n"/>
      <c r="T34" s="325" t="n"/>
      <c r="U34" s="325" t="n"/>
      <c r="V34" s="325" t="n"/>
      <c r="W34" s="325" t="n"/>
      <c r="X34" s="325" t="n"/>
      <c r="Y34" s="325" t="n"/>
      <c r="Z34" s="325" t="n"/>
    </row>
    <row r="35" ht="12" customHeight="1" s="412">
      <c r="A35" s="327" t="inlineStr">
        <is>
          <t>All results are taken from the most recently filed statement for each period.</t>
        </is>
      </c>
      <c r="B35" s="325" t="n"/>
      <c r="C35" s="325" t="n"/>
      <c r="D35" s="325" t="n"/>
      <c r="E35" s="325" t="n"/>
      <c r="F35" s="325" t="n"/>
      <c r="G35" s="325" t="n"/>
      <c r="H35" s="325" t="n"/>
      <c r="I35" s="325" t="n"/>
      <c r="J35" s="325" t="n"/>
      <c r="K35" s="325" t="n"/>
      <c r="L35" s="325" t="n"/>
      <c r="M35" s="325" t="n"/>
      <c r="N35" s="325" t="n"/>
      <c r="O35" s="325" t="n"/>
      <c r="P35" s="325" t="n"/>
      <c r="Q35" s="325" t="n"/>
      <c r="R35" s="325" t="n"/>
      <c r="S35" s="325" t="n"/>
      <c r="T35" s="325" t="n"/>
      <c r="U35" s="325" t="n"/>
      <c r="V35" s="325" t="n"/>
      <c r="W35" s="325" t="n"/>
      <c r="X35" s="325" t="n"/>
      <c r="Y35" s="325" t="n"/>
      <c r="Z35" s="325" t="n"/>
    </row>
    <row r="36" ht="12" customHeight="1" s="412">
      <c r="A36" s="327" t="inlineStr">
        <is>
          <t>All forward period figures are consensus mean estimates provided by the brokers and may not be on a comparable basis as financials.</t>
        </is>
      </c>
      <c r="B36" s="325" t="n"/>
      <c r="C36" s="325" t="n"/>
      <c r="D36" s="325" t="n"/>
      <c r="E36" s="325" t="n"/>
      <c r="F36" s="325" t="n"/>
      <c r="G36" s="325" t="n"/>
      <c r="H36" s="325" t="n"/>
      <c r="I36" s="325" t="n"/>
      <c r="J36" s="325" t="n"/>
      <c r="K36" s="325" t="n"/>
      <c r="L36" s="325" t="n"/>
      <c r="M36" s="325" t="n"/>
      <c r="N36" s="325" t="n"/>
      <c r="O36" s="325" t="n"/>
      <c r="P36" s="325" t="n"/>
      <c r="Q36" s="325" t="n"/>
      <c r="R36" s="325" t="n"/>
      <c r="S36" s="325" t="n"/>
      <c r="T36" s="325" t="n"/>
      <c r="U36" s="325" t="n"/>
      <c r="V36" s="325" t="n"/>
      <c r="W36" s="325" t="n"/>
      <c r="X36" s="325" t="n"/>
      <c r="Y36" s="325" t="n"/>
      <c r="Z36" s="325" t="n"/>
    </row>
    <row r="37" ht="12.75" customHeight="1" s="412">
      <c r="A37" s="325" t="n"/>
      <c r="B37" s="325" t="n"/>
      <c r="C37" s="325" t="n"/>
      <c r="D37" s="325" t="n"/>
      <c r="E37" s="325" t="n"/>
      <c r="F37" s="325" t="n"/>
      <c r="G37" s="325" t="n"/>
      <c r="H37" s="325" t="n"/>
      <c r="I37" s="325" t="n"/>
      <c r="J37" s="325" t="n"/>
      <c r="K37" s="325" t="n"/>
      <c r="L37" s="325" t="n"/>
      <c r="M37" s="325" t="n"/>
      <c r="N37" s="325" t="n"/>
      <c r="O37" s="325" t="n"/>
      <c r="P37" s="325" t="n"/>
      <c r="Q37" s="325" t="n"/>
      <c r="R37" s="325" t="n"/>
      <c r="S37" s="325" t="n"/>
      <c r="T37" s="325" t="n"/>
      <c r="U37" s="325" t="n"/>
      <c r="V37" s="325" t="n"/>
      <c r="W37" s="325" t="n"/>
      <c r="X37" s="325" t="n"/>
      <c r="Y37" s="325" t="n"/>
      <c r="Z37" s="325" t="n"/>
    </row>
    <row r="38" ht="12" customHeight="1" s="412">
      <c r="A38" s="327" t="inlineStr">
        <is>
          <t>Growth Rates for forward periods are calculated against prior period estimates or actual pro forma results as disclosed on the Consensus Estimates page.</t>
        </is>
      </c>
      <c r="B38" s="325" t="n"/>
      <c r="C38" s="325" t="n"/>
      <c r="D38" s="325" t="n"/>
      <c r="E38" s="325" t="n"/>
      <c r="F38" s="325" t="n"/>
      <c r="G38" s="325" t="n"/>
      <c r="H38" s="325" t="n"/>
      <c r="I38" s="325" t="n"/>
      <c r="J38" s="325" t="n"/>
      <c r="K38" s="325" t="n"/>
      <c r="L38" s="325" t="n"/>
      <c r="M38" s="325" t="n"/>
      <c r="N38" s="325" t="n"/>
      <c r="O38" s="325" t="n"/>
      <c r="P38" s="325" t="n"/>
      <c r="Q38" s="325" t="n"/>
      <c r="R38" s="325" t="n"/>
      <c r="S38" s="325" t="n"/>
      <c r="T38" s="325" t="n"/>
      <c r="U38" s="325" t="n"/>
      <c r="V38" s="325" t="n"/>
      <c r="W38" s="325" t="n"/>
      <c r="X38" s="325" t="n"/>
      <c r="Y38" s="325" t="n"/>
      <c r="Z38" s="325" t="n"/>
    </row>
    <row r="39" ht="12.75" customHeight="1" s="412">
      <c r="A39" s="325" t="n"/>
      <c r="B39" s="325" t="n"/>
      <c r="C39" s="325" t="n"/>
      <c r="D39" s="325" t="n"/>
      <c r="E39" s="325" t="n"/>
      <c r="F39" s="325" t="n"/>
      <c r="G39" s="325" t="n"/>
      <c r="H39" s="325" t="n"/>
      <c r="I39" s="325" t="n"/>
      <c r="J39" s="325" t="n"/>
      <c r="K39" s="325" t="n"/>
      <c r="L39" s="325" t="n"/>
      <c r="M39" s="325" t="n"/>
      <c r="N39" s="325" t="n"/>
      <c r="O39" s="325" t="n"/>
      <c r="P39" s="325" t="n"/>
      <c r="Q39" s="325" t="n"/>
      <c r="R39" s="325" t="n"/>
      <c r="S39" s="325" t="n"/>
      <c r="T39" s="325" t="n"/>
      <c r="U39" s="325" t="n"/>
      <c r="V39" s="325" t="n"/>
      <c r="W39" s="325" t="n"/>
      <c r="X39" s="325" t="n"/>
      <c r="Y39" s="325" t="n"/>
      <c r="Z39" s="325" t="n"/>
    </row>
    <row r="40" ht="12" customHeight="1" s="412">
      <c r="A40" s="327" t="inlineStr">
        <is>
          <t>Growth Rates are calculated in originally reported currency only and will not reflect any currency conversion selected above.</t>
        </is>
      </c>
      <c r="B40" s="325" t="n"/>
      <c r="C40" s="325" t="n"/>
      <c r="D40" s="325" t="n"/>
      <c r="E40" s="325" t="n"/>
      <c r="F40" s="325" t="n"/>
      <c r="G40" s="325" t="n"/>
      <c r="H40" s="325" t="n"/>
      <c r="I40" s="325" t="n"/>
      <c r="J40" s="325" t="n"/>
      <c r="K40" s="325" t="n"/>
      <c r="L40" s="325" t="n"/>
      <c r="M40" s="325" t="n"/>
      <c r="N40" s="325" t="n"/>
      <c r="O40" s="325" t="n"/>
      <c r="P40" s="325" t="n"/>
      <c r="Q40" s="325" t="n"/>
      <c r="R40" s="325" t="n"/>
      <c r="S40" s="325" t="n"/>
      <c r="T40" s="325" t="n"/>
      <c r="U40" s="325" t="n"/>
      <c r="V40" s="325" t="n"/>
      <c r="W40" s="325" t="n"/>
      <c r="X40" s="325" t="n"/>
      <c r="Y40" s="325" t="n"/>
      <c r="Z40" s="325" t="n"/>
    </row>
    <row r="41" ht="12.75" customHeight="1" s="412">
      <c r="A41" s="325" t="n"/>
      <c r="B41" s="325" t="n"/>
      <c r="C41" s="325" t="n"/>
      <c r="D41" s="325" t="n"/>
      <c r="E41" s="325" t="n"/>
      <c r="F41" s="325" t="n"/>
      <c r="G41" s="325" t="n"/>
      <c r="H41" s="325" t="n"/>
      <c r="I41" s="325" t="n"/>
      <c r="J41" s="325" t="n"/>
      <c r="K41" s="325" t="n"/>
      <c r="L41" s="325" t="n"/>
      <c r="M41" s="325" t="n"/>
      <c r="N41" s="325" t="n"/>
      <c r="O41" s="325" t="n"/>
      <c r="P41" s="325" t="n"/>
      <c r="Q41" s="325" t="n"/>
      <c r="R41" s="325" t="n"/>
      <c r="S41" s="325" t="n"/>
      <c r="T41" s="325" t="n"/>
      <c r="U41" s="325" t="n"/>
      <c r="V41" s="325" t="n"/>
      <c r="W41" s="325" t="n"/>
      <c r="X41" s="325" t="n"/>
      <c r="Y41" s="325" t="n"/>
      <c r="Z41" s="325" t="n"/>
    </row>
    <row r="42" ht="12.75" customHeight="1" s="412">
      <c r="A42" s="326" t="n"/>
      <c r="B42" s="325" t="n"/>
      <c r="C42" s="325" t="n"/>
      <c r="D42" s="325" t="n"/>
      <c r="E42" s="325" t="n"/>
      <c r="F42" s="325" t="n"/>
      <c r="G42" s="325" t="n"/>
      <c r="H42" s="325" t="n"/>
      <c r="I42" s="325" t="n"/>
      <c r="J42" s="325" t="n"/>
      <c r="K42" s="325" t="n"/>
      <c r="L42" s="325" t="n"/>
      <c r="M42" s="325" t="n"/>
      <c r="N42" s="325" t="n"/>
      <c r="O42" s="325" t="n"/>
      <c r="P42" s="325" t="n"/>
      <c r="Q42" s="325" t="n"/>
      <c r="R42" s="325" t="n"/>
      <c r="S42" s="325" t="n"/>
      <c r="T42" s="325" t="n"/>
      <c r="U42" s="325" t="n"/>
      <c r="V42" s="325" t="n"/>
      <c r="W42" s="325" t="n"/>
      <c r="X42" s="325" t="n"/>
      <c r="Y42" s="325" t="n"/>
      <c r="Z42" s="325" t="n"/>
    </row>
    <row r="43" ht="12" customHeight="1" s="412">
      <c r="A43" s="336" t="inlineStr">
        <is>
          <t>Valuation Multiples based on Current Capitalization</t>
        </is>
      </c>
      <c r="B43" s="325" t="n"/>
      <c r="C43" s="325" t="n"/>
      <c r="D43" s="325" t="n"/>
      <c r="E43" s="325" t="n"/>
      <c r="F43" s="325" t="n"/>
      <c r="G43" s="325" t="n"/>
      <c r="H43" s="325" t="n"/>
      <c r="I43" s="325" t="n"/>
      <c r="J43" s="325" t="n"/>
      <c r="K43" s="325" t="n"/>
      <c r="L43" s="325" t="n"/>
      <c r="M43" s="325" t="n"/>
      <c r="N43" s="325" t="n"/>
      <c r="O43" s="325" t="n"/>
      <c r="P43" s="325" t="n"/>
      <c r="Q43" s="325" t="n"/>
      <c r="R43" s="325" t="n"/>
      <c r="S43" s="325" t="n"/>
      <c r="T43" s="325" t="n"/>
      <c r="U43" s="325" t="n"/>
      <c r="V43" s="325" t="n"/>
      <c r="W43" s="325" t="n"/>
      <c r="X43" s="325" t="n"/>
      <c r="Y43" s="325" t="n"/>
      <c r="Z43" s="325" t="n"/>
    </row>
    <row r="44" ht="12.75" customHeight="1" s="412">
      <c r="A44" s="328" t="n"/>
      <c r="B44" s="329" t="inlineStr">
        <is>
          <t>2022 FY</t>
        </is>
      </c>
      <c r="C44" s="329" t="inlineStr">
        <is>
          <t>2023 FY</t>
        </is>
      </c>
      <c r="D44" s="329" t="inlineStr">
        <is>
          <t>2024 FQ1 LTM</t>
        </is>
      </c>
      <c r="E44" s="329" t="inlineStr">
        <is>
          <t>2024FY  E</t>
        </is>
      </c>
      <c r="F44" s="329" t="inlineStr">
        <is>
          <t>2025FY  E</t>
        </is>
      </c>
      <c r="G44" s="329" t="inlineStr">
        <is>
          <t>2026FY  E</t>
        </is>
      </c>
      <c r="H44" s="325" t="n"/>
      <c r="I44" s="325" t="n"/>
      <c r="J44" s="325" t="n"/>
      <c r="K44" s="325" t="n"/>
      <c r="L44" s="325" t="n"/>
      <c r="M44" s="325" t="n"/>
      <c r="N44" s="325" t="n"/>
      <c r="O44" s="325" t="n"/>
      <c r="P44" s="325" t="n"/>
      <c r="Q44" s="325" t="n"/>
      <c r="R44" s="325" t="n"/>
      <c r="S44" s="325" t="n"/>
      <c r="T44" s="325" t="n"/>
      <c r="U44" s="325" t="n"/>
      <c r="V44" s="325" t="n"/>
      <c r="W44" s="325" t="n"/>
      <c r="X44" s="325" t="n"/>
      <c r="Y44" s="325" t="n"/>
      <c r="Z44" s="325" t="n"/>
    </row>
    <row r="45" ht="12.75" customHeight="1" s="412">
      <c r="A45" s="326" t="inlineStr">
        <is>
          <t>Period Ended</t>
        </is>
      </c>
      <c r="B45" s="330" t="n">
        <v>44926</v>
      </c>
      <c r="C45" s="330" t="n">
        <v>45291</v>
      </c>
      <c r="D45" s="330" t="n">
        <v>45382</v>
      </c>
      <c r="E45" s="330" t="n">
        <v>45657</v>
      </c>
      <c r="F45" s="330" t="n">
        <v>46022</v>
      </c>
      <c r="G45" s="330" t="n">
        <v>46387</v>
      </c>
      <c r="H45" s="325" t="n"/>
      <c r="I45" s="325" t="n"/>
      <c r="J45" s="325" t="n"/>
      <c r="K45" s="325" t="n"/>
      <c r="L45" s="325" t="n"/>
      <c r="M45" s="325" t="n"/>
      <c r="N45" s="325" t="n"/>
      <c r="O45" s="325" t="n"/>
      <c r="P45" s="325" t="n"/>
      <c r="Q45" s="325" t="n"/>
      <c r="R45" s="325" t="n"/>
      <c r="S45" s="325" t="n"/>
      <c r="T45" s="325" t="n"/>
      <c r="U45" s="325" t="n"/>
      <c r="V45" s="325" t="n"/>
      <c r="W45" s="325" t="n"/>
      <c r="X45" s="325" t="n"/>
      <c r="Y45" s="325" t="n"/>
      <c r="Z45" s="325" t="n"/>
    </row>
    <row r="46" ht="12.75" customHeight="1" s="412">
      <c r="A46" s="326" t="inlineStr">
        <is>
          <t>TEV/ Total Revenue (x)</t>
        </is>
      </c>
      <c r="B46" s="468" t="n">
        <v>1.310030694063078</v>
      </c>
      <c r="C46" s="468" t="n">
        <v>1.213910531993692</v>
      </c>
      <c r="D46" s="468" t="n">
        <v>1.226193405821814</v>
      </c>
      <c r="E46" s="468" t="n">
        <v>1.2427451415824</v>
      </c>
      <c r="F46" s="468" t="n">
        <v>1.1852804644877</v>
      </c>
      <c r="G46" s="468" t="n">
        <v>1.1337071331972</v>
      </c>
      <c r="H46" s="325" t="n"/>
      <c r="I46" s="325" t="n"/>
      <c r="J46" s="325" t="n"/>
      <c r="K46" s="325" t="n"/>
      <c r="L46" s="325" t="n"/>
      <c r="M46" s="325" t="n"/>
      <c r="N46" s="325" t="n"/>
      <c r="O46" s="325" t="n"/>
      <c r="P46" s="325" t="n"/>
      <c r="Q46" s="325" t="n"/>
      <c r="R46" s="325" t="n"/>
      <c r="S46" s="325" t="n"/>
      <c r="T46" s="325" t="n"/>
      <c r="U46" s="325" t="n"/>
      <c r="V46" s="325" t="n"/>
      <c r="W46" s="325" t="n"/>
      <c r="X46" s="325" t="n"/>
      <c r="Y46" s="325" t="n"/>
      <c r="Z46" s="325" t="n"/>
    </row>
    <row r="47" ht="12.75" customHeight="1" s="412">
      <c r="A47" s="326" t="inlineStr">
        <is>
          <t>TEV/ EBITDA (x)</t>
        </is>
      </c>
      <c r="B47" s="468" t="n">
        <v>6.549826371515375</v>
      </c>
      <c r="C47" s="468" t="n">
        <v>6.809050175568406</v>
      </c>
      <c r="D47" s="468" t="n">
        <v>6.857105928432792</v>
      </c>
      <c r="E47" s="468" t="n">
        <v>10.4872240485453</v>
      </c>
      <c r="F47" s="468" t="n">
        <v>9.659544950012201</v>
      </c>
      <c r="G47" s="468" t="n">
        <v>9.042968256996501</v>
      </c>
      <c r="H47" s="325" t="n"/>
      <c r="I47" s="325" t="n"/>
      <c r="J47" s="325" t="n"/>
      <c r="K47" s="325" t="n"/>
      <c r="L47" s="325" t="n"/>
      <c r="M47" s="325" t="n"/>
      <c r="N47" s="325" t="n"/>
      <c r="O47" s="325" t="n"/>
      <c r="P47" s="325" t="n"/>
      <c r="Q47" s="325" t="n"/>
      <c r="R47" s="325" t="n"/>
      <c r="S47" s="325" t="n"/>
      <c r="T47" s="325" t="n"/>
      <c r="U47" s="325" t="n"/>
      <c r="V47" s="325" t="n"/>
      <c r="W47" s="325" t="n"/>
      <c r="X47" s="325" t="n"/>
      <c r="Y47" s="325" t="n"/>
      <c r="Z47" s="325" t="n"/>
    </row>
    <row r="48" ht="12.75" customHeight="1" s="412">
      <c r="A48" s="326" t="inlineStr">
        <is>
          <t>TEV/ EBIT (x)</t>
        </is>
      </c>
      <c r="B48" s="468" t="n">
        <v>10.56601440009872</v>
      </c>
      <c r="C48" s="468" t="n">
        <v>12.62557249645077</v>
      </c>
      <c r="D48" s="468" t="n">
        <v>13.0245178275813</v>
      </c>
      <c r="E48" s="468" t="n">
        <v>15.2838265856757</v>
      </c>
      <c r="F48" s="468" t="n">
        <v>13.5674498125991</v>
      </c>
      <c r="G48" s="468" t="n">
        <v>12.3355082866994</v>
      </c>
      <c r="H48" s="325" t="n"/>
      <c r="I48" s="325" t="n"/>
      <c r="J48" s="325" t="n"/>
      <c r="K48" s="325" t="n"/>
      <c r="L48" s="325" t="n"/>
      <c r="M48" s="325" t="n"/>
      <c r="N48" s="325" t="n"/>
      <c r="O48" s="325" t="n"/>
      <c r="P48" s="325" t="n"/>
      <c r="Q48" s="325" t="n"/>
      <c r="R48" s="325" t="n"/>
      <c r="S48" s="325" t="n"/>
      <c r="T48" s="325" t="n"/>
      <c r="U48" s="325" t="n"/>
      <c r="V48" s="325" t="n"/>
      <c r="W48" s="325" t="n"/>
      <c r="X48" s="325" t="n"/>
      <c r="Y48" s="325" t="n"/>
      <c r="Z48" s="325" t="n"/>
    </row>
    <row r="49" ht="12.75" customHeight="1" s="412">
      <c r="A49" s="326" t="inlineStr">
        <is>
          <t>Price/ EPS (x)</t>
        </is>
      </c>
      <c r="B49" s="468" t="n">
        <v>15.68282828282828</v>
      </c>
      <c r="C49" s="468" t="n">
        <v>18.98044009779951</v>
      </c>
      <c r="D49" s="468" t="n">
        <v>19.06434184675835</v>
      </c>
      <c r="E49" s="468" t="n">
        <v>19.8460987831</v>
      </c>
      <c r="F49" s="468" t="n">
        <v>17.5728504779</v>
      </c>
      <c r="G49" s="468" t="n">
        <v>15.8536311411</v>
      </c>
      <c r="H49" s="325" t="n"/>
      <c r="I49" s="325" t="n"/>
      <c r="J49" s="325" t="n"/>
      <c r="K49" s="325" t="n"/>
      <c r="L49" s="325" t="n"/>
      <c r="M49" s="325" t="n"/>
      <c r="N49" s="325" t="n"/>
      <c r="O49" s="325" t="n"/>
      <c r="P49" s="325" t="n"/>
      <c r="Q49" s="325" t="n"/>
      <c r="R49" s="325" t="n"/>
      <c r="S49" s="325" t="n"/>
      <c r="T49" s="325" t="n"/>
      <c r="U49" s="325" t="n"/>
      <c r="V49" s="325" t="n"/>
      <c r="W49" s="325" t="n"/>
      <c r="X49" s="325" t="n"/>
      <c r="Y49" s="325" t="n"/>
      <c r="Z49" s="325" t="n"/>
    </row>
    <row r="50" ht="12.75" customHeight="1" s="412">
      <c r="A50" s="326" t="inlineStr">
        <is>
          <t>Price/ Book (x)</t>
        </is>
      </c>
      <c r="B50" s="468" t="n">
        <v>2.49189484158829</v>
      </c>
      <c r="C50" s="468" t="n">
        <v>2.402512998266898</v>
      </c>
      <c r="D50" s="468" t="n">
        <v>2.417928113125272</v>
      </c>
      <c r="E50" s="468" t="n">
        <v>2.2459128465</v>
      </c>
      <c r="F50" s="468" t="n">
        <v>2.0399888264</v>
      </c>
      <c r="G50" s="468" t="n">
        <v>2.0240756273</v>
      </c>
      <c r="H50" s="325" t="n"/>
      <c r="I50" s="325" t="n"/>
      <c r="J50" s="325" t="n"/>
      <c r="K50" s="325" t="n"/>
      <c r="L50" s="325" t="n"/>
      <c r="M50" s="325" t="n"/>
      <c r="N50" s="325" t="n"/>
      <c r="O50" s="325" t="n"/>
      <c r="P50" s="325" t="n"/>
      <c r="Q50" s="325" t="n"/>
      <c r="R50" s="325" t="n"/>
      <c r="S50" s="325" t="n"/>
      <c r="T50" s="325" t="n"/>
      <c r="U50" s="325" t="n"/>
      <c r="V50" s="325" t="n"/>
      <c r="W50" s="325" t="n"/>
      <c r="X50" s="325" t="n"/>
      <c r="Y50" s="325" t="n"/>
      <c r="Z50" s="325" t="n"/>
    </row>
    <row r="51" ht="12.75" customHeight="1" s="412">
      <c r="A51" s="326" t="inlineStr">
        <is>
          <t>Price/ Tangible Book (x)</t>
        </is>
      </c>
      <c r="B51" s="468" t="n">
        <v>2.676158301158301</v>
      </c>
      <c r="C51" s="468" t="n">
        <v>2.542245218758187</v>
      </c>
      <c r="D51" s="468" t="n">
        <v>2.560271758847003</v>
      </c>
      <c r="E51" s="332" t="inlineStr">
        <is>
          <t>NA</t>
        </is>
      </c>
      <c r="F51" s="332" t="inlineStr">
        <is>
          <t>NA</t>
        </is>
      </c>
      <c r="G51" s="332" t="inlineStr">
        <is>
          <t>NA</t>
        </is>
      </c>
      <c r="H51" s="325" t="n"/>
      <c r="I51" s="325" t="n"/>
      <c r="J51" s="325" t="n"/>
      <c r="K51" s="325" t="n"/>
      <c r="L51" s="325" t="n"/>
      <c r="M51" s="325" t="n"/>
      <c r="N51" s="325" t="n"/>
      <c r="O51" s="325" t="n"/>
      <c r="P51" s="325" t="n"/>
      <c r="Q51" s="325" t="n"/>
      <c r="R51" s="325" t="n"/>
      <c r="S51" s="325" t="n"/>
      <c r="T51" s="325" t="n"/>
      <c r="U51" s="325" t="n"/>
      <c r="V51" s="325" t="n"/>
      <c r="W51" s="325" t="n"/>
      <c r="X51" s="325" t="n"/>
      <c r="Y51" s="325" t="n"/>
      <c r="Z51" s="325" t="n"/>
    </row>
    <row r="52" ht="12.75" customHeight="1" s="412">
      <c r="A52" s="326" t="n"/>
      <c r="B52" s="325" t="n"/>
      <c r="C52" s="325" t="n"/>
      <c r="D52" s="325" t="n"/>
      <c r="E52" s="325" t="n"/>
      <c r="F52" s="325" t="n"/>
      <c r="G52" s="325" t="n"/>
      <c r="H52" s="325" t="n"/>
      <c r="I52" s="325" t="n"/>
      <c r="J52" s="325" t="n"/>
      <c r="K52" s="325" t="n"/>
      <c r="L52" s="325" t="n"/>
      <c r="M52" s="325" t="n"/>
      <c r="N52" s="325" t="n"/>
      <c r="O52" s="325" t="n"/>
      <c r="P52" s="325" t="n"/>
      <c r="Q52" s="325" t="n"/>
      <c r="R52" s="325" t="n"/>
      <c r="S52" s="325" t="n"/>
      <c r="T52" s="325" t="n"/>
      <c r="U52" s="325" t="n"/>
      <c r="V52" s="325" t="n"/>
      <c r="W52" s="325" t="n"/>
      <c r="X52" s="325" t="n"/>
      <c r="Y52" s="325" t="n"/>
      <c r="Z52" s="325" t="n"/>
    </row>
    <row r="53" ht="12" customHeight="1" s="412">
      <c r="A53" s="336" t="inlineStr">
        <is>
          <t>Latest Capitalization</t>
        </is>
      </c>
      <c r="B53" s="325" t="n"/>
      <c r="C53" s="325" t="n"/>
      <c r="D53" s="325" t="n"/>
      <c r="E53" s="325" t="n"/>
      <c r="F53" s="325" t="n"/>
      <c r="G53" s="325" t="n"/>
      <c r="H53" s="325" t="n"/>
      <c r="I53" s="325" t="n"/>
      <c r="J53" s="325" t="n"/>
      <c r="K53" s="325" t="n"/>
      <c r="L53" s="325" t="n"/>
      <c r="M53" s="325" t="n"/>
      <c r="N53" s="325" t="n"/>
      <c r="O53" s="325" t="n"/>
      <c r="P53" s="325" t="n"/>
      <c r="Q53" s="325" t="n"/>
      <c r="R53" s="325" t="n"/>
      <c r="S53" s="325" t="n"/>
      <c r="T53" s="325" t="n"/>
      <c r="U53" s="325" t="n"/>
      <c r="V53" s="325" t="n"/>
      <c r="W53" s="325" t="n"/>
      <c r="X53" s="325" t="n"/>
      <c r="Y53" s="325" t="n"/>
      <c r="Z53" s="325" t="n"/>
    </row>
    <row r="54" ht="12.75" customHeight="1" s="412">
      <c r="A54" s="326" t="inlineStr">
        <is>
          <t>Reported Currency Code</t>
        </is>
      </c>
      <c r="B54" s="337" t="inlineStr">
        <is>
          <t>USD</t>
        </is>
      </c>
      <c r="C54" s="325" t="n"/>
      <c r="D54" s="325" t="n"/>
      <c r="E54" s="325" t="n"/>
      <c r="F54" s="325" t="n"/>
      <c r="G54" s="325" t="n"/>
      <c r="H54" s="325" t="n"/>
      <c r="I54" s="325" t="n"/>
      <c r="J54" s="325" t="n"/>
      <c r="K54" s="325" t="n"/>
      <c r="L54" s="325" t="n"/>
      <c r="M54" s="325" t="n"/>
      <c r="N54" s="325" t="n"/>
      <c r="O54" s="325" t="n"/>
      <c r="P54" s="325" t="n"/>
      <c r="Q54" s="325" t="n"/>
      <c r="R54" s="325" t="n"/>
      <c r="S54" s="325" t="n"/>
      <c r="T54" s="325" t="n"/>
      <c r="U54" s="325" t="n"/>
      <c r="V54" s="325" t="n"/>
      <c r="W54" s="325" t="n"/>
      <c r="X54" s="325" t="n"/>
      <c r="Y54" s="325" t="n"/>
      <c r="Z54" s="325" t="n"/>
    </row>
    <row r="55" ht="12.75" customHeight="1" s="412">
      <c r="A55" s="326" t="inlineStr">
        <is>
          <t>Closing Price ($)</t>
        </is>
      </c>
      <c r="B55" s="469" t="n">
        <v>77.63</v>
      </c>
      <c r="C55" s="325" t="n"/>
      <c r="D55" s="325" t="n"/>
      <c r="E55" s="325" t="n"/>
      <c r="F55" s="325" t="n"/>
      <c r="G55" s="325" t="n"/>
      <c r="H55" s="325" t="n"/>
      <c r="I55" s="325" t="n"/>
      <c r="J55" s="325" t="n"/>
      <c r="K55" s="325" t="n"/>
      <c r="L55" s="325" t="n"/>
      <c r="M55" s="325" t="n"/>
      <c r="N55" s="325" t="n"/>
      <c r="O55" s="325" t="n"/>
      <c r="P55" s="325" t="n"/>
      <c r="Q55" s="325" t="n"/>
      <c r="R55" s="325" t="n"/>
      <c r="S55" s="325" t="n"/>
      <c r="T55" s="325" t="n"/>
      <c r="U55" s="325" t="n"/>
      <c r="V55" s="325" t="n"/>
      <c r="W55" s="325" t="n"/>
      <c r="X55" s="325" t="n"/>
      <c r="Y55" s="325" t="n"/>
      <c r="Z55" s="325" t="n"/>
    </row>
    <row r="56" ht="12.75" customHeight="1" s="412">
      <c r="A56" s="326" t="inlineStr">
        <is>
          <t>Common Shares Outstanding (actual)</t>
        </is>
      </c>
      <c r="B56" s="470" t="n">
        <v>59124030</v>
      </c>
      <c r="C56" s="325" t="n"/>
      <c r="D56" s="325" t="n"/>
      <c r="E56" s="325" t="n"/>
      <c r="F56" s="325" t="n"/>
      <c r="G56" s="325" t="n"/>
      <c r="H56" s="325" t="n"/>
      <c r="I56" s="325" t="n"/>
      <c r="J56" s="325" t="n"/>
      <c r="K56" s="325" t="n"/>
      <c r="L56" s="325" t="n"/>
      <c r="M56" s="325" t="n"/>
      <c r="N56" s="325" t="n"/>
      <c r="O56" s="325" t="n"/>
      <c r="P56" s="325" t="n"/>
      <c r="Q56" s="325" t="n"/>
      <c r="R56" s="325" t="n"/>
      <c r="S56" s="325" t="n"/>
      <c r="T56" s="325" t="n"/>
      <c r="U56" s="325" t="n"/>
      <c r="V56" s="325" t="n"/>
      <c r="W56" s="325" t="n"/>
      <c r="X56" s="325" t="n"/>
      <c r="Y56" s="325" t="n"/>
      <c r="Z56" s="325" t="n"/>
    </row>
    <row r="57" ht="12.75" customHeight="1" s="412">
      <c r="A57" s="340" t="inlineStr">
        <is>
          <t>Market Capitalization ($000)</t>
        </is>
      </c>
      <c r="B57" s="471" t="n">
        <v>4589798.4489</v>
      </c>
      <c r="C57" s="325" t="n"/>
      <c r="D57" s="325" t="n"/>
      <c r="E57" s="325" t="n"/>
      <c r="F57" s="325" t="n"/>
      <c r="G57" s="325" t="n"/>
      <c r="H57" s="325" t="n"/>
      <c r="I57" s="325" t="n"/>
      <c r="J57" s="325" t="n"/>
      <c r="K57" s="325" t="n"/>
      <c r="L57" s="325" t="n"/>
      <c r="M57" s="325" t="n"/>
      <c r="N57" s="325" t="n"/>
      <c r="O57" s="325" t="n"/>
      <c r="P57" s="325" t="n"/>
      <c r="Q57" s="325" t="n"/>
      <c r="R57" s="325" t="n"/>
      <c r="S57" s="325" t="n"/>
      <c r="T57" s="325" t="n"/>
      <c r="U57" s="325" t="n"/>
      <c r="V57" s="325" t="n"/>
      <c r="W57" s="325" t="n"/>
      <c r="X57" s="325" t="n"/>
      <c r="Y57" s="325" t="n"/>
      <c r="Z57" s="325" t="n"/>
    </row>
    <row r="58" ht="12.75" customHeight="1" s="412">
      <c r="A58" s="326" t="inlineStr">
        <is>
          <t>Cash &amp; Short Term Investments ($000)</t>
        </is>
      </c>
      <c r="B58" s="470" t="n">
        <v>787732</v>
      </c>
      <c r="C58" s="325" t="n"/>
      <c r="D58" s="325" t="n"/>
      <c r="E58" s="325" t="n"/>
      <c r="F58" s="325" t="n"/>
      <c r="G58" s="325" t="n"/>
      <c r="H58" s="325" t="n"/>
      <c r="I58" s="325" t="n"/>
      <c r="J58" s="325" t="n"/>
      <c r="K58" s="325" t="n"/>
      <c r="L58" s="325" t="n"/>
      <c r="M58" s="325" t="n"/>
      <c r="N58" s="325" t="n"/>
      <c r="O58" s="325" t="n"/>
      <c r="P58" s="325" t="n"/>
      <c r="Q58" s="325" t="n"/>
      <c r="R58" s="325" t="n"/>
      <c r="S58" s="325" t="n"/>
      <c r="T58" s="325" t="n"/>
      <c r="U58" s="325" t="n"/>
      <c r="V58" s="325" t="n"/>
      <c r="W58" s="325" t="n"/>
      <c r="X58" s="325" t="n"/>
      <c r="Y58" s="325" t="n"/>
      <c r="Z58" s="325" t="n"/>
    </row>
    <row r="59" ht="12.75" customHeight="1" s="412">
      <c r="A59" s="326" t="inlineStr">
        <is>
          <t xml:space="preserve">        Total Debt ($000)</t>
        </is>
      </c>
      <c r="B59" s="470" t="n">
        <v>411860</v>
      </c>
      <c r="C59" s="325" t="n"/>
      <c r="D59" s="325" t="n"/>
      <c r="E59" s="325" t="n"/>
      <c r="F59" s="325" t="n"/>
      <c r="G59" s="325" t="n"/>
      <c r="H59" s="325" t="n"/>
      <c r="I59" s="325" t="n"/>
      <c r="J59" s="325" t="n"/>
      <c r="K59" s="325" t="n"/>
      <c r="L59" s="325" t="n"/>
      <c r="M59" s="325" t="n"/>
      <c r="N59" s="325" t="n"/>
      <c r="O59" s="325" t="n"/>
      <c r="P59" s="325" t="n"/>
      <c r="Q59" s="325" t="n"/>
      <c r="R59" s="325" t="n"/>
      <c r="S59" s="325" t="n"/>
      <c r="T59" s="325" t="n"/>
      <c r="U59" s="325" t="n"/>
      <c r="V59" s="325" t="n"/>
      <c r="W59" s="325" t="n"/>
      <c r="X59" s="325" t="n"/>
      <c r="Y59" s="325" t="n"/>
      <c r="Z59" s="325" t="n"/>
    </row>
    <row r="60" ht="12.75" customHeight="1" s="412">
      <c r="A60" s="326" t="inlineStr">
        <is>
          <t xml:space="preserve">        Total Preferred Equity ($000)</t>
        </is>
      </c>
      <c r="B60" s="337" t="inlineStr">
        <is>
          <t>NA</t>
        </is>
      </c>
      <c r="C60" s="325" t="n"/>
      <c r="D60" s="325" t="n"/>
      <c r="E60" s="325" t="n"/>
      <c r="F60" s="325" t="n"/>
      <c r="G60" s="325" t="n"/>
      <c r="H60" s="325" t="n"/>
      <c r="I60" s="325" t="n"/>
      <c r="J60" s="325" t="n"/>
      <c r="K60" s="325" t="n"/>
      <c r="L60" s="325" t="n"/>
      <c r="M60" s="325" t="n"/>
      <c r="N60" s="325" t="n"/>
      <c r="O60" s="325" t="n"/>
      <c r="P60" s="325" t="n"/>
      <c r="Q60" s="325" t="n"/>
      <c r="R60" s="325" t="n"/>
      <c r="S60" s="325" t="n"/>
      <c r="T60" s="325" t="n"/>
      <c r="U60" s="325" t="n"/>
      <c r="V60" s="325" t="n"/>
      <c r="W60" s="325" t="n"/>
      <c r="X60" s="325" t="n"/>
      <c r="Y60" s="325" t="n"/>
      <c r="Z60" s="325" t="n"/>
    </row>
    <row r="61" ht="12.75" customHeight="1" s="412">
      <c r="A61" s="326" t="inlineStr">
        <is>
          <t xml:space="preserve">        Total Minority Interest ($000)</t>
        </is>
      </c>
      <c r="B61" s="337" t="inlineStr">
        <is>
          <t>NA</t>
        </is>
      </c>
      <c r="C61" s="325" t="n"/>
      <c r="D61" s="325" t="n"/>
      <c r="E61" s="325" t="n"/>
      <c r="F61" s="325" t="n"/>
      <c r="G61" s="325" t="n"/>
      <c r="H61" s="325" t="n"/>
      <c r="I61" s="325" t="n"/>
      <c r="J61" s="325" t="n"/>
      <c r="K61" s="325" t="n"/>
      <c r="L61" s="325" t="n"/>
      <c r="M61" s="325" t="n"/>
      <c r="N61" s="325" t="n"/>
      <c r="O61" s="325" t="n"/>
      <c r="P61" s="325" t="n"/>
      <c r="Q61" s="325" t="n"/>
      <c r="R61" s="325" t="n"/>
      <c r="S61" s="325" t="n"/>
      <c r="T61" s="325" t="n"/>
      <c r="U61" s="325" t="n"/>
      <c r="V61" s="325" t="n"/>
      <c r="W61" s="325" t="n"/>
      <c r="X61" s="325" t="n"/>
      <c r="Y61" s="325" t="n"/>
      <c r="Z61" s="325" t="n"/>
    </row>
    <row r="62" ht="12.75" customHeight="1" s="412">
      <c r="A62" s="340" t="inlineStr">
        <is>
          <t xml:space="preserve">        Total Enterprise Value (TEV) ($000)</t>
        </is>
      </c>
      <c r="B62" s="471" t="n">
        <v>4213926.448</v>
      </c>
      <c r="C62" s="325" t="n"/>
      <c r="D62" s="325" t="n"/>
      <c r="E62" s="325" t="n"/>
      <c r="F62" s="325" t="n"/>
      <c r="G62" s="325" t="n"/>
      <c r="H62" s="325" t="n"/>
      <c r="I62" s="325" t="n"/>
      <c r="J62" s="325" t="n"/>
      <c r="K62" s="325" t="n"/>
      <c r="L62" s="325" t="n"/>
      <c r="M62" s="325" t="n"/>
      <c r="N62" s="325" t="n"/>
      <c r="O62" s="325" t="n"/>
      <c r="P62" s="325" t="n"/>
      <c r="Q62" s="325" t="n"/>
      <c r="R62" s="325" t="n"/>
      <c r="S62" s="325" t="n"/>
      <c r="T62" s="325" t="n"/>
      <c r="U62" s="325" t="n"/>
      <c r="V62" s="325" t="n"/>
      <c r="W62" s="325" t="n"/>
      <c r="X62" s="325" t="n"/>
      <c r="Y62" s="325" t="n"/>
      <c r="Z62" s="325" t="n"/>
    </row>
    <row r="63" ht="12.75" customHeight="1" s="412">
      <c r="A63" s="326" t="inlineStr">
        <is>
          <t>Total Common Equity ($000)</t>
        </is>
      </c>
      <c r="B63" s="470" t="n">
        <v>1909443</v>
      </c>
      <c r="C63" s="325" t="n"/>
      <c r="D63" s="325" t="n"/>
      <c r="E63" s="325" t="n"/>
      <c r="F63" s="325" t="n"/>
      <c r="G63" s="325" t="n"/>
      <c r="H63" s="325" t="n"/>
      <c r="I63" s="325" t="n"/>
      <c r="J63" s="325" t="n"/>
      <c r="K63" s="325" t="n"/>
      <c r="L63" s="325" t="n"/>
      <c r="M63" s="325" t="n"/>
      <c r="N63" s="325" t="n"/>
      <c r="O63" s="325" t="n"/>
      <c r="P63" s="325" t="n"/>
      <c r="Q63" s="325" t="n"/>
      <c r="R63" s="325" t="n"/>
      <c r="S63" s="325" t="n"/>
      <c r="T63" s="325" t="n"/>
      <c r="U63" s="325" t="n"/>
      <c r="V63" s="325" t="n"/>
      <c r="W63" s="325" t="n"/>
      <c r="X63" s="325" t="n"/>
      <c r="Y63" s="325" t="n"/>
      <c r="Z63" s="325" t="n"/>
    </row>
    <row r="64" ht="12.75" customHeight="1" s="412">
      <c r="A64" s="326" t="inlineStr">
        <is>
          <t xml:space="preserve">        Total Preferred Equity ($000)</t>
        </is>
      </c>
      <c r="B64" s="337" t="inlineStr">
        <is>
          <t>NA</t>
        </is>
      </c>
      <c r="C64" s="325" t="n"/>
      <c r="D64" s="325" t="n"/>
      <c r="E64" s="325" t="n"/>
      <c r="F64" s="325" t="n"/>
      <c r="G64" s="325" t="n"/>
      <c r="H64" s="325" t="n"/>
      <c r="I64" s="325" t="n"/>
      <c r="J64" s="325" t="n"/>
      <c r="K64" s="325" t="n"/>
      <c r="L64" s="325" t="n"/>
      <c r="M64" s="325" t="n"/>
      <c r="N64" s="325" t="n"/>
      <c r="O64" s="325" t="n"/>
      <c r="P64" s="325" t="n"/>
      <c r="Q64" s="325" t="n"/>
      <c r="R64" s="325" t="n"/>
      <c r="S64" s="325" t="n"/>
      <c r="T64" s="325" t="n"/>
      <c r="U64" s="325" t="n"/>
      <c r="V64" s="325" t="n"/>
      <c r="W64" s="325" t="n"/>
      <c r="X64" s="325" t="n"/>
      <c r="Y64" s="325" t="n"/>
      <c r="Z64" s="325" t="n"/>
    </row>
    <row r="65" ht="12.75" customHeight="1" s="412">
      <c r="A65" s="326" t="inlineStr">
        <is>
          <t xml:space="preserve">        Total Minority Interest ($000)</t>
        </is>
      </c>
      <c r="B65" s="337" t="inlineStr">
        <is>
          <t>NA</t>
        </is>
      </c>
      <c r="C65" s="325" t="n"/>
      <c r="D65" s="325" t="n"/>
      <c r="E65" s="325" t="n"/>
      <c r="F65" s="325" t="n"/>
      <c r="G65" s="325" t="n"/>
      <c r="H65" s="325" t="n"/>
      <c r="I65" s="325" t="n"/>
      <c r="J65" s="325" t="n"/>
      <c r="K65" s="325" t="n"/>
      <c r="L65" s="325" t="n"/>
      <c r="M65" s="325" t="n"/>
      <c r="N65" s="325" t="n"/>
      <c r="O65" s="325" t="n"/>
      <c r="P65" s="325" t="n"/>
      <c r="Q65" s="325" t="n"/>
      <c r="R65" s="325" t="n"/>
      <c r="S65" s="325" t="n"/>
      <c r="T65" s="325" t="n"/>
      <c r="U65" s="325" t="n"/>
      <c r="V65" s="325" t="n"/>
      <c r="W65" s="325" t="n"/>
      <c r="X65" s="325" t="n"/>
      <c r="Y65" s="325" t="n"/>
      <c r="Z65" s="325" t="n"/>
    </row>
    <row r="66" ht="12.75" customHeight="1" s="412">
      <c r="A66" s="326" t="inlineStr">
        <is>
          <t xml:space="preserve">        Total Debt ($000)</t>
        </is>
      </c>
      <c r="B66" s="470" t="n">
        <v>411860</v>
      </c>
      <c r="C66" s="325" t="n"/>
      <c r="D66" s="325" t="n"/>
      <c r="E66" s="325" t="n"/>
      <c r="F66" s="325" t="n"/>
      <c r="G66" s="325" t="n"/>
      <c r="H66" s="325" t="n"/>
      <c r="I66" s="325" t="n"/>
      <c r="J66" s="325" t="n"/>
      <c r="K66" s="325" t="n"/>
      <c r="L66" s="325" t="n"/>
      <c r="M66" s="325" t="n"/>
      <c r="N66" s="325" t="n"/>
      <c r="O66" s="325" t="n"/>
      <c r="P66" s="325" t="n"/>
      <c r="Q66" s="325" t="n"/>
      <c r="R66" s="325" t="n"/>
      <c r="S66" s="325" t="n"/>
      <c r="T66" s="325" t="n"/>
      <c r="U66" s="325" t="n"/>
      <c r="V66" s="325" t="n"/>
      <c r="W66" s="325" t="n"/>
      <c r="X66" s="325" t="n"/>
      <c r="Y66" s="325" t="n"/>
      <c r="Z66" s="325" t="n"/>
    </row>
    <row r="67" ht="12.75" customHeight="1" s="412">
      <c r="A67" s="340" t="inlineStr">
        <is>
          <t>Total Capital ($000)</t>
        </is>
      </c>
      <c r="B67" s="471" t="n">
        <v>2321303</v>
      </c>
      <c r="C67" s="325" t="n"/>
      <c r="D67" s="325" t="n"/>
      <c r="E67" s="325" t="n"/>
      <c r="F67" s="325" t="n"/>
      <c r="G67" s="325" t="n"/>
      <c r="H67" s="325" t="n"/>
      <c r="I67" s="325" t="n"/>
      <c r="J67" s="325" t="n"/>
      <c r="K67" s="325" t="n"/>
      <c r="L67" s="325" t="n"/>
      <c r="M67" s="325" t="n"/>
      <c r="N67" s="325" t="n"/>
      <c r="O67" s="325" t="n"/>
      <c r="P67" s="325" t="n"/>
      <c r="Q67" s="325" t="n"/>
      <c r="R67" s="325" t="n"/>
      <c r="S67" s="325" t="n"/>
      <c r="T67" s="325" t="n"/>
      <c r="U67" s="325" t="n"/>
      <c r="V67" s="325" t="n"/>
      <c r="W67" s="325" t="n"/>
      <c r="X67" s="325" t="n"/>
      <c r="Y67" s="325" t="n"/>
      <c r="Z67" s="325" t="n"/>
    </row>
    <row r="68" ht="12.75" customHeight="1" s="412">
      <c r="A68" s="326" t="n"/>
      <c r="B68" s="325" t="n"/>
      <c r="C68" s="325" t="n"/>
      <c r="D68" s="325" t="n"/>
      <c r="E68" s="325" t="n"/>
      <c r="F68" s="325" t="n"/>
      <c r="G68" s="325" t="n"/>
      <c r="H68" s="325" t="n"/>
      <c r="I68" s="325" t="n"/>
      <c r="J68" s="325" t="n"/>
      <c r="K68" s="325" t="n"/>
      <c r="L68" s="325" t="n"/>
      <c r="M68" s="325" t="n"/>
      <c r="N68" s="325" t="n"/>
      <c r="O68" s="325" t="n"/>
      <c r="P68" s="325" t="n"/>
      <c r="Q68" s="325" t="n"/>
      <c r="R68" s="325" t="n"/>
      <c r="S68" s="325" t="n"/>
      <c r="T68" s="325" t="n"/>
      <c r="U68" s="325" t="n"/>
      <c r="V68" s="325" t="n"/>
      <c r="W68" s="325" t="n"/>
      <c r="X68" s="325" t="n"/>
      <c r="Y68" s="325" t="n"/>
      <c r="Z68" s="325" t="n"/>
    </row>
    <row r="69" ht="12.75" customHeight="1" s="412">
      <c r="A69" s="335" t="n"/>
      <c r="B69" s="325" t="n"/>
      <c r="C69" s="325" t="n"/>
      <c r="D69" s="325" t="n"/>
      <c r="E69" s="325" t="n"/>
      <c r="F69" s="325" t="n"/>
      <c r="G69" s="325" t="n"/>
      <c r="H69" s="325" t="n"/>
      <c r="I69" s="325" t="n"/>
      <c r="J69" s="325" t="n"/>
      <c r="K69" s="325" t="n"/>
      <c r="L69" s="325" t="n"/>
      <c r="M69" s="325" t="n"/>
      <c r="N69" s="325" t="n"/>
      <c r="O69" s="325" t="n"/>
      <c r="P69" s="325" t="n"/>
      <c r="Q69" s="325" t="n"/>
      <c r="R69" s="325" t="n"/>
      <c r="S69" s="325" t="n"/>
      <c r="T69" s="325" t="n"/>
      <c r="U69" s="325" t="n"/>
      <c r="V69" s="325" t="n"/>
      <c r="W69" s="325" t="n"/>
      <c r="X69" s="325" t="n"/>
      <c r="Y69" s="325" t="n"/>
      <c r="Z69" s="325" t="n"/>
    </row>
    <row r="70" ht="12" customHeight="1" s="412">
      <c r="A70" s="327"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B70" s="325" t="n"/>
      <c r="C70" s="325" t="n"/>
      <c r="D70" s="325" t="n"/>
      <c r="E70" s="325" t="n"/>
      <c r="F70" s="325" t="n"/>
      <c r="G70" s="325" t="n"/>
      <c r="H70" s="325" t="n"/>
      <c r="I70" s="325" t="n"/>
      <c r="J70" s="325" t="n"/>
      <c r="K70" s="325" t="n"/>
      <c r="L70" s="325" t="n"/>
      <c r="M70" s="325" t="n"/>
      <c r="N70" s="325" t="n"/>
      <c r="O70" s="325" t="n"/>
      <c r="P70" s="325" t="n"/>
      <c r="Q70" s="325" t="n"/>
      <c r="R70" s="325" t="n"/>
      <c r="S70" s="325" t="n"/>
      <c r="T70" s="325" t="n"/>
      <c r="U70" s="325" t="n"/>
      <c r="V70" s="325" t="n"/>
      <c r="W70" s="325" t="n"/>
      <c r="X70" s="325" t="n"/>
      <c r="Y70" s="325" t="n"/>
      <c r="Z70" s="325" t="n"/>
    </row>
    <row r="71" ht="12.75" customHeight="1" s="412">
      <c r="A71" s="325" t="n"/>
      <c r="B71" s="325" t="n"/>
      <c r="C71" s="325" t="n"/>
      <c r="D71" s="325" t="n"/>
      <c r="E71" s="325" t="n"/>
      <c r="F71" s="325" t="n"/>
      <c r="G71" s="325" t="n"/>
      <c r="H71" s="325" t="n"/>
      <c r="I71" s="325" t="n"/>
      <c r="J71" s="325" t="n"/>
      <c r="K71" s="325" t="n"/>
      <c r="L71" s="325" t="n"/>
      <c r="M71" s="325" t="n"/>
      <c r="N71" s="325" t="n"/>
      <c r="O71" s="325" t="n"/>
      <c r="P71" s="325" t="n"/>
      <c r="Q71" s="325" t="n"/>
      <c r="R71" s="325" t="n"/>
      <c r="S71" s="325" t="n"/>
      <c r="T71" s="325" t="n"/>
      <c r="U71" s="325" t="n"/>
      <c r="V71" s="325" t="n"/>
      <c r="W71" s="325" t="n"/>
      <c r="X71" s="325" t="n"/>
      <c r="Y71" s="325" t="n"/>
      <c r="Z71" s="325" t="n"/>
    </row>
    <row r="72" ht="12.75" customHeight="1" s="412">
      <c r="A72" s="325" t="n"/>
      <c r="B72" s="325" t="n"/>
      <c r="C72" s="325" t="n"/>
      <c r="D72" s="325" t="n"/>
      <c r="E72" s="325" t="n"/>
      <c r="F72" s="325" t="n"/>
      <c r="G72" s="325" t="n"/>
      <c r="H72" s="325" t="n"/>
      <c r="I72" s="325" t="n"/>
      <c r="J72" s="325" t="n"/>
      <c r="K72" s="325" t="n"/>
      <c r="L72" s="325" t="n"/>
      <c r="M72" s="325" t="n"/>
      <c r="N72" s="325" t="n"/>
      <c r="O72" s="325" t="n"/>
      <c r="P72" s="325" t="n"/>
      <c r="Q72" s="325" t="n"/>
      <c r="R72" s="325" t="n"/>
      <c r="S72" s="325" t="n"/>
      <c r="T72" s="325" t="n"/>
      <c r="U72" s="325" t="n"/>
      <c r="V72" s="325" t="n"/>
      <c r="W72" s="325" t="n"/>
      <c r="X72" s="325" t="n"/>
      <c r="Y72" s="325" t="n"/>
      <c r="Z72" s="325" t="n"/>
    </row>
    <row r="73" ht="12.75" customHeight="1" s="412">
      <c r="A73" s="325" t="n"/>
      <c r="B73" s="325" t="n"/>
      <c r="C73" s="325" t="n"/>
      <c r="D73" s="325" t="n"/>
      <c r="E73" s="325" t="n"/>
      <c r="F73" s="325" t="n"/>
      <c r="G73" s="325" t="n"/>
      <c r="H73" s="325" t="n"/>
      <c r="I73" s="325" t="n"/>
      <c r="J73" s="325" t="n"/>
      <c r="K73" s="325" t="n"/>
      <c r="L73" s="325" t="n"/>
      <c r="M73" s="325" t="n"/>
      <c r="N73" s="325" t="n"/>
      <c r="O73" s="325" t="n"/>
      <c r="P73" s="325" t="n"/>
      <c r="Q73" s="325" t="n"/>
      <c r="R73" s="325" t="n"/>
      <c r="S73" s="325" t="n"/>
      <c r="T73" s="325" t="n"/>
      <c r="U73" s="325" t="n"/>
      <c r="V73" s="325" t="n"/>
      <c r="W73" s="325" t="n"/>
      <c r="X73" s="325" t="n"/>
      <c r="Y73" s="325" t="n"/>
      <c r="Z73" s="325" t="n"/>
    </row>
    <row r="74" ht="12.75" customHeight="1" s="412">
      <c r="A74" s="325" t="n"/>
      <c r="B74" s="325" t="n"/>
      <c r="C74" s="325" t="n"/>
      <c r="D74" s="325" t="n"/>
      <c r="E74" s="325" t="n"/>
      <c r="F74" s="325" t="n"/>
      <c r="G74" s="325" t="n"/>
      <c r="H74" s="325" t="n"/>
      <c r="I74" s="325" t="n"/>
      <c r="J74" s="325" t="n"/>
      <c r="K74" s="325" t="n"/>
      <c r="L74" s="325" t="n"/>
      <c r="M74" s="325" t="n"/>
      <c r="N74" s="325" t="n"/>
      <c r="O74" s="325" t="n"/>
      <c r="P74" s="325" t="n"/>
      <c r="Q74" s="325" t="n"/>
      <c r="R74" s="325" t="n"/>
      <c r="S74" s="325" t="n"/>
      <c r="T74" s="325" t="n"/>
      <c r="U74" s="325" t="n"/>
      <c r="V74" s="325" t="n"/>
      <c r="W74" s="325" t="n"/>
      <c r="X74" s="325" t="n"/>
      <c r="Y74" s="325" t="n"/>
      <c r="Z74" s="325" t="n"/>
    </row>
    <row r="75" ht="12.75" customHeight="1" s="412">
      <c r="A75" s="325" t="n"/>
      <c r="B75" s="325" t="n"/>
      <c r="C75" s="325" t="n"/>
      <c r="D75" s="325" t="n"/>
      <c r="E75" s="325" t="n"/>
      <c r="F75" s="325" t="n"/>
      <c r="G75" s="325" t="n"/>
      <c r="H75" s="325" t="n"/>
      <c r="I75" s="325" t="n"/>
      <c r="J75" s="325" t="n"/>
      <c r="K75" s="325" t="n"/>
      <c r="L75" s="325" t="n"/>
      <c r="M75" s="325" t="n"/>
      <c r="N75" s="325" t="n"/>
      <c r="O75" s="325" t="n"/>
      <c r="P75" s="325" t="n"/>
      <c r="Q75" s="325" t="n"/>
      <c r="R75" s="325" t="n"/>
      <c r="S75" s="325" t="n"/>
      <c r="T75" s="325" t="n"/>
      <c r="U75" s="325" t="n"/>
      <c r="V75" s="325" t="n"/>
      <c r="W75" s="325" t="n"/>
      <c r="X75" s="325" t="n"/>
      <c r="Y75" s="325" t="n"/>
      <c r="Z75" s="325" t="n"/>
    </row>
    <row r="76" ht="12.75" customHeight="1" s="412">
      <c r="A76" s="325" t="n"/>
      <c r="B76" s="325" t="n"/>
      <c r="C76" s="325" t="n"/>
      <c r="D76" s="325" t="n"/>
      <c r="E76" s="325" t="n"/>
      <c r="F76" s="325" t="n"/>
      <c r="G76" s="325" t="n"/>
      <c r="H76" s="325" t="n"/>
      <c r="I76" s="325" t="n"/>
      <c r="J76" s="325" t="n"/>
      <c r="K76" s="325" t="n"/>
      <c r="L76" s="325" t="n"/>
      <c r="M76" s="325" t="n"/>
      <c r="N76" s="325" t="n"/>
      <c r="O76" s="325" t="n"/>
      <c r="P76" s="325" t="n"/>
      <c r="Q76" s="325" t="n"/>
      <c r="R76" s="325" t="n"/>
      <c r="S76" s="325" t="n"/>
      <c r="T76" s="325" t="n"/>
      <c r="U76" s="325" t="n"/>
      <c r="V76" s="325" t="n"/>
      <c r="W76" s="325" t="n"/>
      <c r="X76" s="325" t="n"/>
      <c r="Y76" s="325" t="n"/>
      <c r="Z76" s="325" t="n"/>
    </row>
    <row r="77" ht="12.75" customHeight="1" s="412">
      <c r="A77" s="325" t="n"/>
      <c r="B77" s="325" t="n"/>
      <c r="C77" s="325" t="n"/>
      <c r="D77" s="325" t="n"/>
      <c r="E77" s="325" t="n"/>
      <c r="F77" s="325" t="n"/>
      <c r="G77" s="325" t="n"/>
      <c r="H77" s="325" t="n"/>
      <c r="I77" s="325" t="n"/>
      <c r="J77" s="325" t="n"/>
      <c r="K77" s="325" t="n"/>
      <c r="L77" s="325" t="n"/>
      <c r="M77" s="325" t="n"/>
      <c r="N77" s="325" t="n"/>
      <c r="O77" s="325" t="n"/>
      <c r="P77" s="325" t="n"/>
      <c r="Q77" s="325" t="n"/>
      <c r="R77" s="325" t="n"/>
      <c r="S77" s="325" t="n"/>
      <c r="T77" s="325" t="n"/>
      <c r="U77" s="325" t="n"/>
      <c r="V77" s="325" t="n"/>
      <c r="W77" s="325" t="n"/>
      <c r="X77" s="325" t="n"/>
      <c r="Y77" s="325" t="n"/>
      <c r="Z77" s="325" t="n"/>
    </row>
    <row r="78" ht="12.75" customHeight="1" s="412">
      <c r="A78" s="325" t="n"/>
      <c r="B78" s="325" t="n"/>
      <c r="C78" s="325" t="n"/>
      <c r="D78" s="325" t="n"/>
      <c r="E78" s="325" t="n"/>
      <c r="F78" s="325" t="n"/>
      <c r="G78" s="325" t="n"/>
      <c r="H78" s="325" t="n"/>
      <c r="I78" s="325" t="n"/>
      <c r="J78" s="325" t="n"/>
      <c r="K78" s="325" t="n"/>
      <c r="L78" s="325" t="n"/>
      <c r="M78" s="325" t="n"/>
      <c r="N78" s="325" t="n"/>
      <c r="O78" s="325" t="n"/>
      <c r="P78" s="325" t="n"/>
      <c r="Q78" s="325" t="n"/>
      <c r="R78" s="325" t="n"/>
      <c r="S78" s="325" t="n"/>
      <c r="T78" s="325" t="n"/>
      <c r="U78" s="325" t="n"/>
      <c r="V78" s="325" t="n"/>
      <c r="W78" s="325" t="n"/>
      <c r="X78" s="325" t="n"/>
      <c r="Y78" s="325" t="n"/>
      <c r="Z78" s="325" t="n"/>
    </row>
    <row r="79" ht="12.75" customHeight="1" s="412">
      <c r="A79" s="325" t="n"/>
      <c r="B79" s="325" t="n"/>
      <c r="C79" s="325" t="n"/>
      <c r="D79" s="325" t="n"/>
      <c r="E79" s="325" t="n"/>
      <c r="F79" s="325" t="n"/>
      <c r="G79" s="325" t="n"/>
      <c r="H79" s="325" t="n"/>
      <c r="I79" s="325" t="n"/>
      <c r="J79" s="325" t="n"/>
      <c r="K79" s="325" t="n"/>
      <c r="L79" s="325" t="n"/>
      <c r="M79" s="325" t="n"/>
      <c r="N79" s="325" t="n"/>
      <c r="O79" s="325" t="n"/>
      <c r="P79" s="325" t="n"/>
      <c r="Q79" s="325" t="n"/>
      <c r="R79" s="325" t="n"/>
      <c r="S79" s="325" t="n"/>
      <c r="T79" s="325" t="n"/>
      <c r="U79" s="325" t="n"/>
      <c r="V79" s="325" t="n"/>
      <c r="W79" s="325" t="n"/>
      <c r="X79" s="325" t="n"/>
      <c r="Y79" s="325" t="n"/>
      <c r="Z79" s="325" t="n"/>
    </row>
    <row r="80" ht="12.75" customHeight="1" s="412">
      <c r="A80" s="325" t="n"/>
      <c r="B80" s="325" t="n"/>
      <c r="C80" s="325" t="n"/>
      <c r="D80" s="325" t="n"/>
      <c r="E80" s="325" t="n"/>
      <c r="F80" s="325" t="n"/>
      <c r="G80" s="325" t="n"/>
      <c r="H80" s="325" t="n"/>
      <c r="I80" s="325" t="n"/>
      <c r="J80" s="325" t="n"/>
      <c r="K80" s="325" t="n"/>
      <c r="L80" s="325" t="n"/>
      <c r="M80" s="325" t="n"/>
      <c r="N80" s="325" t="n"/>
      <c r="O80" s="325" t="n"/>
      <c r="P80" s="325" t="n"/>
      <c r="Q80" s="325" t="n"/>
      <c r="R80" s="325" t="n"/>
      <c r="S80" s="325" t="n"/>
      <c r="T80" s="325" t="n"/>
      <c r="U80" s="325" t="n"/>
      <c r="V80" s="325" t="n"/>
      <c r="W80" s="325" t="n"/>
      <c r="X80" s="325" t="n"/>
      <c r="Y80" s="325" t="n"/>
      <c r="Z80" s="325" t="n"/>
    </row>
    <row r="81" ht="12.75" customHeight="1" s="412">
      <c r="A81" s="325" t="n"/>
      <c r="B81" s="325" t="n"/>
      <c r="C81" s="325" t="n"/>
      <c r="D81" s="325" t="n"/>
      <c r="E81" s="325" t="n"/>
      <c r="F81" s="325" t="n"/>
      <c r="G81" s="325" t="n"/>
      <c r="H81" s="325" t="n"/>
      <c r="I81" s="325" t="n"/>
      <c r="J81" s="325" t="n"/>
      <c r="K81" s="325" t="n"/>
      <c r="L81" s="325" t="n"/>
      <c r="M81" s="325" t="n"/>
      <c r="N81" s="325" t="n"/>
      <c r="O81" s="325" t="n"/>
      <c r="P81" s="325" t="n"/>
      <c r="Q81" s="325" t="n"/>
      <c r="R81" s="325" t="n"/>
      <c r="S81" s="325" t="n"/>
      <c r="T81" s="325" t="n"/>
      <c r="U81" s="325" t="n"/>
      <c r="V81" s="325" t="n"/>
      <c r="W81" s="325" t="n"/>
      <c r="X81" s="325" t="n"/>
      <c r="Y81" s="325" t="n"/>
      <c r="Z81" s="325" t="n"/>
    </row>
    <row r="82" ht="12.75" customHeight="1" s="412">
      <c r="A82" s="325" t="n"/>
      <c r="B82" s="325" t="n"/>
      <c r="C82" s="325" t="n"/>
      <c r="D82" s="325" t="n"/>
      <c r="E82" s="325" t="n"/>
      <c r="F82" s="325" t="n"/>
      <c r="G82" s="325" t="n"/>
      <c r="H82" s="325" t="n"/>
      <c r="I82" s="325" t="n"/>
      <c r="J82" s="325" t="n"/>
      <c r="K82" s="325" t="n"/>
      <c r="L82" s="325" t="n"/>
      <c r="M82" s="325" t="n"/>
      <c r="N82" s="325" t="n"/>
      <c r="O82" s="325" t="n"/>
      <c r="P82" s="325" t="n"/>
      <c r="Q82" s="325" t="n"/>
      <c r="R82" s="325" t="n"/>
      <c r="S82" s="325" t="n"/>
      <c r="T82" s="325" t="n"/>
      <c r="U82" s="325" t="n"/>
      <c r="V82" s="325" t="n"/>
      <c r="W82" s="325" t="n"/>
      <c r="X82" s="325" t="n"/>
      <c r="Y82" s="325" t="n"/>
      <c r="Z82" s="325" t="n"/>
    </row>
    <row r="83" ht="12.75" customHeight="1" s="412">
      <c r="A83" s="325" t="n"/>
      <c r="B83" s="325" t="n"/>
      <c r="C83" s="325" t="n"/>
      <c r="D83" s="325" t="n"/>
      <c r="E83" s="325" t="n"/>
      <c r="F83" s="325" t="n"/>
      <c r="G83" s="325" t="n"/>
      <c r="H83" s="325" t="n"/>
      <c r="I83" s="325" t="n"/>
      <c r="J83" s="325" t="n"/>
      <c r="K83" s="325" t="n"/>
      <c r="L83" s="325" t="n"/>
      <c r="M83" s="325" t="n"/>
      <c r="N83" s="325" t="n"/>
      <c r="O83" s="325" t="n"/>
      <c r="P83" s="325" t="n"/>
      <c r="Q83" s="325" t="n"/>
      <c r="R83" s="325" t="n"/>
      <c r="S83" s="325" t="n"/>
      <c r="T83" s="325" t="n"/>
      <c r="U83" s="325" t="n"/>
      <c r="V83" s="325" t="n"/>
      <c r="W83" s="325" t="n"/>
      <c r="X83" s="325" t="n"/>
      <c r="Y83" s="325" t="n"/>
      <c r="Z83" s="325" t="n"/>
    </row>
    <row r="84" ht="12.75" customHeight="1" s="412">
      <c r="A84" s="325" t="n"/>
      <c r="B84" s="325" t="n"/>
      <c r="C84" s="325" t="n"/>
      <c r="D84" s="325" t="n"/>
      <c r="E84" s="325" t="n"/>
      <c r="F84" s="325" t="n"/>
      <c r="G84" s="325" t="n"/>
      <c r="H84" s="325" t="n"/>
      <c r="I84" s="325" t="n"/>
      <c r="J84" s="325" t="n"/>
      <c r="K84" s="325" t="n"/>
      <c r="L84" s="325" t="n"/>
      <c r="M84" s="325" t="n"/>
      <c r="N84" s="325" t="n"/>
      <c r="O84" s="325" t="n"/>
      <c r="P84" s="325" t="n"/>
      <c r="Q84" s="325" t="n"/>
      <c r="R84" s="325" t="n"/>
      <c r="S84" s="325" t="n"/>
      <c r="T84" s="325" t="n"/>
      <c r="U84" s="325" t="n"/>
      <c r="V84" s="325" t="n"/>
      <c r="W84" s="325" t="n"/>
      <c r="X84" s="325" t="n"/>
      <c r="Y84" s="325" t="n"/>
      <c r="Z84" s="325" t="n"/>
    </row>
    <row r="85" ht="12.75" customHeight="1" s="412">
      <c r="A85" s="325" t="n"/>
      <c r="B85" s="325" t="n"/>
      <c r="C85" s="325" t="n"/>
      <c r="D85" s="325" t="n"/>
      <c r="E85" s="325" t="n"/>
      <c r="F85" s="325" t="n"/>
      <c r="G85" s="325" t="n"/>
      <c r="H85" s="325" t="n"/>
      <c r="I85" s="325" t="n"/>
      <c r="J85" s="325" t="n"/>
      <c r="K85" s="325" t="n"/>
      <c r="L85" s="325" t="n"/>
      <c r="M85" s="325" t="n"/>
      <c r="N85" s="325" t="n"/>
      <c r="O85" s="325" t="n"/>
      <c r="P85" s="325" t="n"/>
      <c r="Q85" s="325" t="n"/>
      <c r="R85" s="325" t="n"/>
      <c r="S85" s="325" t="n"/>
      <c r="T85" s="325" t="n"/>
      <c r="U85" s="325" t="n"/>
      <c r="V85" s="325" t="n"/>
      <c r="W85" s="325" t="n"/>
      <c r="X85" s="325" t="n"/>
      <c r="Y85" s="325" t="n"/>
      <c r="Z85" s="325" t="n"/>
    </row>
    <row r="86" ht="12.75" customHeight="1" s="412">
      <c r="A86" s="325" t="n"/>
      <c r="B86" s="325" t="n"/>
      <c r="C86" s="325" t="n"/>
      <c r="D86" s="325" t="n"/>
      <c r="E86" s="325" t="n"/>
      <c r="F86" s="325" t="n"/>
      <c r="G86" s="325" t="n"/>
      <c r="H86" s="325" t="n"/>
      <c r="I86" s="325" t="n"/>
      <c r="J86" s="325" t="n"/>
      <c r="K86" s="325" t="n"/>
      <c r="L86" s="325" t="n"/>
      <c r="M86" s="325" t="n"/>
      <c r="N86" s="325" t="n"/>
      <c r="O86" s="325" t="n"/>
      <c r="P86" s="325" t="n"/>
      <c r="Q86" s="325" t="n"/>
      <c r="R86" s="325" t="n"/>
      <c r="S86" s="325" t="n"/>
      <c r="T86" s="325" t="n"/>
      <c r="U86" s="325" t="n"/>
      <c r="V86" s="325" t="n"/>
      <c r="W86" s="325" t="n"/>
      <c r="X86" s="325" t="n"/>
      <c r="Y86" s="325" t="n"/>
      <c r="Z86" s="325" t="n"/>
    </row>
    <row r="87" ht="12.75" customHeight="1" s="412">
      <c r="A87" s="325" t="n"/>
      <c r="B87" s="325" t="n"/>
      <c r="C87" s="325" t="n"/>
      <c r="D87" s="325" t="n"/>
      <c r="E87" s="325" t="n"/>
      <c r="F87" s="325" t="n"/>
      <c r="G87" s="325" t="n"/>
      <c r="H87" s="325" t="n"/>
      <c r="I87" s="325" t="n"/>
      <c r="J87" s="325" t="n"/>
      <c r="K87" s="325" t="n"/>
      <c r="L87" s="325" t="n"/>
      <c r="M87" s="325" t="n"/>
      <c r="N87" s="325" t="n"/>
      <c r="O87" s="325" t="n"/>
      <c r="P87" s="325" t="n"/>
      <c r="Q87" s="325" t="n"/>
      <c r="R87" s="325" t="n"/>
      <c r="S87" s="325" t="n"/>
      <c r="T87" s="325" t="n"/>
      <c r="U87" s="325" t="n"/>
      <c r="V87" s="325" t="n"/>
      <c r="W87" s="325" t="n"/>
      <c r="X87" s="325" t="n"/>
      <c r="Y87" s="325" t="n"/>
      <c r="Z87" s="325" t="n"/>
    </row>
    <row r="88" ht="12.75" customHeight="1" s="412">
      <c r="A88" s="325" t="n"/>
      <c r="B88" s="325" t="n"/>
      <c r="C88" s="325" t="n"/>
      <c r="D88" s="325" t="n"/>
      <c r="E88" s="325" t="n"/>
      <c r="F88" s="325" t="n"/>
      <c r="G88" s="325" t="n"/>
      <c r="H88" s="325" t="n"/>
      <c r="I88" s="325" t="n"/>
      <c r="J88" s="325" t="n"/>
      <c r="K88" s="325" t="n"/>
      <c r="L88" s="325" t="n"/>
      <c r="M88" s="325" t="n"/>
      <c r="N88" s="325" t="n"/>
      <c r="O88" s="325" t="n"/>
      <c r="P88" s="325" t="n"/>
      <c r="Q88" s="325" t="n"/>
      <c r="R88" s="325" t="n"/>
      <c r="S88" s="325" t="n"/>
      <c r="T88" s="325" t="n"/>
      <c r="U88" s="325" t="n"/>
      <c r="V88" s="325" t="n"/>
      <c r="W88" s="325" t="n"/>
      <c r="X88" s="325" t="n"/>
      <c r="Y88" s="325" t="n"/>
      <c r="Z88" s="325" t="n"/>
    </row>
    <row r="89" ht="12.75" customHeight="1" s="412">
      <c r="A89" s="325" t="n"/>
      <c r="B89" s="325" t="n"/>
      <c r="C89" s="325" t="n"/>
      <c r="D89" s="325" t="n"/>
      <c r="E89" s="325" t="n"/>
      <c r="F89" s="325" t="n"/>
      <c r="G89" s="325" t="n"/>
      <c r="H89" s="325" t="n"/>
      <c r="I89" s="325" t="n"/>
      <c r="J89" s="325" t="n"/>
      <c r="K89" s="325" t="n"/>
      <c r="L89" s="325" t="n"/>
      <c r="M89" s="325" t="n"/>
      <c r="N89" s="325" t="n"/>
      <c r="O89" s="325" t="n"/>
      <c r="P89" s="325" t="n"/>
      <c r="Q89" s="325" t="n"/>
      <c r="R89" s="325" t="n"/>
      <c r="S89" s="325" t="n"/>
      <c r="T89" s="325" t="n"/>
      <c r="U89" s="325" t="n"/>
      <c r="V89" s="325" t="n"/>
      <c r="W89" s="325" t="n"/>
      <c r="X89" s="325" t="n"/>
      <c r="Y89" s="325" t="n"/>
      <c r="Z89" s="325" t="n"/>
    </row>
    <row r="90" ht="12.75" customHeight="1" s="412">
      <c r="A90" s="325" t="n"/>
      <c r="B90" s="325" t="n"/>
      <c r="C90" s="325" t="n"/>
      <c r="D90" s="325" t="n"/>
      <c r="E90" s="325" t="n"/>
      <c r="F90" s="325" t="n"/>
      <c r="G90" s="325" t="n"/>
      <c r="H90" s="325" t="n"/>
      <c r="I90" s="325" t="n"/>
      <c r="J90" s="325" t="n"/>
      <c r="K90" s="325" t="n"/>
      <c r="L90" s="325" t="n"/>
      <c r="M90" s="325" t="n"/>
      <c r="N90" s="325" t="n"/>
      <c r="O90" s="325" t="n"/>
      <c r="P90" s="325" t="n"/>
      <c r="Q90" s="325" t="n"/>
      <c r="R90" s="325" t="n"/>
      <c r="S90" s="325" t="n"/>
      <c r="T90" s="325" t="n"/>
      <c r="U90" s="325" t="n"/>
      <c r="V90" s="325" t="n"/>
      <c r="W90" s="325" t="n"/>
      <c r="X90" s="325" t="n"/>
      <c r="Y90" s="325" t="n"/>
      <c r="Z90" s="325" t="n"/>
    </row>
    <row r="91" ht="12.75" customHeight="1" s="412">
      <c r="A91" s="325" t="n"/>
      <c r="B91" s="325" t="n"/>
      <c r="C91" s="325" t="n"/>
      <c r="D91" s="325" t="n"/>
      <c r="E91" s="325" t="n"/>
      <c r="F91" s="325" t="n"/>
      <c r="G91" s="325" t="n"/>
      <c r="H91" s="325" t="n"/>
      <c r="I91" s="325" t="n"/>
      <c r="J91" s="325" t="n"/>
      <c r="K91" s="325" t="n"/>
      <c r="L91" s="325" t="n"/>
      <c r="M91" s="325" t="n"/>
      <c r="N91" s="325" t="n"/>
      <c r="O91" s="325" t="n"/>
      <c r="P91" s="325" t="n"/>
      <c r="Q91" s="325" t="n"/>
      <c r="R91" s="325" t="n"/>
      <c r="S91" s="325" t="n"/>
      <c r="T91" s="325" t="n"/>
      <c r="U91" s="325" t="n"/>
      <c r="V91" s="325" t="n"/>
      <c r="W91" s="325" t="n"/>
      <c r="X91" s="325" t="n"/>
      <c r="Y91" s="325" t="n"/>
      <c r="Z91" s="325" t="n"/>
    </row>
    <row r="92" ht="12.75" customHeight="1" s="412">
      <c r="A92" s="325" t="n"/>
      <c r="B92" s="325" t="n"/>
      <c r="C92" s="325" t="n"/>
      <c r="D92" s="325" t="n"/>
      <c r="E92" s="325" t="n"/>
      <c r="F92" s="325" t="n"/>
      <c r="G92" s="325" t="n"/>
      <c r="H92" s="325" t="n"/>
      <c r="I92" s="325" t="n"/>
      <c r="J92" s="325" t="n"/>
      <c r="K92" s="325" t="n"/>
      <c r="L92" s="325" t="n"/>
      <c r="M92" s="325" t="n"/>
      <c r="N92" s="325" t="n"/>
      <c r="O92" s="325" t="n"/>
      <c r="P92" s="325" t="n"/>
      <c r="Q92" s="325" t="n"/>
      <c r="R92" s="325" t="n"/>
      <c r="S92" s="325" t="n"/>
      <c r="T92" s="325" t="n"/>
      <c r="U92" s="325" t="n"/>
      <c r="V92" s="325" t="n"/>
      <c r="W92" s="325" t="n"/>
      <c r="X92" s="325" t="n"/>
      <c r="Y92" s="325" t="n"/>
      <c r="Z92" s="325" t="n"/>
    </row>
    <row r="93" ht="12.75" customHeight="1" s="412">
      <c r="A93" s="325" t="n"/>
      <c r="B93" s="325" t="n"/>
      <c r="C93" s="325" t="n"/>
      <c r="D93" s="325" t="n"/>
      <c r="E93" s="325" t="n"/>
      <c r="F93" s="325" t="n"/>
      <c r="G93" s="325" t="n"/>
      <c r="H93" s="325" t="n"/>
      <c r="I93" s="325" t="n"/>
      <c r="J93" s="325" t="n"/>
      <c r="K93" s="325" t="n"/>
      <c r="L93" s="325" t="n"/>
      <c r="M93" s="325" t="n"/>
      <c r="N93" s="325" t="n"/>
      <c r="O93" s="325" t="n"/>
      <c r="P93" s="325" t="n"/>
      <c r="Q93" s="325" t="n"/>
      <c r="R93" s="325" t="n"/>
      <c r="S93" s="325" t="n"/>
      <c r="T93" s="325" t="n"/>
      <c r="U93" s="325" t="n"/>
      <c r="V93" s="325" t="n"/>
      <c r="W93" s="325" t="n"/>
      <c r="X93" s="325" t="n"/>
      <c r="Y93" s="325" t="n"/>
      <c r="Z93" s="325" t="n"/>
    </row>
    <row r="94" ht="12.75" customHeight="1" s="412">
      <c r="A94" s="325" t="n"/>
      <c r="B94" s="325" t="n"/>
      <c r="C94" s="325" t="n"/>
      <c r="D94" s="325" t="n"/>
      <c r="E94" s="325" t="n"/>
      <c r="F94" s="325" t="n"/>
      <c r="G94" s="325" t="n"/>
      <c r="H94" s="325" t="n"/>
      <c r="I94" s="325" t="n"/>
      <c r="J94" s="325" t="n"/>
      <c r="K94" s="325" t="n"/>
      <c r="L94" s="325" t="n"/>
      <c r="M94" s="325" t="n"/>
      <c r="N94" s="325" t="n"/>
      <c r="O94" s="325" t="n"/>
      <c r="P94" s="325" t="n"/>
      <c r="Q94" s="325" t="n"/>
      <c r="R94" s="325" t="n"/>
      <c r="S94" s="325" t="n"/>
      <c r="T94" s="325" t="n"/>
      <c r="U94" s="325" t="n"/>
      <c r="V94" s="325" t="n"/>
      <c r="W94" s="325" t="n"/>
      <c r="X94" s="325" t="n"/>
      <c r="Y94" s="325" t="n"/>
      <c r="Z94" s="325" t="n"/>
    </row>
    <row r="95" ht="12.75" customHeight="1" s="412">
      <c r="A95" s="325" t="n"/>
      <c r="B95" s="325" t="n"/>
      <c r="C95" s="325" t="n"/>
      <c r="D95" s="325" t="n"/>
      <c r="E95" s="325" t="n"/>
      <c r="F95" s="325" t="n"/>
      <c r="G95" s="325" t="n"/>
      <c r="H95" s="325" t="n"/>
      <c r="I95" s="325" t="n"/>
      <c r="J95" s="325" t="n"/>
      <c r="K95" s="325" t="n"/>
      <c r="L95" s="325" t="n"/>
      <c r="M95" s="325" t="n"/>
      <c r="N95" s="325" t="n"/>
      <c r="O95" s="325" t="n"/>
      <c r="P95" s="325" t="n"/>
      <c r="Q95" s="325" t="n"/>
      <c r="R95" s="325" t="n"/>
      <c r="S95" s="325" t="n"/>
      <c r="T95" s="325" t="n"/>
      <c r="U95" s="325" t="n"/>
      <c r="V95" s="325" t="n"/>
      <c r="W95" s="325" t="n"/>
      <c r="X95" s="325" t="n"/>
      <c r="Y95" s="325" t="n"/>
      <c r="Z95" s="325" t="n"/>
    </row>
    <row r="96" ht="12.75" customHeight="1" s="412">
      <c r="A96" s="325" t="n"/>
      <c r="B96" s="325" t="n"/>
      <c r="C96" s="325" t="n"/>
      <c r="D96" s="325" t="n"/>
      <c r="E96" s="325" t="n"/>
      <c r="F96" s="325" t="n"/>
      <c r="G96" s="325" t="n"/>
      <c r="H96" s="325" t="n"/>
      <c r="I96" s="325" t="n"/>
      <c r="J96" s="325" t="n"/>
      <c r="K96" s="325" t="n"/>
      <c r="L96" s="325" t="n"/>
      <c r="M96" s="325" t="n"/>
      <c r="N96" s="325" t="n"/>
      <c r="O96" s="325" t="n"/>
      <c r="P96" s="325" t="n"/>
      <c r="Q96" s="325" t="n"/>
      <c r="R96" s="325" t="n"/>
      <c r="S96" s="325" t="n"/>
      <c r="T96" s="325" t="n"/>
      <c r="U96" s="325" t="n"/>
      <c r="V96" s="325" t="n"/>
      <c r="W96" s="325" t="n"/>
      <c r="X96" s="325" t="n"/>
      <c r="Y96" s="325" t="n"/>
      <c r="Z96" s="325" t="n"/>
    </row>
    <row r="97" ht="12.75" customHeight="1" s="412">
      <c r="A97" s="325" t="n"/>
      <c r="B97" s="325" t="n"/>
      <c r="C97" s="325" t="n"/>
      <c r="D97" s="325" t="n"/>
      <c r="E97" s="325" t="n"/>
      <c r="F97" s="325" t="n"/>
      <c r="G97" s="325" t="n"/>
      <c r="H97" s="325" t="n"/>
      <c r="I97" s="325" t="n"/>
      <c r="J97" s="325" t="n"/>
      <c r="K97" s="325" t="n"/>
      <c r="L97" s="325" t="n"/>
      <c r="M97" s="325" t="n"/>
      <c r="N97" s="325" t="n"/>
      <c r="O97" s="325" t="n"/>
      <c r="P97" s="325" t="n"/>
      <c r="Q97" s="325" t="n"/>
      <c r="R97" s="325" t="n"/>
      <c r="S97" s="325" t="n"/>
      <c r="T97" s="325" t="n"/>
      <c r="U97" s="325" t="n"/>
      <c r="V97" s="325" t="n"/>
      <c r="W97" s="325" t="n"/>
      <c r="X97" s="325" t="n"/>
      <c r="Y97" s="325" t="n"/>
      <c r="Z97" s="325" t="n"/>
    </row>
    <row r="98" ht="12.75" customHeight="1" s="412">
      <c r="A98" s="325" t="n"/>
      <c r="B98" s="325" t="n"/>
      <c r="C98" s="325" t="n"/>
      <c r="D98" s="325" t="n"/>
      <c r="E98" s="325" t="n"/>
      <c r="F98" s="325" t="n"/>
      <c r="G98" s="325" t="n"/>
      <c r="H98" s="325" t="n"/>
      <c r="I98" s="325" t="n"/>
      <c r="J98" s="325" t="n"/>
      <c r="K98" s="325" t="n"/>
      <c r="L98" s="325" t="n"/>
      <c r="M98" s="325" t="n"/>
      <c r="N98" s="325" t="n"/>
      <c r="O98" s="325" t="n"/>
      <c r="P98" s="325" t="n"/>
      <c r="Q98" s="325" t="n"/>
      <c r="R98" s="325" t="n"/>
      <c r="S98" s="325" t="n"/>
      <c r="T98" s="325" t="n"/>
      <c r="U98" s="325" t="n"/>
      <c r="V98" s="325" t="n"/>
      <c r="W98" s="325" t="n"/>
      <c r="X98" s="325" t="n"/>
      <c r="Y98" s="325" t="n"/>
      <c r="Z98" s="325" t="n"/>
    </row>
    <row r="99" ht="12.75" customHeight="1" s="412">
      <c r="A99" s="325" t="n"/>
      <c r="B99" s="325" t="n"/>
      <c r="C99" s="325" t="n"/>
      <c r="D99" s="325" t="n"/>
      <c r="E99" s="325" t="n"/>
      <c r="F99" s="325" t="n"/>
      <c r="G99" s="325" t="n"/>
      <c r="H99" s="325" t="n"/>
      <c r="I99" s="325" t="n"/>
      <c r="J99" s="325" t="n"/>
      <c r="K99" s="325" t="n"/>
      <c r="L99" s="325" t="n"/>
      <c r="M99" s="325" t="n"/>
      <c r="N99" s="325" t="n"/>
      <c r="O99" s="325" t="n"/>
      <c r="P99" s="325" t="n"/>
      <c r="Q99" s="325" t="n"/>
      <c r="R99" s="325" t="n"/>
      <c r="S99" s="325" t="n"/>
      <c r="T99" s="325" t="n"/>
      <c r="U99" s="325" t="n"/>
      <c r="V99" s="325" t="n"/>
      <c r="W99" s="325" t="n"/>
      <c r="X99" s="325" t="n"/>
      <c r="Y99" s="325" t="n"/>
      <c r="Z99" s="325" t="n"/>
    </row>
    <row r="100" ht="12.75" customHeight="1" s="412">
      <c r="A100" s="325" t="n"/>
      <c r="B100" s="325" t="n"/>
      <c r="C100" s="325" t="n"/>
      <c r="D100" s="325" t="n"/>
      <c r="E100" s="325" t="n"/>
      <c r="F100" s="325" t="n"/>
      <c r="G100" s="325" t="n"/>
      <c r="H100" s="325" t="n"/>
      <c r="I100" s="325" t="n"/>
      <c r="J100" s="325" t="n"/>
      <c r="K100" s="325" t="n"/>
      <c r="L100" s="325" t="n"/>
      <c r="M100" s="325" t="n"/>
      <c r="N100" s="325" t="n"/>
      <c r="O100" s="325" t="n"/>
      <c r="P100" s="325" t="n"/>
      <c r="Q100" s="325" t="n"/>
      <c r="R100" s="325" t="n"/>
      <c r="S100" s="325" t="n"/>
      <c r="T100" s="325" t="n"/>
      <c r="U100" s="325" t="n"/>
      <c r="V100" s="325" t="n"/>
      <c r="W100" s="325" t="n"/>
      <c r="X100" s="325" t="n"/>
      <c r="Y100" s="325" t="n"/>
      <c r="Z100" s="325" t="n"/>
    </row>
    <row r="101" ht="12.75" customHeight="1" s="412">
      <c r="A101" s="325" t="n"/>
      <c r="B101" s="325" t="n"/>
      <c r="C101" s="325" t="n"/>
      <c r="D101" s="325" t="n"/>
      <c r="E101" s="325" t="n"/>
      <c r="F101" s="325" t="n"/>
      <c r="G101" s="325" t="n"/>
      <c r="H101" s="325" t="n"/>
      <c r="I101" s="325" t="n"/>
      <c r="J101" s="325" t="n"/>
      <c r="K101" s="325" t="n"/>
      <c r="L101" s="325" t="n"/>
      <c r="M101" s="325" t="n"/>
      <c r="N101" s="325" t="n"/>
      <c r="O101" s="325" t="n"/>
      <c r="P101" s="325" t="n"/>
      <c r="Q101" s="325" t="n"/>
      <c r="R101" s="325" t="n"/>
      <c r="S101" s="325" t="n"/>
      <c r="T101" s="325" t="n"/>
      <c r="U101" s="325" t="n"/>
      <c r="V101" s="325" t="n"/>
      <c r="W101" s="325" t="n"/>
      <c r="X101" s="325" t="n"/>
      <c r="Y101" s="325" t="n"/>
      <c r="Z101" s="325" t="n"/>
    </row>
    <row r="102" ht="12.75" customHeight="1" s="412">
      <c r="A102" s="325" t="n"/>
      <c r="B102" s="325" t="n"/>
      <c r="C102" s="325" t="n"/>
      <c r="D102" s="325" t="n"/>
      <c r="E102" s="325" t="n"/>
      <c r="F102" s="325" t="n"/>
      <c r="G102" s="325" t="n"/>
      <c r="H102" s="325" t="n"/>
      <c r="I102" s="325" t="n"/>
      <c r="J102" s="325" t="n"/>
      <c r="K102" s="325" t="n"/>
      <c r="L102" s="325" t="n"/>
      <c r="M102" s="325" t="n"/>
      <c r="N102" s="325" t="n"/>
      <c r="O102" s="325" t="n"/>
      <c r="P102" s="325" t="n"/>
      <c r="Q102" s="325" t="n"/>
      <c r="R102" s="325" t="n"/>
      <c r="S102" s="325" t="n"/>
      <c r="T102" s="325" t="n"/>
      <c r="U102" s="325" t="n"/>
      <c r="V102" s="325" t="n"/>
      <c r="W102" s="325" t="n"/>
      <c r="X102" s="325" t="n"/>
      <c r="Y102" s="325" t="n"/>
      <c r="Z102" s="325" t="n"/>
    </row>
    <row r="103" ht="12.75" customHeight="1" s="412">
      <c r="A103" s="325" t="n"/>
      <c r="B103" s="325" t="n"/>
      <c r="C103" s="325" t="n"/>
      <c r="D103" s="325" t="n"/>
      <c r="E103" s="325" t="n"/>
      <c r="F103" s="325" t="n"/>
      <c r="G103" s="325" t="n"/>
      <c r="H103" s="325" t="n"/>
      <c r="I103" s="325" t="n"/>
      <c r="J103" s="325" t="n"/>
      <c r="K103" s="325" t="n"/>
      <c r="L103" s="325" t="n"/>
      <c r="M103" s="325" t="n"/>
      <c r="N103" s="325" t="n"/>
      <c r="O103" s="325" t="n"/>
      <c r="P103" s="325" t="n"/>
      <c r="Q103" s="325" t="n"/>
      <c r="R103" s="325" t="n"/>
      <c r="S103" s="325" t="n"/>
      <c r="T103" s="325" t="n"/>
      <c r="U103" s="325" t="n"/>
      <c r="V103" s="325" t="n"/>
      <c r="W103" s="325" t="n"/>
      <c r="X103" s="325" t="n"/>
      <c r="Y103" s="325" t="n"/>
      <c r="Z103" s="325" t="n"/>
    </row>
    <row r="104" ht="12.75" customHeight="1" s="412">
      <c r="A104" s="325" t="n"/>
      <c r="B104" s="325" t="n"/>
      <c r="C104" s="325" t="n"/>
      <c r="D104" s="325" t="n"/>
      <c r="E104" s="325" t="n"/>
      <c r="F104" s="325" t="n"/>
      <c r="G104" s="325" t="n"/>
      <c r="H104" s="325" t="n"/>
      <c r="I104" s="325" t="n"/>
      <c r="J104" s="325" t="n"/>
      <c r="K104" s="325" t="n"/>
      <c r="L104" s="325" t="n"/>
      <c r="M104" s="325" t="n"/>
      <c r="N104" s="325" t="n"/>
      <c r="O104" s="325" t="n"/>
      <c r="P104" s="325" t="n"/>
      <c r="Q104" s="325" t="n"/>
      <c r="R104" s="325" t="n"/>
      <c r="S104" s="325" t="n"/>
      <c r="T104" s="325" t="n"/>
      <c r="U104" s="325" t="n"/>
      <c r="V104" s="325" t="n"/>
      <c r="W104" s="325" t="n"/>
      <c r="X104" s="325" t="n"/>
      <c r="Y104" s="325" t="n"/>
      <c r="Z104" s="325" t="n"/>
    </row>
    <row r="105" ht="12.75" customHeight="1" s="412">
      <c r="A105" s="325" t="n"/>
      <c r="B105" s="325" t="n"/>
      <c r="C105" s="325" t="n"/>
      <c r="D105" s="325" t="n"/>
      <c r="E105" s="325" t="n"/>
      <c r="F105" s="325" t="n"/>
      <c r="G105" s="325" t="n"/>
      <c r="H105" s="325" t="n"/>
      <c r="I105" s="325" t="n"/>
      <c r="J105" s="325" t="n"/>
      <c r="K105" s="325" t="n"/>
      <c r="L105" s="325" t="n"/>
      <c r="M105" s="325" t="n"/>
      <c r="N105" s="325" t="n"/>
      <c r="O105" s="325" t="n"/>
      <c r="P105" s="325" t="n"/>
      <c r="Q105" s="325" t="n"/>
      <c r="R105" s="325" t="n"/>
      <c r="S105" s="325" t="n"/>
      <c r="T105" s="325" t="n"/>
      <c r="U105" s="325" t="n"/>
      <c r="V105" s="325" t="n"/>
      <c r="W105" s="325" t="n"/>
      <c r="X105" s="325" t="n"/>
      <c r="Y105" s="325" t="n"/>
      <c r="Z105" s="325" t="n"/>
    </row>
    <row r="106" ht="12.75" customHeight="1" s="412">
      <c r="A106" s="325" t="n"/>
      <c r="B106" s="325" t="n"/>
      <c r="C106" s="325" t="n"/>
      <c r="D106" s="325" t="n"/>
      <c r="E106" s="325" t="n"/>
      <c r="F106" s="325" t="n"/>
      <c r="G106" s="325" t="n"/>
      <c r="H106" s="325" t="n"/>
      <c r="I106" s="325" t="n"/>
      <c r="J106" s="325" t="n"/>
      <c r="K106" s="325" t="n"/>
      <c r="L106" s="325" t="n"/>
      <c r="M106" s="325" t="n"/>
      <c r="N106" s="325" t="n"/>
      <c r="O106" s="325" t="n"/>
      <c r="P106" s="325" t="n"/>
      <c r="Q106" s="325" t="n"/>
      <c r="R106" s="325" t="n"/>
      <c r="S106" s="325" t="n"/>
      <c r="T106" s="325" t="n"/>
      <c r="U106" s="325" t="n"/>
      <c r="V106" s="325" t="n"/>
      <c r="W106" s="325" t="n"/>
      <c r="X106" s="325" t="n"/>
      <c r="Y106" s="325" t="n"/>
      <c r="Z106" s="325" t="n"/>
    </row>
    <row r="107" ht="12.75" customHeight="1" s="412">
      <c r="A107" s="325" t="n"/>
      <c r="B107" s="325" t="n"/>
      <c r="C107" s="325" t="n"/>
      <c r="D107" s="325" t="n"/>
      <c r="E107" s="325" t="n"/>
      <c r="F107" s="325" t="n"/>
      <c r="G107" s="325" t="n"/>
      <c r="H107" s="325" t="n"/>
      <c r="I107" s="325" t="n"/>
      <c r="J107" s="325" t="n"/>
      <c r="K107" s="325" t="n"/>
      <c r="L107" s="325" t="n"/>
      <c r="M107" s="325" t="n"/>
      <c r="N107" s="325" t="n"/>
      <c r="O107" s="325" t="n"/>
      <c r="P107" s="325" t="n"/>
      <c r="Q107" s="325" t="n"/>
      <c r="R107" s="325" t="n"/>
      <c r="S107" s="325" t="n"/>
      <c r="T107" s="325" t="n"/>
      <c r="U107" s="325" t="n"/>
      <c r="V107" s="325" t="n"/>
      <c r="W107" s="325" t="n"/>
      <c r="X107" s="325" t="n"/>
      <c r="Y107" s="325" t="n"/>
      <c r="Z107" s="325" t="n"/>
    </row>
    <row r="108" ht="12.75" customHeight="1" s="412">
      <c r="A108" s="325" t="n"/>
      <c r="B108" s="325" t="n"/>
      <c r="C108" s="325" t="n"/>
      <c r="D108" s="325" t="n"/>
      <c r="E108" s="325" t="n"/>
      <c r="F108" s="325" t="n"/>
      <c r="G108" s="325" t="n"/>
      <c r="H108" s="325" t="n"/>
      <c r="I108" s="325" t="n"/>
      <c r="J108" s="325" t="n"/>
      <c r="K108" s="325" t="n"/>
      <c r="L108" s="325" t="n"/>
      <c r="M108" s="325" t="n"/>
      <c r="N108" s="325" t="n"/>
      <c r="O108" s="325" t="n"/>
      <c r="P108" s="325" t="n"/>
      <c r="Q108" s="325" t="n"/>
      <c r="R108" s="325" t="n"/>
      <c r="S108" s="325" t="n"/>
      <c r="T108" s="325" t="n"/>
      <c r="U108" s="325" t="n"/>
      <c r="V108" s="325" t="n"/>
      <c r="W108" s="325" t="n"/>
      <c r="X108" s="325" t="n"/>
      <c r="Y108" s="325" t="n"/>
      <c r="Z108" s="325" t="n"/>
    </row>
    <row r="109" ht="12.75" customHeight="1" s="412">
      <c r="A109" s="325" t="n"/>
      <c r="B109" s="325" t="n"/>
      <c r="C109" s="325" t="n"/>
      <c r="D109" s="325" t="n"/>
      <c r="E109" s="325" t="n"/>
      <c r="F109" s="325" t="n"/>
      <c r="G109" s="325" t="n"/>
      <c r="H109" s="325" t="n"/>
      <c r="I109" s="325" t="n"/>
      <c r="J109" s="325" t="n"/>
      <c r="K109" s="325" t="n"/>
      <c r="L109" s="325" t="n"/>
      <c r="M109" s="325" t="n"/>
      <c r="N109" s="325" t="n"/>
      <c r="O109" s="325" t="n"/>
      <c r="P109" s="325" t="n"/>
      <c r="Q109" s="325" t="n"/>
      <c r="R109" s="325" t="n"/>
      <c r="S109" s="325" t="n"/>
      <c r="T109" s="325" t="n"/>
      <c r="U109" s="325" t="n"/>
      <c r="V109" s="325" t="n"/>
      <c r="W109" s="325" t="n"/>
      <c r="X109" s="325" t="n"/>
      <c r="Y109" s="325" t="n"/>
      <c r="Z109" s="325" t="n"/>
    </row>
    <row r="110" ht="12.75" customHeight="1" s="412">
      <c r="A110" s="325" t="n"/>
      <c r="B110" s="325" t="n"/>
      <c r="C110" s="325" t="n"/>
      <c r="D110" s="325" t="n"/>
      <c r="E110" s="325" t="n"/>
      <c r="F110" s="325" t="n"/>
      <c r="G110" s="325" t="n"/>
      <c r="H110" s="325" t="n"/>
      <c r="I110" s="325" t="n"/>
      <c r="J110" s="325" t="n"/>
      <c r="K110" s="325" t="n"/>
      <c r="L110" s="325" t="n"/>
      <c r="M110" s="325" t="n"/>
      <c r="N110" s="325" t="n"/>
      <c r="O110" s="325" t="n"/>
      <c r="P110" s="325" t="n"/>
      <c r="Q110" s="325" t="n"/>
      <c r="R110" s="325" t="n"/>
      <c r="S110" s="325" t="n"/>
      <c r="T110" s="325" t="n"/>
      <c r="U110" s="325" t="n"/>
      <c r="V110" s="325" t="n"/>
      <c r="W110" s="325" t="n"/>
      <c r="X110" s="325" t="n"/>
      <c r="Y110" s="325" t="n"/>
      <c r="Z110" s="325" t="n"/>
    </row>
    <row r="111" ht="12.75" customHeight="1" s="412">
      <c r="A111" s="325" t="n"/>
      <c r="B111" s="325" t="n"/>
      <c r="C111" s="325" t="n"/>
      <c r="D111" s="325" t="n"/>
      <c r="E111" s="325" t="n"/>
      <c r="F111" s="325" t="n"/>
      <c r="G111" s="325" t="n"/>
      <c r="H111" s="325" t="n"/>
      <c r="I111" s="325" t="n"/>
      <c r="J111" s="325" t="n"/>
      <c r="K111" s="325" t="n"/>
      <c r="L111" s="325" t="n"/>
      <c r="M111" s="325" t="n"/>
      <c r="N111" s="325" t="n"/>
      <c r="O111" s="325" t="n"/>
      <c r="P111" s="325" t="n"/>
      <c r="Q111" s="325" t="n"/>
      <c r="R111" s="325" t="n"/>
      <c r="S111" s="325" t="n"/>
      <c r="T111" s="325" t="n"/>
      <c r="U111" s="325" t="n"/>
      <c r="V111" s="325" t="n"/>
      <c r="W111" s="325" t="n"/>
      <c r="X111" s="325" t="n"/>
      <c r="Y111" s="325" t="n"/>
      <c r="Z111" s="325" t="n"/>
    </row>
    <row r="112" ht="12.75" customHeight="1" s="412">
      <c r="A112" s="325" t="n"/>
      <c r="B112" s="325" t="n"/>
      <c r="C112" s="325" t="n"/>
      <c r="D112" s="325" t="n"/>
      <c r="E112" s="325" t="n"/>
      <c r="F112" s="325" t="n"/>
      <c r="G112" s="325" t="n"/>
      <c r="H112" s="325" t="n"/>
      <c r="I112" s="325" t="n"/>
      <c r="J112" s="325" t="n"/>
      <c r="K112" s="325" t="n"/>
      <c r="L112" s="325" t="n"/>
      <c r="M112" s="325" t="n"/>
      <c r="N112" s="325" t="n"/>
      <c r="O112" s="325" t="n"/>
      <c r="P112" s="325" t="n"/>
      <c r="Q112" s="325" t="n"/>
      <c r="R112" s="325" t="n"/>
      <c r="S112" s="325" t="n"/>
      <c r="T112" s="325" t="n"/>
      <c r="U112" s="325" t="n"/>
      <c r="V112" s="325" t="n"/>
      <c r="W112" s="325" t="n"/>
      <c r="X112" s="325" t="n"/>
      <c r="Y112" s="325" t="n"/>
      <c r="Z112" s="325" t="n"/>
    </row>
    <row r="113" ht="12.75" customHeight="1" s="412">
      <c r="A113" s="325" t="n"/>
      <c r="B113" s="325" t="n"/>
      <c r="C113" s="325" t="n"/>
      <c r="D113" s="325" t="n"/>
      <c r="E113" s="325" t="n"/>
      <c r="F113" s="325" t="n"/>
      <c r="G113" s="325" t="n"/>
      <c r="H113" s="325" t="n"/>
      <c r="I113" s="325" t="n"/>
      <c r="J113" s="325" t="n"/>
      <c r="K113" s="325" t="n"/>
      <c r="L113" s="325" t="n"/>
      <c r="M113" s="325" t="n"/>
      <c r="N113" s="325" t="n"/>
      <c r="O113" s="325" t="n"/>
      <c r="P113" s="325" t="n"/>
      <c r="Q113" s="325" t="n"/>
      <c r="R113" s="325" t="n"/>
      <c r="S113" s="325" t="n"/>
      <c r="T113" s="325" t="n"/>
      <c r="U113" s="325" t="n"/>
      <c r="V113" s="325" t="n"/>
      <c r="W113" s="325" t="n"/>
      <c r="X113" s="325" t="n"/>
      <c r="Y113" s="325" t="n"/>
      <c r="Z113" s="325" t="n"/>
    </row>
    <row r="114" ht="12.75" customHeight="1" s="412">
      <c r="A114" s="325" t="n"/>
      <c r="B114" s="325" t="n"/>
      <c r="C114" s="325" t="n"/>
      <c r="D114" s="325" t="n"/>
      <c r="E114" s="325" t="n"/>
      <c r="F114" s="325" t="n"/>
      <c r="G114" s="325" t="n"/>
      <c r="H114" s="325" t="n"/>
      <c r="I114" s="325" t="n"/>
      <c r="J114" s="325" t="n"/>
      <c r="K114" s="325" t="n"/>
      <c r="L114" s="325" t="n"/>
      <c r="M114" s="325" t="n"/>
      <c r="N114" s="325" t="n"/>
      <c r="O114" s="325" t="n"/>
      <c r="P114" s="325" t="n"/>
      <c r="Q114" s="325" t="n"/>
      <c r="R114" s="325" t="n"/>
      <c r="S114" s="325" t="n"/>
      <c r="T114" s="325" t="n"/>
      <c r="U114" s="325" t="n"/>
      <c r="V114" s="325" t="n"/>
      <c r="W114" s="325" t="n"/>
      <c r="X114" s="325" t="n"/>
      <c r="Y114" s="325" t="n"/>
      <c r="Z114" s="325" t="n"/>
    </row>
    <row r="115" ht="12.75" customHeight="1" s="412">
      <c r="A115" s="325" t="n"/>
      <c r="B115" s="325" t="n"/>
      <c r="C115" s="325" t="n"/>
      <c r="D115" s="325" t="n"/>
      <c r="E115" s="325" t="n"/>
      <c r="F115" s="325" t="n"/>
      <c r="G115" s="325" t="n"/>
      <c r="H115" s="325" t="n"/>
      <c r="I115" s="325" t="n"/>
      <c r="J115" s="325" t="n"/>
      <c r="K115" s="325" t="n"/>
      <c r="L115" s="325" t="n"/>
      <c r="M115" s="325" t="n"/>
      <c r="N115" s="325" t="n"/>
      <c r="O115" s="325" t="n"/>
      <c r="P115" s="325" t="n"/>
      <c r="Q115" s="325" t="n"/>
      <c r="R115" s="325" t="n"/>
      <c r="S115" s="325" t="n"/>
      <c r="T115" s="325" t="n"/>
      <c r="U115" s="325" t="n"/>
      <c r="V115" s="325" t="n"/>
      <c r="W115" s="325" t="n"/>
      <c r="X115" s="325" t="n"/>
      <c r="Y115" s="325" t="n"/>
      <c r="Z115" s="325" t="n"/>
    </row>
    <row r="116" ht="12.75" customHeight="1" s="412">
      <c r="A116" s="325" t="n"/>
      <c r="B116" s="325" t="n"/>
      <c r="C116" s="325" t="n"/>
      <c r="D116" s="325" t="n"/>
      <c r="E116" s="325" t="n"/>
      <c r="F116" s="325" t="n"/>
      <c r="G116" s="325" t="n"/>
      <c r="H116" s="325" t="n"/>
      <c r="I116" s="325" t="n"/>
      <c r="J116" s="325" t="n"/>
      <c r="K116" s="325" t="n"/>
      <c r="L116" s="325" t="n"/>
      <c r="M116" s="325" t="n"/>
      <c r="N116" s="325" t="n"/>
      <c r="O116" s="325" t="n"/>
      <c r="P116" s="325" t="n"/>
      <c r="Q116" s="325" t="n"/>
      <c r="R116" s="325" t="n"/>
      <c r="S116" s="325" t="n"/>
      <c r="T116" s="325" t="n"/>
      <c r="U116" s="325" t="n"/>
      <c r="V116" s="325" t="n"/>
      <c r="W116" s="325" t="n"/>
      <c r="X116" s="325" t="n"/>
      <c r="Y116" s="325" t="n"/>
      <c r="Z116" s="325" t="n"/>
    </row>
    <row r="117" ht="12.75" customHeight="1" s="412">
      <c r="A117" s="325" t="n"/>
      <c r="B117" s="325" t="n"/>
      <c r="C117" s="325" t="n"/>
      <c r="D117" s="325" t="n"/>
      <c r="E117" s="325" t="n"/>
      <c r="F117" s="325" t="n"/>
      <c r="G117" s="325" t="n"/>
      <c r="H117" s="325" t="n"/>
      <c r="I117" s="325" t="n"/>
      <c r="J117" s="325" t="n"/>
      <c r="K117" s="325" t="n"/>
      <c r="L117" s="325" t="n"/>
      <c r="M117" s="325" t="n"/>
      <c r="N117" s="325" t="n"/>
      <c r="O117" s="325" t="n"/>
      <c r="P117" s="325" t="n"/>
      <c r="Q117" s="325" t="n"/>
      <c r="R117" s="325" t="n"/>
      <c r="S117" s="325" t="n"/>
      <c r="T117" s="325" t="n"/>
      <c r="U117" s="325" t="n"/>
      <c r="V117" s="325" t="n"/>
      <c r="W117" s="325" t="n"/>
      <c r="X117" s="325" t="n"/>
      <c r="Y117" s="325" t="n"/>
      <c r="Z117" s="325" t="n"/>
    </row>
    <row r="118" ht="12.75" customHeight="1" s="412">
      <c r="A118" s="325" t="n"/>
      <c r="B118" s="325" t="n"/>
      <c r="C118" s="325" t="n"/>
      <c r="D118" s="325" t="n"/>
      <c r="E118" s="325" t="n"/>
      <c r="F118" s="325" t="n"/>
      <c r="G118" s="325" t="n"/>
      <c r="H118" s="325" t="n"/>
      <c r="I118" s="325" t="n"/>
      <c r="J118" s="325" t="n"/>
      <c r="K118" s="325" t="n"/>
      <c r="L118" s="325" t="n"/>
      <c r="M118" s="325" t="n"/>
      <c r="N118" s="325" t="n"/>
      <c r="O118" s="325" t="n"/>
      <c r="P118" s="325" t="n"/>
      <c r="Q118" s="325" t="n"/>
      <c r="R118" s="325" t="n"/>
      <c r="S118" s="325" t="n"/>
      <c r="T118" s="325" t="n"/>
      <c r="U118" s="325" t="n"/>
      <c r="V118" s="325" t="n"/>
      <c r="W118" s="325" t="n"/>
      <c r="X118" s="325" t="n"/>
      <c r="Y118" s="325" t="n"/>
      <c r="Z118" s="325" t="n"/>
    </row>
    <row r="119" ht="12.75" customHeight="1" s="412">
      <c r="A119" s="325" t="n"/>
      <c r="B119" s="325" t="n"/>
      <c r="C119" s="325" t="n"/>
      <c r="D119" s="325" t="n"/>
      <c r="E119" s="325" t="n"/>
      <c r="F119" s="325" t="n"/>
      <c r="G119" s="325" t="n"/>
      <c r="H119" s="325" t="n"/>
      <c r="I119" s="325" t="n"/>
      <c r="J119" s="325" t="n"/>
      <c r="K119" s="325" t="n"/>
      <c r="L119" s="325" t="n"/>
      <c r="M119" s="325" t="n"/>
      <c r="N119" s="325" t="n"/>
      <c r="O119" s="325" t="n"/>
      <c r="P119" s="325" t="n"/>
      <c r="Q119" s="325" t="n"/>
      <c r="R119" s="325" t="n"/>
      <c r="S119" s="325" t="n"/>
      <c r="T119" s="325" t="n"/>
      <c r="U119" s="325" t="n"/>
      <c r="V119" s="325" t="n"/>
      <c r="W119" s="325" t="n"/>
      <c r="X119" s="325" t="n"/>
      <c r="Y119" s="325" t="n"/>
      <c r="Z119" s="325" t="n"/>
    </row>
    <row r="120" ht="12.75" customHeight="1" s="412">
      <c r="A120" s="325" t="n"/>
      <c r="B120" s="325" t="n"/>
      <c r="C120" s="325" t="n"/>
      <c r="D120" s="325" t="n"/>
      <c r="E120" s="325" t="n"/>
      <c r="F120" s="325" t="n"/>
      <c r="G120" s="325" t="n"/>
      <c r="H120" s="325" t="n"/>
      <c r="I120" s="325" t="n"/>
      <c r="J120" s="325" t="n"/>
      <c r="K120" s="325" t="n"/>
      <c r="L120" s="325" t="n"/>
      <c r="M120" s="325" t="n"/>
      <c r="N120" s="325" t="n"/>
      <c r="O120" s="325" t="n"/>
      <c r="P120" s="325" t="n"/>
      <c r="Q120" s="325" t="n"/>
      <c r="R120" s="325" t="n"/>
      <c r="S120" s="325" t="n"/>
      <c r="T120" s="325" t="n"/>
      <c r="U120" s="325" t="n"/>
      <c r="V120" s="325" t="n"/>
      <c r="W120" s="325" t="n"/>
      <c r="X120" s="325" t="n"/>
      <c r="Y120" s="325" t="n"/>
      <c r="Z120" s="325" t="n"/>
    </row>
    <row r="121" ht="12.75" customHeight="1" s="412">
      <c r="A121" s="325" t="n"/>
      <c r="B121" s="325" t="n"/>
      <c r="C121" s="325" t="n"/>
      <c r="D121" s="325" t="n"/>
      <c r="E121" s="325" t="n"/>
      <c r="F121" s="325" t="n"/>
      <c r="G121" s="325" t="n"/>
      <c r="H121" s="325" t="n"/>
      <c r="I121" s="325" t="n"/>
      <c r="J121" s="325" t="n"/>
      <c r="K121" s="325" t="n"/>
      <c r="L121" s="325" t="n"/>
      <c r="M121" s="325" t="n"/>
      <c r="N121" s="325" t="n"/>
      <c r="O121" s="325" t="n"/>
      <c r="P121" s="325" t="n"/>
      <c r="Q121" s="325" t="n"/>
      <c r="R121" s="325" t="n"/>
      <c r="S121" s="325" t="n"/>
      <c r="T121" s="325" t="n"/>
      <c r="U121" s="325" t="n"/>
      <c r="V121" s="325" t="n"/>
      <c r="W121" s="325" t="n"/>
      <c r="X121" s="325" t="n"/>
      <c r="Y121" s="325" t="n"/>
      <c r="Z121" s="325" t="n"/>
    </row>
    <row r="122" ht="12.75" customHeight="1" s="412">
      <c r="A122" s="325" t="n"/>
      <c r="B122" s="325" t="n"/>
      <c r="C122" s="325" t="n"/>
      <c r="D122" s="325" t="n"/>
      <c r="E122" s="325" t="n"/>
      <c r="F122" s="325" t="n"/>
      <c r="G122" s="325" t="n"/>
      <c r="H122" s="325" t="n"/>
      <c r="I122" s="325" t="n"/>
      <c r="J122" s="325" t="n"/>
      <c r="K122" s="325" t="n"/>
      <c r="L122" s="325" t="n"/>
      <c r="M122" s="325" t="n"/>
      <c r="N122" s="325" t="n"/>
      <c r="O122" s="325" t="n"/>
      <c r="P122" s="325" t="n"/>
      <c r="Q122" s="325" t="n"/>
      <c r="R122" s="325" t="n"/>
      <c r="S122" s="325" t="n"/>
      <c r="T122" s="325" t="n"/>
      <c r="U122" s="325" t="n"/>
      <c r="V122" s="325" t="n"/>
      <c r="W122" s="325" t="n"/>
      <c r="X122" s="325" t="n"/>
      <c r="Y122" s="325" t="n"/>
      <c r="Z122" s="325" t="n"/>
    </row>
    <row r="123" ht="12.75" customHeight="1" s="412">
      <c r="A123" s="325" t="n"/>
      <c r="B123" s="325" t="n"/>
      <c r="C123" s="325" t="n"/>
      <c r="D123" s="325" t="n"/>
      <c r="E123" s="325" t="n"/>
      <c r="F123" s="325" t="n"/>
      <c r="G123" s="325" t="n"/>
      <c r="H123" s="325" t="n"/>
      <c r="I123" s="325" t="n"/>
      <c r="J123" s="325" t="n"/>
      <c r="K123" s="325" t="n"/>
      <c r="L123" s="325" t="n"/>
      <c r="M123" s="325" t="n"/>
      <c r="N123" s="325" t="n"/>
      <c r="O123" s="325" t="n"/>
      <c r="P123" s="325" t="n"/>
      <c r="Q123" s="325" t="n"/>
      <c r="R123" s="325" t="n"/>
      <c r="S123" s="325" t="n"/>
      <c r="T123" s="325" t="n"/>
      <c r="U123" s="325" t="n"/>
      <c r="V123" s="325" t="n"/>
      <c r="W123" s="325" t="n"/>
      <c r="X123" s="325" t="n"/>
      <c r="Y123" s="325" t="n"/>
      <c r="Z123" s="325" t="n"/>
    </row>
    <row r="124" ht="12.75" customHeight="1" s="412">
      <c r="A124" s="325" t="n"/>
      <c r="B124" s="325" t="n"/>
      <c r="C124" s="325" t="n"/>
      <c r="D124" s="325" t="n"/>
      <c r="E124" s="325" t="n"/>
      <c r="F124" s="325" t="n"/>
      <c r="G124" s="325" t="n"/>
      <c r="H124" s="325" t="n"/>
      <c r="I124" s="325" t="n"/>
      <c r="J124" s="325" t="n"/>
      <c r="K124" s="325" t="n"/>
      <c r="L124" s="325" t="n"/>
      <c r="M124" s="325" t="n"/>
      <c r="N124" s="325" t="n"/>
      <c r="O124" s="325" t="n"/>
      <c r="P124" s="325" t="n"/>
      <c r="Q124" s="325" t="n"/>
      <c r="R124" s="325" t="n"/>
      <c r="S124" s="325" t="n"/>
      <c r="T124" s="325" t="n"/>
      <c r="U124" s="325" t="n"/>
      <c r="V124" s="325" t="n"/>
      <c r="W124" s="325" t="n"/>
      <c r="X124" s="325" t="n"/>
      <c r="Y124" s="325" t="n"/>
      <c r="Z124" s="325" t="n"/>
    </row>
    <row r="125" ht="12.75" customHeight="1" s="412">
      <c r="A125" s="325" t="n"/>
      <c r="B125" s="325" t="n"/>
      <c r="C125" s="325" t="n"/>
      <c r="D125" s="325" t="n"/>
      <c r="E125" s="325" t="n"/>
      <c r="F125" s="325" t="n"/>
      <c r="G125" s="325" t="n"/>
      <c r="H125" s="325" t="n"/>
      <c r="I125" s="325" t="n"/>
      <c r="J125" s="325" t="n"/>
      <c r="K125" s="325" t="n"/>
      <c r="L125" s="325" t="n"/>
      <c r="M125" s="325" t="n"/>
      <c r="N125" s="325" t="n"/>
      <c r="O125" s="325" t="n"/>
      <c r="P125" s="325" t="n"/>
      <c r="Q125" s="325" t="n"/>
      <c r="R125" s="325" t="n"/>
      <c r="S125" s="325" t="n"/>
      <c r="T125" s="325" t="n"/>
      <c r="U125" s="325" t="n"/>
      <c r="V125" s="325" t="n"/>
      <c r="W125" s="325" t="n"/>
      <c r="X125" s="325" t="n"/>
      <c r="Y125" s="325" t="n"/>
      <c r="Z125" s="325" t="n"/>
    </row>
    <row r="126" ht="12.75" customHeight="1" s="412">
      <c r="A126" s="325" t="n"/>
      <c r="B126" s="325" t="n"/>
      <c r="C126" s="325" t="n"/>
      <c r="D126" s="325" t="n"/>
      <c r="E126" s="325" t="n"/>
      <c r="F126" s="325" t="n"/>
      <c r="G126" s="325" t="n"/>
      <c r="H126" s="325" t="n"/>
      <c r="I126" s="325" t="n"/>
      <c r="J126" s="325" t="n"/>
      <c r="K126" s="325" t="n"/>
      <c r="L126" s="325" t="n"/>
      <c r="M126" s="325" t="n"/>
      <c r="N126" s="325" t="n"/>
      <c r="O126" s="325" t="n"/>
      <c r="P126" s="325" t="n"/>
      <c r="Q126" s="325" t="n"/>
      <c r="R126" s="325" t="n"/>
      <c r="S126" s="325" t="n"/>
      <c r="T126" s="325" t="n"/>
      <c r="U126" s="325" t="n"/>
      <c r="V126" s="325" t="n"/>
      <c r="W126" s="325" t="n"/>
      <c r="X126" s="325" t="n"/>
      <c r="Y126" s="325" t="n"/>
      <c r="Z126" s="325" t="n"/>
    </row>
    <row r="127" ht="12.75" customHeight="1" s="412">
      <c r="A127" s="325" t="n"/>
      <c r="B127" s="325" t="n"/>
      <c r="C127" s="325" t="n"/>
      <c r="D127" s="325" t="n"/>
      <c r="E127" s="325" t="n"/>
      <c r="F127" s="325" t="n"/>
      <c r="G127" s="325" t="n"/>
      <c r="H127" s="325" t="n"/>
      <c r="I127" s="325" t="n"/>
      <c r="J127" s="325" t="n"/>
      <c r="K127" s="325" t="n"/>
      <c r="L127" s="325" t="n"/>
      <c r="M127" s="325" t="n"/>
      <c r="N127" s="325" t="n"/>
      <c r="O127" s="325" t="n"/>
      <c r="P127" s="325" t="n"/>
      <c r="Q127" s="325" t="n"/>
      <c r="R127" s="325" t="n"/>
      <c r="S127" s="325" t="n"/>
      <c r="T127" s="325" t="n"/>
      <c r="U127" s="325" t="n"/>
      <c r="V127" s="325" t="n"/>
      <c r="W127" s="325" t="n"/>
      <c r="X127" s="325" t="n"/>
      <c r="Y127" s="325" t="n"/>
      <c r="Z127" s="325" t="n"/>
    </row>
    <row r="128" ht="12.75" customHeight="1" s="412">
      <c r="A128" s="325" t="n"/>
      <c r="B128" s="325" t="n"/>
      <c r="C128" s="325" t="n"/>
      <c r="D128" s="325" t="n"/>
      <c r="E128" s="325" t="n"/>
      <c r="F128" s="325" t="n"/>
      <c r="G128" s="325" t="n"/>
      <c r="H128" s="325" t="n"/>
      <c r="I128" s="325" t="n"/>
      <c r="J128" s="325" t="n"/>
      <c r="K128" s="325" t="n"/>
      <c r="L128" s="325" t="n"/>
      <c r="M128" s="325" t="n"/>
      <c r="N128" s="325" t="n"/>
      <c r="O128" s="325" t="n"/>
      <c r="P128" s="325" t="n"/>
      <c r="Q128" s="325" t="n"/>
      <c r="R128" s="325" t="n"/>
      <c r="S128" s="325" t="n"/>
      <c r="T128" s="325" t="n"/>
      <c r="U128" s="325" t="n"/>
      <c r="V128" s="325" t="n"/>
      <c r="W128" s="325" t="n"/>
      <c r="X128" s="325" t="n"/>
      <c r="Y128" s="325" t="n"/>
      <c r="Z128" s="325" t="n"/>
    </row>
    <row r="129" ht="12.75" customHeight="1" s="412">
      <c r="A129" s="325" t="n"/>
      <c r="B129" s="325" t="n"/>
      <c r="C129" s="325" t="n"/>
      <c r="D129" s="325" t="n"/>
      <c r="E129" s="325" t="n"/>
      <c r="F129" s="325" t="n"/>
      <c r="G129" s="325" t="n"/>
      <c r="H129" s="325" t="n"/>
      <c r="I129" s="325" t="n"/>
      <c r="J129" s="325" t="n"/>
      <c r="K129" s="325" t="n"/>
      <c r="L129" s="325" t="n"/>
      <c r="M129" s="325" t="n"/>
      <c r="N129" s="325" t="n"/>
      <c r="O129" s="325" t="n"/>
      <c r="P129" s="325" t="n"/>
      <c r="Q129" s="325" t="n"/>
      <c r="R129" s="325" t="n"/>
      <c r="S129" s="325" t="n"/>
      <c r="T129" s="325" t="n"/>
      <c r="U129" s="325" t="n"/>
      <c r="V129" s="325" t="n"/>
      <c r="W129" s="325" t="n"/>
      <c r="X129" s="325" t="n"/>
      <c r="Y129" s="325" t="n"/>
      <c r="Z129" s="325" t="n"/>
    </row>
    <row r="130" ht="12.75" customHeight="1" s="412">
      <c r="A130" s="325" t="n"/>
      <c r="B130" s="325" t="n"/>
      <c r="C130" s="325" t="n"/>
      <c r="D130" s="325" t="n"/>
      <c r="E130" s="325" t="n"/>
      <c r="F130" s="325" t="n"/>
      <c r="G130" s="325" t="n"/>
      <c r="H130" s="325" t="n"/>
      <c r="I130" s="325" t="n"/>
      <c r="J130" s="325" t="n"/>
      <c r="K130" s="325" t="n"/>
      <c r="L130" s="325" t="n"/>
      <c r="M130" s="325" t="n"/>
      <c r="N130" s="325" t="n"/>
      <c r="O130" s="325" t="n"/>
      <c r="P130" s="325" t="n"/>
      <c r="Q130" s="325" t="n"/>
      <c r="R130" s="325" t="n"/>
      <c r="S130" s="325" t="n"/>
      <c r="T130" s="325" t="n"/>
      <c r="U130" s="325" t="n"/>
      <c r="V130" s="325" t="n"/>
      <c r="W130" s="325" t="n"/>
      <c r="X130" s="325" t="n"/>
      <c r="Y130" s="325" t="n"/>
      <c r="Z130" s="325" t="n"/>
    </row>
    <row r="131" ht="12.75" customHeight="1" s="412">
      <c r="A131" s="325" t="n"/>
      <c r="B131" s="325" t="n"/>
      <c r="C131" s="325" t="n"/>
      <c r="D131" s="325" t="n"/>
      <c r="E131" s="325" t="n"/>
      <c r="F131" s="325" t="n"/>
      <c r="G131" s="325" t="n"/>
      <c r="H131" s="325" t="n"/>
      <c r="I131" s="325" t="n"/>
      <c r="J131" s="325" t="n"/>
      <c r="K131" s="325" t="n"/>
      <c r="L131" s="325" t="n"/>
      <c r="M131" s="325" t="n"/>
      <c r="N131" s="325" t="n"/>
      <c r="O131" s="325" t="n"/>
      <c r="P131" s="325" t="n"/>
      <c r="Q131" s="325" t="n"/>
      <c r="R131" s="325" t="n"/>
      <c r="S131" s="325" t="n"/>
      <c r="T131" s="325" t="n"/>
      <c r="U131" s="325" t="n"/>
      <c r="V131" s="325" t="n"/>
      <c r="W131" s="325" t="n"/>
      <c r="X131" s="325" t="n"/>
      <c r="Y131" s="325" t="n"/>
      <c r="Z131" s="325" t="n"/>
    </row>
    <row r="132" ht="12.75" customHeight="1" s="412">
      <c r="A132" s="325" t="n"/>
      <c r="B132" s="325" t="n"/>
      <c r="C132" s="325" t="n"/>
      <c r="D132" s="325" t="n"/>
      <c r="E132" s="325" t="n"/>
      <c r="F132" s="325" t="n"/>
      <c r="G132" s="325" t="n"/>
      <c r="H132" s="325" t="n"/>
      <c r="I132" s="325" t="n"/>
      <c r="J132" s="325" t="n"/>
      <c r="K132" s="325" t="n"/>
      <c r="L132" s="325" t="n"/>
      <c r="M132" s="325" t="n"/>
      <c r="N132" s="325" t="n"/>
      <c r="O132" s="325" t="n"/>
      <c r="P132" s="325" t="n"/>
      <c r="Q132" s="325" t="n"/>
      <c r="R132" s="325" t="n"/>
      <c r="S132" s="325" t="n"/>
      <c r="T132" s="325" t="n"/>
      <c r="U132" s="325" t="n"/>
      <c r="V132" s="325" t="n"/>
      <c r="W132" s="325" t="n"/>
      <c r="X132" s="325" t="n"/>
      <c r="Y132" s="325" t="n"/>
      <c r="Z132" s="325" t="n"/>
    </row>
    <row r="133" ht="12.75" customHeight="1" s="412">
      <c r="A133" s="325" t="n"/>
      <c r="B133" s="325" t="n"/>
      <c r="C133" s="325" t="n"/>
      <c r="D133" s="325" t="n"/>
      <c r="E133" s="325" t="n"/>
      <c r="F133" s="325" t="n"/>
      <c r="G133" s="325" t="n"/>
      <c r="H133" s="325" t="n"/>
      <c r="I133" s="325" t="n"/>
      <c r="J133" s="325" t="n"/>
      <c r="K133" s="325" t="n"/>
      <c r="L133" s="325" t="n"/>
      <c r="M133" s="325" t="n"/>
      <c r="N133" s="325" t="n"/>
      <c r="O133" s="325" t="n"/>
      <c r="P133" s="325" t="n"/>
      <c r="Q133" s="325" t="n"/>
      <c r="R133" s="325" t="n"/>
      <c r="S133" s="325" t="n"/>
      <c r="T133" s="325" t="n"/>
      <c r="U133" s="325" t="n"/>
      <c r="V133" s="325" t="n"/>
      <c r="W133" s="325" t="n"/>
      <c r="X133" s="325" t="n"/>
      <c r="Y133" s="325" t="n"/>
      <c r="Z133" s="325" t="n"/>
    </row>
    <row r="134" ht="12.75" customHeight="1" s="412">
      <c r="A134" s="325" t="n"/>
      <c r="B134" s="325" t="n"/>
      <c r="C134" s="325" t="n"/>
      <c r="D134" s="325" t="n"/>
      <c r="E134" s="325" t="n"/>
      <c r="F134" s="325" t="n"/>
      <c r="G134" s="325" t="n"/>
      <c r="H134" s="325" t="n"/>
      <c r="I134" s="325" t="n"/>
      <c r="J134" s="325" t="n"/>
      <c r="K134" s="325" t="n"/>
      <c r="L134" s="325" t="n"/>
      <c r="M134" s="325" t="n"/>
      <c r="N134" s="325" t="n"/>
      <c r="O134" s="325" t="n"/>
      <c r="P134" s="325" t="n"/>
      <c r="Q134" s="325" t="n"/>
      <c r="R134" s="325" t="n"/>
      <c r="S134" s="325" t="n"/>
      <c r="T134" s="325" t="n"/>
      <c r="U134" s="325" t="n"/>
      <c r="V134" s="325" t="n"/>
      <c r="W134" s="325" t="n"/>
      <c r="X134" s="325" t="n"/>
      <c r="Y134" s="325" t="n"/>
      <c r="Z134" s="325" t="n"/>
    </row>
    <row r="135" ht="12.75" customHeight="1" s="412">
      <c r="A135" s="325" t="n"/>
      <c r="B135" s="325" t="n"/>
      <c r="C135" s="325" t="n"/>
      <c r="D135" s="325" t="n"/>
      <c r="E135" s="325" t="n"/>
      <c r="F135" s="325" t="n"/>
      <c r="G135" s="325" t="n"/>
      <c r="H135" s="325" t="n"/>
      <c r="I135" s="325" t="n"/>
      <c r="J135" s="325" t="n"/>
      <c r="K135" s="325" t="n"/>
      <c r="L135" s="325" t="n"/>
      <c r="M135" s="325" t="n"/>
      <c r="N135" s="325" t="n"/>
      <c r="O135" s="325" t="n"/>
      <c r="P135" s="325" t="n"/>
      <c r="Q135" s="325" t="n"/>
      <c r="R135" s="325" t="n"/>
      <c r="S135" s="325" t="n"/>
      <c r="T135" s="325" t="n"/>
      <c r="U135" s="325" t="n"/>
      <c r="V135" s="325" t="n"/>
      <c r="W135" s="325" t="n"/>
      <c r="X135" s="325" t="n"/>
      <c r="Y135" s="325" t="n"/>
      <c r="Z135" s="325" t="n"/>
    </row>
    <row r="136" ht="12.75" customHeight="1" s="412">
      <c r="A136" s="325" t="n"/>
      <c r="B136" s="325" t="n"/>
      <c r="C136" s="325" t="n"/>
      <c r="D136" s="325" t="n"/>
      <c r="E136" s="325" t="n"/>
      <c r="F136" s="325" t="n"/>
      <c r="G136" s="325" t="n"/>
      <c r="H136" s="325" t="n"/>
      <c r="I136" s="325" t="n"/>
      <c r="J136" s="325" t="n"/>
      <c r="K136" s="325" t="n"/>
      <c r="L136" s="325" t="n"/>
      <c r="M136" s="325" t="n"/>
      <c r="N136" s="325" t="n"/>
      <c r="O136" s="325" t="n"/>
      <c r="P136" s="325" t="n"/>
      <c r="Q136" s="325" t="n"/>
      <c r="R136" s="325" t="n"/>
      <c r="S136" s="325" t="n"/>
      <c r="T136" s="325" t="n"/>
      <c r="U136" s="325" t="n"/>
      <c r="V136" s="325" t="n"/>
      <c r="W136" s="325" t="n"/>
      <c r="X136" s="325" t="n"/>
      <c r="Y136" s="325" t="n"/>
      <c r="Z136" s="325" t="n"/>
    </row>
    <row r="137" ht="12.75" customHeight="1" s="412">
      <c r="A137" s="325" t="n"/>
      <c r="B137" s="325" t="n"/>
      <c r="C137" s="325" t="n"/>
      <c r="D137" s="325" t="n"/>
      <c r="E137" s="325" t="n"/>
      <c r="F137" s="325" t="n"/>
      <c r="G137" s="325" t="n"/>
      <c r="H137" s="325" t="n"/>
      <c r="I137" s="325" t="n"/>
      <c r="J137" s="325" t="n"/>
      <c r="K137" s="325" t="n"/>
      <c r="L137" s="325" t="n"/>
      <c r="M137" s="325" t="n"/>
      <c r="N137" s="325" t="n"/>
      <c r="O137" s="325" t="n"/>
      <c r="P137" s="325" t="n"/>
      <c r="Q137" s="325" t="n"/>
      <c r="R137" s="325" t="n"/>
      <c r="S137" s="325" t="n"/>
      <c r="T137" s="325" t="n"/>
      <c r="U137" s="325" t="n"/>
      <c r="V137" s="325" t="n"/>
      <c r="W137" s="325" t="n"/>
      <c r="X137" s="325" t="n"/>
      <c r="Y137" s="325" t="n"/>
      <c r="Z137" s="325" t="n"/>
    </row>
    <row r="138" ht="12.75" customHeight="1" s="412">
      <c r="A138" s="325" t="n"/>
      <c r="B138" s="325" t="n"/>
      <c r="C138" s="325" t="n"/>
      <c r="D138" s="325" t="n"/>
      <c r="E138" s="325" t="n"/>
      <c r="F138" s="325" t="n"/>
      <c r="G138" s="325" t="n"/>
      <c r="H138" s="325" t="n"/>
      <c r="I138" s="325" t="n"/>
      <c r="J138" s="325" t="n"/>
      <c r="K138" s="325" t="n"/>
      <c r="L138" s="325" t="n"/>
      <c r="M138" s="325" t="n"/>
      <c r="N138" s="325" t="n"/>
      <c r="O138" s="325" t="n"/>
      <c r="P138" s="325" t="n"/>
      <c r="Q138" s="325" t="n"/>
      <c r="R138" s="325" t="n"/>
      <c r="S138" s="325" t="n"/>
      <c r="T138" s="325" t="n"/>
      <c r="U138" s="325" t="n"/>
      <c r="V138" s="325" t="n"/>
      <c r="W138" s="325" t="n"/>
      <c r="X138" s="325" t="n"/>
      <c r="Y138" s="325" t="n"/>
      <c r="Z138" s="325" t="n"/>
    </row>
    <row r="139" ht="12.75" customHeight="1" s="412">
      <c r="A139" s="325" t="n"/>
      <c r="B139" s="325" t="n"/>
      <c r="C139" s="325" t="n"/>
      <c r="D139" s="325" t="n"/>
      <c r="E139" s="325" t="n"/>
      <c r="F139" s="325" t="n"/>
      <c r="G139" s="325" t="n"/>
      <c r="H139" s="325" t="n"/>
      <c r="I139" s="325" t="n"/>
      <c r="J139" s="325" t="n"/>
      <c r="K139" s="325" t="n"/>
      <c r="L139" s="325" t="n"/>
      <c r="M139" s="325" t="n"/>
      <c r="N139" s="325" t="n"/>
      <c r="O139" s="325" t="n"/>
      <c r="P139" s="325" t="n"/>
      <c r="Q139" s="325" t="n"/>
      <c r="R139" s="325" t="n"/>
      <c r="S139" s="325" t="n"/>
      <c r="T139" s="325" t="n"/>
      <c r="U139" s="325" t="n"/>
      <c r="V139" s="325" t="n"/>
      <c r="W139" s="325" t="n"/>
      <c r="X139" s="325" t="n"/>
      <c r="Y139" s="325" t="n"/>
      <c r="Z139" s="325" t="n"/>
    </row>
    <row r="140" ht="12.75" customHeight="1" s="412">
      <c r="A140" s="325" t="n"/>
      <c r="B140" s="325" t="n"/>
      <c r="C140" s="325" t="n"/>
      <c r="D140" s="325" t="n"/>
      <c r="E140" s="325" t="n"/>
      <c r="F140" s="325" t="n"/>
      <c r="G140" s="325" t="n"/>
      <c r="H140" s="325" t="n"/>
      <c r="I140" s="325" t="n"/>
      <c r="J140" s="325" t="n"/>
      <c r="K140" s="325" t="n"/>
      <c r="L140" s="325" t="n"/>
      <c r="M140" s="325" t="n"/>
      <c r="N140" s="325" t="n"/>
      <c r="O140" s="325" t="n"/>
      <c r="P140" s="325" t="n"/>
      <c r="Q140" s="325" t="n"/>
      <c r="R140" s="325" t="n"/>
      <c r="S140" s="325" t="n"/>
      <c r="T140" s="325" t="n"/>
      <c r="U140" s="325" t="n"/>
      <c r="V140" s="325" t="n"/>
      <c r="W140" s="325" t="n"/>
      <c r="X140" s="325" t="n"/>
      <c r="Y140" s="325" t="n"/>
      <c r="Z140" s="325" t="n"/>
    </row>
    <row r="141" ht="12.75" customHeight="1" s="412">
      <c r="A141" s="325" t="n"/>
      <c r="B141" s="325" t="n"/>
      <c r="C141" s="325" t="n"/>
      <c r="D141" s="325" t="n"/>
      <c r="E141" s="325" t="n"/>
      <c r="F141" s="325" t="n"/>
      <c r="G141" s="325" t="n"/>
      <c r="H141" s="325" t="n"/>
      <c r="I141" s="325" t="n"/>
      <c r="J141" s="325" t="n"/>
      <c r="K141" s="325" t="n"/>
      <c r="L141" s="325" t="n"/>
      <c r="M141" s="325" t="n"/>
      <c r="N141" s="325" t="n"/>
      <c r="O141" s="325" t="n"/>
      <c r="P141" s="325" t="n"/>
      <c r="Q141" s="325" t="n"/>
      <c r="R141" s="325" t="n"/>
      <c r="S141" s="325" t="n"/>
      <c r="T141" s="325" t="n"/>
      <c r="U141" s="325" t="n"/>
      <c r="V141" s="325" t="n"/>
      <c r="W141" s="325" t="n"/>
      <c r="X141" s="325" t="n"/>
      <c r="Y141" s="325" t="n"/>
      <c r="Z141" s="325" t="n"/>
    </row>
    <row r="142" ht="12.75" customHeight="1" s="412">
      <c r="A142" s="325" t="n"/>
      <c r="B142" s="325" t="n"/>
      <c r="C142" s="325" t="n"/>
      <c r="D142" s="325" t="n"/>
      <c r="E142" s="325" t="n"/>
      <c r="F142" s="325" t="n"/>
      <c r="G142" s="325" t="n"/>
      <c r="H142" s="325" t="n"/>
      <c r="I142" s="325" t="n"/>
      <c r="J142" s="325" t="n"/>
      <c r="K142" s="325" t="n"/>
      <c r="L142" s="325" t="n"/>
      <c r="M142" s="325" t="n"/>
      <c r="N142" s="325" t="n"/>
      <c r="O142" s="325" t="n"/>
      <c r="P142" s="325" t="n"/>
      <c r="Q142" s="325" t="n"/>
      <c r="R142" s="325" t="n"/>
      <c r="S142" s="325" t="n"/>
      <c r="T142" s="325" t="n"/>
      <c r="U142" s="325" t="n"/>
      <c r="V142" s="325" t="n"/>
      <c r="W142" s="325" t="n"/>
      <c r="X142" s="325" t="n"/>
      <c r="Y142" s="325" t="n"/>
      <c r="Z142" s="325" t="n"/>
    </row>
    <row r="143" ht="12.75" customHeight="1" s="412">
      <c r="A143" s="325" t="n"/>
      <c r="B143" s="325" t="n"/>
      <c r="C143" s="325" t="n"/>
      <c r="D143" s="325" t="n"/>
      <c r="E143" s="325" t="n"/>
      <c r="F143" s="325" t="n"/>
      <c r="G143" s="325" t="n"/>
      <c r="H143" s="325" t="n"/>
      <c r="I143" s="325" t="n"/>
      <c r="J143" s="325" t="n"/>
      <c r="K143" s="325" t="n"/>
      <c r="L143" s="325" t="n"/>
      <c r="M143" s="325" t="n"/>
      <c r="N143" s="325" t="n"/>
      <c r="O143" s="325" t="n"/>
      <c r="P143" s="325" t="n"/>
      <c r="Q143" s="325" t="n"/>
      <c r="R143" s="325" t="n"/>
      <c r="S143" s="325" t="n"/>
      <c r="T143" s="325" t="n"/>
      <c r="U143" s="325" t="n"/>
      <c r="V143" s="325" t="n"/>
      <c r="W143" s="325" t="n"/>
      <c r="X143" s="325" t="n"/>
      <c r="Y143" s="325" t="n"/>
      <c r="Z143" s="325" t="n"/>
    </row>
    <row r="144" ht="12.75" customHeight="1" s="412">
      <c r="A144" s="325" t="n"/>
      <c r="B144" s="325" t="n"/>
      <c r="C144" s="325" t="n"/>
      <c r="D144" s="325" t="n"/>
      <c r="E144" s="325" t="n"/>
      <c r="F144" s="325" t="n"/>
      <c r="G144" s="325" t="n"/>
      <c r="H144" s="325" t="n"/>
      <c r="I144" s="325" t="n"/>
      <c r="J144" s="325" t="n"/>
      <c r="K144" s="325" t="n"/>
      <c r="L144" s="325" t="n"/>
      <c r="M144" s="325" t="n"/>
      <c r="N144" s="325" t="n"/>
      <c r="O144" s="325" t="n"/>
      <c r="P144" s="325" t="n"/>
      <c r="Q144" s="325" t="n"/>
      <c r="R144" s="325" t="n"/>
      <c r="S144" s="325" t="n"/>
      <c r="T144" s="325" t="n"/>
      <c r="U144" s="325" t="n"/>
      <c r="V144" s="325" t="n"/>
      <c r="W144" s="325" t="n"/>
      <c r="X144" s="325" t="n"/>
      <c r="Y144" s="325" t="n"/>
      <c r="Z144" s="325" t="n"/>
    </row>
    <row r="145" ht="12.75" customHeight="1" s="412">
      <c r="A145" s="325" t="n"/>
      <c r="B145" s="325" t="n"/>
      <c r="C145" s="325" t="n"/>
      <c r="D145" s="325" t="n"/>
      <c r="E145" s="325" t="n"/>
      <c r="F145" s="325" t="n"/>
      <c r="G145" s="325" t="n"/>
      <c r="H145" s="325" t="n"/>
      <c r="I145" s="325" t="n"/>
      <c r="J145" s="325" t="n"/>
      <c r="K145" s="325" t="n"/>
      <c r="L145" s="325" t="n"/>
      <c r="M145" s="325" t="n"/>
      <c r="N145" s="325" t="n"/>
      <c r="O145" s="325" t="n"/>
      <c r="P145" s="325" t="n"/>
      <c r="Q145" s="325" t="n"/>
      <c r="R145" s="325" t="n"/>
      <c r="S145" s="325" t="n"/>
      <c r="T145" s="325" t="n"/>
      <c r="U145" s="325" t="n"/>
      <c r="V145" s="325" t="n"/>
      <c r="W145" s="325" t="n"/>
      <c r="X145" s="325" t="n"/>
      <c r="Y145" s="325" t="n"/>
      <c r="Z145" s="325" t="n"/>
    </row>
    <row r="146" ht="12.75" customHeight="1" s="412">
      <c r="A146" s="325" t="n"/>
      <c r="B146" s="325" t="n"/>
      <c r="C146" s="325" t="n"/>
      <c r="D146" s="325" t="n"/>
      <c r="E146" s="325" t="n"/>
      <c r="F146" s="325" t="n"/>
      <c r="G146" s="325" t="n"/>
      <c r="H146" s="325" t="n"/>
      <c r="I146" s="325" t="n"/>
      <c r="J146" s="325" t="n"/>
      <c r="K146" s="325" t="n"/>
      <c r="L146" s="325" t="n"/>
      <c r="M146" s="325" t="n"/>
      <c r="N146" s="325" t="n"/>
      <c r="O146" s="325" t="n"/>
      <c r="P146" s="325" t="n"/>
      <c r="Q146" s="325" t="n"/>
      <c r="R146" s="325" t="n"/>
      <c r="S146" s="325" t="n"/>
      <c r="T146" s="325" t="n"/>
      <c r="U146" s="325" t="n"/>
      <c r="V146" s="325" t="n"/>
      <c r="W146" s="325" t="n"/>
      <c r="X146" s="325" t="n"/>
      <c r="Y146" s="325" t="n"/>
      <c r="Z146" s="325" t="n"/>
    </row>
    <row r="147" ht="12.75" customHeight="1" s="412">
      <c r="A147" s="325" t="n"/>
      <c r="B147" s="325" t="n"/>
      <c r="C147" s="325" t="n"/>
      <c r="D147" s="325" t="n"/>
      <c r="E147" s="325" t="n"/>
      <c r="F147" s="325" t="n"/>
      <c r="G147" s="325" t="n"/>
      <c r="H147" s="325" t="n"/>
      <c r="I147" s="325" t="n"/>
      <c r="J147" s="325" t="n"/>
      <c r="K147" s="325" t="n"/>
      <c r="L147" s="325" t="n"/>
      <c r="M147" s="325" t="n"/>
      <c r="N147" s="325" t="n"/>
      <c r="O147" s="325" t="n"/>
      <c r="P147" s="325" t="n"/>
      <c r="Q147" s="325" t="n"/>
      <c r="R147" s="325" t="n"/>
      <c r="S147" s="325" t="n"/>
      <c r="T147" s="325" t="n"/>
      <c r="U147" s="325" t="n"/>
      <c r="V147" s="325" t="n"/>
      <c r="W147" s="325" t="n"/>
      <c r="X147" s="325" t="n"/>
      <c r="Y147" s="325" t="n"/>
      <c r="Z147" s="325" t="n"/>
    </row>
    <row r="148" ht="12.75" customHeight="1" s="412">
      <c r="A148" s="325" t="n"/>
      <c r="B148" s="325" t="n"/>
      <c r="C148" s="325" t="n"/>
      <c r="D148" s="325" t="n"/>
      <c r="E148" s="325" t="n"/>
      <c r="F148" s="325" t="n"/>
      <c r="G148" s="325" t="n"/>
      <c r="H148" s="325" t="n"/>
      <c r="I148" s="325" t="n"/>
      <c r="J148" s="325" t="n"/>
      <c r="K148" s="325" t="n"/>
      <c r="L148" s="325" t="n"/>
      <c r="M148" s="325" t="n"/>
      <c r="N148" s="325" t="n"/>
      <c r="O148" s="325" t="n"/>
      <c r="P148" s="325" t="n"/>
      <c r="Q148" s="325" t="n"/>
      <c r="R148" s="325" t="n"/>
      <c r="S148" s="325" t="n"/>
      <c r="T148" s="325" t="n"/>
      <c r="U148" s="325" t="n"/>
      <c r="V148" s="325" t="n"/>
      <c r="W148" s="325" t="n"/>
      <c r="X148" s="325" t="n"/>
      <c r="Y148" s="325" t="n"/>
      <c r="Z148" s="325" t="n"/>
    </row>
    <row r="149" ht="12.75" customHeight="1" s="412">
      <c r="A149" s="325" t="n"/>
      <c r="B149" s="325" t="n"/>
      <c r="C149" s="325" t="n"/>
      <c r="D149" s="325" t="n"/>
      <c r="E149" s="325" t="n"/>
      <c r="F149" s="325" t="n"/>
      <c r="G149" s="325" t="n"/>
      <c r="H149" s="325" t="n"/>
      <c r="I149" s="325" t="n"/>
      <c r="J149" s="325" t="n"/>
      <c r="K149" s="325" t="n"/>
      <c r="L149" s="325" t="n"/>
      <c r="M149" s="325" t="n"/>
      <c r="N149" s="325" t="n"/>
      <c r="O149" s="325" t="n"/>
      <c r="P149" s="325" t="n"/>
      <c r="Q149" s="325" t="n"/>
      <c r="R149" s="325" t="n"/>
      <c r="S149" s="325" t="n"/>
      <c r="T149" s="325" t="n"/>
      <c r="U149" s="325" t="n"/>
      <c r="V149" s="325" t="n"/>
      <c r="W149" s="325" t="n"/>
      <c r="X149" s="325" t="n"/>
      <c r="Y149" s="325" t="n"/>
      <c r="Z149" s="325" t="n"/>
    </row>
    <row r="150" ht="12.75" customHeight="1" s="412">
      <c r="A150" s="325" t="n"/>
      <c r="B150" s="325" t="n"/>
      <c r="C150" s="325" t="n"/>
      <c r="D150" s="325" t="n"/>
      <c r="E150" s="325" t="n"/>
      <c r="F150" s="325" t="n"/>
      <c r="G150" s="325" t="n"/>
      <c r="H150" s="325" t="n"/>
      <c r="I150" s="325" t="n"/>
      <c r="J150" s="325" t="n"/>
      <c r="K150" s="325" t="n"/>
      <c r="L150" s="325" t="n"/>
      <c r="M150" s="325" t="n"/>
      <c r="N150" s="325" t="n"/>
      <c r="O150" s="325" t="n"/>
      <c r="P150" s="325" t="n"/>
      <c r="Q150" s="325" t="n"/>
      <c r="R150" s="325" t="n"/>
      <c r="S150" s="325" t="n"/>
      <c r="T150" s="325" t="n"/>
      <c r="U150" s="325" t="n"/>
      <c r="V150" s="325" t="n"/>
      <c r="W150" s="325" t="n"/>
      <c r="X150" s="325" t="n"/>
      <c r="Y150" s="325" t="n"/>
      <c r="Z150" s="325" t="n"/>
    </row>
    <row r="151" ht="12.75" customHeight="1" s="412">
      <c r="A151" s="325" t="n"/>
      <c r="B151" s="325" t="n"/>
      <c r="C151" s="325" t="n"/>
      <c r="D151" s="325" t="n"/>
      <c r="E151" s="325" t="n"/>
      <c r="F151" s="325" t="n"/>
      <c r="G151" s="325" t="n"/>
      <c r="H151" s="325" t="n"/>
      <c r="I151" s="325" t="n"/>
      <c r="J151" s="325" t="n"/>
      <c r="K151" s="325" t="n"/>
      <c r="L151" s="325" t="n"/>
      <c r="M151" s="325" t="n"/>
      <c r="N151" s="325" t="n"/>
      <c r="O151" s="325" t="n"/>
      <c r="P151" s="325" t="n"/>
      <c r="Q151" s="325" t="n"/>
      <c r="R151" s="325" t="n"/>
      <c r="S151" s="325" t="n"/>
      <c r="T151" s="325" t="n"/>
      <c r="U151" s="325" t="n"/>
      <c r="V151" s="325" t="n"/>
      <c r="W151" s="325" t="n"/>
      <c r="X151" s="325" t="n"/>
      <c r="Y151" s="325" t="n"/>
      <c r="Z151" s="325" t="n"/>
    </row>
    <row r="152" ht="12.75" customHeight="1" s="412">
      <c r="A152" s="325" t="n"/>
      <c r="B152" s="325" t="n"/>
      <c r="C152" s="325" t="n"/>
      <c r="D152" s="325" t="n"/>
      <c r="E152" s="325" t="n"/>
      <c r="F152" s="325" t="n"/>
      <c r="G152" s="325" t="n"/>
      <c r="H152" s="325" t="n"/>
      <c r="I152" s="325" t="n"/>
      <c r="J152" s="325" t="n"/>
      <c r="K152" s="325" t="n"/>
      <c r="L152" s="325" t="n"/>
      <c r="M152" s="325" t="n"/>
      <c r="N152" s="325" t="n"/>
      <c r="O152" s="325" t="n"/>
      <c r="P152" s="325" t="n"/>
      <c r="Q152" s="325" t="n"/>
      <c r="R152" s="325" t="n"/>
      <c r="S152" s="325" t="n"/>
      <c r="T152" s="325" t="n"/>
      <c r="U152" s="325" t="n"/>
      <c r="V152" s="325" t="n"/>
      <c r="W152" s="325" t="n"/>
      <c r="X152" s="325" t="n"/>
      <c r="Y152" s="325" t="n"/>
      <c r="Z152" s="325" t="n"/>
    </row>
    <row r="153" ht="12.75" customHeight="1" s="412">
      <c r="A153" s="325" t="n"/>
      <c r="B153" s="325" t="n"/>
      <c r="C153" s="325" t="n"/>
      <c r="D153" s="325" t="n"/>
      <c r="E153" s="325" t="n"/>
      <c r="F153" s="325" t="n"/>
      <c r="G153" s="325" t="n"/>
      <c r="H153" s="325" t="n"/>
      <c r="I153" s="325" t="n"/>
      <c r="J153" s="325" t="n"/>
      <c r="K153" s="325" t="n"/>
      <c r="L153" s="325" t="n"/>
      <c r="M153" s="325" t="n"/>
      <c r="N153" s="325" t="n"/>
      <c r="O153" s="325" t="n"/>
      <c r="P153" s="325" t="n"/>
      <c r="Q153" s="325" t="n"/>
      <c r="R153" s="325" t="n"/>
      <c r="S153" s="325" t="n"/>
      <c r="T153" s="325" t="n"/>
      <c r="U153" s="325" t="n"/>
      <c r="V153" s="325" t="n"/>
      <c r="W153" s="325" t="n"/>
      <c r="X153" s="325" t="n"/>
      <c r="Y153" s="325" t="n"/>
      <c r="Z153" s="325" t="n"/>
    </row>
    <row r="154" ht="12.75" customHeight="1" s="412">
      <c r="A154" s="325" t="n"/>
      <c r="B154" s="325" t="n"/>
      <c r="C154" s="325" t="n"/>
      <c r="D154" s="325" t="n"/>
      <c r="E154" s="325" t="n"/>
      <c r="F154" s="325" t="n"/>
      <c r="G154" s="325" t="n"/>
      <c r="H154" s="325" t="n"/>
      <c r="I154" s="325" t="n"/>
      <c r="J154" s="325" t="n"/>
      <c r="K154" s="325" t="n"/>
      <c r="L154" s="325" t="n"/>
      <c r="M154" s="325" t="n"/>
      <c r="N154" s="325" t="n"/>
      <c r="O154" s="325" t="n"/>
      <c r="P154" s="325" t="n"/>
      <c r="Q154" s="325" t="n"/>
      <c r="R154" s="325" t="n"/>
      <c r="S154" s="325" t="n"/>
      <c r="T154" s="325" t="n"/>
      <c r="U154" s="325" t="n"/>
      <c r="V154" s="325" t="n"/>
      <c r="W154" s="325" t="n"/>
      <c r="X154" s="325" t="n"/>
      <c r="Y154" s="325" t="n"/>
      <c r="Z154" s="325" t="n"/>
    </row>
    <row r="155" ht="12.75" customHeight="1" s="412">
      <c r="A155" s="325" t="n"/>
      <c r="B155" s="325" t="n"/>
      <c r="C155" s="325" t="n"/>
      <c r="D155" s="325" t="n"/>
      <c r="E155" s="325" t="n"/>
      <c r="F155" s="325" t="n"/>
      <c r="G155" s="325" t="n"/>
      <c r="H155" s="325" t="n"/>
      <c r="I155" s="325" t="n"/>
      <c r="J155" s="325" t="n"/>
      <c r="K155" s="325" t="n"/>
      <c r="L155" s="325" t="n"/>
      <c r="M155" s="325" t="n"/>
      <c r="N155" s="325" t="n"/>
      <c r="O155" s="325" t="n"/>
      <c r="P155" s="325" t="n"/>
      <c r="Q155" s="325" t="n"/>
      <c r="R155" s="325" t="n"/>
      <c r="S155" s="325" t="n"/>
      <c r="T155" s="325" t="n"/>
      <c r="U155" s="325" t="n"/>
      <c r="V155" s="325" t="n"/>
      <c r="W155" s="325" t="n"/>
      <c r="X155" s="325" t="n"/>
      <c r="Y155" s="325" t="n"/>
      <c r="Z155" s="325" t="n"/>
    </row>
    <row r="156" ht="12.75" customHeight="1" s="412">
      <c r="A156" s="325" t="n"/>
      <c r="B156" s="325" t="n"/>
      <c r="C156" s="325" t="n"/>
      <c r="D156" s="325" t="n"/>
      <c r="E156" s="325" t="n"/>
      <c r="F156" s="325" t="n"/>
      <c r="G156" s="325" t="n"/>
      <c r="H156" s="325" t="n"/>
      <c r="I156" s="325" t="n"/>
      <c r="J156" s="325" t="n"/>
      <c r="K156" s="325" t="n"/>
      <c r="L156" s="325" t="n"/>
      <c r="M156" s="325" t="n"/>
      <c r="N156" s="325" t="n"/>
      <c r="O156" s="325" t="n"/>
      <c r="P156" s="325" t="n"/>
      <c r="Q156" s="325" t="n"/>
      <c r="R156" s="325" t="n"/>
      <c r="S156" s="325" t="n"/>
      <c r="T156" s="325" t="n"/>
      <c r="U156" s="325" t="n"/>
      <c r="V156" s="325" t="n"/>
      <c r="W156" s="325" t="n"/>
      <c r="X156" s="325" t="n"/>
      <c r="Y156" s="325" t="n"/>
      <c r="Z156" s="325" t="n"/>
    </row>
    <row r="157" ht="12.75" customHeight="1" s="412">
      <c r="A157" s="325" t="n"/>
      <c r="B157" s="325" t="n"/>
      <c r="C157" s="325" t="n"/>
      <c r="D157" s="325" t="n"/>
      <c r="E157" s="325" t="n"/>
      <c r="F157" s="325" t="n"/>
      <c r="G157" s="325" t="n"/>
      <c r="H157" s="325" t="n"/>
      <c r="I157" s="325" t="n"/>
      <c r="J157" s="325" t="n"/>
      <c r="K157" s="325" t="n"/>
      <c r="L157" s="325" t="n"/>
      <c r="M157" s="325" t="n"/>
      <c r="N157" s="325" t="n"/>
      <c r="O157" s="325" t="n"/>
      <c r="P157" s="325" t="n"/>
      <c r="Q157" s="325" t="n"/>
      <c r="R157" s="325" t="n"/>
      <c r="S157" s="325" t="n"/>
      <c r="T157" s="325" t="n"/>
      <c r="U157" s="325" t="n"/>
      <c r="V157" s="325" t="n"/>
      <c r="W157" s="325" t="n"/>
      <c r="X157" s="325" t="n"/>
      <c r="Y157" s="325" t="n"/>
      <c r="Z157" s="325" t="n"/>
    </row>
    <row r="158" ht="12.75" customHeight="1" s="412">
      <c r="A158" s="325" t="n"/>
      <c r="B158" s="325" t="n"/>
      <c r="C158" s="325" t="n"/>
      <c r="D158" s="325" t="n"/>
      <c r="E158" s="325" t="n"/>
      <c r="F158" s="325" t="n"/>
      <c r="G158" s="325" t="n"/>
      <c r="H158" s="325" t="n"/>
      <c r="I158" s="325" t="n"/>
      <c r="J158" s="325" t="n"/>
      <c r="K158" s="325" t="n"/>
      <c r="L158" s="325" t="n"/>
      <c r="M158" s="325" t="n"/>
      <c r="N158" s="325" t="n"/>
      <c r="O158" s="325" t="n"/>
      <c r="P158" s="325" t="n"/>
      <c r="Q158" s="325" t="n"/>
      <c r="R158" s="325" t="n"/>
      <c r="S158" s="325" t="n"/>
      <c r="T158" s="325" t="n"/>
      <c r="U158" s="325" t="n"/>
      <c r="V158" s="325" t="n"/>
      <c r="W158" s="325" t="n"/>
      <c r="X158" s="325" t="n"/>
      <c r="Y158" s="325" t="n"/>
      <c r="Z158" s="325" t="n"/>
    </row>
    <row r="159" ht="12.75" customHeight="1" s="412">
      <c r="A159" s="325" t="n"/>
      <c r="B159" s="325" t="n"/>
      <c r="C159" s="325" t="n"/>
      <c r="D159" s="325" t="n"/>
      <c r="E159" s="325" t="n"/>
      <c r="F159" s="325" t="n"/>
      <c r="G159" s="325" t="n"/>
      <c r="H159" s="325" t="n"/>
      <c r="I159" s="325" t="n"/>
      <c r="J159" s="325" t="n"/>
      <c r="K159" s="325" t="n"/>
      <c r="L159" s="325" t="n"/>
      <c r="M159" s="325" t="n"/>
      <c r="N159" s="325" t="n"/>
      <c r="O159" s="325" t="n"/>
      <c r="P159" s="325" t="n"/>
      <c r="Q159" s="325" t="n"/>
      <c r="R159" s="325" t="n"/>
      <c r="S159" s="325" t="n"/>
      <c r="T159" s="325" t="n"/>
      <c r="U159" s="325" t="n"/>
      <c r="V159" s="325" t="n"/>
      <c r="W159" s="325" t="n"/>
      <c r="X159" s="325" t="n"/>
      <c r="Y159" s="325" t="n"/>
      <c r="Z159" s="325" t="n"/>
    </row>
    <row r="160" ht="12.75" customHeight="1" s="412">
      <c r="A160" s="325" t="n"/>
      <c r="B160" s="325" t="n"/>
      <c r="C160" s="325" t="n"/>
      <c r="D160" s="325" t="n"/>
      <c r="E160" s="325" t="n"/>
      <c r="F160" s="325" t="n"/>
      <c r="G160" s="325" t="n"/>
      <c r="H160" s="325" t="n"/>
      <c r="I160" s="325" t="n"/>
      <c r="J160" s="325" t="n"/>
      <c r="K160" s="325" t="n"/>
      <c r="L160" s="325" t="n"/>
      <c r="M160" s="325" t="n"/>
      <c r="N160" s="325" t="n"/>
      <c r="O160" s="325" t="n"/>
      <c r="P160" s="325" t="n"/>
      <c r="Q160" s="325" t="n"/>
      <c r="R160" s="325" t="n"/>
      <c r="S160" s="325" t="n"/>
      <c r="T160" s="325" t="n"/>
      <c r="U160" s="325" t="n"/>
      <c r="V160" s="325" t="n"/>
      <c r="W160" s="325" t="n"/>
      <c r="X160" s="325" t="n"/>
      <c r="Y160" s="325" t="n"/>
      <c r="Z160" s="325" t="n"/>
    </row>
    <row r="161" ht="12.75" customHeight="1" s="412">
      <c r="A161" s="325" t="n"/>
      <c r="B161" s="325" t="n"/>
      <c r="C161" s="325" t="n"/>
      <c r="D161" s="325" t="n"/>
      <c r="E161" s="325" t="n"/>
      <c r="F161" s="325" t="n"/>
      <c r="G161" s="325" t="n"/>
      <c r="H161" s="325" t="n"/>
      <c r="I161" s="325" t="n"/>
      <c r="J161" s="325" t="n"/>
      <c r="K161" s="325" t="n"/>
      <c r="L161" s="325" t="n"/>
      <c r="M161" s="325" t="n"/>
      <c r="N161" s="325" t="n"/>
      <c r="O161" s="325" t="n"/>
      <c r="P161" s="325" t="n"/>
      <c r="Q161" s="325" t="n"/>
      <c r="R161" s="325" t="n"/>
      <c r="S161" s="325" t="n"/>
      <c r="T161" s="325" t="n"/>
      <c r="U161" s="325" t="n"/>
      <c r="V161" s="325" t="n"/>
      <c r="W161" s="325" t="n"/>
      <c r="X161" s="325" t="n"/>
      <c r="Y161" s="325" t="n"/>
      <c r="Z161" s="325" t="n"/>
    </row>
    <row r="162" ht="12.75" customHeight="1" s="412">
      <c r="A162" s="325" t="n"/>
      <c r="B162" s="325" t="n"/>
      <c r="C162" s="325" t="n"/>
      <c r="D162" s="325" t="n"/>
      <c r="E162" s="325" t="n"/>
      <c r="F162" s="325" t="n"/>
      <c r="G162" s="325" t="n"/>
      <c r="H162" s="325" t="n"/>
      <c r="I162" s="325" t="n"/>
      <c r="J162" s="325" t="n"/>
      <c r="K162" s="325" t="n"/>
      <c r="L162" s="325" t="n"/>
      <c r="M162" s="325" t="n"/>
      <c r="N162" s="325" t="n"/>
      <c r="O162" s="325" t="n"/>
      <c r="P162" s="325" t="n"/>
      <c r="Q162" s="325" t="n"/>
      <c r="R162" s="325" t="n"/>
      <c r="S162" s="325" t="n"/>
      <c r="T162" s="325" t="n"/>
      <c r="U162" s="325" t="n"/>
      <c r="V162" s="325" t="n"/>
      <c r="W162" s="325" t="n"/>
      <c r="X162" s="325" t="n"/>
      <c r="Y162" s="325" t="n"/>
      <c r="Z162" s="325" t="n"/>
    </row>
    <row r="163" ht="12.75" customHeight="1" s="412">
      <c r="A163" s="325" t="n"/>
      <c r="B163" s="325" t="n"/>
      <c r="C163" s="325" t="n"/>
      <c r="D163" s="325" t="n"/>
      <c r="E163" s="325" t="n"/>
      <c r="F163" s="325" t="n"/>
      <c r="G163" s="325" t="n"/>
      <c r="H163" s="325" t="n"/>
      <c r="I163" s="325" t="n"/>
      <c r="J163" s="325" t="n"/>
      <c r="K163" s="325" t="n"/>
      <c r="L163" s="325" t="n"/>
      <c r="M163" s="325" t="n"/>
      <c r="N163" s="325" t="n"/>
      <c r="O163" s="325" t="n"/>
      <c r="P163" s="325" t="n"/>
      <c r="Q163" s="325" t="n"/>
      <c r="R163" s="325" t="n"/>
      <c r="S163" s="325" t="n"/>
      <c r="T163" s="325" t="n"/>
      <c r="U163" s="325" t="n"/>
      <c r="V163" s="325" t="n"/>
      <c r="W163" s="325" t="n"/>
      <c r="X163" s="325" t="n"/>
      <c r="Y163" s="325" t="n"/>
      <c r="Z163" s="325" t="n"/>
    </row>
    <row r="164" ht="12.75" customHeight="1" s="412">
      <c r="A164" s="325" t="n"/>
      <c r="B164" s="325" t="n"/>
      <c r="C164" s="325" t="n"/>
      <c r="D164" s="325" t="n"/>
      <c r="E164" s="325" t="n"/>
      <c r="F164" s="325" t="n"/>
      <c r="G164" s="325" t="n"/>
      <c r="H164" s="325" t="n"/>
      <c r="I164" s="325" t="n"/>
      <c r="J164" s="325" t="n"/>
      <c r="K164" s="325" t="n"/>
      <c r="L164" s="325" t="n"/>
      <c r="M164" s="325" t="n"/>
      <c r="N164" s="325" t="n"/>
      <c r="O164" s="325" t="n"/>
      <c r="P164" s="325" t="n"/>
      <c r="Q164" s="325" t="n"/>
      <c r="R164" s="325" t="n"/>
      <c r="S164" s="325" t="n"/>
      <c r="T164" s="325" t="n"/>
      <c r="U164" s="325" t="n"/>
      <c r="V164" s="325" t="n"/>
      <c r="W164" s="325" t="n"/>
      <c r="X164" s="325" t="n"/>
      <c r="Y164" s="325" t="n"/>
      <c r="Z164" s="325" t="n"/>
    </row>
    <row r="165" ht="12.75" customHeight="1" s="412">
      <c r="A165" s="325" t="n"/>
      <c r="B165" s="325" t="n"/>
      <c r="C165" s="325" t="n"/>
      <c r="D165" s="325" t="n"/>
      <c r="E165" s="325" t="n"/>
      <c r="F165" s="325" t="n"/>
      <c r="G165" s="325" t="n"/>
      <c r="H165" s="325" t="n"/>
      <c r="I165" s="325" t="n"/>
      <c r="J165" s="325" t="n"/>
      <c r="K165" s="325" t="n"/>
      <c r="L165" s="325" t="n"/>
      <c r="M165" s="325" t="n"/>
      <c r="N165" s="325" t="n"/>
      <c r="O165" s="325" t="n"/>
      <c r="P165" s="325" t="n"/>
      <c r="Q165" s="325" t="n"/>
      <c r="R165" s="325" t="n"/>
      <c r="S165" s="325" t="n"/>
      <c r="T165" s="325" t="n"/>
      <c r="U165" s="325" t="n"/>
      <c r="V165" s="325" t="n"/>
      <c r="W165" s="325" t="n"/>
      <c r="X165" s="325" t="n"/>
      <c r="Y165" s="325" t="n"/>
      <c r="Z165" s="325" t="n"/>
    </row>
    <row r="166" ht="12.75" customHeight="1" s="412">
      <c r="A166" s="325" t="n"/>
      <c r="B166" s="325" t="n"/>
      <c r="C166" s="325" t="n"/>
      <c r="D166" s="325" t="n"/>
      <c r="E166" s="325" t="n"/>
      <c r="F166" s="325" t="n"/>
      <c r="G166" s="325" t="n"/>
      <c r="H166" s="325" t="n"/>
      <c r="I166" s="325" t="n"/>
      <c r="J166" s="325" t="n"/>
      <c r="K166" s="325" t="n"/>
      <c r="L166" s="325" t="n"/>
      <c r="M166" s="325" t="n"/>
      <c r="N166" s="325" t="n"/>
      <c r="O166" s="325" t="n"/>
      <c r="P166" s="325" t="n"/>
      <c r="Q166" s="325" t="n"/>
      <c r="R166" s="325" t="n"/>
      <c r="S166" s="325" t="n"/>
      <c r="T166" s="325" t="n"/>
      <c r="U166" s="325" t="n"/>
      <c r="V166" s="325" t="n"/>
      <c r="W166" s="325" t="n"/>
      <c r="X166" s="325" t="n"/>
      <c r="Y166" s="325" t="n"/>
      <c r="Z166" s="325" t="n"/>
    </row>
    <row r="167" ht="12.75" customHeight="1" s="412">
      <c r="A167" s="325" t="n"/>
      <c r="B167" s="325" t="n"/>
      <c r="C167" s="325" t="n"/>
      <c r="D167" s="325" t="n"/>
      <c r="E167" s="325" t="n"/>
      <c r="F167" s="325" t="n"/>
      <c r="G167" s="325" t="n"/>
      <c r="H167" s="325" t="n"/>
      <c r="I167" s="325" t="n"/>
      <c r="J167" s="325" t="n"/>
      <c r="K167" s="325" t="n"/>
      <c r="L167" s="325" t="n"/>
      <c r="M167" s="325" t="n"/>
      <c r="N167" s="325" t="n"/>
      <c r="O167" s="325" t="n"/>
      <c r="P167" s="325" t="n"/>
      <c r="Q167" s="325" t="n"/>
      <c r="R167" s="325" t="n"/>
      <c r="S167" s="325" t="n"/>
      <c r="T167" s="325" t="n"/>
      <c r="U167" s="325" t="n"/>
      <c r="V167" s="325" t="n"/>
      <c r="W167" s="325" t="n"/>
      <c r="X167" s="325" t="n"/>
      <c r="Y167" s="325" t="n"/>
      <c r="Z167" s="325" t="n"/>
    </row>
    <row r="168" ht="12.75" customHeight="1" s="412">
      <c r="A168" s="325" t="n"/>
      <c r="B168" s="325" t="n"/>
      <c r="C168" s="325" t="n"/>
      <c r="D168" s="325" t="n"/>
      <c r="E168" s="325" t="n"/>
      <c r="F168" s="325" t="n"/>
      <c r="G168" s="325" t="n"/>
      <c r="H168" s="325" t="n"/>
      <c r="I168" s="325" t="n"/>
      <c r="J168" s="325" t="n"/>
      <c r="K168" s="325" t="n"/>
      <c r="L168" s="325" t="n"/>
      <c r="M168" s="325" t="n"/>
      <c r="N168" s="325" t="n"/>
      <c r="O168" s="325" t="n"/>
      <c r="P168" s="325" t="n"/>
      <c r="Q168" s="325" t="n"/>
      <c r="R168" s="325" t="n"/>
      <c r="S168" s="325" t="n"/>
      <c r="T168" s="325" t="n"/>
      <c r="U168" s="325" t="n"/>
      <c r="V168" s="325" t="n"/>
      <c r="W168" s="325" t="n"/>
      <c r="X168" s="325" t="n"/>
      <c r="Y168" s="325" t="n"/>
      <c r="Z168" s="325" t="n"/>
    </row>
    <row r="169" ht="12.75" customHeight="1" s="412">
      <c r="A169" s="325" t="n"/>
      <c r="B169" s="325" t="n"/>
      <c r="C169" s="325" t="n"/>
      <c r="D169" s="325" t="n"/>
      <c r="E169" s="325" t="n"/>
      <c r="F169" s="325" t="n"/>
      <c r="G169" s="325" t="n"/>
      <c r="H169" s="325" t="n"/>
      <c r="I169" s="325" t="n"/>
      <c r="J169" s="325" t="n"/>
      <c r="K169" s="325" t="n"/>
      <c r="L169" s="325" t="n"/>
      <c r="M169" s="325" t="n"/>
      <c r="N169" s="325" t="n"/>
      <c r="O169" s="325" t="n"/>
      <c r="P169" s="325" t="n"/>
      <c r="Q169" s="325" t="n"/>
      <c r="R169" s="325" t="n"/>
      <c r="S169" s="325" t="n"/>
      <c r="T169" s="325" t="n"/>
      <c r="U169" s="325" t="n"/>
      <c r="V169" s="325" t="n"/>
      <c r="W169" s="325" t="n"/>
      <c r="X169" s="325" t="n"/>
      <c r="Y169" s="325" t="n"/>
      <c r="Z169" s="325" t="n"/>
    </row>
    <row r="170" ht="12.75" customHeight="1" s="412">
      <c r="A170" s="325" t="n"/>
      <c r="B170" s="325" t="n"/>
      <c r="C170" s="325" t="n"/>
      <c r="D170" s="325" t="n"/>
      <c r="E170" s="325" t="n"/>
      <c r="F170" s="325" t="n"/>
      <c r="G170" s="325" t="n"/>
      <c r="H170" s="325" t="n"/>
      <c r="I170" s="325" t="n"/>
      <c r="J170" s="325" t="n"/>
      <c r="K170" s="325" t="n"/>
      <c r="L170" s="325" t="n"/>
      <c r="M170" s="325" t="n"/>
      <c r="N170" s="325" t="n"/>
      <c r="O170" s="325" t="n"/>
      <c r="P170" s="325" t="n"/>
      <c r="Q170" s="325" t="n"/>
      <c r="R170" s="325" t="n"/>
      <c r="S170" s="325" t="n"/>
      <c r="T170" s="325" t="n"/>
      <c r="U170" s="325" t="n"/>
      <c r="V170" s="325" t="n"/>
      <c r="W170" s="325" t="n"/>
      <c r="X170" s="325" t="n"/>
      <c r="Y170" s="325" t="n"/>
      <c r="Z170" s="325" t="n"/>
    </row>
    <row r="171" ht="12.75" customHeight="1" s="412">
      <c r="A171" s="325" t="n"/>
      <c r="B171" s="325" t="n"/>
      <c r="C171" s="325" t="n"/>
      <c r="D171" s="325" t="n"/>
      <c r="E171" s="325" t="n"/>
      <c r="F171" s="325" t="n"/>
      <c r="G171" s="325" t="n"/>
      <c r="H171" s="325" t="n"/>
      <c r="I171" s="325" t="n"/>
      <c r="J171" s="325" t="n"/>
      <c r="K171" s="325" t="n"/>
      <c r="L171" s="325" t="n"/>
      <c r="M171" s="325" t="n"/>
      <c r="N171" s="325" t="n"/>
      <c r="O171" s="325" t="n"/>
      <c r="P171" s="325" t="n"/>
      <c r="Q171" s="325" t="n"/>
      <c r="R171" s="325" t="n"/>
      <c r="S171" s="325" t="n"/>
      <c r="T171" s="325" t="n"/>
      <c r="U171" s="325" t="n"/>
      <c r="V171" s="325" t="n"/>
      <c r="W171" s="325" t="n"/>
      <c r="X171" s="325" t="n"/>
      <c r="Y171" s="325" t="n"/>
      <c r="Z171" s="325" t="n"/>
    </row>
    <row r="172" ht="12.75" customHeight="1" s="412">
      <c r="A172" s="325" t="n"/>
      <c r="B172" s="325" t="n"/>
      <c r="C172" s="325" t="n"/>
      <c r="D172" s="325" t="n"/>
      <c r="E172" s="325" t="n"/>
      <c r="F172" s="325" t="n"/>
      <c r="G172" s="325" t="n"/>
      <c r="H172" s="325" t="n"/>
      <c r="I172" s="325" t="n"/>
      <c r="J172" s="325" t="n"/>
      <c r="K172" s="325" t="n"/>
      <c r="L172" s="325" t="n"/>
      <c r="M172" s="325" t="n"/>
      <c r="N172" s="325" t="n"/>
      <c r="O172" s="325" t="n"/>
      <c r="P172" s="325" t="n"/>
      <c r="Q172" s="325" t="n"/>
      <c r="R172" s="325" t="n"/>
      <c r="S172" s="325" t="n"/>
      <c r="T172" s="325" t="n"/>
      <c r="U172" s="325" t="n"/>
      <c r="V172" s="325" t="n"/>
      <c r="W172" s="325" t="n"/>
      <c r="X172" s="325" t="n"/>
      <c r="Y172" s="325" t="n"/>
      <c r="Z172" s="325" t="n"/>
    </row>
    <row r="173" ht="12.75" customHeight="1" s="412">
      <c r="A173" s="325" t="n"/>
      <c r="B173" s="325" t="n"/>
      <c r="C173" s="325" t="n"/>
      <c r="D173" s="325" t="n"/>
      <c r="E173" s="325" t="n"/>
      <c r="F173" s="325" t="n"/>
      <c r="G173" s="325" t="n"/>
      <c r="H173" s="325" t="n"/>
      <c r="I173" s="325" t="n"/>
      <c r="J173" s="325" t="n"/>
      <c r="K173" s="325" t="n"/>
      <c r="L173" s="325" t="n"/>
      <c r="M173" s="325" t="n"/>
      <c r="N173" s="325" t="n"/>
      <c r="O173" s="325" t="n"/>
      <c r="P173" s="325" t="n"/>
      <c r="Q173" s="325" t="n"/>
      <c r="R173" s="325" t="n"/>
      <c r="S173" s="325" t="n"/>
      <c r="T173" s="325" t="n"/>
      <c r="U173" s="325" t="n"/>
      <c r="V173" s="325" t="n"/>
      <c r="W173" s="325" t="n"/>
      <c r="X173" s="325" t="n"/>
      <c r="Y173" s="325" t="n"/>
      <c r="Z173" s="325" t="n"/>
    </row>
    <row r="174" ht="12.75" customHeight="1" s="412">
      <c r="A174" s="325" t="n"/>
      <c r="B174" s="325" t="n"/>
      <c r="C174" s="325" t="n"/>
      <c r="D174" s="325" t="n"/>
      <c r="E174" s="325" t="n"/>
      <c r="F174" s="325" t="n"/>
      <c r="G174" s="325" t="n"/>
      <c r="H174" s="325" t="n"/>
      <c r="I174" s="325" t="n"/>
      <c r="J174" s="325" t="n"/>
      <c r="K174" s="325" t="n"/>
      <c r="L174" s="325" t="n"/>
      <c r="M174" s="325" t="n"/>
      <c r="N174" s="325" t="n"/>
      <c r="O174" s="325" t="n"/>
      <c r="P174" s="325" t="n"/>
      <c r="Q174" s="325" t="n"/>
      <c r="R174" s="325" t="n"/>
      <c r="S174" s="325" t="n"/>
      <c r="T174" s="325" t="n"/>
      <c r="U174" s="325" t="n"/>
      <c r="V174" s="325" t="n"/>
      <c r="W174" s="325" t="n"/>
      <c r="X174" s="325" t="n"/>
      <c r="Y174" s="325" t="n"/>
      <c r="Z174" s="325" t="n"/>
    </row>
    <row r="175" ht="12.75" customHeight="1" s="412">
      <c r="A175" s="325" t="n"/>
      <c r="B175" s="325" t="n"/>
      <c r="C175" s="325" t="n"/>
      <c r="D175" s="325" t="n"/>
      <c r="E175" s="325" t="n"/>
      <c r="F175" s="325" t="n"/>
      <c r="G175" s="325" t="n"/>
      <c r="H175" s="325" t="n"/>
      <c r="I175" s="325" t="n"/>
      <c r="J175" s="325" t="n"/>
      <c r="K175" s="325" t="n"/>
      <c r="L175" s="325" t="n"/>
      <c r="M175" s="325" t="n"/>
      <c r="N175" s="325" t="n"/>
      <c r="O175" s="325" t="n"/>
      <c r="P175" s="325" t="n"/>
      <c r="Q175" s="325" t="n"/>
      <c r="R175" s="325" t="n"/>
      <c r="S175" s="325" t="n"/>
      <c r="T175" s="325" t="n"/>
      <c r="U175" s="325" t="n"/>
      <c r="V175" s="325" t="n"/>
      <c r="W175" s="325" t="n"/>
      <c r="X175" s="325" t="n"/>
      <c r="Y175" s="325" t="n"/>
      <c r="Z175" s="325" t="n"/>
    </row>
    <row r="176" ht="12.75" customHeight="1" s="412">
      <c r="A176" s="325" t="n"/>
      <c r="B176" s="325" t="n"/>
      <c r="C176" s="325" t="n"/>
      <c r="D176" s="325" t="n"/>
      <c r="E176" s="325" t="n"/>
      <c r="F176" s="325" t="n"/>
      <c r="G176" s="325" t="n"/>
      <c r="H176" s="325" t="n"/>
      <c r="I176" s="325" t="n"/>
      <c r="J176" s="325" t="n"/>
      <c r="K176" s="325" t="n"/>
      <c r="L176" s="325" t="n"/>
      <c r="M176" s="325" t="n"/>
      <c r="N176" s="325" t="n"/>
      <c r="O176" s="325" t="n"/>
      <c r="P176" s="325" t="n"/>
      <c r="Q176" s="325" t="n"/>
      <c r="R176" s="325" t="n"/>
      <c r="S176" s="325" t="n"/>
      <c r="T176" s="325" t="n"/>
      <c r="U176" s="325" t="n"/>
      <c r="V176" s="325" t="n"/>
      <c r="W176" s="325" t="n"/>
      <c r="X176" s="325" t="n"/>
      <c r="Y176" s="325" t="n"/>
      <c r="Z176" s="325" t="n"/>
    </row>
    <row r="177" ht="12.75" customHeight="1" s="412">
      <c r="A177" s="325" t="n"/>
      <c r="B177" s="325" t="n"/>
      <c r="C177" s="325" t="n"/>
      <c r="D177" s="325" t="n"/>
      <c r="E177" s="325" t="n"/>
      <c r="F177" s="325" t="n"/>
      <c r="G177" s="325" t="n"/>
      <c r="H177" s="325" t="n"/>
      <c r="I177" s="325" t="n"/>
      <c r="J177" s="325" t="n"/>
      <c r="K177" s="325" t="n"/>
      <c r="L177" s="325" t="n"/>
      <c r="M177" s="325" t="n"/>
      <c r="N177" s="325" t="n"/>
      <c r="O177" s="325" t="n"/>
      <c r="P177" s="325" t="n"/>
      <c r="Q177" s="325" t="n"/>
      <c r="R177" s="325" t="n"/>
      <c r="S177" s="325" t="n"/>
      <c r="T177" s="325" t="n"/>
      <c r="U177" s="325" t="n"/>
      <c r="V177" s="325" t="n"/>
      <c r="W177" s="325" t="n"/>
      <c r="X177" s="325" t="n"/>
      <c r="Y177" s="325" t="n"/>
      <c r="Z177" s="325" t="n"/>
    </row>
    <row r="178" ht="12.75" customHeight="1" s="412">
      <c r="A178" s="325" t="n"/>
      <c r="B178" s="325" t="n"/>
      <c r="C178" s="325" t="n"/>
      <c r="D178" s="325" t="n"/>
      <c r="E178" s="325" t="n"/>
      <c r="F178" s="325" t="n"/>
      <c r="G178" s="325" t="n"/>
      <c r="H178" s="325" t="n"/>
      <c r="I178" s="325" t="n"/>
      <c r="J178" s="325" t="n"/>
      <c r="K178" s="325" t="n"/>
      <c r="L178" s="325" t="n"/>
      <c r="M178" s="325" t="n"/>
      <c r="N178" s="325" t="n"/>
      <c r="O178" s="325" t="n"/>
      <c r="P178" s="325" t="n"/>
      <c r="Q178" s="325" t="n"/>
      <c r="R178" s="325" t="n"/>
      <c r="S178" s="325" t="n"/>
      <c r="T178" s="325" t="n"/>
      <c r="U178" s="325" t="n"/>
      <c r="V178" s="325" t="n"/>
      <c r="W178" s="325" t="n"/>
      <c r="X178" s="325" t="n"/>
      <c r="Y178" s="325" t="n"/>
      <c r="Z178" s="325" t="n"/>
    </row>
    <row r="179" ht="12.75" customHeight="1" s="412">
      <c r="A179" s="325" t="n"/>
      <c r="B179" s="325" t="n"/>
      <c r="C179" s="325" t="n"/>
      <c r="D179" s="325" t="n"/>
      <c r="E179" s="325" t="n"/>
      <c r="F179" s="325" t="n"/>
      <c r="G179" s="325" t="n"/>
      <c r="H179" s="325" t="n"/>
      <c r="I179" s="325" t="n"/>
      <c r="J179" s="325" t="n"/>
      <c r="K179" s="325" t="n"/>
      <c r="L179" s="325" t="n"/>
      <c r="M179" s="325" t="n"/>
      <c r="N179" s="325" t="n"/>
      <c r="O179" s="325" t="n"/>
      <c r="P179" s="325" t="n"/>
      <c r="Q179" s="325" t="n"/>
      <c r="R179" s="325" t="n"/>
      <c r="S179" s="325" t="n"/>
      <c r="T179" s="325" t="n"/>
      <c r="U179" s="325" t="n"/>
      <c r="V179" s="325" t="n"/>
      <c r="W179" s="325" t="n"/>
      <c r="X179" s="325" t="n"/>
      <c r="Y179" s="325" t="n"/>
      <c r="Z179" s="325" t="n"/>
    </row>
    <row r="180" ht="12.75" customHeight="1" s="412">
      <c r="A180" s="325" t="n"/>
      <c r="B180" s="325" t="n"/>
      <c r="C180" s="325" t="n"/>
      <c r="D180" s="325" t="n"/>
      <c r="E180" s="325" t="n"/>
      <c r="F180" s="325" t="n"/>
      <c r="G180" s="325" t="n"/>
      <c r="H180" s="325" t="n"/>
      <c r="I180" s="325" t="n"/>
      <c r="J180" s="325" t="n"/>
      <c r="K180" s="325" t="n"/>
      <c r="L180" s="325" t="n"/>
      <c r="M180" s="325" t="n"/>
      <c r="N180" s="325" t="n"/>
      <c r="O180" s="325" t="n"/>
      <c r="P180" s="325" t="n"/>
      <c r="Q180" s="325" t="n"/>
      <c r="R180" s="325" t="n"/>
      <c r="S180" s="325" t="n"/>
      <c r="T180" s="325" t="n"/>
      <c r="U180" s="325" t="n"/>
      <c r="V180" s="325" t="n"/>
      <c r="W180" s="325" t="n"/>
      <c r="X180" s="325" t="n"/>
      <c r="Y180" s="325" t="n"/>
      <c r="Z180" s="325" t="n"/>
    </row>
    <row r="181" ht="12.75" customHeight="1" s="412">
      <c r="A181" s="325" t="n"/>
      <c r="B181" s="325" t="n"/>
      <c r="C181" s="325" t="n"/>
      <c r="D181" s="325" t="n"/>
      <c r="E181" s="325" t="n"/>
      <c r="F181" s="325" t="n"/>
      <c r="G181" s="325" t="n"/>
      <c r="H181" s="325" t="n"/>
      <c r="I181" s="325" t="n"/>
      <c r="J181" s="325" t="n"/>
      <c r="K181" s="325" t="n"/>
      <c r="L181" s="325" t="n"/>
      <c r="M181" s="325" t="n"/>
      <c r="N181" s="325" t="n"/>
      <c r="O181" s="325" t="n"/>
      <c r="P181" s="325" t="n"/>
      <c r="Q181" s="325" t="n"/>
      <c r="R181" s="325" t="n"/>
      <c r="S181" s="325" t="n"/>
      <c r="T181" s="325" t="n"/>
      <c r="U181" s="325" t="n"/>
      <c r="V181" s="325" t="n"/>
      <c r="W181" s="325" t="n"/>
      <c r="X181" s="325" t="n"/>
      <c r="Y181" s="325" t="n"/>
      <c r="Z181" s="325" t="n"/>
    </row>
    <row r="182" ht="12.75" customHeight="1" s="412">
      <c r="A182" s="325" t="n"/>
      <c r="B182" s="325" t="n"/>
      <c r="C182" s="325" t="n"/>
      <c r="D182" s="325" t="n"/>
      <c r="E182" s="325" t="n"/>
      <c r="F182" s="325" t="n"/>
      <c r="G182" s="325" t="n"/>
      <c r="H182" s="325" t="n"/>
      <c r="I182" s="325" t="n"/>
      <c r="J182" s="325" t="n"/>
      <c r="K182" s="325" t="n"/>
      <c r="L182" s="325" t="n"/>
      <c r="M182" s="325" t="n"/>
      <c r="N182" s="325" t="n"/>
      <c r="O182" s="325" t="n"/>
      <c r="P182" s="325" t="n"/>
      <c r="Q182" s="325" t="n"/>
      <c r="R182" s="325" t="n"/>
      <c r="S182" s="325" t="n"/>
      <c r="T182" s="325" t="n"/>
      <c r="U182" s="325" t="n"/>
      <c r="V182" s="325" t="n"/>
      <c r="W182" s="325" t="n"/>
      <c r="X182" s="325" t="n"/>
      <c r="Y182" s="325" t="n"/>
      <c r="Z182" s="325" t="n"/>
    </row>
    <row r="183" ht="12.75" customHeight="1" s="412">
      <c r="A183" s="325" t="n"/>
      <c r="B183" s="325" t="n"/>
      <c r="C183" s="325" t="n"/>
      <c r="D183" s="325" t="n"/>
      <c r="E183" s="325" t="n"/>
      <c r="F183" s="325" t="n"/>
      <c r="G183" s="325" t="n"/>
      <c r="H183" s="325" t="n"/>
      <c r="I183" s="325" t="n"/>
      <c r="J183" s="325" t="n"/>
      <c r="K183" s="325" t="n"/>
      <c r="L183" s="325" t="n"/>
      <c r="M183" s="325" t="n"/>
      <c r="N183" s="325" t="n"/>
      <c r="O183" s="325" t="n"/>
      <c r="P183" s="325" t="n"/>
      <c r="Q183" s="325" t="n"/>
      <c r="R183" s="325" t="n"/>
      <c r="S183" s="325" t="n"/>
      <c r="T183" s="325" t="n"/>
      <c r="U183" s="325" t="n"/>
      <c r="V183" s="325" t="n"/>
      <c r="W183" s="325" t="n"/>
      <c r="X183" s="325" t="n"/>
      <c r="Y183" s="325" t="n"/>
      <c r="Z183" s="325" t="n"/>
    </row>
    <row r="184" ht="12.75" customHeight="1" s="412">
      <c r="A184" s="325" t="n"/>
      <c r="B184" s="325" t="n"/>
      <c r="C184" s="325" t="n"/>
      <c r="D184" s="325" t="n"/>
      <c r="E184" s="325" t="n"/>
      <c r="F184" s="325" t="n"/>
      <c r="G184" s="325" t="n"/>
      <c r="H184" s="325" t="n"/>
      <c r="I184" s="325" t="n"/>
      <c r="J184" s="325" t="n"/>
      <c r="K184" s="325" t="n"/>
      <c r="L184" s="325" t="n"/>
      <c r="M184" s="325" t="n"/>
      <c r="N184" s="325" t="n"/>
      <c r="O184" s="325" t="n"/>
      <c r="P184" s="325" t="n"/>
      <c r="Q184" s="325" t="n"/>
      <c r="R184" s="325" t="n"/>
      <c r="S184" s="325" t="n"/>
      <c r="T184" s="325" t="n"/>
      <c r="U184" s="325" t="n"/>
      <c r="V184" s="325" t="n"/>
      <c r="W184" s="325" t="n"/>
      <c r="X184" s="325" t="n"/>
      <c r="Y184" s="325" t="n"/>
      <c r="Z184" s="325" t="n"/>
    </row>
    <row r="185" ht="12.75" customHeight="1" s="412">
      <c r="A185" s="325" t="n"/>
      <c r="B185" s="325" t="n"/>
      <c r="C185" s="325" t="n"/>
      <c r="D185" s="325" t="n"/>
      <c r="E185" s="325" t="n"/>
      <c r="F185" s="325" t="n"/>
      <c r="G185" s="325" t="n"/>
      <c r="H185" s="325" t="n"/>
      <c r="I185" s="325" t="n"/>
      <c r="J185" s="325" t="n"/>
      <c r="K185" s="325" t="n"/>
      <c r="L185" s="325" t="n"/>
      <c r="M185" s="325" t="n"/>
      <c r="N185" s="325" t="n"/>
      <c r="O185" s="325" t="n"/>
      <c r="P185" s="325" t="n"/>
      <c r="Q185" s="325" t="n"/>
      <c r="R185" s="325" t="n"/>
      <c r="S185" s="325" t="n"/>
      <c r="T185" s="325" t="n"/>
      <c r="U185" s="325" t="n"/>
      <c r="V185" s="325" t="n"/>
      <c r="W185" s="325" t="n"/>
      <c r="X185" s="325" t="n"/>
      <c r="Y185" s="325" t="n"/>
      <c r="Z185" s="325" t="n"/>
    </row>
    <row r="186" ht="12.75" customHeight="1" s="412">
      <c r="A186" s="325" t="n"/>
      <c r="B186" s="325" t="n"/>
      <c r="C186" s="325" t="n"/>
      <c r="D186" s="325" t="n"/>
      <c r="E186" s="325" t="n"/>
      <c r="F186" s="325" t="n"/>
      <c r="G186" s="325" t="n"/>
      <c r="H186" s="325" t="n"/>
      <c r="I186" s="325" t="n"/>
      <c r="J186" s="325" t="n"/>
      <c r="K186" s="325" t="n"/>
      <c r="L186" s="325" t="n"/>
      <c r="M186" s="325" t="n"/>
      <c r="N186" s="325" t="n"/>
      <c r="O186" s="325" t="n"/>
      <c r="P186" s="325" t="n"/>
      <c r="Q186" s="325" t="n"/>
      <c r="R186" s="325" t="n"/>
      <c r="S186" s="325" t="n"/>
      <c r="T186" s="325" t="n"/>
      <c r="U186" s="325" t="n"/>
      <c r="V186" s="325" t="n"/>
      <c r="W186" s="325" t="n"/>
      <c r="X186" s="325" t="n"/>
      <c r="Y186" s="325" t="n"/>
      <c r="Z186" s="325" t="n"/>
    </row>
    <row r="187" ht="12.75" customHeight="1" s="412">
      <c r="A187" s="325" t="n"/>
      <c r="B187" s="325" t="n"/>
      <c r="C187" s="325" t="n"/>
      <c r="D187" s="325" t="n"/>
      <c r="E187" s="325" t="n"/>
      <c r="F187" s="325" t="n"/>
      <c r="G187" s="325" t="n"/>
      <c r="H187" s="325" t="n"/>
      <c r="I187" s="325" t="n"/>
      <c r="J187" s="325" t="n"/>
      <c r="K187" s="325" t="n"/>
      <c r="L187" s="325" t="n"/>
      <c r="M187" s="325" t="n"/>
      <c r="N187" s="325" t="n"/>
      <c r="O187" s="325" t="n"/>
      <c r="P187" s="325" t="n"/>
      <c r="Q187" s="325" t="n"/>
      <c r="R187" s="325" t="n"/>
      <c r="S187" s="325" t="n"/>
      <c r="T187" s="325" t="n"/>
      <c r="U187" s="325" t="n"/>
      <c r="V187" s="325" t="n"/>
      <c r="W187" s="325" t="n"/>
      <c r="X187" s="325" t="n"/>
      <c r="Y187" s="325" t="n"/>
      <c r="Z187" s="325" t="n"/>
    </row>
    <row r="188" ht="12.75" customHeight="1" s="412">
      <c r="A188" s="325" t="n"/>
      <c r="B188" s="325" t="n"/>
      <c r="C188" s="325" t="n"/>
      <c r="D188" s="325" t="n"/>
      <c r="E188" s="325" t="n"/>
      <c r="F188" s="325" t="n"/>
      <c r="G188" s="325" t="n"/>
      <c r="H188" s="325" t="n"/>
      <c r="I188" s="325" t="n"/>
      <c r="J188" s="325" t="n"/>
      <c r="K188" s="325" t="n"/>
      <c r="L188" s="325" t="n"/>
      <c r="M188" s="325" t="n"/>
      <c r="N188" s="325" t="n"/>
      <c r="O188" s="325" t="n"/>
      <c r="P188" s="325" t="n"/>
      <c r="Q188" s="325" t="n"/>
      <c r="R188" s="325" t="n"/>
      <c r="S188" s="325" t="n"/>
      <c r="T188" s="325" t="n"/>
      <c r="U188" s="325" t="n"/>
      <c r="V188" s="325" t="n"/>
      <c r="W188" s="325" t="n"/>
      <c r="X188" s="325" t="n"/>
      <c r="Y188" s="325" t="n"/>
      <c r="Z188" s="325" t="n"/>
    </row>
    <row r="189" ht="12.75" customHeight="1" s="412">
      <c r="A189" s="325" t="n"/>
      <c r="B189" s="325" t="n"/>
      <c r="C189" s="325" t="n"/>
      <c r="D189" s="325" t="n"/>
      <c r="E189" s="325" t="n"/>
      <c r="F189" s="325" t="n"/>
      <c r="G189" s="325" t="n"/>
      <c r="H189" s="325" t="n"/>
      <c r="I189" s="325" t="n"/>
      <c r="J189" s="325" t="n"/>
      <c r="K189" s="325" t="n"/>
      <c r="L189" s="325" t="n"/>
      <c r="M189" s="325" t="n"/>
      <c r="N189" s="325" t="n"/>
      <c r="O189" s="325" t="n"/>
      <c r="P189" s="325" t="n"/>
      <c r="Q189" s="325" t="n"/>
      <c r="R189" s="325" t="n"/>
      <c r="S189" s="325" t="n"/>
      <c r="T189" s="325" t="n"/>
      <c r="U189" s="325" t="n"/>
      <c r="V189" s="325" t="n"/>
      <c r="W189" s="325" t="n"/>
      <c r="X189" s="325" t="n"/>
      <c r="Y189" s="325" t="n"/>
      <c r="Z189" s="325" t="n"/>
    </row>
    <row r="190" ht="12.75" customHeight="1" s="412">
      <c r="A190" s="325" t="n"/>
      <c r="B190" s="325" t="n"/>
      <c r="C190" s="325" t="n"/>
      <c r="D190" s="325" t="n"/>
      <c r="E190" s="325" t="n"/>
      <c r="F190" s="325" t="n"/>
      <c r="G190" s="325" t="n"/>
      <c r="H190" s="325" t="n"/>
      <c r="I190" s="325" t="n"/>
      <c r="J190" s="325" t="n"/>
      <c r="K190" s="325" t="n"/>
      <c r="L190" s="325" t="n"/>
      <c r="M190" s="325" t="n"/>
      <c r="N190" s="325" t="n"/>
      <c r="O190" s="325" t="n"/>
      <c r="P190" s="325" t="n"/>
      <c r="Q190" s="325" t="n"/>
      <c r="R190" s="325" t="n"/>
      <c r="S190" s="325" t="n"/>
      <c r="T190" s="325" t="n"/>
      <c r="U190" s="325" t="n"/>
      <c r="V190" s="325" t="n"/>
      <c r="W190" s="325" t="n"/>
      <c r="X190" s="325" t="n"/>
      <c r="Y190" s="325" t="n"/>
      <c r="Z190" s="325" t="n"/>
    </row>
    <row r="191" ht="12.75" customHeight="1" s="412">
      <c r="A191" s="325" t="n"/>
      <c r="B191" s="325" t="n"/>
      <c r="C191" s="325" t="n"/>
      <c r="D191" s="325" t="n"/>
      <c r="E191" s="325" t="n"/>
      <c r="F191" s="325" t="n"/>
      <c r="G191" s="325" t="n"/>
      <c r="H191" s="325" t="n"/>
      <c r="I191" s="325" t="n"/>
      <c r="J191" s="325" t="n"/>
      <c r="K191" s="325" t="n"/>
      <c r="L191" s="325" t="n"/>
      <c r="M191" s="325" t="n"/>
      <c r="N191" s="325" t="n"/>
      <c r="O191" s="325" t="n"/>
      <c r="P191" s="325" t="n"/>
      <c r="Q191" s="325" t="n"/>
      <c r="R191" s="325" t="n"/>
      <c r="S191" s="325" t="n"/>
      <c r="T191" s="325" t="n"/>
      <c r="U191" s="325" t="n"/>
      <c r="V191" s="325" t="n"/>
      <c r="W191" s="325" t="n"/>
      <c r="X191" s="325" t="n"/>
      <c r="Y191" s="325" t="n"/>
      <c r="Z191" s="325" t="n"/>
    </row>
    <row r="192" ht="12.75" customHeight="1" s="412">
      <c r="A192" s="325" t="n"/>
      <c r="B192" s="325" t="n"/>
      <c r="C192" s="325" t="n"/>
      <c r="D192" s="325" t="n"/>
      <c r="E192" s="325" t="n"/>
      <c r="F192" s="325" t="n"/>
      <c r="G192" s="325" t="n"/>
      <c r="H192" s="325" t="n"/>
      <c r="I192" s="325" t="n"/>
      <c r="J192" s="325" t="n"/>
      <c r="K192" s="325" t="n"/>
      <c r="L192" s="325" t="n"/>
      <c r="M192" s="325" t="n"/>
      <c r="N192" s="325" t="n"/>
      <c r="O192" s="325" t="n"/>
      <c r="P192" s="325" t="n"/>
      <c r="Q192" s="325" t="n"/>
      <c r="R192" s="325" t="n"/>
      <c r="S192" s="325" t="n"/>
      <c r="T192" s="325" t="n"/>
      <c r="U192" s="325" t="n"/>
      <c r="V192" s="325" t="n"/>
      <c r="W192" s="325" t="n"/>
      <c r="X192" s="325" t="n"/>
      <c r="Y192" s="325" t="n"/>
      <c r="Z192" s="325" t="n"/>
    </row>
    <row r="193" ht="12.75" customHeight="1" s="412">
      <c r="A193" s="325" t="n"/>
      <c r="B193" s="325" t="n"/>
      <c r="C193" s="325" t="n"/>
      <c r="D193" s="325" t="n"/>
      <c r="E193" s="325" t="n"/>
      <c r="F193" s="325" t="n"/>
      <c r="G193" s="325" t="n"/>
      <c r="H193" s="325" t="n"/>
      <c r="I193" s="325" t="n"/>
      <c r="J193" s="325" t="n"/>
      <c r="K193" s="325" t="n"/>
      <c r="L193" s="325" t="n"/>
      <c r="M193" s="325" t="n"/>
      <c r="N193" s="325" t="n"/>
      <c r="O193" s="325" t="n"/>
      <c r="P193" s="325" t="n"/>
      <c r="Q193" s="325" t="n"/>
      <c r="R193" s="325" t="n"/>
      <c r="S193" s="325" t="n"/>
      <c r="T193" s="325" t="n"/>
      <c r="U193" s="325" t="n"/>
      <c r="V193" s="325" t="n"/>
      <c r="W193" s="325" t="n"/>
      <c r="X193" s="325" t="n"/>
      <c r="Y193" s="325" t="n"/>
      <c r="Z193" s="325" t="n"/>
    </row>
    <row r="194" ht="12.75" customHeight="1" s="412">
      <c r="A194" s="325" t="n"/>
      <c r="B194" s="325" t="n"/>
      <c r="C194" s="325" t="n"/>
      <c r="D194" s="325" t="n"/>
      <c r="E194" s="325" t="n"/>
      <c r="F194" s="325" t="n"/>
      <c r="G194" s="325" t="n"/>
      <c r="H194" s="325" t="n"/>
      <c r="I194" s="325" t="n"/>
      <c r="J194" s="325" t="n"/>
      <c r="K194" s="325" t="n"/>
      <c r="L194" s="325" t="n"/>
      <c r="M194" s="325" t="n"/>
      <c r="N194" s="325" t="n"/>
      <c r="O194" s="325" t="n"/>
      <c r="P194" s="325" t="n"/>
      <c r="Q194" s="325" t="n"/>
      <c r="R194" s="325" t="n"/>
      <c r="S194" s="325" t="n"/>
      <c r="T194" s="325" t="n"/>
      <c r="U194" s="325" t="n"/>
      <c r="V194" s="325" t="n"/>
      <c r="W194" s="325" t="n"/>
      <c r="X194" s="325" t="n"/>
      <c r="Y194" s="325" t="n"/>
      <c r="Z194" s="325" t="n"/>
    </row>
    <row r="195" ht="12.75" customHeight="1" s="412">
      <c r="A195" s="325" t="n"/>
      <c r="B195" s="325" t="n"/>
      <c r="C195" s="325" t="n"/>
      <c r="D195" s="325" t="n"/>
      <c r="E195" s="325" t="n"/>
      <c r="F195" s="325" t="n"/>
      <c r="G195" s="325" t="n"/>
      <c r="H195" s="325" t="n"/>
      <c r="I195" s="325" t="n"/>
      <c r="J195" s="325" t="n"/>
      <c r="K195" s="325" t="n"/>
      <c r="L195" s="325" t="n"/>
      <c r="M195" s="325" t="n"/>
      <c r="N195" s="325" t="n"/>
      <c r="O195" s="325" t="n"/>
      <c r="P195" s="325" t="n"/>
      <c r="Q195" s="325" t="n"/>
      <c r="R195" s="325" t="n"/>
      <c r="S195" s="325" t="n"/>
      <c r="T195" s="325" t="n"/>
      <c r="U195" s="325" t="n"/>
      <c r="V195" s="325" t="n"/>
      <c r="W195" s="325" t="n"/>
      <c r="X195" s="325" t="n"/>
      <c r="Y195" s="325" t="n"/>
      <c r="Z195" s="325" t="n"/>
    </row>
    <row r="196" ht="12.75" customHeight="1" s="412">
      <c r="A196" s="325" t="n"/>
      <c r="B196" s="325" t="n"/>
      <c r="C196" s="325" t="n"/>
      <c r="D196" s="325" t="n"/>
      <c r="E196" s="325" t="n"/>
      <c r="F196" s="325" t="n"/>
      <c r="G196" s="325" t="n"/>
      <c r="H196" s="325" t="n"/>
      <c r="I196" s="325" t="n"/>
      <c r="J196" s="325" t="n"/>
      <c r="K196" s="325" t="n"/>
      <c r="L196" s="325" t="n"/>
      <c r="M196" s="325" t="n"/>
      <c r="N196" s="325" t="n"/>
      <c r="O196" s="325" t="n"/>
      <c r="P196" s="325" t="n"/>
      <c r="Q196" s="325" t="n"/>
      <c r="R196" s="325" t="n"/>
      <c r="S196" s="325" t="n"/>
      <c r="T196" s="325" t="n"/>
      <c r="U196" s="325" t="n"/>
      <c r="V196" s="325" t="n"/>
      <c r="W196" s="325" t="n"/>
      <c r="X196" s="325" t="n"/>
      <c r="Y196" s="325" t="n"/>
      <c r="Z196" s="325" t="n"/>
    </row>
    <row r="197" ht="12.75" customHeight="1" s="412">
      <c r="A197" s="325" t="n"/>
      <c r="B197" s="325" t="n"/>
      <c r="C197" s="325" t="n"/>
      <c r="D197" s="325" t="n"/>
      <c r="E197" s="325" t="n"/>
      <c r="F197" s="325" t="n"/>
      <c r="G197" s="325" t="n"/>
      <c r="H197" s="325" t="n"/>
      <c r="I197" s="325" t="n"/>
      <c r="J197" s="325" t="n"/>
      <c r="K197" s="325" t="n"/>
      <c r="L197" s="325" t="n"/>
      <c r="M197" s="325" t="n"/>
      <c r="N197" s="325" t="n"/>
      <c r="O197" s="325" t="n"/>
      <c r="P197" s="325" t="n"/>
      <c r="Q197" s="325" t="n"/>
      <c r="R197" s="325" t="n"/>
      <c r="S197" s="325" t="n"/>
      <c r="T197" s="325" t="n"/>
      <c r="U197" s="325" t="n"/>
      <c r="V197" s="325" t="n"/>
      <c r="W197" s="325" t="n"/>
      <c r="X197" s="325" t="n"/>
      <c r="Y197" s="325" t="n"/>
      <c r="Z197" s="325" t="n"/>
    </row>
    <row r="198" ht="12.75" customHeight="1" s="412">
      <c r="A198" s="325" t="n"/>
      <c r="B198" s="325" t="n"/>
      <c r="C198" s="325" t="n"/>
      <c r="D198" s="325" t="n"/>
      <c r="E198" s="325" t="n"/>
      <c r="F198" s="325" t="n"/>
      <c r="G198" s="325" t="n"/>
      <c r="H198" s="325" t="n"/>
      <c r="I198" s="325" t="n"/>
      <c r="J198" s="325" t="n"/>
      <c r="K198" s="325" t="n"/>
      <c r="L198" s="325" t="n"/>
      <c r="M198" s="325" t="n"/>
      <c r="N198" s="325" t="n"/>
      <c r="O198" s="325" t="n"/>
      <c r="P198" s="325" t="n"/>
      <c r="Q198" s="325" t="n"/>
      <c r="R198" s="325" t="n"/>
      <c r="S198" s="325" t="n"/>
      <c r="T198" s="325" t="n"/>
      <c r="U198" s="325" t="n"/>
      <c r="V198" s="325" t="n"/>
      <c r="W198" s="325" t="n"/>
      <c r="X198" s="325" t="n"/>
      <c r="Y198" s="325" t="n"/>
      <c r="Z198" s="325" t="n"/>
    </row>
    <row r="199" ht="12.75" customHeight="1" s="412">
      <c r="A199" s="325" t="n"/>
      <c r="B199" s="325" t="n"/>
      <c r="C199" s="325" t="n"/>
      <c r="D199" s="325" t="n"/>
      <c r="E199" s="325" t="n"/>
      <c r="F199" s="325" t="n"/>
      <c r="G199" s="325" t="n"/>
      <c r="H199" s="325" t="n"/>
      <c r="I199" s="325" t="n"/>
      <c r="J199" s="325" t="n"/>
      <c r="K199" s="325" t="n"/>
      <c r="L199" s="325" t="n"/>
      <c r="M199" s="325" t="n"/>
      <c r="N199" s="325" t="n"/>
      <c r="O199" s="325" t="n"/>
      <c r="P199" s="325" t="n"/>
      <c r="Q199" s="325" t="n"/>
      <c r="R199" s="325" t="n"/>
      <c r="S199" s="325" t="n"/>
      <c r="T199" s="325" t="n"/>
      <c r="U199" s="325" t="n"/>
      <c r="V199" s="325" t="n"/>
      <c r="W199" s="325" t="n"/>
      <c r="X199" s="325" t="n"/>
      <c r="Y199" s="325" t="n"/>
      <c r="Z199" s="325" t="n"/>
    </row>
    <row r="200" ht="12.75" customHeight="1" s="412">
      <c r="A200" s="325" t="n"/>
      <c r="B200" s="325" t="n"/>
      <c r="C200" s="325" t="n"/>
      <c r="D200" s="325" t="n"/>
      <c r="E200" s="325" t="n"/>
      <c r="F200" s="325" t="n"/>
      <c r="G200" s="325" t="n"/>
      <c r="H200" s="325" t="n"/>
      <c r="I200" s="325" t="n"/>
      <c r="J200" s="325" t="n"/>
      <c r="K200" s="325" t="n"/>
      <c r="L200" s="325" t="n"/>
      <c r="M200" s="325" t="n"/>
      <c r="N200" s="325" t="n"/>
      <c r="O200" s="325" t="n"/>
      <c r="P200" s="325" t="n"/>
      <c r="Q200" s="325" t="n"/>
      <c r="R200" s="325" t="n"/>
      <c r="S200" s="325" t="n"/>
      <c r="T200" s="325" t="n"/>
      <c r="U200" s="325" t="n"/>
      <c r="V200" s="325" t="n"/>
      <c r="W200" s="325" t="n"/>
      <c r="X200" s="325" t="n"/>
      <c r="Y200" s="325" t="n"/>
      <c r="Z200" s="325" t="n"/>
    </row>
    <row r="201" ht="12.75" customHeight="1" s="412">
      <c r="A201" s="325" t="n"/>
      <c r="B201" s="325" t="n"/>
      <c r="C201" s="325" t="n"/>
      <c r="D201" s="325" t="n"/>
      <c r="E201" s="325" t="n"/>
      <c r="F201" s="325" t="n"/>
      <c r="G201" s="325" t="n"/>
      <c r="H201" s="325" t="n"/>
      <c r="I201" s="325" t="n"/>
      <c r="J201" s="325" t="n"/>
      <c r="K201" s="325" t="n"/>
      <c r="L201" s="325" t="n"/>
      <c r="M201" s="325" t="n"/>
      <c r="N201" s="325" t="n"/>
      <c r="O201" s="325" t="n"/>
      <c r="P201" s="325" t="n"/>
      <c r="Q201" s="325" t="n"/>
      <c r="R201" s="325" t="n"/>
      <c r="S201" s="325" t="n"/>
      <c r="T201" s="325" t="n"/>
      <c r="U201" s="325" t="n"/>
      <c r="V201" s="325" t="n"/>
      <c r="W201" s="325" t="n"/>
      <c r="X201" s="325" t="n"/>
      <c r="Y201" s="325" t="n"/>
      <c r="Z201" s="325" t="n"/>
    </row>
    <row r="202" ht="12.75" customHeight="1" s="412">
      <c r="A202" s="325" t="n"/>
      <c r="B202" s="325" t="n"/>
      <c r="C202" s="325" t="n"/>
      <c r="D202" s="325" t="n"/>
      <c r="E202" s="325" t="n"/>
      <c r="F202" s="325" t="n"/>
      <c r="G202" s="325" t="n"/>
      <c r="H202" s="325" t="n"/>
      <c r="I202" s="325" t="n"/>
      <c r="J202" s="325" t="n"/>
      <c r="K202" s="325" t="n"/>
      <c r="L202" s="325" t="n"/>
      <c r="M202" s="325" t="n"/>
      <c r="N202" s="325" t="n"/>
      <c r="O202" s="325" t="n"/>
      <c r="P202" s="325" t="n"/>
      <c r="Q202" s="325" t="n"/>
      <c r="R202" s="325" t="n"/>
      <c r="S202" s="325" t="n"/>
      <c r="T202" s="325" t="n"/>
      <c r="U202" s="325" t="n"/>
      <c r="V202" s="325" t="n"/>
      <c r="W202" s="325" t="n"/>
      <c r="X202" s="325" t="n"/>
      <c r="Y202" s="325" t="n"/>
      <c r="Z202" s="325" t="n"/>
    </row>
    <row r="203" ht="12.75" customHeight="1" s="412">
      <c r="A203" s="325" t="n"/>
      <c r="B203" s="325" t="n"/>
      <c r="C203" s="325" t="n"/>
      <c r="D203" s="325" t="n"/>
      <c r="E203" s="325" t="n"/>
      <c r="F203" s="325" t="n"/>
      <c r="G203" s="325" t="n"/>
      <c r="H203" s="325" t="n"/>
      <c r="I203" s="325" t="n"/>
      <c r="J203" s="325" t="n"/>
      <c r="K203" s="325" t="n"/>
      <c r="L203" s="325" t="n"/>
      <c r="M203" s="325" t="n"/>
      <c r="N203" s="325" t="n"/>
      <c r="O203" s="325" t="n"/>
      <c r="P203" s="325" t="n"/>
      <c r="Q203" s="325" t="n"/>
      <c r="R203" s="325" t="n"/>
      <c r="S203" s="325" t="n"/>
      <c r="T203" s="325" t="n"/>
      <c r="U203" s="325" t="n"/>
      <c r="V203" s="325" t="n"/>
      <c r="W203" s="325" t="n"/>
      <c r="X203" s="325" t="n"/>
      <c r="Y203" s="325" t="n"/>
      <c r="Z203" s="325" t="n"/>
    </row>
    <row r="204" ht="12.75" customHeight="1" s="412">
      <c r="A204" s="325" t="n"/>
      <c r="B204" s="325" t="n"/>
      <c r="C204" s="325" t="n"/>
      <c r="D204" s="325" t="n"/>
      <c r="E204" s="325" t="n"/>
      <c r="F204" s="325" t="n"/>
      <c r="G204" s="325" t="n"/>
      <c r="H204" s="325" t="n"/>
      <c r="I204" s="325" t="n"/>
      <c r="J204" s="325" t="n"/>
      <c r="K204" s="325" t="n"/>
      <c r="L204" s="325" t="n"/>
      <c r="M204" s="325" t="n"/>
      <c r="N204" s="325" t="n"/>
      <c r="O204" s="325" t="n"/>
      <c r="P204" s="325" t="n"/>
      <c r="Q204" s="325" t="n"/>
      <c r="R204" s="325" t="n"/>
      <c r="S204" s="325" t="n"/>
      <c r="T204" s="325" t="n"/>
      <c r="U204" s="325" t="n"/>
      <c r="V204" s="325" t="n"/>
      <c r="W204" s="325" t="n"/>
      <c r="X204" s="325" t="n"/>
      <c r="Y204" s="325" t="n"/>
      <c r="Z204" s="325" t="n"/>
    </row>
    <row r="205" ht="12.75" customHeight="1" s="412">
      <c r="A205" s="325" t="n"/>
      <c r="B205" s="325" t="n"/>
      <c r="C205" s="325" t="n"/>
      <c r="D205" s="325" t="n"/>
      <c r="E205" s="325" t="n"/>
      <c r="F205" s="325" t="n"/>
      <c r="G205" s="325" t="n"/>
      <c r="H205" s="325" t="n"/>
      <c r="I205" s="325" t="n"/>
      <c r="J205" s="325" t="n"/>
      <c r="K205" s="325" t="n"/>
      <c r="L205" s="325" t="n"/>
      <c r="M205" s="325" t="n"/>
      <c r="N205" s="325" t="n"/>
      <c r="O205" s="325" t="n"/>
      <c r="P205" s="325" t="n"/>
      <c r="Q205" s="325" t="n"/>
      <c r="R205" s="325" t="n"/>
      <c r="S205" s="325" t="n"/>
      <c r="T205" s="325" t="n"/>
      <c r="U205" s="325" t="n"/>
      <c r="V205" s="325" t="n"/>
      <c r="W205" s="325" t="n"/>
      <c r="X205" s="325" t="n"/>
      <c r="Y205" s="325" t="n"/>
      <c r="Z205" s="325" t="n"/>
    </row>
    <row r="206" ht="12.75" customHeight="1" s="412">
      <c r="A206" s="325" t="n"/>
      <c r="B206" s="325" t="n"/>
      <c r="C206" s="325" t="n"/>
      <c r="D206" s="325" t="n"/>
      <c r="E206" s="325" t="n"/>
      <c r="F206" s="325" t="n"/>
      <c r="G206" s="325" t="n"/>
      <c r="H206" s="325" t="n"/>
      <c r="I206" s="325" t="n"/>
      <c r="J206" s="325" t="n"/>
      <c r="K206" s="325" t="n"/>
      <c r="L206" s="325" t="n"/>
      <c r="M206" s="325" t="n"/>
      <c r="N206" s="325" t="n"/>
      <c r="O206" s="325" t="n"/>
      <c r="P206" s="325" t="n"/>
      <c r="Q206" s="325" t="n"/>
      <c r="R206" s="325" t="n"/>
      <c r="S206" s="325" t="n"/>
      <c r="T206" s="325" t="n"/>
      <c r="U206" s="325" t="n"/>
      <c r="V206" s="325" t="n"/>
      <c r="W206" s="325" t="n"/>
      <c r="X206" s="325" t="n"/>
      <c r="Y206" s="325" t="n"/>
      <c r="Z206" s="325" t="n"/>
    </row>
    <row r="207" ht="12.75" customHeight="1" s="412">
      <c r="A207" s="325" t="n"/>
      <c r="B207" s="325" t="n"/>
      <c r="C207" s="325" t="n"/>
      <c r="D207" s="325" t="n"/>
      <c r="E207" s="325" t="n"/>
      <c r="F207" s="325" t="n"/>
      <c r="G207" s="325" t="n"/>
      <c r="H207" s="325" t="n"/>
      <c r="I207" s="325" t="n"/>
      <c r="J207" s="325" t="n"/>
      <c r="K207" s="325" t="n"/>
      <c r="L207" s="325" t="n"/>
      <c r="M207" s="325" t="n"/>
      <c r="N207" s="325" t="n"/>
      <c r="O207" s="325" t="n"/>
      <c r="P207" s="325" t="n"/>
      <c r="Q207" s="325" t="n"/>
      <c r="R207" s="325" t="n"/>
      <c r="S207" s="325" t="n"/>
      <c r="T207" s="325" t="n"/>
      <c r="U207" s="325" t="n"/>
      <c r="V207" s="325" t="n"/>
      <c r="W207" s="325" t="n"/>
      <c r="X207" s="325" t="n"/>
      <c r="Y207" s="325" t="n"/>
      <c r="Z207" s="325" t="n"/>
    </row>
    <row r="208" ht="12.75" customHeight="1" s="412">
      <c r="A208" s="325" t="n"/>
      <c r="B208" s="325" t="n"/>
      <c r="C208" s="325" t="n"/>
      <c r="D208" s="325" t="n"/>
      <c r="E208" s="325" t="n"/>
      <c r="F208" s="325" t="n"/>
      <c r="G208" s="325" t="n"/>
      <c r="H208" s="325" t="n"/>
      <c r="I208" s="325" t="n"/>
      <c r="J208" s="325" t="n"/>
      <c r="K208" s="325" t="n"/>
      <c r="L208" s="325" t="n"/>
      <c r="M208" s="325" t="n"/>
      <c r="N208" s="325" t="n"/>
      <c r="O208" s="325" t="n"/>
      <c r="P208" s="325" t="n"/>
      <c r="Q208" s="325" t="n"/>
      <c r="R208" s="325" t="n"/>
      <c r="S208" s="325" t="n"/>
      <c r="T208" s="325" t="n"/>
      <c r="U208" s="325" t="n"/>
      <c r="V208" s="325" t="n"/>
      <c r="W208" s="325" t="n"/>
      <c r="X208" s="325" t="n"/>
      <c r="Y208" s="325" t="n"/>
      <c r="Z208" s="325" t="n"/>
    </row>
    <row r="209" ht="12.75" customHeight="1" s="412">
      <c r="A209" s="325" t="n"/>
      <c r="B209" s="325" t="n"/>
      <c r="C209" s="325" t="n"/>
      <c r="D209" s="325" t="n"/>
      <c r="E209" s="325" t="n"/>
      <c r="F209" s="325" t="n"/>
      <c r="G209" s="325" t="n"/>
      <c r="H209" s="325" t="n"/>
      <c r="I209" s="325" t="n"/>
      <c r="J209" s="325" t="n"/>
      <c r="K209" s="325" t="n"/>
      <c r="L209" s="325" t="n"/>
      <c r="M209" s="325" t="n"/>
      <c r="N209" s="325" t="n"/>
      <c r="O209" s="325" t="n"/>
      <c r="P209" s="325" t="n"/>
      <c r="Q209" s="325" t="n"/>
      <c r="R209" s="325" t="n"/>
      <c r="S209" s="325" t="n"/>
      <c r="T209" s="325" t="n"/>
      <c r="U209" s="325" t="n"/>
      <c r="V209" s="325" t="n"/>
      <c r="W209" s="325" t="n"/>
      <c r="X209" s="325" t="n"/>
      <c r="Y209" s="325" t="n"/>
      <c r="Z209" s="325" t="n"/>
    </row>
    <row r="210" ht="12.75" customHeight="1" s="412">
      <c r="A210" s="325" t="n"/>
      <c r="B210" s="325" t="n"/>
      <c r="C210" s="325" t="n"/>
      <c r="D210" s="325" t="n"/>
      <c r="E210" s="325" t="n"/>
      <c r="F210" s="325" t="n"/>
      <c r="G210" s="325" t="n"/>
      <c r="H210" s="325" t="n"/>
      <c r="I210" s="325" t="n"/>
      <c r="J210" s="325" t="n"/>
      <c r="K210" s="325" t="n"/>
      <c r="L210" s="325" t="n"/>
      <c r="M210" s="325" t="n"/>
      <c r="N210" s="325" t="n"/>
      <c r="O210" s="325" t="n"/>
      <c r="P210" s="325" t="n"/>
      <c r="Q210" s="325" t="n"/>
      <c r="R210" s="325" t="n"/>
      <c r="S210" s="325" t="n"/>
      <c r="T210" s="325" t="n"/>
      <c r="U210" s="325" t="n"/>
      <c r="V210" s="325" t="n"/>
      <c r="W210" s="325" t="n"/>
      <c r="X210" s="325" t="n"/>
      <c r="Y210" s="325" t="n"/>
      <c r="Z210" s="325" t="n"/>
    </row>
    <row r="211" ht="12.75" customHeight="1" s="412">
      <c r="A211" s="325" t="n"/>
      <c r="B211" s="325" t="n"/>
      <c r="C211" s="325" t="n"/>
      <c r="D211" s="325" t="n"/>
      <c r="E211" s="325" t="n"/>
      <c r="F211" s="325" t="n"/>
      <c r="G211" s="325" t="n"/>
      <c r="H211" s="325" t="n"/>
      <c r="I211" s="325" t="n"/>
      <c r="J211" s="325" t="n"/>
      <c r="K211" s="325" t="n"/>
      <c r="L211" s="325" t="n"/>
      <c r="M211" s="325" t="n"/>
      <c r="N211" s="325" t="n"/>
      <c r="O211" s="325" t="n"/>
      <c r="P211" s="325" t="n"/>
      <c r="Q211" s="325" t="n"/>
      <c r="R211" s="325" t="n"/>
      <c r="S211" s="325" t="n"/>
      <c r="T211" s="325" t="n"/>
      <c r="U211" s="325" t="n"/>
      <c r="V211" s="325" t="n"/>
      <c r="W211" s="325" t="n"/>
      <c r="X211" s="325" t="n"/>
      <c r="Y211" s="325" t="n"/>
      <c r="Z211" s="325" t="n"/>
    </row>
    <row r="212" ht="12.75" customHeight="1" s="412">
      <c r="A212" s="325" t="n"/>
      <c r="B212" s="325" t="n"/>
      <c r="C212" s="325" t="n"/>
      <c r="D212" s="325" t="n"/>
      <c r="E212" s="325" t="n"/>
      <c r="F212" s="325" t="n"/>
      <c r="G212" s="325" t="n"/>
      <c r="H212" s="325" t="n"/>
      <c r="I212" s="325" t="n"/>
      <c r="J212" s="325" t="n"/>
      <c r="K212" s="325" t="n"/>
      <c r="L212" s="325" t="n"/>
      <c r="M212" s="325" t="n"/>
      <c r="N212" s="325" t="n"/>
      <c r="O212" s="325" t="n"/>
      <c r="P212" s="325" t="n"/>
      <c r="Q212" s="325" t="n"/>
      <c r="R212" s="325" t="n"/>
      <c r="S212" s="325" t="n"/>
      <c r="T212" s="325" t="n"/>
      <c r="U212" s="325" t="n"/>
      <c r="V212" s="325" t="n"/>
      <c r="W212" s="325" t="n"/>
      <c r="X212" s="325" t="n"/>
      <c r="Y212" s="325" t="n"/>
      <c r="Z212" s="325" t="n"/>
    </row>
    <row r="213" ht="12.75" customHeight="1" s="412">
      <c r="A213" s="325" t="n"/>
      <c r="B213" s="325" t="n"/>
      <c r="C213" s="325" t="n"/>
      <c r="D213" s="325" t="n"/>
      <c r="E213" s="325" t="n"/>
      <c r="F213" s="325" t="n"/>
      <c r="G213" s="325" t="n"/>
      <c r="H213" s="325" t="n"/>
      <c r="I213" s="325" t="n"/>
      <c r="J213" s="325" t="n"/>
      <c r="K213" s="325" t="n"/>
      <c r="L213" s="325" t="n"/>
      <c r="M213" s="325" t="n"/>
      <c r="N213" s="325" t="n"/>
      <c r="O213" s="325" t="n"/>
      <c r="P213" s="325" t="n"/>
      <c r="Q213" s="325" t="n"/>
      <c r="R213" s="325" t="n"/>
      <c r="S213" s="325" t="n"/>
      <c r="T213" s="325" t="n"/>
      <c r="U213" s="325" t="n"/>
      <c r="V213" s="325" t="n"/>
      <c r="W213" s="325" t="n"/>
      <c r="X213" s="325" t="n"/>
      <c r="Y213" s="325" t="n"/>
      <c r="Z213" s="325" t="n"/>
    </row>
    <row r="214" ht="12.75" customHeight="1" s="412">
      <c r="A214" s="325" t="n"/>
      <c r="B214" s="325" t="n"/>
      <c r="C214" s="325" t="n"/>
      <c r="D214" s="325" t="n"/>
      <c r="E214" s="325" t="n"/>
      <c r="F214" s="325" t="n"/>
      <c r="G214" s="325" t="n"/>
      <c r="H214" s="325" t="n"/>
      <c r="I214" s="325" t="n"/>
      <c r="J214" s="325" t="n"/>
      <c r="K214" s="325" t="n"/>
      <c r="L214" s="325" t="n"/>
      <c r="M214" s="325" t="n"/>
      <c r="N214" s="325" t="n"/>
      <c r="O214" s="325" t="n"/>
      <c r="P214" s="325" t="n"/>
      <c r="Q214" s="325" t="n"/>
      <c r="R214" s="325" t="n"/>
      <c r="S214" s="325" t="n"/>
      <c r="T214" s="325" t="n"/>
      <c r="U214" s="325" t="n"/>
      <c r="V214" s="325" t="n"/>
      <c r="W214" s="325" t="n"/>
      <c r="X214" s="325" t="n"/>
      <c r="Y214" s="325" t="n"/>
      <c r="Z214" s="325" t="n"/>
    </row>
    <row r="215" ht="12.75" customHeight="1" s="412">
      <c r="A215" s="325" t="n"/>
      <c r="B215" s="325" t="n"/>
      <c r="C215" s="325" t="n"/>
      <c r="D215" s="325" t="n"/>
      <c r="E215" s="325" t="n"/>
      <c r="F215" s="325" t="n"/>
      <c r="G215" s="325" t="n"/>
      <c r="H215" s="325" t="n"/>
      <c r="I215" s="325" t="n"/>
      <c r="J215" s="325" t="n"/>
      <c r="K215" s="325" t="n"/>
      <c r="L215" s="325" t="n"/>
      <c r="M215" s="325" t="n"/>
      <c r="N215" s="325" t="n"/>
      <c r="O215" s="325" t="n"/>
      <c r="P215" s="325" t="n"/>
      <c r="Q215" s="325" t="n"/>
      <c r="R215" s="325" t="n"/>
      <c r="S215" s="325" t="n"/>
      <c r="T215" s="325" t="n"/>
      <c r="U215" s="325" t="n"/>
      <c r="V215" s="325" t="n"/>
      <c r="W215" s="325" t="n"/>
      <c r="X215" s="325" t="n"/>
      <c r="Y215" s="325" t="n"/>
      <c r="Z215" s="325" t="n"/>
    </row>
    <row r="216" ht="12.75" customHeight="1" s="412">
      <c r="A216" s="325" t="n"/>
      <c r="B216" s="325" t="n"/>
      <c r="C216" s="325" t="n"/>
      <c r="D216" s="325" t="n"/>
      <c r="E216" s="325" t="n"/>
      <c r="F216" s="325" t="n"/>
      <c r="G216" s="325" t="n"/>
      <c r="H216" s="325" t="n"/>
      <c r="I216" s="325" t="n"/>
      <c r="J216" s="325" t="n"/>
      <c r="K216" s="325" t="n"/>
      <c r="L216" s="325" t="n"/>
      <c r="M216" s="325" t="n"/>
      <c r="N216" s="325" t="n"/>
      <c r="O216" s="325" t="n"/>
      <c r="P216" s="325" t="n"/>
      <c r="Q216" s="325" t="n"/>
      <c r="R216" s="325" t="n"/>
      <c r="S216" s="325" t="n"/>
      <c r="T216" s="325" t="n"/>
      <c r="U216" s="325" t="n"/>
      <c r="V216" s="325" t="n"/>
      <c r="W216" s="325" t="n"/>
      <c r="X216" s="325" t="n"/>
      <c r="Y216" s="325" t="n"/>
      <c r="Z216" s="325" t="n"/>
    </row>
    <row r="217" ht="12.75" customHeight="1" s="412">
      <c r="A217" s="325" t="n"/>
      <c r="B217" s="325" t="n"/>
      <c r="C217" s="325" t="n"/>
      <c r="D217" s="325" t="n"/>
      <c r="E217" s="325" t="n"/>
      <c r="F217" s="325" t="n"/>
      <c r="G217" s="325" t="n"/>
      <c r="H217" s="325" t="n"/>
      <c r="I217" s="325" t="n"/>
      <c r="J217" s="325" t="n"/>
      <c r="K217" s="325" t="n"/>
      <c r="L217" s="325" t="n"/>
      <c r="M217" s="325" t="n"/>
      <c r="N217" s="325" t="n"/>
      <c r="O217" s="325" t="n"/>
      <c r="P217" s="325" t="n"/>
      <c r="Q217" s="325" t="n"/>
      <c r="R217" s="325" t="n"/>
      <c r="S217" s="325" t="n"/>
      <c r="T217" s="325" t="n"/>
      <c r="U217" s="325" t="n"/>
      <c r="V217" s="325" t="n"/>
      <c r="W217" s="325" t="n"/>
      <c r="X217" s="325" t="n"/>
      <c r="Y217" s="325" t="n"/>
      <c r="Z217" s="325" t="n"/>
    </row>
    <row r="218" ht="12.75" customHeight="1" s="412">
      <c r="A218" s="325" t="n"/>
      <c r="B218" s="325" t="n"/>
      <c r="C218" s="325" t="n"/>
      <c r="D218" s="325" t="n"/>
      <c r="E218" s="325" t="n"/>
      <c r="F218" s="325" t="n"/>
      <c r="G218" s="325" t="n"/>
      <c r="H218" s="325" t="n"/>
      <c r="I218" s="325" t="n"/>
      <c r="J218" s="325" t="n"/>
      <c r="K218" s="325" t="n"/>
      <c r="L218" s="325" t="n"/>
      <c r="M218" s="325" t="n"/>
      <c r="N218" s="325" t="n"/>
      <c r="O218" s="325" t="n"/>
      <c r="P218" s="325" t="n"/>
      <c r="Q218" s="325" t="n"/>
      <c r="R218" s="325" t="n"/>
      <c r="S218" s="325" t="n"/>
      <c r="T218" s="325" t="n"/>
      <c r="U218" s="325" t="n"/>
      <c r="V218" s="325" t="n"/>
      <c r="W218" s="325" t="n"/>
      <c r="X218" s="325" t="n"/>
      <c r="Y218" s="325" t="n"/>
      <c r="Z218" s="325" t="n"/>
    </row>
    <row r="219" ht="12.75" customHeight="1" s="412">
      <c r="A219" s="325" t="n"/>
      <c r="B219" s="325" t="n"/>
      <c r="C219" s="325" t="n"/>
      <c r="D219" s="325" t="n"/>
      <c r="E219" s="325" t="n"/>
      <c r="F219" s="325" t="n"/>
      <c r="G219" s="325" t="n"/>
      <c r="H219" s="325" t="n"/>
      <c r="I219" s="325" t="n"/>
      <c r="J219" s="325" t="n"/>
      <c r="K219" s="325" t="n"/>
      <c r="L219" s="325" t="n"/>
      <c r="M219" s="325" t="n"/>
      <c r="N219" s="325" t="n"/>
      <c r="O219" s="325" t="n"/>
      <c r="P219" s="325" t="n"/>
      <c r="Q219" s="325" t="n"/>
      <c r="R219" s="325" t="n"/>
      <c r="S219" s="325" t="n"/>
      <c r="T219" s="325" t="n"/>
      <c r="U219" s="325" t="n"/>
      <c r="V219" s="325" t="n"/>
      <c r="W219" s="325" t="n"/>
      <c r="X219" s="325" t="n"/>
      <c r="Y219" s="325" t="n"/>
      <c r="Z219" s="325" t="n"/>
    </row>
    <row r="220" ht="12.75" customHeight="1" s="412">
      <c r="A220" s="325" t="n"/>
      <c r="B220" s="325" t="n"/>
      <c r="C220" s="325" t="n"/>
      <c r="D220" s="325" t="n"/>
      <c r="E220" s="325" t="n"/>
      <c r="F220" s="325" t="n"/>
      <c r="G220" s="325" t="n"/>
      <c r="H220" s="325" t="n"/>
      <c r="I220" s="325" t="n"/>
      <c r="J220" s="325" t="n"/>
      <c r="K220" s="325" t="n"/>
      <c r="L220" s="325" t="n"/>
      <c r="M220" s="325" t="n"/>
      <c r="N220" s="325" t="n"/>
      <c r="O220" s="325" t="n"/>
      <c r="P220" s="325" t="n"/>
      <c r="Q220" s="325" t="n"/>
      <c r="R220" s="325" t="n"/>
      <c r="S220" s="325" t="n"/>
      <c r="T220" s="325" t="n"/>
      <c r="U220" s="325" t="n"/>
      <c r="V220" s="325" t="n"/>
      <c r="W220" s="325" t="n"/>
      <c r="X220" s="325" t="n"/>
      <c r="Y220" s="325" t="n"/>
      <c r="Z220" s="325" t="n"/>
    </row>
    <row r="221" ht="12.75" customHeight="1" s="412">
      <c r="A221" s="325" t="n"/>
      <c r="B221" s="325" t="n"/>
      <c r="C221" s="325" t="n"/>
      <c r="D221" s="325" t="n"/>
      <c r="E221" s="325" t="n"/>
      <c r="F221" s="325" t="n"/>
      <c r="G221" s="325" t="n"/>
      <c r="H221" s="325" t="n"/>
      <c r="I221" s="325" t="n"/>
      <c r="J221" s="325" t="n"/>
      <c r="K221" s="325" t="n"/>
      <c r="L221" s="325" t="n"/>
      <c r="M221" s="325" t="n"/>
      <c r="N221" s="325" t="n"/>
      <c r="O221" s="325" t="n"/>
      <c r="P221" s="325" t="n"/>
      <c r="Q221" s="325" t="n"/>
      <c r="R221" s="325" t="n"/>
      <c r="S221" s="325" t="n"/>
      <c r="T221" s="325" t="n"/>
      <c r="U221" s="325" t="n"/>
      <c r="V221" s="325" t="n"/>
      <c r="W221" s="325" t="n"/>
      <c r="X221" s="325" t="n"/>
      <c r="Y221" s="325" t="n"/>
      <c r="Z221" s="325" t="n"/>
    </row>
    <row r="222" ht="12.75" customHeight="1" s="412">
      <c r="A222" s="325" t="n"/>
      <c r="B222" s="325" t="n"/>
      <c r="C222" s="325" t="n"/>
      <c r="D222" s="325" t="n"/>
      <c r="E222" s="325" t="n"/>
      <c r="F222" s="325" t="n"/>
      <c r="G222" s="325" t="n"/>
      <c r="H222" s="325" t="n"/>
      <c r="I222" s="325" t="n"/>
      <c r="J222" s="325" t="n"/>
      <c r="K222" s="325" t="n"/>
      <c r="L222" s="325" t="n"/>
      <c r="M222" s="325" t="n"/>
      <c r="N222" s="325" t="n"/>
      <c r="O222" s="325" t="n"/>
      <c r="P222" s="325" t="n"/>
      <c r="Q222" s="325" t="n"/>
      <c r="R222" s="325" t="n"/>
      <c r="S222" s="325" t="n"/>
      <c r="T222" s="325" t="n"/>
      <c r="U222" s="325" t="n"/>
      <c r="V222" s="325" t="n"/>
      <c r="W222" s="325" t="n"/>
      <c r="X222" s="325" t="n"/>
      <c r="Y222" s="325" t="n"/>
      <c r="Z222" s="325" t="n"/>
    </row>
    <row r="223" ht="12.75" customHeight="1" s="412">
      <c r="A223" s="325" t="n"/>
      <c r="B223" s="325" t="n"/>
      <c r="C223" s="325" t="n"/>
      <c r="D223" s="325" t="n"/>
      <c r="E223" s="325" t="n"/>
      <c r="F223" s="325" t="n"/>
      <c r="G223" s="325" t="n"/>
      <c r="H223" s="325" t="n"/>
      <c r="I223" s="325" t="n"/>
      <c r="J223" s="325" t="n"/>
      <c r="K223" s="325" t="n"/>
      <c r="L223" s="325" t="n"/>
      <c r="M223" s="325" t="n"/>
      <c r="N223" s="325" t="n"/>
      <c r="O223" s="325" t="n"/>
      <c r="P223" s="325" t="n"/>
      <c r="Q223" s="325" t="n"/>
      <c r="R223" s="325" t="n"/>
      <c r="S223" s="325" t="n"/>
      <c r="T223" s="325" t="n"/>
      <c r="U223" s="325" t="n"/>
      <c r="V223" s="325" t="n"/>
      <c r="W223" s="325" t="n"/>
      <c r="X223" s="325" t="n"/>
      <c r="Y223" s="325" t="n"/>
      <c r="Z223" s="325" t="n"/>
    </row>
    <row r="224" ht="12.75" customHeight="1" s="412">
      <c r="A224" s="325" t="n"/>
      <c r="B224" s="325" t="n"/>
      <c r="C224" s="325" t="n"/>
      <c r="D224" s="325" t="n"/>
      <c r="E224" s="325" t="n"/>
      <c r="F224" s="325" t="n"/>
      <c r="G224" s="325" t="n"/>
      <c r="H224" s="325" t="n"/>
      <c r="I224" s="325" t="n"/>
      <c r="J224" s="325" t="n"/>
      <c r="K224" s="325" t="n"/>
      <c r="L224" s="325" t="n"/>
      <c r="M224" s="325" t="n"/>
      <c r="N224" s="325" t="n"/>
      <c r="O224" s="325" t="n"/>
      <c r="P224" s="325" t="n"/>
      <c r="Q224" s="325" t="n"/>
      <c r="R224" s="325" t="n"/>
      <c r="S224" s="325" t="n"/>
      <c r="T224" s="325" t="n"/>
      <c r="U224" s="325" t="n"/>
      <c r="V224" s="325" t="n"/>
      <c r="W224" s="325" t="n"/>
      <c r="X224" s="325" t="n"/>
      <c r="Y224" s="325" t="n"/>
      <c r="Z224" s="325" t="n"/>
    </row>
    <row r="225" ht="12.75" customHeight="1" s="412">
      <c r="A225" s="325" t="n"/>
      <c r="B225" s="325" t="n"/>
      <c r="C225" s="325" t="n"/>
      <c r="D225" s="325" t="n"/>
      <c r="E225" s="325" t="n"/>
      <c r="F225" s="325" t="n"/>
      <c r="G225" s="325" t="n"/>
      <c r="H225" s="325" t="n"/>
      <c r="I225" s="325" t="n"/>
      <c r="J225" s="325" t="n"/>
      <c r="K225" s="325" t="n"/>
      <c r="L225" s="325" t="n"/>
      <c r="M225" s="325" t="n"/>
      <c r="N225" s="325" t="n"/>
      <c r="O225" s="325" t="n"/>
      <c r="P225" s="325" t="n"/>
      <c r="Q225" s="325" t="n"/>
      <c r="R225" s="325" t="n"/>
      <c r="S225" s="325" t="n"/>
      <c r="T225" s="325" t="n"/>
      <c r="U225" s="325" t="n"/>
      <c r="V225" s="325" t="n"/>
      <c r="W225" s="325" t="n"/>
      <c r="X225" s="325" t="n"/>
      <c r="Y225" s="325" t="n"/>
      <c r="Z225" s="325" t="n"/>
    </row>
    <row r="226" ht="12.75" customHeight="1" s="412">
      <c r="A226" s="325" t="n"/>
      <c r="B226" s="325" t="n"/>
      <c r="C226" s="325" t="n"/>
      <c r="D226" s="325" t="n"/>
      <c r="E226" s="325" t="n"/>
      <c r="F226" s="325" t="n"/>
      <c r="G226" s="325" t="n"/>
      <c r="H226" s="325" t="n"/>
      <c r="I226" s="325" t="n"/>
      <c r="J226" s="325" t="n"/>
      <c r="K226" s="325" t="n"/>
      <c r="L226" s="325" t="n"/>
      <c r="M226" s="325" t="n"/>
      <c r="N226" s="325" t="n"/>
      <c r="O226" s="325" t="n"/>
      <c r="P226" s="325" t="n"/>
      <c r="Q226" s="325" t="n"/>
      <c r="R226" s="325" t="n"/>
      <c r="S226" s="325" t="n"/>
      <c r="T226" s="325" t="n"/>
      <c r="U226" s="325" t="n"/>
      <c r="V226" s="325" t="n"/>
      <c r="W226" s="325" t="n"/>
      <c r="X226" s="325" t="n"/>
      <c r="Y226" s="325" t="n"/>
      <c r="Z226" s="325" t="n"/>
    </row>
    <row r="227" ht="12.75" customHeight="1" s="412">
      <c r="A227" s="325" t="n"/>
      <c r="B227" s="325" t="n"/>
      <c r="C227" s="325" t="n"/>
      <c r="D227" s="325" t="n"/>
      <c r="E227" s="325" t="n"/>
      <c r="F227" s="325" t="n"/>
      <c r="G227" s="325" t="n"/>
      <c r="H227" s="325" t="n"/>
      <c r="I227" s="325" t="n"/>
      <c r="J227" s="325" t="n"/>
      <c r="K227" s="325" t="n"/>
      <c r="L227" s="325" t="n"/>
      <c r="M227" s="325" t="n"/>
      <c r="N227" s="325" t="n"/>
      <c r="O227" s="325" t="n"/>
      <c r="P227" s="325" t="n"/>
      <c r="Q227" s="325" t="n"/>
      <c r="R227" s="325" t="n"/>
      <c r="S227" s="325" t="n"/>
      <c r="T227" s="325" t="n"/>
      <c r="U227" s="325" t="n"/>
      <c r="V227" s="325" t="n"/>
      <c r="W227" s="325" t="n"/>
      <c r="X227" s="325" t="n"/>
      <c r="Y227" s="325" t="n"/>
      <c r="Z227" s="325" t="n"/>
    </row>
    <row r="228" ht="12.75" customHeight="1" s="412">
      <c r="A228" s="325" t="n"/>
      <c r="B228" s="325" t="n"/>
      <c r="C228" s="325" t="n"/>
      <c r="D228" s="325" t="n"/>
      <c r="E228" s="325" t="n"/>
      <c r="F228" s="325" t="n"/>
      <c r="G228" s="325" t="n"/>
      <c r="H228" s="325" t="n"/>
      <c r="I228" s="325" t="n"/>
      <c r="J228" s="325" t="n"/>
      <c r="K228" s="325" t="n"/>
      <c r="L228" s="325" t="n"/>
      <c r="M228" s="325" t="n"/>
      <c r="N228" s="325" t="n"/>
      <c r="O228" s="325" t="n"/>
      <c r="P228" s="325" t="n"/>
      <c r="Q228" s="325" t="n"/>
      <c r="R228" s="325" t="n"/>
      <c r="S228" s="325" t="n"/>
      <c r="T228" s="325" t="n"/>
      <c r="U228" s="325" t="n"/>
      <c r="V228" s="325" t="n"/>
      <c r="W228" s="325" t="n"/>
      <c r="X228" s="325" t="n"/>
      <c r="Y228" s="325" t="n"/>
      <c r="Z228" s="325" t="n"/>
    </row>
    <row r="229" ht="12.75" customHeight="1" s="412">
      <c r="A229" s="325" t="n"/>
      <c r="B229" s="325" t="n"/>
      <c r="C229" s="325" t="n"/>
      <c r="D229" s="325" t="n"/>
      <c r="E229" s="325" t="n"/>
      <c r="F229" s="325" t="n"/>
      <c r="G229" s="325" t="n"/>
      <c r="H229" s="325" t="n"/>
      <c r="I229" s="325" t="n"/>
      <c r="J229" s="325" t="n"/>
      <c r="K229" s="325" t="n"/>
      <c r="L229" s="325" t="n"/>
      <c r="M229" s="325" t="n"/>
      <c r="N229" s="325" t="n"/>
      <c r="O229" s="325" t="n"/>
      <c r="P229" s="325" t="n"/>
      <c r="Q229" s="325" t="n"/>
      <c r="R229" s="325" t="n"/>
      <c r="S229" s="325" t="n"/>
      <c r="T229" s="325" t="n"/>
      <c r="U229" s="325" t="n"/>
      <c r="V229" s="325" t="n"/>
      <c r="W229" s="325" t="n"/>
      <c r="X229" s="325" t="n"/>
      <c r="Y229" s="325" t="n"/>
      <c r="Z229" s="325" t="n"/>
    </row>
    <row r="230" ht="12.75" customHeight="1" s="412">
      <c r="A230" s="325" t="n"/>
      <c r="B230" s="325" t="n"/>
      <c r="C230" s="325" t="n"/>
      <c r="D230" s="325" t="n"/>
      <c r="E230" s="325" t="n"/>
      <c r="F230" s="325" t="n"/>
      <c r="G230" s="325" t="n"/>
      <c r="H230" s="325" t="n"/>
      <c r="I230" s="325" t="n"/>
      <c r="J230" s="325" t="n"/>
      <c r="K230" s="325" t="n"/>
      <c r="L230" s="325" t="n"/>
      <c r="M230" s="325" t="n"/>
      <c r="N230" s="325" t="n"/>
      <c r="O230" s="325" t="n"/>
      <c r="P230" s="325" t="n"/>
      <c r="Q230" s="325" t="n"/>
      <c r="R230" s="325" t="n"/>
      <c r="S230" s="325" t="n"/>
      <c r="T230" s="325" t="n"/>
      <c r="U230" s="325" t="n"/>
      <c r="V230" s="325" t="n"/>
      <c r="W230" s="325" t="n"/>
      <c r="X230" s="325" t="n"/>
      <c r="Y230" s="325" t="n"/>
      <c r="Z230" s="325" t="n"/>
    </row>
    <row r="231" ht="12.75" customHeight="1" s="412">
      <c r="A231" s="325" t="n"/>
      <c r="B231" s="325" t="n"/>
      <c r="C231" s="325" t="n"/>
      <c r="D231" s="325" t="n"/>
      <c r="E231" s="325" t="n"/>
      <c r="F231" s="325" t="n"/>
      <c r="G231" s="325" t="n"/>
      <c r="H231" s="325" t="n"/>
      <c r="I231" s="325" t="n"/>
      <c r="J231" s="325" t="n"/>
      <c r="K231" s="325" t="n"/>
      <c r="L231" s="325" t="n"/>
      <c r="M231" s="325" t="n"/>
      <c r="N231" s="325" t="n"/>
      <c r="O231" s="325" t="n"/>
      <c r="P231" s="325" t="n"/>
      <c r="Q231" s="325" t="n"/>
      <c r="R231" s="325" t="n"/>
      <c r="S231" s="325" t="n"/>
      <c r="T231" s="325" t="n"/>
      <c r="U231" s="325" t="n"/>
      <c r="V231" s="325" t="n"/>
      <c r="W231" s="325" t="n"/>
      <c r="X231" s="325" t="n"/>
      <c r="Y231" s="325" t="n"/>
      <c r="Z231" s="325" t="n"/>
    </row>
    <row r="232" ht="12.75" customHeight="1" s="412">
      <c r="A232" s="325" t="n"/>
      <c r="B232" s="325" t="n"/>
      <c r="C232" s="325" t="n"/>
      <c r="D232" s="325" t="n"/>
      <c r="E232" s="325" t="n"/>
      <c r="F232" s="325" t="n"/>
      <c r="G232" s="325" t="n"/>
      <c r="H232" s="325" t="n"/>
      <c r="I232" s="325" t="n"/>
      <c r="J232" s="325" t="n"/>
      <c r="K232" s="325" t="n"/>
      <c r="L232" s="325" t="n"/>
      <c r="M232" s="325" t="n"/>
      <c r="N232" s="325" t="n"/>
      <c r="O232" s="325" t="n"/>
      <c r="P232" s="325" t="n"/>
      <c r="Q232" s="325" t="n"/>
      <c r="R232" s="325" t="n"/>
      <c r="S232" s="325" t="n"/>
      <c r="T232" s="325" t="n"/>
      <c r="U232" s="325" t="n"/>
      <c r="V232" s="325" t="n"/>
      <c r="W232" s="325" t="n"/>
      <c r="X232" s="325" t="n"/>
      <c r="Y232" s="325" t="n"/>
      <c r="Z232" s="325" t="n"/>
    </row>
    <row r="233" ht="12.75" customHeight="1" s="412">
      <c r="A233" s="325" t="n"/>
      <c r="B233" s="325" t="n"/>
      <c r="C233" s="325" t="n"/>
      <c r="D233" s="325" t="n"/>
      <c r="E233" s="325" t="n"/>
      <c r="F233" s="325" t="n"/>
      <c r="G233" s="325" t="n"/>
      <c r="H233" s="325" t="n"/>
      <c r="I233" s="325" t="n"/>
      <c r="J233" s="325" t="n"/>
      <c r="K233" s="325" t="n"/>
      <c r="L233" s="325" t="n"/>
      <c r="M233" s="325" t="n"/>
      <c r="N233" s="325" t="n"/>
      <c r="O233" s="325" t="n"/>
      <c r="P233" s="325" t="n"/>
      <c r="Q233" s="325" t="n"/>
      <c r="R233" s="325" t="n"/>
      <c r="S233" s="325" t="n"/>
      <c r="T233" s="325" t="n"/>
      <c r="U233" s="325" t="n"/>
      <c r="V233" s="325" t="n"/>
      <c r="W233" s="325" t="n"/>
      <c r="X233" s="325" t="n"/>
      <c r="Y233" s="325" t="n"/>
      <c r="Z233" s="325" t="n"/>
    </row>
    <row r="234" ht="12.75" customHeight="1" s="412">
      <c r="A234" s="325" t="n"/>
      <c r="B234" s="325" t="n"/>
      <c r="C234" s="325" t="n"/>
      <c r="D234" s="325" t="n"/>
      <c r="E234" s="325" t="n"/>
      <c r="F234" s="325" t="n"/>
      <c r="G234" s="325" t="n"/>
      <c r="H234" s="325" t="n"/>
      <c r="I234" s="325" t="n"/>
      <c r="J234" s="325" t="n"/>
      <c r="K234" s="325" t="n"/>
      <c r="L234" s="325" t="n"/>
      <c r="M234" s="325" t="n"/>
      <c r="N234" s="325" t="n"/>
      <c r="O234" s="325" t="n"/>
      <c r="P234" s="325" t="n"/>
      <c r="Q234" s="325" t="n"/>
      <c r="R234" s="325" t="n"/>
      <c r="S234" s="325" t="n"/>
      <c r="T234" s="325" t="n"/>
      <c r="U234" s="325" t="n"/>
      <c r="V234" s="325" t="n"/>
      <c r="W234" s="325" t="n"/>
      <c r="X234" s="325" t="n"/>
      <c r="Y234" s="325" t="n"/>
      <c r="Z234" s="325" t="n"/>
    </row>
    <row r="235" ht="12.75" customHeight="1" s="412">
      <c r="A235" s="325" t="n"/>
      <c r="B235" s="325" t="n"/>
      <c r="C235" s="325" t="n"/>
      <c r="D235" s="325" t="n"/>
      <c r="E235" s="325" t="n"/>
      <c r="F235" s="325" t="n"/>
      <c r="G235" s="325" t="n"/>
      <c r="H235" s="325" t="n"/>
      <c r="I235" s="325" t="n"/>
      <c r="J235" s="325" t="n"/>
      <c r="K235" s="325" t="n"/>
      <c r="L235" s="325" t="n"/>
      <c r="M235" s="325" t="n"/>
      <c r="N235" s="325" t="n"/>
      <c r="O235" s="325" t="n"/>
      <c r="P235" s="325" t="n"/>
      <c r="Q235" s="325" t="n"/>
      <c r="R235" s="325" t="n"/>
      <c r="S235" s="325" t="n"/>
      <c r="T235" s="325" t="n"/>
      <c r="U235" s="325" t="n"/>
      <c r="V235" s="325" t="n"/>
      <c r="W235" s="325" t="n"/>
      <c r="X235" s="325" t="n"/>
      <c r="Y235" s="325" t="n"/>
      <c r="Z235" s="325" t="n"/>
    </row>
    <row r="236" ht="12.75" customHeight="1" s="412">
      <c r="A236" s="325" t="n"/>
      <c r="B236" s="325" t="n"/>
      <c r="C236" s="325" t="n"/>
      <c r="D236" s="325" t="n"/>
      <c r="E236" s="325" t="n"/>
      <c r="F236" s="325" t="n"/>
      <c r="G236" s="325" t="n"/>
      <c r="H236" s="325" t="n"/>
      <c r="I236" s="325" t="n"/>
      <c r="J236" s="325" t="n"/>
      <c r="K236" s="325" t="n"/>
      <c r="L236" s="325" t="n"/>
      <c r="M236" s="325" t="n"/>
      <c r="N236" s="325" t="n"/>
      <c r="O236" s="325" t="n"/>
      <c r="P236" s="325" t="n"/>
      <c r="Q236" s="325" t="n"/>
      <c r="R236" s="325" t="n"/>
      <c r="S236" s="325" t="n"/>
      <c r="T236" s="325" t="n"/>
      <c r="U236" s="325" t="n"/>
      <c r="V236" s="325" t="n"/>
      <c r="W236" s="325" t="n"/>
      <c r="X236" s="325" t="n"/>
      <c r="Y236" s="325" t="n"/>
      <c r="Z236" s="325" t="n"/>
    </row>
    <row r="237" ht="12.75" customHeight="1" s="412">
      <c r="A237" s="325" t="n"/>
      <c r="B237" s="325" t="n"/>
      <c r="C237" s="325" t="n"/>
      <c r="D237" s="325" t="n"/>
      <c r="E237" s="325" t="n"/>
      <c r="F237" s="325" t="n"/>
      <c r="G237" s="325" t="n"/>
      <c r="H237" s="325" t="n"/>
      <c r="I237" s="325" t="n"/>
      <c r="J237" s="325" t="n"/>
      <c r="K237" s="325" t="n"/>
      <c r="L237" s="325" t="n"/>
      <c r="M237" s="325" t="n"/>
      <c r="N237" s="325" t="n"/>
      <c r="O237" s="325" t="n"/>
      <c r="P237" s="325" t="n"/>
      <c r="Q237" s="325" t="n"/>
      <c r="R237" s="325" t="n"/>
      <c r="S237" s="325" t="n"/>
      <c r="T237" s="325" t="n"/>
      <c r="U237" s="325" t="n"/>
      <c r="V237" s="325" t="n"/>
      <c r="W237" s="325" t="n"/>
      <c r="X237" s="325" t="n"/>
      <c r="Y237" s="325" t="n"/>
      <c r="Z237" s="325" t="n"/>
    </row>
    <row r="238" ht="12.75" customHeight="1" s="412">
      <c r="A238" s="325" t="n"/>
      <c r="B238" s="325" t="n"/>
      <c r="C238" s="325" t="n"/>
      <c r="D238" s="325" t="n"/>
      <c r="E238" s="325" t="n"/>
      <c r="F238" s="325" t="n"/>
      <c r="G238" s="325" t="n"/>
      <c r="H238" s="325" t="n"/>
      <c r="I238" s="325" t="n"/>
      <c r="J238" s="325" t="n"/>
      <c r="K238" s="325" t="n"/>
      <c r="L238" s="325" t="n"/>
      <c r="M238" s="325" t="n"/>
      <c r="N238" s="325" t="n"/>
      <c r="O238" s="325" t="n"/>
      <c r="P238" s="325" t="n"/>
      <c r="Q238" s="325" t="n"/>
      <c r="R238" s="325" t="n"/>
      <c r="S238" s="325" t="n"/>
      <c r="T238" s="325" t="n"/>
      <c r="U238" s="325" t="n"/>
      <c r="V238" s="325" t="n"/>
      <c r="W238" s="325" t="n"/>
      <c r="X238" s="325" t="n"/>
      <c r="Y238" s="325" t="n"/>
      <c r="Z238" s="325" t="n"/>
    </row>
    <row r="239" ht="12.75" customHeight="1" s="412">
      <c r="A239" s="325" t="n"/>
      <c r="B239" s="325" t="n"/>
      <c r="C239" s="325" t="n"/>
      <c r="D239" s="325" t="n"/>
      <c r="E239" s="325" t="n"/>
      <c r="F239" s="325" t="n"/>
      <c r="G239" s="325" t="n"/>
      <c r="H239" s="325" t="n"/>
      <c r="I239" s="325" t="n"/>
      <c r="J239" s="325" t="n"/>
      <c r="K239" s="325" t="n"/>
      <c r="L239" s="325" t="n"/>
      <c r="M239" s="325" t="n"/>
      <c r="N239" s="325" t="n"/>
      <c r="O239" s="325" t="n"/>
      <c r="P239" s="325" t="n"/>
      <c r="Q239" s="325" t="n"/>
      <c r="R239" s="325" t="n"/>
      <c r="S239" s="325" t="n"/>
      <c r="T239" s="325" t="n"/>
      <c r="U239" s="325" t="n"/>
      <c r="V239" s="325" t="n"/>
      <c r="W239" s="325" t="n"/>
      <c r="X239" s="325" t="n"/>
      <c r="Y239" s="325" t="n"/>
      <c r="Z239" s="325" t="n"/>
    </row>
    <row r="240" ht="12.75" customHeight="1" s="412">
      <c r="A240" s="325" t="n"/>
      <c r="B240" s="325" t="n"/>
      <c r="C240" s="325" t="n"/>
      <c r="D240" s="325" t="n"/>
      <c r="E240" s="325" t="n"/>
      <c r="F240" s="325" t="n"/>
      <c r="G240" s="325" t="n"/>
      <c r="H240" s="325" t="n"/>
      <c r="I240" s="325" t="n"/>
      <c r="J240" s="325" t="n"/>
      <c r="K240" s="325" t="n"/>
      <c r="L240" s="325" t="n"/>
      <c r="M240" s="325" t="n"/>
      <c r="N240" s="325" t="n"/>
      <c r="O240" s="325" t="n"/>
      <c r="P240" s="325" t="n"/>
      <c r="Q240" s="325" t="n"/>
      <c r="R240" s="325" t="n"/>
      <c r="S240" s="325" t="n"/>
      <c r="T240" s="325" t="n"/>
      <c r="U240" s="325" t="n"/>
      <c r="V240" s="325" t="n"/>
      <c r="W240" s="325" t="n"/>
      <c r="X240" s="325" t="n"/>
      <c r="Y240" s="325" t="n"/>
      <c r="Z240" s="325" t="n"/>
    </row>
    <row r="241" ht="12.75" customHeight="1" s="412">
      <c r="A241" s="325" t="n"/>
      <c r="B241" s="325" t="n"/>
      <c r="C241" s="325" t="n"/>
      <c r="D241" s="325" t="n"/>
      <c r="E241" s="325" t="n"/>
      <c r="F241" s="325" t="n"/>
      <c r="G241" s="325" t="n"/>
      <c r="H241" s="325" t="n"/>
      <c r="I241" s="325" t="n"/>
      <c r="J241" s="325" t="n"/>
      <c r="K241" s="325" t="n"/>
      <c r="L241" s="325" t="n"/>
      <c r="M241" s="325" t="n"/>
      <c r="N241" s="325" t="n"/>
      <c r="O241" s="325" t="n"/>
      <c r="P241" s="325" t="n"/>
      <c r="Q241" s="325" t="n"/>
      <c r="R241" s="325" t="n"/>
      <c r="S241" s="325" t="n"/>
      <c r="T241" s="325" t="n"/>
      <c r="U241" s="325" t="n"/>
      <c r="V241" s="325" t="n"/>
      <c r="W241" s="325" t="n"/>
      <c r="X241" s="325" t="n"/>
      <c r="Y241" s="325" t="n"/>
      <c r="Z241" s="325" t="n"/>
    </row>
    <row r="242" ht="12.75" customHeight="1" s="412">
      <c r="A242" s="325" t="n"/>
      <c r="B242" s="325" t="n"/>
      <c r="C242" s="325" t="n"/>
      <c r="D242" s="325" t="n"/>
      <c r="E242" s="325" t="n"/>
      <c r="F242" s="325" t="n"/>
      <c r="G242" s="325" t="n"/>
      <c r="H242" s="325" t="n"/>
      <c r="I242" s="325" t="n"/>
      <c r="J242" s="325" t="n"/>
      <c r="K242" s="325" t="n"/>
      <c r="L242" s="325" t="n"/>
      <c r="M242" s="325" t="n"/>
      <c r="N242" s="325" t="n"/>
      <c r="O242" s="325" t="n"/>
      <c r="P242" s="325" t="n"/>
      <c r="Q242" s="325" t="n"/>
      <c r="R242" s="325" t="n"/>
      <c r="S242" s="325" t="n"/>
      <c r="T242" s="325" t="n"/>
      <c r="U242" s="325" t="n"/>
      <c r="V242" s="325" t="n"/>
      <c r="W242" s="325" t="n"/>
      <c r="X242" s="325" t="n"/>
      <c r="Y242" s="325" t="n"/>
      <c r="Z242" s="325" t="n"/>
    </row>
    <row r="243" ht="12.75" customHeight="1" s="412">
      <c r="A243" s="325" t="n"/>
      <c r="B243" s="325" t="n"/>
      <c r="C243" s="325" t="n"/>
      <c r="D243" s="325" t="n"/>
      <c r="E243" s="325" t="n"/>
      <c r="F243" s="325" t="n"/>
      <c r="G243" s="325" t="n"/>
      <c r="H243" s="325" t="n"/>
      <c r="I243" s="325" t="n"/>
      <c r="J243" s="325" t="n"/>
      <c r="K243" s="325" t="n"/>
      <c r="L243" s="325" t="n"/>
      <c r="M243" s="325" t="n"/>
      <c r="N243" s="325" t="n"/>
      <c r="O243" s="325" t="n"/>
      <c r="P243" s="325" t="n"/>
      <c r="Q243" s="325" t="n"/>
      <c r="R243" s="325" t="n"/>
      <c r="S243" s="325" t="n"/>
      <c r="T243" s="325" t="n"/>
      <c r="U243" s="325" t="n"/>
      <c r="V243" s="325" t="n"/>
      <c r="W243" s="325" t="n"/>
      <c r="X243" s="325" t="n"/>
      <c r="Y243" s="325" t="n"/>
      <c r="Z243" s="325" t="n"/>
    </row>
    <row r="244" ht="12.75" customHeight="1" s="412">
      <c r="A244" s="325" t="n"/>
      <c r="B244" s="325" t="n"/>
      <c r="C244" s="325" t="n"/>
      <c r="D244" s="325" t="n"/>
      <c r="E244" s="325" t="n"/>
      <c r="F244" s="325" t="n"/>
      <c r="G244" s="325" t="n"/>
      <c r="H244" s="325" t="n"/>
      <c r="I244" s="325" t="n"/>
      <c r="J244" s="325" t="n"/>
      <c r="K244" s="325" t="n"/>
      <c r="L244" s="325" t="n"/>
      <c r="M244" s="325" t="n"/>
      <c r="N244" s="325" t="n"/>
      <c r="O244" s="325" t="n"/>
      <c r="P244" s="325" t="n"/>
      <c r="Q244" s="325" t="n"/>
      <c r="R244" s="325" t="n"/>
      <c r="S244" s="325" t="n"/>
      <c r="T244" s="325" t="n"/>
      <c r="U244" s="325" t="n"/>
      <c r="V244" s="325" t="n"/>
      <c r="W244" s="325" t="n"/>
      <c r="X244" s="325" t="n"/>
      <c r="Y244" s="325" t="n"/>
      <c r="Z244" s="325" t="n"/>
    </row>
    <row r="245" ht="12.75" customHeight="1" s="412">
      <c r="A245" s="325" t="n"/>
      <c r="B245" s="325" t="n"/>
      <c r="C245" s="325" t="n"/>
      <c r="D245" s="325" t="n"/>
      <c r="E245" s="325" t="n"/>
      <c r="F245" s="325" t="n"/>
      <c r="G245" s="325" t="n"/>
      <c r="H245" s="325" t="n"/>
      <c r="I245" s="325" t="n"/>
      <c r="J245" s="325" t="n"/>
      <c r="K245" s="325" t="n"/>
      <c r="L245" s="325" t="n"/>
      <c r="M245" s="325" t="n"/>
      <c r="N245" s="325" t="n"/>
      <c r="O245" s="325" t="n"/>
      <c r="P245" s="325" t="n"/>
      <c r="Q245" s="325" t="n"/>
      <c r="R245" s="325" t="n"/>
      <c r="S245" s="325" t="n"/>
      <c r="T245" s="325" t="n"/>
      <c r="U245" s="325" t="n"/>
      <c r="V245" s="325" t="n"/>
      <c r="W245" s="325" t="n"/>
      <c r="X245" s="325" t="n"/>
      <c r="Y245" s="325" t="n"/>
      <c r="Z245" s="325" t="n"/>
    </row>
    <row r="246" ht="12.75" customHeight="1" s="412">
      <c r="A246" s="325" t="n"/>
      <c r="B246" s="325" t="n"/>
      <c r="C246" s="325" t="n"/>
      <c r="D246" s="325" t="n"/>
      <c r="E246" s="325" t="n"/>
      <c r="F246" s="325" t="n"/>
      <c r="G246" s="325" t="n"/>
      <c r="H246" s="325" t="n"/>
      <c r="I246" s="325" t="n"/>
      <c r="J246" s="325" t="n"/>
      <c r="K246" s="325" t="n"/>
      <c r="L246" s="325" t="n"/>
      <c r="M246" s="325" t="n"/>
      <c r="N246" s="325" t="n"/>
      <c r="O246" s="325" t="n"/>
      <c r="P246" s="325" t="n"/>
      <c r="Q246" s="325" t="n"/>
      <c r="R246" s="325" t="n"/>
      <c r="S246" s="325" t="n"/>
      <c r="T246" s="325" t="n"/>
      <c r="U246" s="325" t="n"/>
      <c r="V246" s="325" t="n"/>
      <c r="W246" s="325" t="n"/>
      <c r="X246" s="325" t="n"/>
      <c r="Y246" s="325" t="n"/>
      <c r="Z246" s="325" t="n"/>
    </row>
    <row r="247" ht="12.75" customHeight="1" s="412">
      <c r="A247" s="325" t="n"/>
      <c r="B247" s="325" t="n"/>
      <c r="C247" s="325" t="n"/>
      <c r="D247" s="325" t="n"/>
      <c r="E247" s="325" t="n"/>
      <c r="F247" s="325" t="n"/>
      <c r="G247" s="325" t="n"/>
      <c r="H247" s="325" t="n"/>
      <c r="I247" s="325" t="n"/>
      <c r="J247" s="325" t="n"/>
      <c r="K247" s="325" t="n"/>
      <c r="L247" s="325" t="n"/>
      <c r="M247" s="325" t="n"/>
      <c r="N247" s="325" t="n"/>
      <c r="O247" s="325" t="n"/>
      <c r="P247" s="325" t="n"/>
      <c r="Q247" s="325" t="n"/>
      <c r="R247" s="325" t="n"/>
      <c r="S247" s="325" t="n"/>
      <c r="T247" s="325" t="n"/>
      <c r="U247" s="325" t="n"/>
      <c r="V247" s="325" t="n"/>
      <c r="W247" s="325" t="n"/>
      <c r="X247" s="325" t="n"/>
      <c r="Y247" s="325" t="n"/>
      <c r="Z247" s="325" t="n"/>
    </row>
    <row r="248" ht="12.75" customHeight="1" s="412">
      <c r="A248" s="325" t="n"/>
      <c r="B248" s="325" t="n"/>
      <c r="C248" s="325" t="n"/>
      <c r="D248" s="325" t="n"/>
      <c r="E248" s="325" t="n"/>
      <c r="F248" s="325" t="n"/>
      <c r="G248" s="325" t="n"/>
      <c r="H248" s="325" t="n"/>
      <c r="I248" s="325" t="n"/>
      <c r="J248" s="325" t="n"/>
      <c r="K248" s="325" t="n"/>
      <c r="L248" s="325" t="n"/>
      <c r="M248" s="325" t="n"/>
      <c r="N248" s="325" t="n"/>
      <c r="O248" s="325" t="n"/>
      <c r="P248" s="325" t="n"/>
      <c r="Q248" s="325" t="n"/>
      <c r="R248" s="325" t="n"/>
      <c r="S248" s="325" t="n"/>
      <c r="T248" s="325" t="n"/>
      <c r="U248" s="325" t="n"/>
      <c r="V248" s="325" t="n"/>
      <c r="W248" s="325" t="n"/>
      <c r="X248" s="325" t="n"/>
      <c r="Y248" s="325" t="n"/>
      <c r="Z248" s="325" t="n"/>
    </row>
    <row r="249" ht="12.75" customHeight="1" s="412">
      <c r="A249" s="325" t="n"/>
      <c r="B249" s="325" t="n"/>
      <c r="C249" s="325" t="n"/>
      <c r="D249" s="325" t="n"/>
      <c r="E249" s="325" t="n"/>
      <c r="F249" s="325" t="n"/>
      <c r="G249" s="325" t="n"/>
      <c r="H249" s="325" t="n"/>
      <c r="I249" s="325" t="n"/>
      <c r="J249" s="325" t="n"/>
      <c r="K249" s="325" t="n"/>
      <c r="L249" s="325" t="n"/>
      <c r="M249" s="325" t="n"/>
      <c r="N249" s="325" t="n"/>
      <c r="O249" s="325" t="n"/>
      <c r="P249" s="325" t="n"/>
      <c r="Q249" s="325" t="n"/>
      <c r="R249" s="325" t="n"/>
      <c r="S249" s="325" t="n"/>
      <c r="T249" s="325" t="n"/>
      <c r="U249" s="325" t="n"/>
      <c r="V249" s="325" t="n"/>
      <c r="W249" s="325" t="n"/>
      <c r="X249" s="325" t="n"/>
      <c r="Y249" s="325" t="n"/>
      <c r="Z249" s="325" t="n"/>
    </row>
    <row r="250" ht="12.75" customHeight="1" s="412">
      <c r="A250" s="325" t="n"/>
      <c r="B250" s="325" t="n"/>
      <c r="C250" s="325" t="n"/>
      <c r="D250" s="325" t="n"/>
      <c r="E250" s="325" t="n"/>
      <c r="F250" s="325" t="n"/>
      <c r="G250" s="325" t="n"/>
      <c r="H250" s="325" t="n"/>
      <c r="I250" s="325" t="n"/>
      <c r="J250" s="325" t="n"/>
      <c r="K250" s="325" t="n"/>
      <c r="L250" s="325" t="n"/>
      <c r="M250" s="325" t="n"/>
      <c r="N250" s="325" t="n"/>
      <c r="O250" s="325" t="n"/>
      <c r="P250" s="325" t="n"/>
      <c r="Q250" s="325" t="n"/>
      <c r="R250" s="325" t="n"/>
      <c r="S250" s="325" t="n"/>
      <c r="T250" s="325" t="n"/>
      <c r="U250" s="325" t="n"/>
      <c r="V250" s="325" t="n"/>
      <c r="W250" s="325" t="n"/>
      <c r="X250" s="325" t="n"/>
      <c r="Y250" s="325" t="n"/>
      <c r="Z250" s="325" t="n"/>
    </row>
    <row r="251" ht="12.75" customHeight="1" s="412">
      <c r="A251" s="325" t="n"/>
      <c r="B251" s="325" t="n"/>
      <c r="C251" s="325" t="n"/>
      <c r="D251" s="325" t="n"/>
      <c r="E251" s="325" t="n"/>
      <c r="F251" s="325" t="n"/>
      <c r="G251" s="325" t="n"/>
      <c r="H251" s="325" t="n"/>
      <c r="I251" s="325" t="n"/>
      <c r="J251" s="325" t="n"/>
      <c r="K251" s="325" t="n"/>
      <c r="L251" s="325" t="n"/>
      <c r="M251" s="325" t="n"/>
      <c r="N251" s="325" t="n"/>
      <c r="O251" s="325" t="n"/>
      <c r="P251" s="325" t="n"/>
      <c r="Q251" s="325" t="n"/>
      <c r="R251" s="325" t="n"/>
      <c r="S251" s="325" t="n"/>
      <c r="T251" s="325" t="n"/>
      <c r="U251" s="325" t="n"/>
      <c r="V251" s="325" t="n"/>
      <c r="W251" s="325" t="n"/>
      <c r="X251" s="325" t="n"/>
      <c r="Y251" s="325" t="n"/>
      <c r="Z251" s="325" t="n"/>
    </row>
    <row r="252" ht="12.75" customHeight="1" s="412">
      <c r="A252" s="325" t="n"/>
      <c r="B252" s="325" t="n"/>
      <c r="C252" s="325" t="n"/>
      <c r="D252" s="325" t="n"/>
      <c r="E252" s="325" t="n"/>
      <c r="F252" s="325" t="n"/>
      <c r="G252" s="325" t="n"/>
      <c r="H252" s="325" t="n"/>
      <c r="I252" s="325" t="n"/>
      <c r="J252" s="325" t="n"/>
      <c r="K252" s="325" t="n"/>
      <c r="L252" s="325" t="n"/>
      <c r="M252" s="325" t="n"/>
      <c r="N252" s="325" t="n"/>
      <c r="O252" s="325" t="n"/>
      <c r="P252" s="325" t="n"/>
      <c r="Q252" s="325" t="n"/>
      <c r="R252" s="325" t="n"/>
      <c r="S252" s="325" t="n"/>
      <c r="T252" s="325" t="n"/>
      <c r="U252" s="325" t="n"/>
      <c r="V252" s="325" t="n"/>
      <c r="W252" s="325" t="n"/>
      <c r="X252" s="325" t="n"/>
      <c r="Y252" s="325" t="n"/>
      <c r="Z252" s="325" t="n"/>
    </row>
    <row r="253" ht="12.75" customHeight="1" s="412">
      <c r="A253" s="325" t="n"/>
      <c r="B253" s="325" t="n"/>
      <c r="C253" s="325" t="n"/>
      <c r="D253" s="325" t="n"/>
      <c r="E253" s="325" t="n"/>
      <c r="F253" s="325" t="n"/>
      <c r="G253" s="325" t="n"/>
      <c r="H253" s="325" t="n"/>
      <c r="I253" s="325" t="n"/>
      <c r="J253" s="325" t="n"/>
      <c r="K253" s="325" t="n"/>
      <c r="L253" s="325" t="n"/>
      <c r="M253" s="325" t="n"/>
      <c r="N253" s="325" t="n"/>
      <c r="O253" s="325" t="n"/>
      <c r="P253" s="325" t="n"/>
      <c r="Q253" s="325" t="n"/>
      <c r="R253" s="325" t="n"/>
      <c r="S253" s="325" t="n"/>
      <c r="T253" s="325" t="n"/>
      <c r="U253" s="325" t="n"/>
      <c r="V253" s="325" t="n"/>
      <c r="W253" s="325" t="n"/>
      <c r="X253" s="325" t="n"/>
      <c r="Y253" s="325" t="n"/>
      <c r="Z253" s="325" t="n"/>
    </row>
    <row r="254" ht="12.75" customHeight="1" s="412">
      <c r="A254" s="325" t="n"/>
      <c r="B254" s="325" t="n"/>
      <c r="C254" s="325" t="n"/>
      <c r="D254" s="325" t="n"/>
      <c r="E254" s="325" t="n"/>
      <c r="F254" s="325" t="n"/>
      <c r="G254" s="325" t="n"/>
      <c r="H254" s="325" t="n"/>
      <c r="I254" s="325" t="n"/>
      <c r="J254" s="325" t="n"/>
      <c r="K254" s="325" t="n"/>
      <c r="L254" s="325" t="n"/>
      <c r="M254" s="325" t="n"/>
      <c r="N254" s="325" t="n"/>
      <c r="O254" s="325" t="n"/>
      <c r="P254" s="325" t="n"/>
      <c r="Q254" s="325" t="n"/>
      <c r="R254" s="325" t="n"/>
      <c r="S254" s="325" t="n"/>
      <c r="T254" s="325" t="n"/>
      <c r="U254" s="325" t="n"/>
      <c r="V254" s="325" t="n"/>
      <c r="W254" s="325" t="n"/>
      <c r="X254" s="325" t="n"/>
      <c r="Y254" s="325" t="n"/>
      <c r="Z254" s="325" t="n"/>
    </row>
    <row r="255" ht="12.75" customHeight="1" s="412">
      <c r="A255" s="325" t="n"/>
      <c r="B255" s="325" t="n"/>
      <c r="C255" s="325" t="n"/>
      <c r="D255" s="325" t="n"/>
      <c r="E255" s="325" t="n"/>
      <c r="F255" s="325" t="n"/>
      <c r="G255" s="325" t="n"/>
      <c r="H255" s="325" t="n"/>
      <c r="I255" s="325" t="n"/>
      <c r="J255" s="325" t="n"/>
      <c r="K255" s="325" t="n"/>
      <c r="L255" s="325" t="n"/>
      <c r="M255" s="325" t="n"/>
      <c r="N255" s="325" t="n"/>
      <c r="O255" s="325" t="n"/>
      <c r="P255" s="325" t="n"/>
      <c r="Q255" s="325" t="n"/>
      <c r="R255" s="325" t="n"/>
      <c r="S255" s="325" t="n"/>
      <c r="T255" s="325" t="n"/>
      <c r="U255" s="325" t="n"/>
      <c r="V255" s="325" t="n"/>
      <c r="W255" s="325" t="n"/>
      <c r="X255" s="325" t="n"/>
      <c r="Y255" s="325" t="n"/>
      <c r="Z255" s="325" t="n"/>
    </row>
    <row r="256" ht="12.75" customHeight="1" s="412">
      <c r="A256" s="325" t="n"/>
      <c r="B256" s="325" t="n"/>
      <c r="C256" s="325" t="n"/>
      <c r="D256" s="325" t="n"/>
      <c r="E256" s="325" t="n"/>
      <c r="F256" s="325" t="n"/>
      <c r="G256" s="325" t="n"/>
      <c r="H256" s="325" t="n"/>
      <c r="I256" s="325" t="n"/>
      <c r="J256" s="325" t="n"/>
      <c r="K256" s="325" t="n"/>
      <c r="L256" s="325" t="n"/>
      <c r="M256" s="325" t="n"/>
      <c r="N256" s="325" t="n"/>
      <c r="O256" s="325" t="n"/>
      <c r="P256" s="325" t="n"/>
      <c r="Q256" s="325" t="n"/>
      <c r="R256" s="325" t="n"/>
      <c r="S256" s="325" t="n"/>
      <c r="T256" s="325" t="n"/>
      <c r="U256" s="325" t="n"/>
      <c r="V256" s="325" t="n"/>
      <c r="W256" s="325" t="n"/>
      <c r="X256" s="325" t="n"/>
      <c r="Y256" s="325" t="n"/>
      <c r="Z256" s="325" t="n"/>
    </row>
    <row r="257" ht="12.75" customHeight="1" s="412">
      <c r="A257" s="325" t="n"/>
      <c r="B257" s="325" t="n"/>
      <c r="C257" s="325" t="n"/>
      <c r="D257" s="325" t="n"/>
      <c r="E257" s="325" t="n"/>
      <c r="F257" s="325" t="n"/>
      <c r="G257" s="325" t="n"/>
      <c r="H257" s="325" t="n"/>
      <c r="I257" s="325" t="n"/>
      <c r="J257" s="325" t="n"/>
      <c r="K257" s="325" t="n"/>
      <c r="L257" s="325" t="n"/>
      <c r="M257" s="325" t="n"/>
      <c r="N257" s="325" t="n"/>
      <c r="O257" s="325" t="n"/>
      <c r="P257" s="325" t="n"/>
      <c r="Q257" s="325" t="n"/>
      <c r="R257" s="325" t="n"/>
      <c r="S257" s="325" t="n"/>
      <c r="T257" s="325" t="n"/>
      <c r="U257" s="325" t="n"/>
      <c r="V257" s="325" t="n"/>
      <c r="W257" s="325" t="n"/>
      <c r="X257" s="325" t="n"/>
      <c r="Y257" s="325" t="n"/>
      <c r="Z257" s="325" t="n"/>
    </row>
    <row r="258" ht="12.75" customHeight="1" s="412">
      <c r="A258" s="325" t="n"/>
      <c r="B258" s="325" t="n"/>
      <c r="C258" s="325" t="n"/>
      <c r="D258" s="325" t="n"/>
      <c r="E258" s="325" t="n"/>
      <c r="F258" s="325" t="n"/>
      <c r="G258" s="325" t="n"/>
      <c r="H258" s="325" t="n"/>
      <c r="I258" s="325" t="n"/>
      <c r="J258" s="325" t="n"/>
      <c r="K258" s="325" t="n"/>
      <c r="L258" s="325" t="n"/>
      <c r="M258" s="325" t="n"/>
      <c r="N258" s="325" t="n"/>
      <c r="O258" s="325" t="n"/>
      <c r="P258" s="325" t="n"/>
      <c r="Q258" s="325" t="n"/>
      <c r="R258" s="325" t="n"/>
      <c r="S258" s="325" t="n"/>
      <c r="T258" s="325" t="n"/>
      <c r="U258" s="325" t="n"/>
      <c r="V258" s="325" t="n"/>
      <c r="W258" s="325" t="n"/>
      <c r="X258" s="325" t="n"/>
      <c r="Y258" s="325" t="n"/>
      <c r="Z258" s="325" t="n"/>
    </row>
    <row r="259" ht="12.75" customHeight="1" s="412">
      <c r="A259" s="325" t="n"/>
      <c r="B259" s="325" t="n"/>
      <c r="C259" s="325" t="n"/>
      <c r="D259" s="325" t="n"/>
      <c r="E259" s="325" t="n"/>
      <c r="F259" s="325" t="n"/>
      <c r="G259" s="325" t="n"/>
      <c r="H259" s="325" t="n"/>
      <c r="I259" s="325" t="n"/>
      <c r="J259" s="325" t="n"/>
      <c r="K259" s="325" t="n"/>
      <c r="L259" s="325" t="n"/>
      <c r="M259" s="325" t="n"/>
      <c r="N259" s="325" t="n"/>
      <c r="O259" s="325" t="n"/>
      <c r="P259" s="325" t="n"/>
      <c r="Q259" s="325" t="n"/>
      <c r="R259" s="325" t="n"/>
      <c r="S259" s="325" t="n"/>
      <c r="T259" s="325" t="n"/>
      <c r="U259" s="325" t="n"/>
      <c r="V259" s="325" t="n"/>
      <c r="W259" s="325" t="n"/>
      <c r="X259" s="325" t="n"/>
      <c r="Y259" s="325" t="n"/>
      <c r="Z259" s="325" t="n"/>
    </row>
    <row r="260" ht="12.75" customHeight="1" s="412">
      <c r="A260" s="325" t="n"/>
      <c r="B260" s="325" t="n"/>
      <c r="C260" s="325" t="n"/>
      <c r="D260" s="325" t="n"/>
      <c r="E260" s="325" t="n"/>
      <c r="F260" s="325" t="n"/>
      <c r="G260" s="325" t="n"/>
      <c r="H260" s="325" t="n"/>
      <c r="I260" s="325" t="n"/>
      <c r="J260" s="325" t="n"/>
      <c r="K260" s="325" t="n"/>
      <c r="L260" s="325" t="n"/>
      <c r="M260" s="325" t="n"/>
      <c r="N260" s="325" t="n"/>
      <c r="O260" s="325" t="n"/>
      <c r="P260" s="325" t="n"/>
      <c r="Q260" s="325" t="n"/>
      <c r="R260" s="325" t="n"/>
      <c r="S260" s="325" t="n"/>
      <c r="T260" s="325" t="n"/>
      <c r="U260" s="325" t="n"/>
      <c r="V260" s="325" t="n"/>
      <c r="W260" s="325" t="n"/>
      <c r="X260" s="325" t="n"/>
      <c r="Y260" s="325" t="n"/>
      <c r="Z260" s="325" t="n"/>
    </row>
    <row r="261" ht="12.75" customHeight="1" s="412">
      <c r="A261" s="325" t="n"/>
      <c r="B261" s="325" t="n"/>
      <c r="C261" s="325" t="n"/>
      <c r="D261" s="325" t="n"/>
      <c r="E261" s="325" t="n"/>
      <c r="F261" s="325" t="n"/>
      <c r="G261" s="325" t="n"/>
      <c r="H261" s="325" t="n"/>
      <c r="I261" s="325" t="n"/>
      <c r="J261" s="325" t="n"/>
      <c r="K261" s="325" t="n"/>
      <c r="L261" s="325" t="n"/>
      <c r="M261" s="325" t="n"/>
      <c r="N261" s="325" t="n"/>
      <c r="O261" s="325" t="n"/>
      <c r="P261" s="325" t="n"/>
      <c r="Q261" s="325" t="n"/>
      <c r="R261" s="325" t="n"/>
      <c r="S261" s="325" t="n"/>
      <c r="T261" s="325" t="n"/>
      <c r="U261" s="325" t="n"/>
      <c r="V261" s="325" t="n"/>
      <c r="W261" s="325" t="n"/>
      <c r="X261" s="325" t="n"/>
      <c r="Y261" s="325" t="n"/>
      <c r="Z261" s="325" t="n"/>
    </row>
    <row r="262" ht="12.75" customHeight="1" s="412">
      <c r="A262" s="325" t="n"/>
      <c r="B262" s="325" t="n"/>
      <c r="C262" s="325" t="n"/>
      <c r="D262" s="325" t="n"/>
      <c r="E262" s="325" t="n"/>
      <c r="F262" s="325" t="n"/>
      <c r="G262" s="325" t="n"/>
      <c r="H262" s="325" t="n"/>
      <c r="I262" s="325" t="n"/>
      <c r="J262" s="325" t="n"/>
      <c r="K262" s="325" t="n"/>
      <c r="L262" s="325" t="n"/>
      <c r="M262" s="325" t="n"/>
      <c r="N262" s="325" t="n"/>
      <c r="O262" s="325" t="n"/>
      <c r="P262" s="325" t="n"/>
      <c r="Q262" s="325" t="n"/>
      <c r="R262" s="325" t="n"/>
      <c r="S262" s="325" t="n"/>
      <c r="T262" s="325" t="n"/>
      <c r="U262" s="325" t="n"/>
      <c r="V262" s="325" t="n"/>
      <c r="W262" s="325" t="n"/>
      <c r="X262" s="325" t="n"/>
      <c r="Y262" s="325" t="n"/>
      <c r="Z262" s="325" t="n"/>
    </row>
    <row r="263" ht="12.75" customHeight="1" s="412">
      <c r="A263" s="325" t="n"/>
      <c r="B263" s="325" t="n"/>
      <c r="C263" s="325" t="n"/>
      <c r="D263" s="325" t="n"/>
      <c r="E263" s="325" t="n"/>
      <c r="F263" s="325" t="n"/>
      <c r="G263" s="325" t="n"/>
      <c r="H263" s="325" t="n"/>
      <c r="I263" s="325" t="n"/>
      <c r="J263" s="325" t="n"/>
      <c r="K263" s="325" t="n"/>
      <c r="L263" s="325" t="n"/>
      <c r="M263" s="325" t="n"/>
      <c r="N263" s="325" t="n"/>
      <c r="O263" s="325" t="n"/>
      <c r="P263" s="325" t="n"/>
      <c r="Q263" s="325" t="n"/>
      <c r="R263" s="325" t="n"/>
      <c r="S263" s="325" t="n"/>
      <c r="T263" s="325" t="n"/>
      <c r="U263" s="325" t="n"/>
      <c r="V263" s="325" t="n"/>
      <c r="W263" s="325" t="n"/>
      <c r="X263" s="325" t="n"/>
      <c r="Y263" s="325" t="n"/>
      <c r="Z263" s="325" t="n"/>
    </row>
    <row r="264" ht="12.75" customHeight="1" s="412">
      <c r="A264" s="325" t="n"/>
      <c r="B264" s="325" t="n"/>
      <c r="C264" s="325" t="n"/>
      <c r="D264" s="325" t="n"/>
      <c r="E264" s="325" t="n"/>
      <c r="F264" s="325" t="n"/>
      <c r="G264" s="325" t="n"/>
      <c r="H264" s="325" t="n"/>
      <c r="I264" s="325" t="n"/>
      <c r="J264" s="325" t="n"/>
      <c r="K264" s="325" t="n"/>
      <c r="L264" s="325" t="n"/>
      <c r="M264" s="325" t="n"/>
      <c r="N264" s="325" t="n"/>
      <c r="O264" s="325" t="n"/>
      <c r="P264" s="325" t="n"/>
      <c r="Q264" s="325" t="n"/>
      <c r="R264" s="325" t="n"/>
      <c r="S264" s="325" t="n"/>
      <c r="T264" s="325" t="n"/>
      <c r="U264" s="325" t="n"/>
      <c r="V264" s="325" t="n"/>
      <c r="W264" s="325" t="n"/>
      <c r="X264" s="325" t="n"/>
      <c r="Y264" s="325" t="n"/>
      <c r="Z264" s="325" t="n"/>
    </row>
    <row r="265" ht="12.75" customHeight="1" s="412">
      <c r="A265" s="325" t="n"/>
      <c r="B265" s="325" t="n"/>
      <c r="C265" s="325" t="n"/>
      <c r="D265" s="325" t="n"/>
      <c r="E265" s="325" t="n"/>
      <c r="F265" s="325" t="n"/>
      <c r="G265" s="325" t="n"/>
      <c r="H265" s="325" t="n"/>
      <c r="I265" s="325" t="n"/>
      <c r="J265" s="325" t="n"/>
      <c r="K265" s="325" t="n"/>
      <c r="L265" s="325" t="n"/>
      <c r="M265" s="325" t="n"/>
      <c r="N265" s="325" t="n"/>
      <c r="O265" s="325" t="n"/>
      <c r="P265" s="325" t="n"/>
      <c r="Q265" s="325" t="n"/>
      <c r="R265" s="325" t="n"/>
      <c r="S265" s="325" t="n"/>
      <c r="T265" s="325" t="n"/>
      <c r="U265" s="325" t="n"/>
      <c r="V265" s="325" t="n"/>
      <c r="W265" s="325" t="n"/>
      <c r="X265" s="325" t="n"/>
      <c r="Y265" s="325" t="n"/>
      <c r="Z265" s="325" t="n"/>
    </row>
    <row r="266" ht="12.75" customHeight="1" s="412">
      <c r="A266" s="325" t="n"/>
      <c r="B266" s="325" t="n"/>
      <c r="C266" s="325" t="n"/>
      <c r="D266" s="325" t="n"/>
      <c r="E266" s="325" t="n"/>
      <c r="F266" s="325" t="n"/>
      <c r="G266" s="325" t="n"/>
      <c r="H266" s="325" t="n"/>
      <c r="I266" s="325" t="n"/>
      <c r="J266" s="325" t="n"/>
      <c r="K266" s="325" t="n"/>
      <c r="L266" s="325" t="n"/>
      <c r="M266" s="325" t="n"/>
      <c r="N266" s="325" t="n"/>
      <c r="O266" s="325" t="n"/>
      <c r="P266" s="325" t="n"/>
      <c r="Q266" s="325" t="n"/>
      <c r="R266" s="325" t="n"/>
      <c r="S266" s="325" t="n"/>
      <c r="T266" s="325" t="n"/>
      <c r="U266" s="325" t="n"/>
      <c r="V266" s="325" t="n"/>
      <c r="W266" s="325" t="n"/>
      <c r="X266" s="325" t="n"/>
      <c r="Y266" s="325" t="n"/>
      <c r="Z266" s="325" t="n"/>
    </row>
    <row r="267" ht="12.75" customHeight="1" s="412">
      <c r="A267" s="325" t="n"/>
      <c r="B267" s="325" t="n"/>
      <c r="C267" s="325" t="n"/>
      <c r="D267" s="325" t="n"/>
      <c r="E267" s="325" t="n"/>
      <c r="F267" s="325" t="n"/>
      <c r="G267" s="325" t="n"/>
      <c r="H267" s="325" t="n"/>
      <c r="I267" s="325" t="n"/>
      <c r="J267" s="325" t="n"/>
      <c r="K267" s="325" t="n"/>
      <c r="L267" s="325" t="n"/>
      <c r="M267" s="325" t="n"/>
      <c r="N267" s="325" t="n"/>
      <c r="O267" s="325" t="n"/>
      <c r="P267" s="325" t="n"/>
      <c r="Q267" s="325" t="n"/>
      <c r="R267" s="325" t="n"/>
      <c r="S267" s="325" t="n"/>
      <c r="T267" s="325" t="n"/>
      <c r="U267" s="325" t="n"/>
      <c r="V267" s="325" t="n"/>
      <c r="W267" s="325" t="n"/>
      <c r="X267" s="325" t="n"/>
      <c r="Y267" s="325" t="n"/>
      <c r="Z267" s="325" t="n"/>
    </row>
    <row r="268" ht="12.75" customHeight="1" s="412">
      <c r="A268" s="325" t="n"/>
      <c r="B268" s="325" t="n"/>
      <c r="C268" s="325" t="n"/>
      <c r="D268" s="325" t="n"/>
      <c r="E268" s="325" t="n"/>
      <c r="F268" s="325" t="n"/>
      <c r="G268" s="325" t="n"/>
      <c r="H268" s="325" t="n"/>
      <c r="I268" s="325" t="n"/>
      <c r="J268" s="325" t="n"/>
      <c r="K268" s="325" t="n"/>
      <c r="L268" s="325" t="n"/>
      <c r="M268" s="325" t="n"/>
      <c r="N268" s="325" t="n"/>
      <c r="O268" s="325" t="n"/>
      <c r="P268" s="325" t="n"/>
      <c r="Q268" s="325" t="n"/>
      <c r="R268" s="325" t="n"/>
      <c r="S268" s="325" t="n"/>
      <c r="T268" s="325" t="n"/>
      <c r="U268" s="325" t="n"/>
      <c r="V268" s="325" t="n"/>
      <c r="W268" s="325" t="n"/>
      <c r="X268" s="325" t="n"/>
      <c r="Y268" s="325" t="n"/>
      <c r="Z268" s="325" t="n"/>
    </row>
    <row r="269" ht="12.75" customHeight="1" s="412">
      <c r="A269" s="325" t="n"/>
      <c r="B269" s="325" t="n"/>
      <c r="C269" s="325" t="n"/>
      <c r="D269" s="325" t="n"/>
      <c r="E269" s="325" t="n"/>
      <c r="F269" s="325" t="n"/>
      <c r="G269" s="325" t="n"/>
      <c r="H269" s="325" t="n"/>
      <c r="I269" s="325" t="n"/>
      <c r="J269" s="325" t="n"/>
      <c r="K269" s="325" t="n"/>
      <c r="L269" s="325" t="n"/>
      <c r="M269" s="325" t="n"/>
      <c r="N269" s="325" t="n"/>
      <c r="O269" s="325" t="n"/>
      <c r="P269" s="325" t="n"/>
      <c r="Q269" s="325" t="n"/>
      <c r="R269" s="325" t="n"/>
      <c r="S269" s="325" t="n"/>
      <c r="T269" s="325" t="n"/>
      <c r="U269" s="325" t="n"/>
      <c r="V269" s="325" t="n"/>
      <c r="W269" s="325" t="n"/>
      <c r="X269" s="325" t="n"/>
      <c r="Y269" s="325" t="n"/>
      <c r="Z269" s="325" t="n"/>
    </row>
    <row r="270" ht="12.75" customHeight="1" s="412">
      <c r="A270" s="325" t="n"/>
      <c r="B270" s="325" t="n"/>
      <c r="C270" s="325" t="n"/>
      <c r="D270" s="325" t="n"/>
      <c r="E270" s="325" t="n"/>
      <c r="F270" s="325" t="n"/>
      <c r="G270" s="325" t="n"/>
      <c r="H270" s="325" t="n"/>
      <c r="I270" s="325" t="n"/>
      <c r="J270" s="325" t="n"/>
      <c r="K270" s="325" t="n"/>
      <c r="L270" s="325" t="n"/>
      <c r="M270" s="325" t="n"/>
      <c r="N270" s="325" t="n"/>
      <c r="O270" s="325" t="n"/>
      <c r="P270" s="325" t="n"/>
      <c r="Q270" s="325" t="n"/>
      <c r="R270" s="325" t="n"/>
      <c r="S270" s="325" t="n"/>
      <c r="T270" s="325" t="n"/>
      <c r="U270" s="325" t="n"/>
      <c r="V270" s="325" t="n"/>
      <c r="W270" s="325" t="n"/>
      <c r="X270" s="325" t="n"/>
      <c r="Y270" s="325" t="n"/>
      <c r="Z270" s="325" t="n"/>
    </row>
    <row r="271" ht="12.75" customHeight="1" s="412">
      <c r="A271" s="325" t="n"/>
      <c r="B271" s="325" t="n"/>
      <c r="C271" s="325" t="n"/>
      <c r="D271" s="325" t="n"/>
      <c r="E271" s="325" t="n"/>
      <c r="F271" s="325" t="n"/>
      <c r="G271" s="325" t="n"/>
      <c r="H271" s="325" t="n"/>
      <c r="I271" s="325" t="n"/>
      <c r="J271" s="325" t="n"/>
      <c r="K271" s="325" t="n"/>
      <c r="L271" s="325" t="n"/>
      <c r="M271" s="325" t="n"/>
      <c r="N271" s="325" t="n"/>
      <c r="O271" s="325" t="n"/>
      <c r="P271" s="325" t="n"/>
      <c r="Q271" s="325" t="n"/>
      <c r="R271" s="325" t="n"/>
      <c r="S271" s="325" t="n"/>
      <c r="T271" s="325" t="n"/>
      <c r="U271" s="325" t="n"/>
      <c r="V271" s="325" t="n"/>
      <c r="W271" s="325" t="n"/>
      <c r="X271" s="325" t="n"/>
      <c r="Y271" s="325" t="n"/>
      <c r="Z271" s="325" t="n"/>
    </row>
    <row r="272" ht="12.75" customHeight="1" s="412">
      <c r="A272" s="325" t="n"/>
      <c r="B272" s="325" t="n"/>
      <c r="C272" s="325" t="n"/>
      <c r="D272" s="325" t="n"/>
      <c r="E272" s="325" t="n"/>
      <c r="F272" s="325" t="n"/>
      <c r="G272" s="325" t="n"/>
      <c r="H272" s="325" t="n"/>
      <c r="I272" s="325" t="n"/>
      <c r="J272" s="325" t="n"/>
      <c r="K272" s="325" t="n"/>
      <c r="L272" s="325" t="n"/>
      <c r="M272" s="325" t="n"/>
      <c r="N272" s="325" t="n"/>
      <c r="O272" s="325" t="n"/>
      <c r="P272" s="325" t="n"/>
      <c r="Q272" s="325" t="n"/>
      <c r="R272" s="325" t="n"/>
      <c r="S272" s="325" t="n"/>
      <c r="T272" s="325" t="n"/>
      <c r="U272" s="325" t="n"/>
      <c r="V272" s="325" t="n"/>
      <c r="W272" s="325" t="n"/>
      <c r="X272" s="325" t="n"/>
      <c r="Y272" s="325" t="n"/>
      <c r="Z272" s="325" t="n"/>
    </row>
    <row r="273" ht="12.75" customHeight="1" s="412">
      <c r="A273" s="325" t="n"/>
      <c r="B273" s="325" t="n"/>
      <c r="C273" s="325" t="n"/>
      <c r="D273" s="325" t="n"/>
      <c r="E273" s="325" t="n"/>
      <c r="F273" s="325" t="n"/>
      <c r="G273" s="325" t="n"/>
      <c r="H273" s="325" t="n"/>
      <c r="I273" s="325" t="n"/>
      <c r="J273" s="325" t="n"/>
      <c r="K273" s="325" t="n"/>
      <c r="L273" s="325" t="n"/>
      <c r="M273" s="325" t="n"/>
      <c r="N273" s="325" t="n"/>
      <c r="O273" s="325" t="n"/>
      <c r="P273" s="325" t="n"/>
      <c r="Q273" s="325" t="n"/>
      <c r="R273" s="325" t="n"/>
      <c r="S273" s="325" t="n"/>
      <c r="T273" s="325" t="n"/>
      <c r="U273" s="325" t="n"/>
      <c r="V273" s="325" t="n"/>
      <c r="W273" s="325" t="n"/>
      <c r="X273" s="325" t="n"/>
      <c r="Y273" s="325" t="n"/>
      <c r="Z273" s="325" t="n"/>
    </row>
    <row r="274" ht="12.75" customHeight="1" s="412">
      <c r="A274" s="325" t="n"/>
      <c r="B274" s="325" t="n"/>
      <c r="C274" s="325" t="n"/>
      <c r="D274" s="325" t="n"/>
      <c r="E274" s="325" t="n"/>
      <c r="F274" s="325" t="n"/>
      <c r="G274" s="325" t="n"/>
      <c r="H274" s="325" t="n"/>
      <c r="I274" s="325" t="n"/>
      <c r="J274" s="325" t="n"/>
      <c r="K274" s="325" t="n"/>
      <c r="L274" s="325" t="n"/>
      <c r="M274" s="325" t="n"/>
      <c r="N274" s="325" t="n"/>
      <c r="O274" s="325" t="n"/>
      <c r="P274" s="325" t="n"/>
      <c r="Q274" s="325" t="n"/>
      <c r="R274" s="325" t="n"/>
      <c r="S274" s="325" t="n"/>
      <c r="T274" s="325" t="n"/>
      <c r="U274" s="325" t="n"/>
      <c r="V274" s="325" t="n"/>
      <c r="W274" s="325" t="n"/>
      <c r="X274" s="325" t="n"/>
      <c r="Y274" s="325" t="n"/>
      <c r="Z274" s="325" t="n"/>
    </row>
    <row r="275" ht="12.75" customHeight="1" s="412">
      <c r="A275" s="325" t="n"/>
      <c r="B275" s="325" t="n"/>
      <c r="C275" s="325" t="n"/>
      <c r="D275" s="325" t="n"/>
      <c r="E275" s="325" t="n"/>
      <c r="F275" s="325" t="n"/>
      <c r="G275" s="325" t="n"/>
      <c r="H275" s="325" t="n"/>
      <c r="I275" s="325" t="n"/>
      <c r="J275" s="325" t="n"/>
      <c r="K275" s="325" t="n"/>
      <c r="L275" s="325" t="n"/>
      <c r="M275" s="325" t="n"/>
      <c r="N275" s="325" t="n"/>
      <c r="O275" s="325" t="n"/>
      <c r="P275" s="325" t="n"/>
      <c r="Q275" s="325" t="n"/>
      <c r="R275" s="325" t="n"/>
      <c r="S275" s="325" t="n"/>
      <c r="T275" s="325" t="n"/>
      <c r="U275" s="325" t="n"/>
      <c r="V275" s="325" t="n"/>
      <c r="W275" s="325" t="n"/>
      <c r="X275" s="325" t="n"/>
      <c r="Y275" s="325" t="n"/>
      <c r="Z275" s="325" t="n"/>
    </row>
    <row r="276" ht="12.75" customHeight="1" s="412">
      <c r="A276" s="325" t="n"/>
      <c r="B276" s="325" t="n"/>
      <c r="C276" s="325" t="n"/>
      <c r="D276" s="325" t="n"/>
      <c r="E276" s="325" t="n"/>
      <c r="F276" s="325" t="n"/>
      <c r="G276" s="325" t="n"/>
      <c r="H276" s="325" t="n"/>
      <c r="I276" s="325" t="n"/>
      <c r="J276" s="325" t="n"/>
      <c r="K276" s="325" t="n"/>
      <c r="L276" s="325" t="n"/>
      <c r="M276" s="325" t="n"/>
      <c r="N276" s="325" t="n"/>
      <c r="O276" s="325" t="n"/>
      <c r="P276" s="325" t="n"/>
      <c r="Q276" s="325" t="n"/>
      <c r="R276" s="325" t="n"/>
      <c r="S276" s="325" t="n"/>
      <c r="T276" s="325" t="n"/>
      <c r="U276" s="325" t="n"/>
      <c r="V276" s="325" t="n"/>
      <c r="W276" s="325" t="n"/>
      <c r="X276" s="325" t="n"/>
      <c r="Y276" s="325" t="n"/>
      <c r="Z276" s="325" t="n"/>
    </row>
    <row r="277" ht="12.75" customHeight="1" s="412">
      <c r="A277" s="325" t="n"/>
      <c r="B277" s="325" t="n"/>
      <c r="C277" s="325" t="n"/>
      <c r="D277" s="325" t="n"/>
      <c r="E277" s="325" t="n"/>
      <c r="F277" s="325" t="n"/>
      <c r="G277" s="325" t="n"/>
      <c r="H277" s="325" t="n"/>
      <c r="I277" s="325" t="n"/>
      <c r="J277" s="325" t="n"/>
      <c r="K277" s="325" t="n"/>
      <c r="L277" s="325" t="n"/>
      <c r="M277" s="325" t="n"/>
      <c r="N277" s="325" t="n"/>
      <c r="O277" s="325" t="n"/>
      <c r="P277" s="325" t="n"/>
      <c r="Q277" s="325" t="n"/>
      <c r="R277" s="325" t="n"/>
      <c r="S277" s="325" t="n"/>
      <c r="T277" s="325" t="n"/>
      <c r="U277" s="325" t="n"/>
      <c r="V277" s="325" t="n"/>
      <c r="W277" s="325" t="n"/>
      <c r="X277" s="325" t="n"/>
      <c r="Y277" s="325" t="n"/>
      <c r="Z277" s="325" t="n"/>
    </row>
    <row r="278" ht="12.75" customHeight="1" s="412">
      <c r="A278" s="325" t="n"/>
      <c r="B278" s="325" t="n"/>
      <c r="C278" s="325" t="n"/>
      <c r="D278" s="325" t="n"/>
      <c r="E278" s="325" t="n"/>
      <c r="F278" s="325" t="n"/>
      <c r="G278" s="325" t="n"/>
      <c r="H278" s="325" t="n"/>
      <c r="I278" s="325" t="n"/>
      <c r="J278" s="325" t="n"/>
      <c r="K278" s="325" t="n"/>
      <c r="L278" s="325" t="n"/>
      <c r="M278" s="325" t="n"/>
      <c r="N278" s="325" t="n"/>
      <c r="O278" s="325" t="n"/>
      <c r="P278" s="325" t="n"/>
      <c r="Q278" s="325" t="n"/>
      <c r="R278" s="325" t="n"/>
      <c r="S278" s="325" t="n"/>
      <c r="T278" s="325" t="n"/>
      <c r="U278" s="325" t="n"/>
      <c r="V278" s="325" t="n"/>
      <c r="W278" s="325" t="n"/>
      <c r="X278" s="325" t="n"/>
      <c r="Y278" s="325" t="n"/>
      <c r="Z278" s="325" t="n"/>
    </row>
    <row r="279" ht="12.75" customHeight="1" s="412">
      <c r="A279" s="325" t="n"/>
      <c r="B279" s="325" t="n"/>
      <c r="C279" s="325" t="n"/>
      <c r="D279" s="325" t="n"/>
      <c r="E279" s="325" t="n"/>
      <c r="F279" s="325" t="n"/>
      <c r="G279" s="325" t="n"/>
      <c r="H279" s="325" t="n"/>
      <c r="I279" s="325" t="n"/>
      <c r="J279" s="325" t="n"/>
      <c r="K279" s="325" t="n"/>
      <c r="L279" s="325" t="n"/>
      <c r="M279" s="325" t="n"/>
      <c r="N279" s="325" t="n"/>
      <c r="O279" s="325" t="n"/>
      <c r="P279" s="325" t="n"/>
      <c r="Q279" s="325" t="n"/>
      <c r="R279" s="325" t="n"/>
      <c r="S279" s="325" t="n"/>
      <c r="T279" s="325" t="n"/>
      <c r="U279" s="325" t="n"/>
      <c r="V279" s="325" t="n"/>
      <c r="W279" s="325" t="n"/>
      <c r="X279" s="325" t="n"/>
      <c r="Y279" s="325" t="n"/>
      <c r="Z279" s="325" t="n"/>
    </row>
    <row r="280" ht="12.75" customHeight="1" s="412">
      <c r="A280" s="325" t="n"/>
      <c r="B280" s="325" t="n"/>
      <c r="C280" s="325" t="n"/>
      <c r="D280" s="325" t="n"/>
      <c r="E280" s="325" t="n"/>
      <c r="F280" s="325" t="n"/>
      <c r="G280" s="325" t="n"/>
      <c r="H280" s="325" t="n"/>
      <c r="I280" s="325" t="n"/>
      <c r="J280" s="325" t="n"/>
      <c r="K280" s="325" t="n"/>
      <c r="L280" s="325" t="n"/>
      <c r="M280" s="325" t="n"/>
      <c r="N280" s="325" t="n"/>
      <c r="O280" s="325" t="n"/>
      <c r="P280" s="325" t="n"/>
      <c r="Q280" s="325" t="n"/>
      <c r="R280" s="325" t="n"/>
      <c r="S280" s="325" t="n"/>
      <c r="T280" s="325" t="n"/>
      <c r="U280" s="325" t="n"/>
      <c r="V280" s="325" t="n"/>
      <c r="W280" s="325" t="n"/>
      <c r="X280" s="325" t="n"/>
      <c r="Y280" s="325" t="n"/>
      <c r="Z280" s="325" t="n"/>
    </row>
    <row r="281" ht="12.75" customHeight="1" s="412">
      <c r="A281" s="325" t="n"/>
      <c r="B281" s="325" t="n"/>
      <c r="C281" s="325" t="n"/>
      <c r="D281" s="325" t="n"/>
      <c r="E281" s="325" t="n"/>
      <c r="F281" s="325" t="n"/>
      <c r="G281" s="325" t="n"/>
      <c r="H281" s="325" t="n"/>
      <c r="I281" s="325" t="n"/>
      <c r="J281" s="325" t="n"/>
      <c r="K281" s="325" t="n"/>
      <c r="L281" s="325" t="n"/>
      <c r="M281" s="325" t="n"/>
      <c r="N281" s="325" t="n"/>
      <c r="O281" s="325" t="n"/>
      <c r="P281" s="325" t="n"/>
      <c r="Q281" s="325" t="n"/>
      <c r="R281" s="325" t="n"/>
      <c r="S281" s="325" t="n"/>
      <c r="T281" s="325" t="n"/>
      <c r="U281" s="325" t="n"/>
      <c r="V281" s="325" t="n"/>
      <c r="W281" s="325" t="n"/>
      <c r="X281" s="325" t="n"/>
      <c r="Y281" s="325" t="n"/>
      <c r="Z281" s="325" t="n"/>
    </row>
    <row r="282" ht="12.75" customHeight="1" s="412">
      <c r="A282" s="325" t="n"/>
      <c r="B282" s="325" t="n"/>
      <c r="C282" s="325" t="n"/>
      <c r="D282" s="325" t="n"/>
      <c r="E282" s="325" t="n"/>
      <c r="F282" s="325" t="n"/>
      <c r="G282" s="325" t="n"/>
      <c r="H282" s="325" t="n"/>
      <c r="I282" s="325" t="n"/>
      <c r="J282" s="325" t="n"/>
      <c r="K282" s="325" t="n"/>
      <c r="L282" s="325" t="n"/>
      <c r="M282" s="325" t="n"/>
      <c r="N282" s="325" t="n"/>
      <c r="O282" s="325" t="n"/>
      <c r="P282" s="325" t="n"/>
      <c r="Q282" s="325" t="n"/>
      <c r="R282" s="325" t="n"/>
      <c r="S282" s="325" t="n"/>
      <c r="T282" s="325" t="n"/>
      <c r="U282" s="325" t="n"/>
      <c r="V282" s="325" t="n"/>
      <c r="W282" s="325" t="n"/>
      <c r="X282" s="325" t="n"/>
      <c r="Y282" s="325" t="n"/>
      <c r="Z282" s="325" t="n"/>
    </row>
    <row r="283" ht="12.75" customHeight="1" s="412">
      <c r="A283" s="325" t="n"/>
      <c r="B283" s="325" t="n"/>
      <c r="C283" s="325" t="n"/>
      <c r="D283" s="325" t="n"/>
      <c r="E283" s="325" t="n"/>
      <c r="F283" s="325" t="n"/>
      <c r="G283" s="325" t="n"/>
      <c r="H283" s="325" t="n"/>
      <c r="I283" s="325" t="n"/>
      <c r="J283" s="325" t="n"/>
      <c r="K283" s="325" t="n"/>
      <c r="L283" s="325" t="n"/>
      <c r="M283" s="325" t="n"/>
      <c r="N283" s="325" t="n"/>
      <c r="O283" s="325" t="n"/>
      <c r="P283" s="325" t="n"/>
      <c r="Q283" s="325" t="n"/>
      <c r="R283" s="325" t="n"/>
      <c r="S283" s="325" t="n"/>
      <c r="T283" s="325" t="n"/>
      <c r="U283" s="325" t="n"/>
      <c r="V283" s="325" t="n"/>
      <c r="W283" s="325" t="n"/>
      <c r="X283" s="325" t="n"/>
      <c r="Y283" s="325" t="n"/>
      <c r="Z283" s="325" t="n"/>
    </row>
    <row r="284" ht="12.75" customHeight="1" s="412">
      <c r="A284" s="325" t="n"/>
      <c r="B284" s="325" t="n"/>
      <c r="C284" s="325" t="n"/>
      <c r="D284" s="325" t="n"/>
      <c r="E284" s="325" t="n"/>
      <c r="F284" s="325" t="n"/>
      <c r="G284" s="325" t="n"/>
      <c r="H284" s="325" t="n"/>
      <c r="I284" s="325" t="n"/>
      <c r="J284" s="325" t="n"/>
      <c r="K284" s="325" t="n"/>
      <c r="L284" s="325" t="n"/>
      <c r="M284" s="325" t="n"/>
      <c r="N284" s="325" t="n"/>
      <c r="O284" s="325" t="n"/>
      <c r="P284" s="325" t="n"/>
      <c r="Q284" s="325" t="n"/>
      <c r="R284" s="325" t="n"/>
      <c r="S284" s="325" t="n"/>
      <c r="T284" s="325" t="n"/>
      <c r="U284" s="325" t="n"/>
      <c r="V284" s="325" t="n"/>
      <c r="W284" s="325" t="n"/>
      <c r="X284" s="325" t="n"/>
      <c r="Y284" s="325" t="n"/>
      <c r="Z284" s="325" t="n"/>
    </row>
    <row r="285" ht="12.75" customHeight="1" s="412">
      <c r="A285" s="325" t="n"/>
      <c r="B285" s="325" t="n"/>
      <c r="C285" s="325" t="n"/>
      <c r="D285" s="325" t="n"/>
      <c r="E285" s="325" t="n"/>
      <c r="F285" s="325" t="n"/>
      <c r="G285" s="325" t="n"/>
      <c r="H285" s="325" t="n"/>
      <c r="I285" s="325" t="n"/>
      <c r="J285" s="325" t="n"/>
      <c r="K285" s="325" t="n"/>
      <c r="L285" s="325" t="n"/>
      <c r="M285" s="325" t="n"/>
      <c r="N285" s="325" t="n"/>
      <c r="O285" s="325" t="n"/>
      <c r="P285" s="325" t="n"/>
      <c r="Q285" s="325" t="n"/>
      <c r="R285" s="325" t="n"/>
      <c r="S285" s="325" t="n"/>
      <c r="T285" s="325" t="n"/>
      <c r="U285" s="325" t="n"/>
      <c r="V285" s="325" t="n"/>
      <c r="W285" s="325" t="n"/>
      <c r="X285" s="325" t="n"/>
      <c r="Y285" s="325" t="n"/>
      <c r="Z285" s="325" t="n"/>
    </row>
    <row r="286" ht="12.75" customHeight="1" s="412">
      <c r="A286" s="325" t="n"/>
      <c r="B286" s="325" t="n"/>
      <c r="C286" s="325" t="n"/>
      <c r="D286" s="325" t="n"/>
      <c r="E286" s="325" t="n"/>
      <c r="F286" s="325" t="n"/>
      <c r="G286" s="325" t="n"/>
      <c r="H286" s="325" t="n"/>
      <c r="I286" s="325" t="n"/>
      <c r="J286" s="325" t="n"/>
      <c r="K286" s="325" t="n"/>
      <c r="L286" s="325" t="n"/>
      <c r="M286" s="325" t="n"/>
      <c r="N286" s="325" t="n"/>
      <c r="O286" s="325" t="n"/>
      <c r="P286" s="325" t="n"/>
      <c r="Q286" s="325" t="n"/>
      <c r="R286" s="325" t="n"/>
      <c r="S286" s="325" t="n"/>
      <c r="T286" s="325" t="n"/>
      <c r="U286" s="325" t="n"/>
      <c r="V286" s="325" t="n"/>
      <c r="W286" s="325" t="n"/>
      <c r="X286" s="325" t="n"/>
      <c r="Y286" s="325" t="n"/>
      <c r="Z286" s="325" t="n"/>
    </row>
    <row r="287" ht="12.75" customHeight="1" s="412">
      <c r="A287" s="325" t="n"/>
      <c r="B287" s="325" t="n"/>
      <c r="C287" s="325" t="n"/>
      <c r="D287" s="325" t="n"/>
      <c r="E287" s="325" t="n"/>
      <c r="F287" s="325" t="n"/>
      <c r="G287" s="325" t="n"/>
      <c r="H287" s="325" t="n"/>
      <c r="I287" s="325" t="n"/>
      <c r="J287" s="325" t="n"/>
      <c r="K287" s="325" t="n"/>
      <c r="L287" s="325" t="n"/>
      <c r="M287" s="325" t="n"/>
      <c r="N287" s="325" t="n"/>
      <c r="O287" s="325" t="n"/>
      <c r="P287" s="325" t="n"/>
      <c r="Q287" s="325" t="n"/>
      <c r="R287" s="325" t="n"/>
      <c r="S287" s="325" t="n"/>
      <c r="T287" s="325" t="n"/>
      <c r="U287" s="325" t="n"/>
      <c r="V287" s="325" t="n"/>
      <c r="W287" s="325" t="n"/>
      <c r="X287" s="325" t="n"/>
      <c r="Y287" s="325" t="n"/>
      <c r="Z287" s="325" t="n"/>
    </row>
    <row r="288" ht="12.75" customHeight="1" s="412">
      <c r="A288" s="325" t="n"/>
      <c r="B288" s="325" t="n"/>
      <c r="C288" s="325" t="n"/>
      <c r="D288" s="325" t="n"/>
      <c r="E288" s="325" t="n"/>
      <c r="F288" s="325" t="n"/>
      <c r="G288" s="325" t="n"/>
      <c r="H288" s="325" t="n"/>
      <c r="I288" s="325" t="n"/>
      <c r="J288" s="325" t="n"/>
      <c r="K288" s="325" t="n"/>
      <c r="L288" s="325" t="n"/>
      <c r="M288" s="325" t="n"/>
      <c r="N288" s="325" t="n"/>
      <c r="O288" s="325" t="n"/>
      <c r="P288" s="325" t="n"/>
      <c r="Q288" s="325" t="n"/>
      <c r="R288" s="325" t="n"/>
      <c r="S288" s="325" t="n"/>
      <c r="T288" s="325" t="n"/>
      <c r="U288" s="325" t="n"/>
      <c r="V288" s="325" t="n"/>
      <c r="W288" s="325" t="n"/>
      <c r="X288" s="325" t="n"/>
      <c r="Y288" s="325" t="n"/>
      <c r="Z288" s="325" t="n"/>
    </row>
    <row r="289" ht="12.75" customHeight="1" s="412">
      <c r="A289" s="325" t="n"/>
      <c r="B289" s="325" t="n"/>
      <c r="C289" s="325" t="n"/>
      <c r="D289" s="325" t="n"/>
      <c r="E289" s="325" t="n"/>
      <c r="F289" s="325" t="n"/>
      <c r="G289" s="325" t="n"/>
      <c r="H289" s="325" t="n"/>
      <c r="I289" s="325" t="n"/>
      <c r="J289" s="325" t="n"/>
      <c r="K289" s="325" t="n"/>
      <c r="L289" s="325" t="n"/>
      <c r="M289" s="325" t="n"/>
      <c r="N289" s="325" t="n"/>
      <c r="O289" s="325" t="n"/>
      <c r="P289" s="325" t="n"/>
      <c r="Q289" s="325" t="n"/>
      <c r="R289" s="325" t="n"/>
      <c r="S289" s="325" t="n"/>
      <c r="T289" s="325" t="n"/>
      <c r="U289" s="325" t="n"/>
      <c r="V289" s="325" t="n"/>
      <c r="W289" s="325" t="n"/>
      <c r="X289" s="325" t="n"/>
      <c r="Y289" s="325" t="n"/>
      <c r="Z289" s="325" t="n"/>
    </row>
    <row r="290" ht="12.75" customHeight="1" s="412">
      <c r="A290" s="325" t="n"/>
      <c r="B290" s="325" t="n"/>
      <c r="C290" s="325" t="n"/>
      <c r="D290" s="325" t="n"/>
      <c r="E290" s="325" t="n"/>
      <c r="F290" s="325" t="n"/>
      <c r="G290" s="325" t="n"/>
      <c r="H290" s="325" t="n"/>
      <c r="I290" s="325" t="n"/>
      <c r="J290" s="325" t="n"/>
      <c r="K290" s="325" t="n"/>
      <c r="L290" s="325" t="n"/>
      <c r="M290" s="325" t="n"/>
      <c r="N290" s="325" t="n"/>
      <c r="O290" s="325" t="n"/>
      <c r="P290" s="325" t="n"/>
      <c r="Q290" s="325" t="n"/>
      <c r="R290" s="325" t="n"/>
      <c r="S290" s="325" t="n"/>
      <c r="T290" s="325" t="n"/>
      <c r="U290" s="325" t="n"/>
      <c r="V290" s="325" t="n"/>
      <c r="W290" s="325" t="n"/>
      <c r="X290" s="325" t="n"/>
      <c r="Y290" s="325" t="n"/>
      <c r="Z290" s="325" t="n"/>
    </row>
    <row r="291" ht="12.75" customHeight="1" s="412">
      <c r="A291" s="325" t="n"/>
      <c r="B291" s="325" t="n"/>
      <c r="C291" s="325" t="n"/>
      <c r="D291" s="325" t="n"/>
      <c r="E291" s="325" t="n"/>
      <c r="F291" s="325" t="n"/>
      <c r="G291" s="325" t="n"/>
      <c r="H291" s="325" t="n"/>
      <c r="I291" s="325" t="n"/>
      <c r="J291" s="325" t="n"/>
      <c r="K291" s="325" t="n"/>
      <c r="L291" s="325" t="n"/>
      <c r="M291" s="325" t="n"/>
      <c r="N291" s="325" t="n"/>
      <c r="O291" s="325" t="n"/>
      <c r="P291" s="325" t="n"/>
      <c r="Q291" s="325" t="n"/>
      <c r="R291" s="325" t="n"/>
      <c r="S291" s="325" t="n"/>
      <c r="T291" s="325" t="n"/>
      <c r="U291" s="325" t="n"/>
      <c r="V291" s="325" t="n"/>
      <c r="W291" s="325" t="n"/>
      <c r="X291" s="325" t="n"/>
      <c r="Y291" s="325" t="n"/>
      <c r="Z291" s="325" t="n"/>
    </row>
    <row r="292" ht="12.75" customHeight="1" s="412">
      <c r="A292" s="325" t="n"/>
      <c r="B292" s="325" t="n"/>
      <c r="C292" s="325" t="n"/>
      <c r="D292" s="325" t="n"/>
      <c r="E292" s="325" t="n"/>
      <c r="F292" s="325" t="n"/>
      <c r="G292" s="325" t="n"/>
      <c r="H292" s="325" t="n"/>
      <c r="I292" s="325" t="n"/>
      <c r="J292" s="325" t="n"/>
      <c r="K292" s="325" t="n"/>
      <c r="L292" s="325" t="n"/>
      <c r="M292" s="325" t="n"/>
      <c r="N292" s="325" t="n"/>
      <c r="O292" s="325" t="n"/>
      <c r="P292" s="325" t="n"/>
      <c r="Q292" s="325" t="n"/>
      <c r="R292" s="325" t="n"/>
      <c r="S292" s="325" t="n"/>
      <c r="T292" s="325" t="n"/>
      <c r="U292" s="325" t="n"/>
      <c r="V292" s="325" t="n"/>
      <c r="W292" s="325" t="n"/>
      <c r="X292" s="325" t="n"/>
      <c r="Y292" s="325" t="n"/>
      <c r="Z292" s="325" t="n"/>
    </row>
    <row r="293" ht="12.75" customHeight="1" s="412">
      <c r="A293" s="325" t="n"/>
      <c r="B293" s="325" t="n"/>
      <c r="C293" s="325" t="n"/>
      <c r="D293" s="325" t="n"/>
      <c r="E293" s="325" t="n"/>
      <c r="F293" s="325" t="n"/>
      <c r="G293" s="325" t="n"/>
      <c r="H293" s="325" t="n"/>
      <c r="I293" s="325" t="n"/>
      <c r="J293" s="325" t="n"/>
      <c r="K293" s="325" t="n"/>
      <c r="L293" s="325" t="n"/>
      <c r="M293" s="325" t="n"/>
      <c r="N293" s="325" t="n"/>
      <c r="O293" s="325" t="n"/>
      <c r="P293" s="325" t="n"/>
      <c r="Q293" s="325" t="n"/>
      <c r="R293" s="325" t="n"/>
      <c r="S293" s="325" t="n"/>
      <c r="T293" s="325" t="n"/>
      <c r="U293" s="325" t="n"/>
      <c r="V293" s="325" t="n"/>
      <c r="W293" s="325" t="n"/>
      <c r="X293" s="325" t="n"/>
      <c r="Y293" s="325" t="n"/>
      <c r="Z293" s="325" t="n"/>
    </row>
    <row r="294" ht="12.75" customHeight="1" s="412">
      <c r="A294" s="325" t="n"/>
      <c r="B294" s="325" t="n"/>
      <c r="C294" s="325" t="n"/>
      <c r="D294" s="325" t="n"/>
      <c r="E294" s="325" t="n"/>
      <c r="F294" s="325" t="n"/>
      <c r="G294" s="325" t="n"/>
      <c r="H294" s="325" t="n"/>
      <c r="I294" s="325" t="n"/>
      <c r="J294" s="325" t="n"/>
      <c r="K294" s="325" t="n"/>
      <c r="L294" s="325" t="n"/>
      <c r="M294" s="325" t="n"/>
      <c r="N294" s="325" t="n"/>
      <c r="O294" s="325" t="n"/>
      <c r="P294" s="325" t="n"/>
      <c r="Q294" s="325" t="n"/>
      <c r="R294" s="325" t="n"/>
      <c r="S294" s="325" t="n"/>
      <c r="T294" s="325" t="n"/>
      <c r="U294" s="325" t="n"/>
      <c r="V294" s="325" t="n"/>
      <c r="W294" s="325" t="n"/>
      <c r="X294" s="325" t="n"/>
      <c r="Y294" s="325" t="n"/>
      <c r="Z294" s="325" t="n"/>
    </row>
    <row r="295" ht="12.75" customHeight="1" s="412">
      <c r="A295" s="325" t="n"/>
      <c r="B295" s="325" t="n"/>
      <c r="C295" s="325" t="n"/>
      <c r="D295" s="325" t="n"/>
      <c r="E295" s="325" t="n"/>
      <c r="F295" s="325" t="n"/>
      <c r="G295" s="325" t="n"/>
      <c r="H295" s="325" t="n"/>
      <c r="I295" s="325" t="n"/>
      <c r="J295" s="325" t="n"/>
      <c r="K295" s="325" t="n"/>
      <c r="L295" s="325" t="n"/>
      <c r="M295" s="325" t="n"/>
      <c r="N295" s="325" t="n"/>
      <c r="O295" s="325" t="n"/>
      <c r="P295" s="325" t="n"/>
      <c r="Q295" s="325" t="n"/>
      <c r="R295" s="325" t="n"/>
      <c r="S295" s="325" t="n"/>
      <c r="T295" s="325" t="n"/>
      <c r="U295" s="325" t="n"/>
      <c r="V295" s="325" t="n"/>
      <c r="W295" s="325" t="n"/>
      <c r="X295" s="325" t="n"/>
      <c r="Y295" s="325" t="n"/>
      <c r="Z295" s="325" t="n"/>
    </row>
    <row r="296" ht="12.75" customHeight="1" s="412">
      <c r="A296" s="325" t="n"/>
      <c r="B296" s="325" t="n"/>
      <c r="C296" s="325" t="n"/>
      <c r="D296" s="325" t="n"/>
      <c r="E296" s="325" t="n"/>
      <c r="F296" s="325" t="n"/>
      <c r="G296" s="325" t="n"/>
      <c r="H296" s="325" t="n"/>
      <c r="I296" s="325" t="n"/>
      <c r="J296" s="325" t="n"/>
      <c r="K296" s="325" t="n"/>
      <c r="L296" s="325" t="n"/>
      <c r="M296" s="325" t="n"/>
      <c r="N296" s="325" t="n"/>
      <c r="O296" s="325" t="n"/>
      <c r="P296" s="325" t="n"/>
      <c r="Q296" s="325" t="n"/>
      <c r="R296" s="325" t="n"/>
      <c r="S296" s="325" t="n"/>
      <c r="T296" s="325" t="n"/>
      <c r="U296" s="325" t="n"/>
      <c r="V296" s="325" t="n"/>
      <c r="W296" s="325" t="n"/>
      <c r="X296" s="325" t="n"/>
      <c r="Y296" s="325" t="n"/>
      <c r="Z296" s="325" t="n"/>
    </row>
    <row r="297" ht="12.75" customHeight="1" s="412">
      <c r="A297" s="325" t="n"/>
      <c r="B297" s="325" t="n"/>
      <c r="C297" s="325" t="n"/>
      <c r="D297" s="325" t="n"/>
      <c r="E297" s="325" t="n"/>
      <c r="F297" s="325" t="n"/>
      <c r="G297" s="325" t="n"/>
      <c r="H297" s="325" t="n"/>
      <c r="I297" s="325" t="n"/>
      <c r="J297" s="325" t="n"/>
      <c r="K297" s="325" t="n"/>
      <c r="L297" s="325" t="n"/>
      <c r="M297" s="325" t="n"/>
      <c r="N297" s="325" t="n"/>
      <c r="O297" s="325" t="n"/>
      <c r="P297" s="325" t="n"/>
      <c r="Q297" s="325" t="n"/>
      <c r="R297" s="325" t="n"/>
      <c r="S297" s="325" t="n"/>
      <c r="T297" s="325" t="n"/>
      <c r="U297" s="325" t="n"/>
      <c r="V297" s="325" t="n"/>
      <c r="W297" s="325" t="n"/>
      <c r="X297" s="325" t="n"/>
      <c r="Y297" s="325" t="n"/>
      <c r="Z297" s="325" t="n"/>
    </row>
    <row r="298" ht="12.75" customHeight="1" s="412">
      <c r="A298" s="325" t="n"/>
      <c r="B298" s="325" t="n"/>
      <c r="C298" s="325" t="n"/>
      <c r="D298" s="325" t="n"/>
      <c r="E298" s="325" t="n"/>
      <c r="F298" s="325" t="n"/>
      <c r="G298" s="325" t="n"/>
      <c r="H298" s="325" t="n"/>
      <c r="I298" s="325" t="n"/>
      <c r="J298" s="325" t="n"/>
      <c r="K298" s="325" t="n"/>
      <c r="L298" s="325" t="n"/>
      <c r="M298" s="325" t="n"/>
      <c r="N298" s="325" t="n"/>
      <c r="O298" s="325" t="n"/>
      <c r="P298" s="325" t="n"/>
      <c r="Q298" s="325" t="n"/>
      <c r="R298" s="325" t="n"/>
      <c r="S298" s="325" t="n"/>
      <c r="T298" s="325" t="n"/>
      <c r="U298" s="325" t="n"/>
      <c r="V298" s="325" t="n"/>
      <c r="W298" s="325" t="n"/>
      <c r="X298" s="325" t="n"/>
      <c r="Y298" s="325" t="n"/>
      <c r="Z298" s="325" t="n"/>
    </row>
    <row r="299" ht="12.75" customHeight="1" s="412">
      <c r="A299" s="325" t="n"/>
      <c r="B299" s="325" t="n"/>
      <c r="C299" s="325" t="n"/>
      <c r="D299" s="325" t="n"/>
      <c r="E299" s="325" t="n"/>
      <c r="F299" s="325" t="n"/>
      <c r="G299" s="325" t="n"/>
      <c r="H299" s="325" t="n"/>
      <c r="I299" s="325" t="n"/>
      <c r="J299" s="325" t="n"/>
      <c r="K299" s="325" t="n"/>
      <c r="L299" s="325" t="n"/>
      <c r="M299" s="325" t="n"/>
      <c r="N299" s="325" t="n"/>
      <c r="O299" s="325" t="n"/>
      <c r="P299" s="325" t="n"/>
      <c r="Q299" s="325" t="n"/>
      <c r="R299" s="325" t="n"/>
      <c r="S299" s="325" t="n"/>
      <c r="T299" s="325" t="n"/>
      <c r="U299" s="325" t="n"/>
      <c r="V299" s="325" t="n"/>
      <c r="W299" s="325" t="n"/>
      <c r="X299" s="325" t="n"/>
      <c r="Y299" s="325" t="n"/>
      <c r="Z299" s="325" t="n"/>
    </row>
    <row r="300" ht="12.75" customHeight="1" s="412">
      <c r="A300" s="325" t="n"/>
      <c r="B300" s="325" t="n"/>
      <c r="C300" s="325" t="n"/>
      <c r="D300" s="325" t="n"/>
      <c r="E300" s="325" t="n"/>
      <c r="F300" s="325" t="n"/>
      <c r="G300" s="325" t="n"/>
      <c r="H300" s="325" t="n"/>
      <c r="I300" s="325" t="n"/>
      <c r="J300" s="325" t="n"/>
      <c r="K300" s="325" t="n"/>
      <c r="L300" s="325" t="n"/>
      <c r="M300" s="325" t="n"/>
      <c r="N300" s="325" t="n"/>
      <c r="O300" s="325" t="n"/>
      <c r="P300" s="325" t="n"/>
      <c r="Q300" s="325" t="n"/>
      <c r="R300" s="325" t="n"/>
      <c r="S300" s="325" t="n"/>
      <c r="T300" s="325" t="n"/>
      <c r="U300" s="325" t="n"/>
      <c r="V300" s="325" t="n"/>
      <c r="W300" s="325" t="n"/>
      <c r="X300" s="325" t="n"/>
      <c r="Y300" s="325" t="n"/>
      <c r="Z300" s="325" t="n"/>
    </row>
    <row r="301" ht="12.75" customHeight="1" s="412">
      <c r="A301" s="325" t="n"/>
      <c r="B301" s="325" t="n"/>
      <c r="C301" s="325" t="n"/>
      <c r="D301" s="325" t="n"/>
      <c r="E301" s="325" t="n"/>
      <c r="F301" s="325" t="n"/>
      <c r="G301" s="325" t="n"/>
      <c r="H301" s="325" t="n"/>
      <c r="I301" s="325" t="n"/>
      <c r="J301" s="325" t="n"/>
      <c r="K301" s="325" t="n"/>
      <c r="L301" s="325" t="n"/>
      <c r="M301" s="325" t="n"/>
      <c r="N301" s="325" t="n"/>
      <c r="O301" s="325" t="n"/>
      <c r="P301" s="325" t="n"/>
      <c r="Q301" s="325" t="n"/>
      <c r="R301" s="325" t="n"/>
      <c r="S301" s="325" t="n"/>
      <c r="T301" s="325" t="n"/>
      <c r="U301" s="325" t="n"/>
      <c r="V301" s="325" t="n"/>
      <c r="W301" s="325" t="n"/>
      <c r="X301" s="325" t="n"/>
      <c r="Y301" s="325" t="n"/>
      <c r="Z301" s="325" t="n"/>
    </row>
    <row r="302" ht="12.75" customHeight="1" s="412">
      <c r="A302" s="325" t="n"/>
      <c r="B302" s="325" t="n"/>
      <c r="C302" s="325" t="n"/>
      <c r="D302" s="325" t="n"/>
      <c r="E302" s="325" t="n"/>
      <c r="F302" s="325" t="n"/>
      <c r="G302" s="325" t="n"/>
      <c r="H302" s="325" t="n"/>
      <c r="I302" s="325" t="n"/>
      <c r="J302" s="325" t="n"/>
      <c r="K302" s="325" t="n"/>
      <c r="L302" s="325" t="n"/>
      <c r="M302" s="325" t="n"/>
      <c r="N302" s="325" t="n"/>
      <c r="O302" s="325" t="n"/>
      <c r="P302" s="325" t="n"/>
      <c r="Q302" s="325" t="n"/>
      <c r="R302" s="325" t="n"/>
      <c r="S302" s="325" t="n"/>
      <c r="T302" s="325" t="n"/>
      <c r="U302" s="325" t="n"/>
      <c r="V302" s="325" t="n"/>
      <c r="W302" s="325" t="n"/>
      <c r="X302" s="325" t="n"/>
      <c r="Y302" s="325" t="n"/>
      <c r="Z302" s="325" t="n"/>
    </row>
    <row r="303" ht="12.75" customHeight="1" s="412">
      <c r="A303" s="325" t="n"/>
      <c r="B303" s="325" t="n"/>
      <c r="C303" s="325" t="n"/>
      <c r="D303" s="325" t="n"/>
      <c r="E303" s="325" t="n"/>
      <c r="F303" s="325" t="n"/>
      <c r="G303" s="325" t="n"/>
      <c r="H303" s="325" t="n"/>
      <c r="I303" s="325" t="n"/>
      <c r="J303" s="325" t="n"/>
      <c r="K303" s="325" t="n"/>
      <c r="L303" s="325" t="n"/>
      <c r="M303" s="325" t="n"/>
      <c r="N303" s="325" t="n"/>
      <c r="O303" s="325" t="n"/>
      <c r="P303" s="325" t="n"/>
      <c r="Q303" s="325" t="n"/>
      <c r="R303" s="325" t="n"/>
      <c r="S303" s="325" t="n"/>
      <c r="T303" s="325" t="n"/>
      <c r="U303" s="325" t="n"/>
      <c r="V303" s="325" t="n"/>
      <c r="W303" s="325" t="n"/>
      <c r="X303" s="325" t="n"/>
      <c r="Y303" s="325" t="n"/>
      <c r="Z303" s="325" t="n"/>
    </row>
    <row r="304" ht="12.75" customHeight="1" s="412">
      <c r="A304" s="325" t="n"/>
      <c r="B304" s="325" t="n"/>
      <c r="C304" s="325" t="n"/>
      <c r="D304" s="325" t="n"/>
      <c r="E304" s="325" t="n"/>
      <c r="F304" s="325" t="n"/>
      <c r="G304" s="325" t="n"/>
      <c r="H304" s="325" t="n"/>
      <c r="I304" s="325" t="n"/>
      <c r="J304" s="325" t="n"/>
      <c r="K304" s="325" t="n"/>
      <c r="L304" s="325" t="n"/>
      <c r="M304" s="325" t="n"/>
      <c r="N304" s="325" t="n"/>
      <c r="O304" s="325" t="n"/>
      <c r="P304" s="325" t="n"/>
      <c r="Q304" s="325" t="n"/>
      <c r="R304" s="325" t="n"/>
      <c r="S304" s="325" t="n"/>
      <c r="T304" s="325" t="n"/>
      <c r="U304" s="325" t="n"/>
      <c r="V304" s="325" t="n"/>
      <c r="W304" s="325" t="n"/>
      <c r="X304" s="325" t="n"/>
      <c r="Y304" s="325" t="n"/>
      <c r="Z304" s="325" t="n"/>
    </row>
    <row r="305" ht="12.75" customHeight="1" s="412">
      <c r="A305" s="325" t="n"/>
      <c r="B305" s="325" t="n"/>
      <c r="C305" s="325" t="n"/>
      <c r="D305" s="325" t="n"/>
      <c r="E305" s="325" t="n"/>
      <c r="F305" s="325" t="n"/>
      <c r="G305" s="325" t="n"/>
      <c r="H305" s="325" t="n"/>
      <c r="I305" s="325" t="n"/>
      <c r="J305" s="325" t="n"/>
      <c r="K305" s="325" t="n"/>
      <c r="L305" s="325" t="n"/>
      <c r="M305" s="325" t="n"/>
      <c r="N305" s="325" t="n"/>
      <c r="O305" s="325" t="n"/>
      <c r="P305" s="325" t="n"/>
      <c r="Q305" s="325" t="n"/>
      <c r="R305" s="325" t="n"/>
      <c r="S305" s="325" t="n"/>
      <c r="T305" s="325" t="n"/>
      <c r="U305" s="325" t="n"/>
      <c r="V305" s="325" t="n"/>
      <c r="W305" s="325" t="n"/>
      <c r="X305" s="325" t="n"/>
      <c r="Y305" s="325" t="n"/>
      <c r="Z305" s="325" t="n"/>
    </row>
    <row r="306" ht="12.75" customHeight="1" s="412">
      <c r="A306" s="325" t="n"/>
      <c r="B306" s="325" t="n"/>
      <c r="C306" s="325" t="n"/>
      <c r="D306" s="325" t="n"/>
      <c r="E306" s="325" t="n"/>
      <c r="F306" s="325" t="n"/>
      <c r="G306" s="325" t="n"/>
      <c r="H306" s="325" t="n"/>
      <c r="I306" s="325" t="n"/>
      <c r="J306" s="325" t="n"/>
      <c r="K306" s="325" t="n"/>
      <c r="L306" s="325" t="n"/>
      <c r="M306" s="325" t="n"/>
      <c r="N306" s="325" t="n"/>
      <c r="O306" s="325" t="n"/>
      <c r="P306" s="325" t="n"/>
      <c r="Q306" s="325" t="n"/>
      <c r="R306" s="325" t="n"/>
      <c r="S306" s="325" t="n"/>
      <c r="T306" s="325" t="n"/>
      <c r="U306" s="325" t="n"/>
      <c r="V306" s="325" t="n"/>
      <c r="W306" s="325" t="n"/>
      <c r="X306" s="325" t="n"/>
      <c r="Y306" s="325" t="n"/>
      <c r="Z306" s="325" t="n"/>
    </row>
    <row r="307" ht="12.75" customHeight="1" s="412">
      <c r="A307" s="325" t="n"/>
      <c r="B307" s="325" t="n"/>
      <c r="C307" s="325" t="n"/>
      <c r="D307" s="325" t="n"/>
      <c r="E307" s="325" t="n"/>
      <c r="F307" s="325" t="n"/>
      <c r="G307" s="325" t="n"/>
      <c r="H307" s="325" t="n"/>
      <c r="I307" s="325" t="n"/>
      <c r="J307" s="325" t="n"/>
      <c r="K307" s="325" t="n"/>
      <c r="L307" s="325" t="n"/>
      <c r="M307" s="325" t="n"/>
      <c r="N307" s="325" t="n"/>
      <c r="O307" s="325" t="n"/>
      <c r="P307" s="325" t="n"/>
      <c r="Q307" s="325" t="n"/>
      <c r="R307" s="325" t="n"/>
      <c r="S307" s="325" t="n"/>
      <c r="T307" s="325" t="n"/>
      <c r="U307" s="325" t="n"/>
      <c r="V307" s="325" t="n"/>
      <c r="W307" s="325" t="n"/>
      <c r="X307" s="325" t="n"/>
      <c r="Y307" s="325" t="n"/>
      <c r="Z307" s="325" t="n"/>
    </row>
    <row r="308" ht="12.75" customHeight="1" s="412">
      <c r="A308" s="325" t="n"/>
      <c r="B308" s="325" t="n"/>
      <c r="C308" s="325" t="n"/>
      <c r="D308" s="325" t="n"/>
      <c r="E308" s="325" t="n"/>
      <c r="F308" s="325" t="n"/>
      <c r="G308" s="325" t="n"/>
      <c r="H308" s="325" t="n"/>
      <c r="I308" s="325" t="n"/>
      <c r="J308" s="325" t="n"/>
      <c r="K308" s="325" t="n"/>
      <c r="L308" s="325" t="n"/>
      <c r="M308" s="325" t="n"/>
      <c r="N308" s="325" t="n"/>
      <c r="O308" s="325" t="n"/>
      <c r="P308" s="325" t="n"/>
      <c r="Q308" s="325" t="n"/>
      <c r="R308" s="325" t="n"/>
      <c r="S308" s="325" t="n"/>
      <c r="T308" s="325" t="n"/>
      <c r="U308" s="325" t="n"/>
      <c r="V308" s="325" t="n"/>
      <c r="W308" s="325" t="n"/>
      <c r="X308" s="325" t="n"/>
      <c r="Y308" s="325" t="n"/>
      <c r="Z308" s="325" t="n"/>
    </row>
    <row r="309" ht="12.75" customHeight="1" s="412">
      <c r="A309" s="325" t="n"/>
      <c r="B309" s="325" t="n"/>
      <c r="C309" s="325" t="n"/>
      <c r="D309" s="325" t="n"/>
      <c r="E309" s="325" t="n"/>
      <c r="F309" s="325" t="n"/>
      <c r="G309" s="325" t="n"/>
      <c r="H309" s="325" t="n"/>
      <c r="I309" s="325" t="n"/>
      <c r="J309" s="325" t="n"/>
      <c r="K309" s="325" t="n"/>
      <c r="L309" s="325" t="n"/>
      <c r="M309" s="325" t="n"/>
      <c r="N309" s="325" t="n"/>
      <c r="O309" s="325" t="n"/>
      <c r="P309" s="325" t="n"/>
      <c r="Q309" s="325" t="n"/>
      <c r="R309" s="325" t="n"/>
      <c r="S309" s="325" t="n"/>
      <c r="T309" s="325" t="n"/>
      <c r="U309" s="325" t="n"/>
      <c r="V309" s="325" t="n"/>
      <c r="W309" s="325" t="n"/>
      <c r="X309" s="325" t="n"/>
      <c r="Y309" s="325" t="n"/>
      <c r="Z309" s="325" t="n"/>
    </row>
    <row r="310" ht="12.75" customHeight="1" s="412">
      <c r="A310" s="325" t="n"/>
      <c r="B310" s="325" t="n"/>
      <c r="C310" s="325" t="n"/>
      <c r="D310" s="325" t="n"/>
      <c r="E310" s="325" t="n"/>
      <c r="F310" s="325" t="n"/>
      <c r="G310" s="325" t="n"/>
      <c r="H310" s="325" t="n"/>
      <c r="I310" s="325" t="n"/>
      <c r="J310" s="325" t="n"/>
      <c r="K310" s="325" t="n"/>
      <c r="L310" s="325" t="n"/>
      <c r="M310" s="325" t="n"/>
      <c r="N310" s="325" t="n"/>
      <c r="O310" s="325" t="n"/>
      <c r="P310" s="325" t="n"/>
      <c r="Q310" s="325" t="n"/>
      <c r="R310" s="325" t="n"/>
      <c r="S310" s="325" t="n"/>
      <c r="T310" s="325" t="n"/>
      <c r="U310" s="325" t="n"/>
      <c r="V310" s="325" t="n"/>
      <c r="W310" s="325" t="n"/>
      <c r="X310" s="325" t="n"/>
      <c r="Y310" s="325" t="n"/>
      <c r="Z310" s="325" t="n"/>
    </row>
    <row r="311" ht="12.75" customHeight="1" s="412">
      <c r="A311" s="325" t="n"/>
      <c r="B311" s="325" t="n"/>
      <c r="C311" s="325" t="n"/>
      <c r="D311" s="325" t="n"/>
      <c r="E311" s="325" t="n"/>
      <c r="F311" s="325" t="n"/>
      <c r="G311" s="325" t="n"/>
      <c r="H311" s="325" t="n"/>
      <c r="I311" s="325" t="n"/>
      <c r="J311" s="325" t="n"/>
      <c r="K311" s="325" t="n"/>
      <c r="L311" s="325" t="n"/>
      <c r="M311" s="325" t="n"/>
      <c r="N311" s="325" t="n"/>
      <c r="O311" s="325" t="n"/>
      <c r="P311" s="325" t="n"/>
      <c r="Q311" s="325" t="n"/>
      <c r="R311" s="325" t="n"/>
      <c r="S311" s="325" t="n"/>
      <c r="T311" s="325" t="n"/>
      <c r="U311" s="325" t="n"/>
      <c r="V311" s="325" t="n"/>
      <c r="W311" s="325" t="n"/>
      <c r="X311" s="325" t="n"/>
      <c r="Y311" s="325" t="n"/>
      <c r="Z311" s="325" t="n"/>
    </row>
    <row r="312" ht="12.75" customHeight="1" s="412">
      <c r="A312" s="325" t="n"/>
      <c r="B312" s="325" t="n"/>
      <c r="C312" s="325" t="n"/>
      <c r="D312" s="325" t="n"/>
      <c r="E312" s="325" t="n"/>
      <c r="F312" s="325" t="n"/>
      <c r="G312" s="325" t="n"/>
      <c r="H312" s="325" t="n"/>
      <c r="I312" s="325" t="n"/>
      <c r="J312" s="325" t="n"/>
      <c r="K312" s="325" t="n"/>
      <c r="L312" s="325" t="n"/>
      <c r="M312" s="325" t="n"/>
      <c r="N312" s="325" t="n"/>
      <c r="O312" s="325" t="n"/>
      <c r="P312" s="325" t="n"/>
      <c r="Q312" s="325" t="n"/>
      <c r="R312" s="325" t="n"/>
      <c r="S312" s="325" t="n"/>
      <c r="T312" s="325" t="n"/>
      <c r="U312" s="325" t="n"/>
      <c r="V312" s="325" t="n"/>
      <c r="W312" s="325" t="n"/>
      <c r="X312" s="325" t="n"/>
      <c r="Y312" s="325" t="n"/>
      <c r="Z312" s="325" t="n"/>
    </row>
    <row r="313" ht="12.75" customHeight="1" s="412">
      <c r="A313" s="325" t="n"/>
      <c r="B313" s="325" t="n"/>
      <c r="C313" s="325" t="n"/>
      <c r="D313" s="325" t="n"/>
      <c r="E313" s="325" t="n"/>
      <c r="F313" s="325" t="n"/>
      <c r="G313" s="325" t="n"/>
      <c r="H313" s="325" t="n"/>
      <c r="I313" s="325" t="n"/>
      <c r="J313" s="325" t="n"/>
      <c r="K313" s="325" t="n"/>
      <c r="L313" s="325" t="n"/>
      <c r="M313" s="325" t="n"/>
      <c r="N313" s="325" t="n"/>
      <c r="O313" s="325" t="n"/>
      <c r="P313" s="325" t="n"/>
      <c r="Q313" s="325" t="n"/>
      <c r="R313" s="325" t="n"/>
      <c r="S313" s="325" t="n"/>
      <c r="T313" s="325" t="n"/>
      <c r="U313" s="325" t="n"/>
      <c r="V313" s="325" t="n"/>
      <c r="W313" s="325" t="n"/>
      <c r="X313" s="325" t="n"/>
      <c r="Y313" s="325" t="n"/>
      <c r="Z313" s="325" t="n"/>
    </row>
    <row r="314" ht="12.75" customHeight="1" s="412">
      <c r="A314" s="325" t="n"/>
      <c r="B314" s="325" t="n"/>
      <c r="C314" s="325" t="n"/>
      <c r="D314" s="325" t="n"/>
      <c r="E314" s="325" t="n"/>
      <c r="F314" s="325" t="n"/>
      <c r="G314" s="325" t="n"/>
      <c r="H314" s="325" t="n"/>
      <c r="I314" s="325" t="n"/>
      <c r="J314" s="325" t="n"/>
      <c r="K314" s="325" t="n"/>
      <c r="L314" s="325" t="n"/>
      <c r="M314" s="325" t="n"/>
      <c r="N314" s="325" t="n"/>
      <c r="O314" s="325" t="n"/>
      <c r="P314" s="325" t="n"/>
      <c r="Q314" s="325" t="n"/>
      <c r="R314" s="325" t="n"/>
      <c r="S314" s="325" t="n"/>
      <c r="T314" s="325" t="n"/>
      <c r="U314" s="325" t="n"/>
      <c r="V314" s="325" t="n"/>
      <c r="W314" s="325" t="n"/>
      <c r="X314" s="325" t="n"/>
      <c r="Y314" s="325" t="n"/>
      <c r="Z314" s="325" t="n"/>
    </row>
    <row r="315" ht="12.75" customHeight="1" s="412">
      <c r="A315" s="325" t="n"/>
      <c r="B315" s="325" t="n"/>
      <c r="C315" s="325" t="n"/>
      <c r="D315" s="325" t="n"/>
      <c r="E315" s="325" t="n"/>
      <c r="F315" s="325" t="n"/>
      <c r="G315" s="325" t="n"/>
      <c r="H315" s="325" t="n"/>
      <c r="I315" s="325" t="n"/>
      <c r="J315" s="325" t="n"/>
      <c r="K315" s="325" t="n"/>
      <c r="L315" s="325" t="n"/>
      <c r="M315" s="325" t="n"/>
      <c r="N315" s="325" t="n"/>
      <c r="O315" s="325" t="n"/>
      <c r="P315" s="325" t="n"/>
      <c r="Q315" s="325" t="n"/>
      <c r="R315" s="325" t="n"/>
      <c r="S315" s="325" t="n"/>
      <c r="T315" s="325" t="n"/>
      <c r="U315" s="325" t="n"/>
      <c r="V315" s="325" t="n"/>
      <c r="W315" s="325" t="n"/>
      <c r="X315" s="325" t="n"/>
      <c r="Y315" s="325" t="n"/>
      <c r="Z315" s="325" t="n"/>
    </row>
    <row r="316" ht="12.75" customHeight="1" s="412">
      <c r="A316" s="325" t="n"/>
      <c r="B316" s="325" t="n"/>
      <c r="C316" s="325" t="n"/>
      <c r="D316" s="325" t="n"/>
      <c r="E316" s="325" t="n"/>
      <c r="F316" s="325" t="n"/>
      <c r="G316" s="325" t="n"/>
      <c r="H316" s="325" t="n"/>
      <c r="I316" s="325" t="n"/>
      <c r="J316" s="325" t="n"/>
      <c r="K316" s="325" t="n"/>
      <c r="L316" s="325" t="n"/>
      <c r="M316" s="325" t="n"/>
      <c r="N316" s="325" t="n"/>
      <c r="O316" s="325" t="n"/>
      <c r="P316" s="325" t="n"/>
      <c r="Q316" s="325" t="n"/>
      <c r="R316" s="325" t="n"/>
      <c r="S316" s="325" t="n"/>
      <c r="T316" s="325" t="n"/>
      <c r="U316" s="325" t="n"/>
      <c r="V316" s="325" t="n"/>
      <c r="W316" s="325" t="n"/>
      <c r="X316" s="325" t="n"/>
      <c r="Y316" s="325" t="n"/>
      <c r="Z316" s="325" t="n"/>
    </row>
    <row r="317" ht="12.75" customHeight="1" s="412">
      <c r="A317" s="325" t="n"/>
      <c r="B317" s="325" t="n"/>
      <c r="C317" s="325" t="n"/>
      <c r="D317" s="325" t="n"/>
      <c r="E317" s="325" t="n"/>
      <c r="F317" s="325" t="n"/>
      <c r="G317" s="325" t="n"/>
      <c r="H317" s="325" t="n"/>
      <c r="I317" s="325" t="n"/>
      <c r="J317" s="325" t="n"/>
      <c r="K317" s="325" t="n"/>
      <c r="L317" s="325" t="n"/>
      <c r="M317" s="325" t="n"/>
      <c r="N317" s="325" t="n"/>
      <c r="O317" s="325" t="n"/>
      <c r="P317" s="325" t="n"/>
      <c r="Q317" s="325" t="n"/>
      <c r="R317" s="325" t="n"/>
      <c r="S317" s="325" t="n"/>
      <c r="T317" s="325" t="n"/>
      <c r="U317" s="325" t="n"/>
      <c r="V317" s="325" t="n"/>
      <c r="W317" s="325" t="n"/>
      <c r="X317" s="325" t="n"/>
      <c r="Y317" s="325" t="n"/>
      <c r="Z317" s="325" t="n"/>
    </row>
    <row r="318" ht="12.75" customHeight="1" s="412">
      <c r="A318" s="325" t="n"/>
      <c r="B318" s="325" t="n"/>
      <c r="C318" s="325" t="n"/>
      <c r="D318" s="325" t="n"/>
      <c r="E318" s="325" t="n"/>
      <c r="F318" s="325" t="n"/>
      <c r="G318" s="325" t="n"/>
      <c r="H318" s="325" t="n"/>
      <c r="I318" s="325" t="n"/>
      <c r="J318" s="325" t="n"/>
      <c r="K318" s="325" t="n"/>
      <c r="L318" s="325" t="n"/>
      <c r="M318" s="325" t="n"/>
      <c r="N318" s="325" t="n"/>
      <c r="O318" s="325" t="n"/>
      <c r="P318" s="325" t="n"/>
      <c r="Q318" s="325" t="n"/>
      <c r="R318" s="325" t="n"/>
      <c r="S318" s="325" t="n"/>
      <c r="T318" s="325" t="n"/>
      <c r="U318" s="325" t="n"/>
      <c r="V318" s="325" t="n"/>
      <c r="W318" s="325" t="n"/>
      <c r="X318" s="325" t="n"/>
      <c r="Y318" s="325" t="n"/>
      <c r="Z318" s="325" t="n"/>
    </row>
    <row r="319" ht="12.75" customHeight="1" s="412">
      <c r="A319" s="325" t="n"/>
      <c r="B319" s="325" t="n"/>
      <c r="C319" s="325" t="n"/>
      <c r="D319" s="325" t="n"/>
      <c r="E319" s="325" t="n"/>
      <c r="F319" s="325" t="n"/>
      <c r="G319" s="325" t="n"/>
      <c r="H319" s="325" t="n"/>
      <c r="I319" s="325" t="n"/>
      <c r="J319" s="325" t="n"/>
      <c r="K319" s="325" t="n"/>
      <c r="L319" s="325" t="n"/>
      <c r="M319" s="325" t="n"/>
      <c r="N319" s="325" t="n"/>
      <c r="O319" s="325" t="n"/>
      <c r="P319" s="325" t="n"/>
      <c r="Q319" s="325" t="n"/>
      <c r="R319" s="325" t="n"/>
      <c r="S319" s="325" t="n"/>
      <c r="T319" s="325" t="n"/>
      <c r="U319" s="325" t="n"/>
      <c r="V319" s="325" t="n"/>
      <c r="W319" s="325" t="n"/>
      <c r="X319" s="325" t="n"/>
      <c r="Y319" s="325" t="n"/>
      <c r="Z319" s="325" t="n"/>
    </row>
    <row r="320" ht="12.75" customHeight="1" s="412">
      <c r="A320" s="325" t="n"/>
      <c r="B320" s="325" t="n"/>
      <c r="C320" s="325" t="n"/>
      <c r="D320" s="325" t="n"/>
      <c r="E320" s="325" t="n"/>
      <c r="F320" s="325" t="n"/>
      <c r="G320" s="325" t="n"/>
      <c r="H320" s="325" t="n"/>
      <c r="I320" s="325" t="n"/>
      <c r="J320" s="325" t="n"/>
      <c r="K320" s="325" t="n"/>
      <c r="L320" s="325" t="n"/>
      <c r="M320" s="325" t="n"/>
      <c r="N320" s="325" t="n"/>
      <c r="O320" s="325" t="n"/>
      <c r="P320" s="325" t="n"/>
      <c r="Q320" s="325" t="n"/>
      <c r="R320" s="325" t="n"/>
      <c r="S320" s="325" t="n"/>
      <c r="T320" s="325" t="n"/>
      <c r="U320" s="325" t="n"/>
      <c r="V320" s="325" t="n"/>
      <c r="W320" s="325" t="n"/>
      <c r="X320" s="325" t="n"/>
      <c r="Y320" s="325" t="n"/>
      <c r="Z320" s="325" t="n"/>
    </row>
    <row r="321" ht="12.75" customHeight="1" s="412">
      <c r="A321" s="325" t="n"/>
      <c r="B321" s="325" t="n"/>
      <c r="C321" s="325" t="n"/>
      <c r="D321" s="325" t="n"/>
      <c r="E321" s="325" t="n"/>
      <c r="F321" s="325" t="n"/>
      <c r="G321" s="325" t="n"/>
      <c r="H321" s="325" t="n"/>
      <c r="I321" s="325" t="n"/>
      <c r="J321" s="325" t="n"/>
      <c r="K321" s="325" t="n"/>
      <c r="L321" s="325" t="n"/>
      <c r="M321" s="325" t="n"/>
      <c r="N321" s="325" t="n"/>
      <c r="O321" s="325" t="n"/>
      <c r="P321" s="325" t="n"/>
      <c r="Q321" s="325" t="n"/>
      <c r="R321" s="325" t="n"/>
      <c r="S321" s="325" t="n"/>
      <c r="T321" s="325" t="n"/>
      <c r="U321" s="325" t="n"/>
      <c r="V321" s="325" t="n"/>
      <c r="W321" s="325" t="n"/>
      <c r="X321" s="325" t="n"/>
      <c r="Y321" s="325" t="n"/>
      <c r="Z321" s="325" t="n"/>
    </row>
    <row r="322" ht="12.75" customHeight="1" s="412">
      <c r="A322" s="325" t="n"/>
      <c r="B322" s="325" t="n"/>
      <c r="C322" s="325" t="n"/>
      <c r="D322" s="325" t="n"/>
      <c r="E322" s="325" t="n"/>
      <c r="F322" s="325" t="n"/>
      <c r="G322" s="325" t="n"/>
      <c r="H322" s="325" t="n"/>
      <c r="I322" s="325" t="n"/>
      <c r="J322" s="325" t="n"/>
      <c r="K322" s="325" t="n"/>
      <c r="L322" s="325" t="n"/>
      <c r="M322" s="325" t="n"/>
      <c r="N322" s="325" t="n"/>
      <c r="O322" s="325" t="n"/>
      <c r="P322" s="325" t="n"/>
      <c r="Q322" s="325" t="n"/>
      <c r="R322" s="325" t="n"/>
      <c r="S322" s="325" t="n"/>
      <c r="T322" s="325" t="n"/>
      <c r="U322" s="325" t="n"/>
      <c r="V322" s="325" t="n"/>
      <c r="W322" s="325" t="n"/>
      <c r="X322" s="325" t="n"/>
      <c r="Y322" s="325" t="n"/>
      <c r="Z322" s="325" t="n"/>
    </row>
    <row r="323" ht="12.75" customHeight="1" s="412">
      <c r="A323" s="325" t="n"/>
      <c r="B323" s="325" t="n"/>
      <c r="C323" s="325" t="n"/>
      <c r="D323" s="325" t="n"/>
      <c r="E323" s="325" t="n"/>
      <c r="F323" s="325" t="n"/>
      <c r="G323" s="325" t="n"/>
      <c r="H323" s="325" t="n"/>
      <c r="I323" s="325" t="n"/>
      <c r="J323" s="325" t="n"/>
      <c r="K323" s="325" t="n"/>
      <c r="L323" s="325" t="n"/>
      <c r="M323" s="325" t="n"/>
      <c r="N323" s="325" t="n"/>
      <c r="O323" s="325" t="n"/>
      <c r="P323" s="325" t="n"/>
      <c r="Q323" s="325" t="n"/>
      <c r="R323" s="325" t="n"/>
      <c r="S323" s="325" t="n"/>
      <c r="T323" s="325" t="n"/>
      <c r="U323" s="325" t="n"/>
      <c r="V323" s="325" t="n"/>
      <c r="W323" s="325" t="n"/>
      <c r="X323" s="325" t="n"/>
      <c r="Y323" s="325" t="n"/>
      <c r="Z323" s="325" t="n"/>
    </row>
    <row r="324" ht="12.75" customHeight="1" s="412">
      <c r="A324" s="325" t="n"/>
      <c r="B324" s="325" t="n"/>
      <c r="C324" s="325" t="n"/>
      <c r="D324" s="325" t="n"/>
      <c r="E324" s="325" t="n"/>
      <c r="F324" s="325" t="n"/>
      <c r="G324" s="325" t="n"/>
      <c r="H324" s="325" t="n"/>
      <c r="I324" s="325" t="n"/>
      <c r="J324" s="325" t="n"/>
      <c r="K324" s="325" t="n"/>
      <c r="L324" s="325" t="n"/>
      <c r="M324" s="325" t="n"/>
      <c r="N324" s="325" t="n"/>
      <c r="O324" s="325" t="n"/>
      <c r="P324" s="325" t="n"/>
      <c r="Q324" s="325" t="n"/>
      <c r="R324" s="325" t="n"/>
      <c r="S324" s="325" t="n"/>
      <c r="T324" s="325" t="n"/>
      <c r="U324" s="325" t="n"/>
      <c r="V324" s="325" t="n"/>
      <c r="W324" s="325" t="n"/>
      <c r="X324" s="325" t="n"/>
      <c r="Y324" s="325" t="n"/>
      <c r="Z324" s="325" t="n"/>
    </row>
    <row r="325" ht="12.75" customHeight="1" s="412">
      <c r="A325" s="325" t="n"/>
      <c r="B325" s="325" t="n"/>
      <c r="C325" s="325" t="n"/>
      <c r="D325" s="325" t="n"/>
      <c r="E325" s="325" t="n"/>
      <c r="F325" s="325" t="n"/>
      <c r="G325" s="325" t="n"/>
      <c r="H325" s="325" t="n"/>
      <c r="I325" s="325" t="n"/>
      <c r="J325" s="325" t="n"/>
      <c r="K325" s="325" t="n"/>
      <c r="L325" s="325" t="n"/>
      <c r="M325" s="325" t="n"/>
      <c r="N325" s="325" t="n"/>
      <c r="O325" s="325" t="n"/>
      <c r="P325" s="325" t="n"/>
      <c r="Q325" s="325" t="n"/>
      <c r="R325" s="325" t="n"/>
      <c r="S325" s="325" t="n"/>
      <c r="T325" s="325" t="n"/>
      <c r="U325" s="325" t="n"/>
      <c r="V325" s="325" t="n"/>
      <c r="W325" s="325" t="n"/>
      <c r="X325" s="325" t="n"/>
      <c r="Y325" s="325" t="n"/>
      <c r="Z325" s="325" t="n"/>
    </row>
    <row r="326" ht="12.75" customHeight="1" s="412">
      <c r="A326" s="325" t="n"/>
      <c r="B326" s="325" t="n"/>
      <c r="C326" s="325" t="n"/>
      <c r="D326" s="325" t="n"/>
      <c r="E326" s="325" t="n"/>
      <c r="F326" s="325" t="n"/>
      <c r="G326" s="325" t="n"/>
      <c r="H326" s="325" t="n"/>
      <c r="I326" s="325" t="n"/>
      <c r="J326" s="325" t="n"/>
      <c r="K326" s="325" t="n"/>
      <c r="L326" s="325" t="n"/>
      <c r="M326" s="325" t="n"/>
      <c r="N326" s="325" t="n"/>
      <c r="O326" s="325" t="n"/>
      <c r="P326" s="325" t="n"/>
      <c r="Q326" s="325" t="n"/>
      <c r="R326" s="325" t="n"/>
      <c r="S326" s="325" t="n"/>
      <c r="T326" s="325" t="n"/>
      <c r="U326" s="325" t="n"/>
      <c r="V326" s="325" t="n"/>
      <c r="W326" s="325" t="n"/>
      <c r="X326" s="325" t="n"/>
      <c r="Y326" s="325" t="n"/>
      <c r="Z326" s="325" t="n"/>
    </row>
    <row r="327" ht="12.75" customHeight="1" s="412">
      <c r="A327" s="325" t="n"/>
      <c r="B327" s="325" t="n"/>
      <c r="C327" s="325" t="n"/>
      <c r="D327" s="325" t="n"/>
      <c r="E327" s="325" t="n"/>
      <c r="F327" s="325" t="n"/>
      <c r="G327" s="325" t="n"/>
      <c r="H327" s="325" t="n"/>
      <c r="I327" s="325" t="n"/>
      <c r="J327" s="325" t="n"/>
      <c r="K327" s="325" t="n"/>
      <c r="L327" s="325" t="n"/>
      <c r="M327" s="325" t="n"/>
      <c r="N327" s="325" t="n"/>
      <c r="O327" s="325" t="n"/>
      <c r="P327" s="325" t="n"/>
      <c r="Q327" s="325" t="n"/>
      <c r="R327" s="325" t="n"/>
      <c r="S327" s="325" t="n"/>
      <c r="T327" s="325" t="n"/>
      <c r="U327" s="325" t="n"/>
      <c r="V327" s="325" t="n"/>
      <c r="W327" s="325" t="n"/>
      <c r="X327" s="325" t="n"/>
      <c r="Y327" s="325" t="n"/>
      <c r="Z327" s="325" t="n"/>
    </row>
    <row r="328" ht="12.75" customHeight="1" s="412">
      <c r="A328" s="325" t="n"/>
      <c r="B328" s="325" t="n"/>
      <c r="C328" s="325" t="n"/>
      <c r="D328" s="325" t="n"/>
      <c r="E328" s="325" t="n"/>
      <c r="F328" s="325" t="n"/>
      <c r="G328" s="325" t="n"/>
      <c r="H328" s="325" t="n"/>
      <c r="I328" s="325" t="n"/>
      <c r="J328" s="325" t="n"/>
      <c r="K328" s="325" t="n"/>
      <c r="L328" s="325" t="n"/>
      <c r="M328" s="325" t="n"/>
      <c r="N328" s="325" t="n"/>
      <c r="O328" s="325" t="n"/>
      <c r="P328" s="325" t="n"/>
      <c r="Q328" s="325" t="n"/>
      <c r="R328" s="325" t="n"/>
      <c r="S328" s="325" t="n"/>
      <c r="T328" s="325" t="n"/>
      <c r="U328" s="325" t="n"/>
      <c r="V328" s="325" t="n"/>
      <c r="W328" s="325" t="n"/>
      <c r="X328" s="325" t="n"/>
      <c r="Y328" s="325" t="n"/>
      <c r="Z328" s="325" t="n"/>
    </row>
    <row r="329" ht="12.75" customHeight="1" s="412">
      <c r="A329" s="325" t="n"/>
      <c r="B329" s="325" t="n"/>
      <c r="C329" s="325" t="n"/>
      <c r="D329" s="325" t="n"/>
      <c r="E329" s="325" t="n"/>
      <c r="F329" s="325" t="n"/>
      <c r="G329" s="325" t="n"/>
      <c r="H329" s="325" t="n"/>
      <c r="I329" s="325" t="n"/>
      <c r="J329" s="325" t="n"/>
      <c r="K329" s="325" t="n"/>
      <c r="L329" s="325" t="n"/>
      <c r="M329" s="325" t="n"/>
      <c r="N329" s="325" t="n"/>
      <c r="O329" s="325" t="n"/>
      <c r="P329" s="325" t="n"/>
      <c r="Q329" s="325" t="n"/>
      <c r="R329" s="325" t="n"/>
      <c r="S329" s="325" t="n"/>
      <c r="T329" s="325" t="n"/>
      <c r="U329" s="325" t="n"/>
      <c r="V329" s="325" t="n"/>
      <c r="W329" s="325" t="n"/>
      <c r="X329" s="325" t="n"/>
      <c r="Y329" s="325" t="n"/>
      <c r="Z329" s="325" t="n"/>
    </row>
    <row r="330" ht="12.75" customHeight="1" s="412">
      <c r="A330" s="325" t="n"/>
      <c r="B330" s="325" t="n"/>
      <c r="C330" s="325" t="n"/>
      <c r="D330" s="325" t="n"/>
      <c r="E330" s="325" t="n"/>
      <c r="F330" s="325" t="n"/>
      <c r="G330" s="325" t="n"/>
      <c r="H330" s="325" t="n"/>
      <c r="I330" s="325" t="n"/>
      <c r="J330" s="325" t="n"/>
      <c r="K330" s="325" t="n"/>
      <c r="L330" s="325" t="n"/>
      <c r="M330" s="325" t="n"/>
      <c r="N330" s="325" t="n"/>
      <c r="O330" s="325" t="n"/>
      <c r="P330" s="325" t="n"/>
      <c r="Q330" s="325" t="n"/>
      <c r="R330" s="325" t="n"/>
      <c r="S330" s="325" t="n"/>
      <c r="T330" s="325" t="n"/>
      <c r="U330" s="325" t="n"/>
      <c r="V330" s="325" t="n"/>
      <c r="W330" s="325" t="n"/>
      <c r="X330" s="325" t="n"/>
      <c r="Y330" s="325" t="n"/>
      <c r="Z330" s="325" t="n"/>
    </row>
    <row r="331" ht="12.75" customHeight="1" s="412">
      <c r="A331" s="325" t="n"/>
      <c r="B331" s="325" t="n"/>
      <c r="C331" s="325" t="n"/>
      <c r="D331" s="325" t="n"/>
      <c r="E331" s="325" t="n"/>
      <c r="F331" s="325" t="n"/>
      <c r="G331" s="325" t="n"/>
      <c r="H331" s="325" t="n"/>
      <c r="I331" s="325" t="n"/>
      <c r="J331" s="325" t="n"/>
      <c r="K331" s="325" t="n"/>
      <c r="L331" s="325" t="n"/>
      <c r="M331" s="325" t="n"/>
      <c r="N331" s="325" t="n"/>
      <c r="O331" s="325" t="n"/>
      <c r="P331" s="325" t="n"/>
      <c r="Q331" s="325" t="n"/>
      <c r="R331" s="325" t="n"/>
      <c r="S331" s="325" t="n"/>
      <c r="T331" s="325" t="n"/>
      <c r="U331" s="325" t="n"/>
      <c r="V331" s="325" t="n"/>
      <c r="W331" s="325" t="n"/>
      <c r="X331" s="325" t="n"/>
      <c r="Y331" s="325" t="n"/>
      <c r="Z331" s="325" t="n"/>
    </row>
    <row r="332" ht="12.75" customHeight="1" s="412">
      <c r="A332" s="325" t="n"/>
      <c r="B332" s="325" t="n"/>
      <c r="C332" s="325" t="n"/>
      <c r="D332" s="325" t="n"/>
      <c r="E332" s="325" t="n"/>
      <c r="F332" s="325" t="n"/>
      <c r="G332" s="325" t="n"/>
      <c r="H332" s="325" t="n"/>
      <c r="I332" s="325" t="n"/>
      <c r="J332" s="325" t="n"/>
      <c r="K332" s="325" t="n"/>
      <c r="L332" s="325" t="n"/>
      <c r="M332" s="325" t="n"/>
      <c r="N332" s="325" t="n"/>
      <c r="O332" s="325" t="n"/>
      <c r="P332" s="325" t="n"/>
      <c r="Q332" s="325" t="n"/>
      <c r="R332" s="325" t="n"/>
      <c r="S332" s="325" t="n"/>
      <c r="T332" s="325" t="n"/>
      <c r="U332" s="325" t="n"/>
      <c r="V332" s="325" t="n"/>
      <c r="W332" s="325" t="n"/>
      <c r="X332" s="325" t="n"/>
      <c r="Y332" s="325" t="n"/>
      <c r="Z332" s="325" t="n"/>
    </row>
    <row r="333" ht="12.75" customHeight="1" s="412">
      <c r="A333" s="325" t="n"/>
      <c r="B333" s="325" t="n"/>
      <c r="C333" s="325" t="n"/>
      <c r="D333" s="325" t="n"/>
      <c r="E333" s="325" t="n"/>
      <c r="F333" s="325" t="n"/>
      <c r="G333" s="325" t="n"/>
      <c r="H333" s="325" t="n"/>
      <c r="I333" s="325" t="n"/>
      <c r="J333" s="325" t="n"/>
      <c r="K333" s="325" t="n"/>
      <c r="L333" s="325" t="n"/>
      <c r="M333" s="325" t="n"/>
      <c r="N333" s="325" t="n"/>
      <c r="O333" s="325" t="n"/>
      <c r="P333" s="325" t="n"/>
      <c r="Q333" s="325" t="n"/>
      <c r="R333" s="325" t="n"/>
      <c r="S333" s="325" t="n"/>
      <c r="T333" s="325" t="n"/>
      <c r="U333" s="325" t="n"/>
      <c r="V333" s="325" t="n"/>
      <c r="W333" s="325" t="n"/>
      <c r="X333" s="325" t="n"/>
      <c r="Y333" s="325" t="n"/>
      <c r="Z333" s="325" t="n"/>
    </row>
    <row r="334" ht="12.75" customHeight="1" s="412">
      <c r="A334" s="325" t="n"/>
      <c r="B334" s="325" t="n"/>
      <c r="C334" s="325" t="n"/>
      <c r="D334" s="325" t="n"/>
      <c r="E334" s="325" t="n"/>
      <c r="F334" s="325" t="n"/>
      <c r="G334" s="325" t="n"/>
      <c r="H334" s="325" t="n"/>
      <c r="I334" s="325" t="n"/>
      <c r="J334" s="325" t="n"/>
      <c r="K334" s="325" t="n"/>
      <c r="L334" s="325" t="n"/>
      <c r="M334" s="325" t="n"/>
      <c r="N334" s="325" t="n"/>
      <c r="O334" s="325" t="n"/>
      <c r="P334" s="325" t="n"/>
      <c r="Q334" s="325" t="n"/>
      <c r="R334" s="325" t="n"/>
      <c r="S334" s="325" t="n"/>
      <c r="T334" s="325" t="n"/>
      <c r="U334" s="325" t="n"/>
      <c r="V334" s="325" t="n"/>
      <c r="W334" s="325" t="n"/>
      <c r="X334" s="325" t="n"/>
      <c r="Y334" s="325" t="n"/>
      <c r="Z334" s="325" t="n"/>
    </row>
    <row r="335" ht="12.75" customHeight="1" s="412">
      <c r="A335" s="325" t="n"/>
      <c r="B335" s="325" t="n"/>
      <c r="C335" s="325" t="n"/>
      <c r="D335" s="325" t="n"/>
      <c r="E335" s="325" t="n"/>
      <c r="F335" s="325" t="n"/>
      <c r="G335" s="325" t="n"/>
      <c r="H335" s="325" t="n"/>
      <c r="I335" s="325" t="n"/>
      <c r="J335" s="325" t="n"/>
      <c r="K335" s="325" t="n"/>
      <c r="L335" s="325" t="n"/>
      <c r="M335" s="325" t="n"/>
      <c r="N335" s="325" t="n"/>
      <c r="O335" s="325" t="n"/>
      <c r="P335" s="325" t="n"/>
      <c r="Q335" s="325" t="n"/>
      <c r="R335" s="325" t="n"/>
      <c r="S335" s="325" t="n"/>
      <c r="T335" s="325" t="n"/>
      <c r="U335" s="325" t="n"/>
      <c r="V335" s="325" t="n"/>
      <c r="W335" s="325" t="n"/>
      <c r="X335" s="325" t="n"/>
      <c r="Y335" s="325" t="n"/>
      <c r="Z335" s="325" t="n"/>
    </row>
    <row r="336" ht="12.75" customHeight="1" s="412">
      <c r="A336" s="325" t="n"/>
      <c r="B336" s="325" t="n"/>
      <c r="C336" s="325" t="n"/>
      <c r="D336" s="325" t="n"/>
      <c r="E336" s="325" t="n"/>
      <c r="F336" s="325" t="n"/>
      <c r="G336" s="325" t="n"/>
      <c r="H336" s="325" t="n"/>
      <c r="I336" s="325" t="n"/>
      <c r="J336" s="325" t="n"/>
      <c r="K336" s="325" t="n"/>
      <c r="L336" s="325" t="n"/>
      <c r="M336" s="325" t="n"/>
      <c r="N336" s="325" t="n"/>
      <c r="O336" s="325" t="n"/>
      <c r="P336" s="325" t="n"/>
      <c r="Q336" s="325" t="n"/>
      <c r="R336" s="325" t="n"/>
      <c r="S336" s="325" t="n"/>
      <c r="T336" s="325" t="n"/>
      <c r="U336" s="325" t="n"/>
      <c r="V336" s="325" t="n"/>
      <c r="W336" s="325" t="n"/>
      <c r="X336" s="325" t="n"/>
      <c r="Y336" s="325" t="n"/>
      <c r="Z336" s="325" t="n"/>
    </row>
    <row r="337" ht="12.75" customHeight="1" s="412">
      <c r="A337" s="325" t="n"/>
      <c r="B337" s="325" t="n"/>
      <c r="C337" s="325" t="n"/>
      <c r="D337" s="325" t="n"/>
      <c r="E337" s="325" t="n"/>
      <c r="F337" s="325" t="n"/>
      <c r="G337" s="325" t="n"/>
      <c r="H337" s="325" t="n"/>
      <c r="I337" s="325" t="n"/>
      <c r="J337" s="325" t="n"/>
      <c r="K337" s="325" t="n"/>
      <c r="L337" s="325" t="n"/>
      <c r="M337" s="325" t="n"/>
      <c r="N337" s="325" t="n"/>
      <c r="O337" s="325" t="n"/>
      <c r="P337" s="325" t="n"/>
      <c r="Q337" s="325" t="n"/>
      <c r="R337" s="325" t="n"/>
      <c r="S337" s="325" t="n"/>
      <c r="T337" s="325" t="n"/>
      <c r="U337" s="325" t="n"/>
      <c r="V337" s="325" t="n"/>
      <c r="W337" s="325" t="n"/>
      <c r="X337" s="325" t="n"/>
      <c r="Y337" s="325" t="n"/>
      <c r="Z337" s="325" t="n"/>
    </row>
    <row r="338" ht="12.75" customHeight="1" s="412">
      <c r="A338" s="325" t="n"/>
      <c r="B338" s="325" t="n"/>
      <c r="C338" s="325" t="n"/>
      <c r="D338" s="325" t="n"/>
      <c r="E338" s="325" t="n"/>
      <c r="F338" s="325" t="n"/>
      <c r="G338" s="325" t="n"/>
      <c r="H338" s="325" t="n"/>
      <c r="I338" s="325" t="n"/>
      <c r="J338" s="325" t="n"/>
      <c r="K338" s="325" t="n"/>
      <c r="L338" s="325" t="n"/>
      <c r="M338" s="325" t="n"/>
      <c r="N338" s="325" t="n"/>
      <c r="O338" s="325" t="n"/>
      <c r="P338" s="325" t="n"/>
      <c r="Q338" s="325" t="n"/>
      <c r="R338" s="325" t="n"/>
      <c r="S338" s="325" t="n"/>
      <c r="T338" s="325" t="n"/>
      <c r="U338" s="325" t="n"/>
      <c r="V338" s="325" t="n"/>
      <c r="W338" s="325" t="n"/>
      <c r="X338" s="325" t="n"/>
      <c r="Y338" s="325" t="n"/>
      <c r="Z338" s="325" t="n"/>
    </row>
    <row r="339" ht="12.75" customHeight="1" s="412">
      <c r="A339" s="325" t="n"/>
      <c r="B339" s="325" t="n"/>
      <c r="C339" s="325" t="n"/>
      <c r="D339" s="325" t="n"/>
      <c r="E339" s="325" t="n"/>
      <c r="F339" s="325" t="n"/>
      <c r="G339" s="325" t="n"/>
      <c r="H339" s="325" t="n"/>
      <c r="I339" s="325" t="n"/>
      <c r="J339" s="325" t="n"/>
      <c r="K339" s="325" t="n"/>
      <c r="L339" s="325" t="n"/>
      <c r="M339" s="325" t="n"/>
      <c r="N339" s="325" t="n"/>
      <c r="O339" s="325" t="n"/>
      <c r="P339" s="325" t="n"/>
      <c r="Q339" s="325" t="n"/>
      <c r="R339" s="325" t="n"/>
      <c r="S339" s="325" t="n"/>
      <c r="T339" s="325" t="n"/>
      <c r="U339" s="325" t="n"/>
      <c r="V339" s="325" t="n"/>
      <c r="W339" s="325" t="n"/>
      <c r="X339" s="325" t="n"/>
      <c r="Y339" s="325" t="n"/>
      <c r="Z339" s="325" t="n"/>
    </row>
    <row r="340" ht="12.75" customHeight="1" s="412">
      <c r="A340" s="325" t="n"/>
      <c r="B340" s="325" t="n"/>
      <c r="C340" s="325" t="n"/>
      <c r="D340" s="325" t="n"/>
      <c r="E340" s="325" t="n"/>
      <c r="F340" s="325" t="n"/>
      <c r="G340" s="325" t="n"/>
      <c r="H340" s="325" t="n"/>
      <c r="I340" s="325" t="n"/>
      <c r="J340" s="325" t="n"/>
      <c r="K340" s="325" t="n"/>
      <c r="L340" s="325" t="n"/>
      <c r="M340" s="325" t="n"/>
      <c r="N340" s="325" t="n"/>
      <c r="O340" s="325" t="n"/>
      <c r="P340" s="325" t="n"/>
      <c r="Q340" s="325" t="n"/>
      <c r="R340" s="325" t="n"/>
      <c r="S340" s="325" t="n"/>
      <c r="T340" s="325" t="n"/>
      <c r="U340" s="325" t="n"/>
      <c r="V340" s="325" t="n"/>
      <c r="W340" s="325" t="n"/>
      <c r="X340" s="325" t="n"/>
      <c r="Y340" s="325" t="n"/>
      <c r="Z340" s="325" t="n"/>
    </row>
    <row r="341" ht="12.75" customHeight="1" s="412">
      <c r="A341" s="325" t="n"/>
      <c r="B341" s="325" t="n"/>
      <c r="C341" s="325" t="n"/>
      <c r="D341" s="325" t="n"/>
      <c r="E341" s="325" t="n"/>
      <c r="F341" s="325" t="n"/>
      <c r="G341" s="325" t="n"/>
      <c r="H341" s="325" t="n"/>
      <c r="I341" s="325" t="n"/>
      <c r="J341" s="325" t="n"/>
      <c r="K341" s="325" t="n"/>
      <c r="L341" s="325" t="n"/>
      <c r="M341" s="325" t="n"/>
      <c r="N341" s="325" t="n"/>
      <c r="O341" s="325" t="n"/>
      <c r="P341" s="325" t="n"/>
      <c r="Q341" s="325" t="n"/>
      <c r="R341" s="325" t="n"/>
      <c r="S341" s="325" t="n"/>
      <c r="T341" s="325" t="n"/>
      <c r="U341" s="325" t="n"/>
      <c r="V341" s="325" t="n"/>
      <c r="W341" s="325" t="n"/>
      <c r="X341" s="325" t="n"/>
      <c r="Y341" s="325" t="n"/>
      <c r="Z341" s="325" t="n"/>
    </row>
    <row r="342" ht="12.75" customHeight="1" s="412">
      <c r="A342" s="325" t="n"/>
      <c r="B342" s="325" t="n"/>
      <c r="C342" s="325" t="n"/>
      <c r="D342" s="325" t="n"/>
      <c r="E342" s="325" t="n"/>
      <c r="F342" s="325" t="n"/>
      <c r="G342" s="325" t="n"/>
      <c r="H342" s="325" t="n"/>
      <c r="I342" s="325" t="n"/>
      <c r="J342" s="325" t="n"/>
      <c r="K342" s="325" t="n"/>
      <c r="L342" s="325" t="n"/>
      <c r="M342" s="325" t="n"/>
      <c r="N342" s="325" t="n"/>
      <c r="O342" s="325" t="n"/>
      <c r="P342" s="325" t="n"/>
      <c r="Q342" s="325" t="n"/>
      <c r="R342" s="325" t="n"/>
      <c r="S342" s="325" t="n"/>
      <c r="T342" s="325" t="n"/>
      <c r="U342" s="325" t="n"/>
      <c r="V342" s="325" t="n"/>
      <c r="W342" s="325" t="n"/>
      <c r="X342" s="325" t="n"/>
      <c r="Y342" s="325" t="n"/>
      <c r="Z342" s="325" t="n"/>
    </row>
    <row r="343" ht="12.75" customHeight="1" s="412">
      <c r="A343" s="325" t="n"/>
      <c r="B343" s="325" t="n"/>
      <c r="C343" s="325" t="n"/>
      <c r="D343" s="325" t="n"/>
      <c r="E343" s="325" t="n"/>
      <c r="F343" s="325" t="n"/>
      <c r="G343" s="325" t="n"/>
      <c r="H343" s="325" t="n"/>
      <c r="I343" s="325" t="n"/>
      <c r="J343" s="325" t="n"/>
      <c r="K343" s="325" t="n"/>
      <c r="L343" s="325" t="n"/>
      <c r="M343" s="325" t="n"/>
      <c r="N343" s="325" t="n"/>
      <c r="O343" s="325" t="n"/>
      <c r="P343" s="325" t="n"/>
      <c r="Q343" s="325" t="n"/>
      <c r="R343" s="325" t="n"/>
      <c r="S343" s="325" t="n"/>
      <c r="T343" s="325" t="n"/>
      <c r="U343" s="325" t="n"/>
      <c r="V343" s="325" t="n"/>
      <c r="W343" s="325" t="n"/>
      <c r="X343" s="325" t="n"/>
      <c r="Y343" s="325" t="n"/>
      <c r="Z343" s="325" t="n"/>
    </row>
    <row r="344" ht="12.75" customHeight="1" s="412">
      <c r="A344" s="325" t="n"/>
      <c r="B344" s="325" t="n"/>
      <c r="C344" s="325" t="n"/>
      <c r="D344" s="325" t="n"/>
      <c r="E344" s="325" t="n"/>
      <c r="F344" s="325" t="n"/>
      <c r="G344" s="325" t="n"/>
      <c r="H344" s="325" t="n"/>
      <c r="I344" s="325" t="n"/>
      <c r="J344" s="325" t="n"/>
      <c r="K344" s="325" t="n"/>
      <c r="L344" s="325" t="n"/>
      <c r="M344" s="325" t="n"/>
      <c r="N344" s="325" t="n"/>
      <c r="O344" s="325" t="n"/>
      <c r="P344" s="325" t="n"/>
      <c r="Q344" s="325" t="n"/>
      <c r="R344" s="325" t="n"/>
      <c r="S344" s="325" t="n"/>
      <c r="T344" s="325" t="n"/>
      <c r="U344" s="325" t="n"/>
      <c r="V344" s="325" t="n"/>
      <c r="W344" s="325" t="n"/>
      <c r="X344" s="325" t="n"/>
      <c r="Y344" s="325" t="n"/>
      <c r="Z344" s="325" t="n"/>
    </row>
    <row r="345" ht="12.75" customHeight="1" s="412">
      <c r="A345" s="325" t="n"/>
      <c r="B345" s="325" t="n"/>
      <c r="C345" s="325" t="n"/>
      <c r="D345" s="325" t="n"/>
      <c r="E345" s="325" t="n"/>
      <c r="F345" s="325" t="n"/>
      <c r="G345" s="325" t="n"/>
      <c r="H345" s="325" t="n"/>
      <c r="I345" s="325" t="n"/>
      <c r="J345" s="325" t="n"/>
      <c r="K345" s="325" t="n"/>
      <c r="L345" s="325" t="n"/>
      <c r="M345" s="325" t="n"/>
      <c r="N345" s="325" t="n"/>
      <c r="O345" s="325" t="n"/>
      <c r="P345" s="325" t="n"/>
      <c r="Q345" s="325" t="n"/>
      <c r="R345" s="325" t="n"/>
      <c r="S345" s="325" t="n"/>
      <c r="T345" s="325" t="n"/>
      <c r="U345" s="325" t="n"/>
      <c r="V345" s="325" t="n"/>
      <c r="W345" s="325" t="n"/>
      <c r="X345" s="325" t="n"/>
      <c r="Y345" s="325" t="n"/>
      <c r="Z345" s="325" t="n"/>
    </row>
    <row r="346" ht="12.75" customHeight="1" s="412">
      <c r="A346" s="325" t="n"/>
      <c r="B346" s="325" t="n"/>
      <c r="C346" s="325" t="n"/>
      <c r="D346" s="325" t="n"/>
      <c r="E346" s="325" t="n"/>
      <c r="F346" s="325" t="n"/>
      <c r="G346" s="325" t="n"/>
      <c r="H346" s="325" t="n"/>
      <c r="I346" s="325" t="n"/>
      <c r="J346" s="325" t="n"/>
      <c r="K346" s="325" t="n"/>
      <c r="L346" s="325" t="n"/>
      <c r="M346" s="325" t="n"/>
      <c r="N346" s="325" t="n"/>
      <c r="O346" s="325" t="n"/>
      <c r="P346" s="325" t="n"/>
      <c r="Q346" s="325" t="n"/>
      <c r="R346" s="325" t="n"/>
      <c r="S346" s="325" t="n"/>
      <c r="T346" s="325" t="n"/>
      <c r="U346" s="325" t="n"/>
      <c r="V346" s="325" t="n"/>
      <c r="W346" s="325" t="n"/>
      <c r="X346" s="325" t="n"/>
      <c r="Y346" s="325" t="n"/>
      <c r="Z346" s="325" t="n"/>
    </row>
    <row r="347" ht="12.75" customHeight="1" s="412">
      <c r="A347" s="325" t="n"/>
      <c r="B347" s="325" t="n"/>
      <c r="C347" s="325" t="n"/>
      <c r="D347" s="325" t="n"/>
      <c r="E347" s="325" t="n"/>
      <c r="F347" s="325" t="n"/>
      <c r="G347" s="325" t="n"/>
      <c r="H347" s="325" t="n"/>
      <c r="I347" s="325" t="n"/>
      <c r="J347" s="325" t="n"/>
      <c r="K347" s="325" t="n"/>
      <c r="L347" s="325" t="n"/>
      <c r="M347" s="325" t="n"/>
      <c r="N347" s="325" t="n"/>
      <c r="O347" s="325" t="n"/>
      <c r="P347" s="325" t="n"/>
      <c r="Q347" s="325" t="n"/>
      <c r="R347" s="325" t="n"/>
      <c r="S347" s="325" t="n"/>
      <c r="T347" s="325" t="n"/>
      <c r="U347" s="325" t="n"/>
      <c r="V347" s="325" t="n"/>
      <c r="W347" s="325" t="n"/>
      <c r="X347" s="325" t="n"/>
      <c r="Y347" s="325" t="n"/>
      <c r="Z347" s="325" t="n"/>
    </row>
    <row r="348" ht="12.75" customHeight="1" s="412">
      <c r="A348" s="325" t="n"/>
      <c r="B348" s="325" t="n"/>
      <c r="C348" s="325" t="n"/>
      <c r="D348" s="325" t="n"/>
      <c r="E348" s="325" t="n"/>
      <c r="F348" s="325" t="n"/>
      <c r="G348" s="325" t="n"/>
      <c r="H348" s="325" t="n"/>
      <c r="I348" s="325" t="n"/>
      <c r="J348" s="325" t="n"/>
      <c r="K348" s="325" t="n"/>
      <c r="L348" s="325" t="n"/>
      <c r="M348" s="325" t="n"/>
      <c r="N348" s="325" t="n"/>
      <c r="O348" s="325" t="n"/>
      <c r="P348" s="325" t="n"/>
      <c r="Q348" s="325" t="n"/>
      <c r="R348" s="325" t="n"/>
      <c r="S348" s="325" t="n"/>
      <c r="T348" s="325" t="n"/>
      <c r="U348" s="325" t="n"/>
      <c r="V348" s="325" t="n"/>
      <c r="W348" s="325" t="n"/>
      <c r="X348" s="325" t="n"/>
      <c r="Y348" s="325" t="n"/>
      <c r="Z348" s="325" t="n"/>
    </row>
    <row r="349" ht="12.75" customHeight="1" s="412">
      <c r="A349" s="325" t="n"/>
      <c r="B349" s="325" t="n"/>
      <c r="C349" s="325" t="n"/>
      <c r="D349" s="325" t="n"/>
      <c r="E349" s="325" t="n"/>
      <c r="F349" s="325" t="n"/>
      <c r="G349" s="325" t="n"/>
      <c r="H349" s="325" t="n"/>
      <c r="I349" s="325" t="n"/>
      <c r="J349" s="325" t="n"/>
      <c r="K349" s="325" t="n"/>
      <c r="L349" s="325" t="n"/>
      <c r="M349" s="325" t="n"/>
      <c r="N349" s="325" t="n"/>
      <c r="O349" s="325" t="n"/>
      <c r="P349" s="325" t="n"/>
      <c r="Q349" s="325" t="n"/>
      <c r="R349" s="325" t="n"/>
      <c r="S349" s="325" t="n"/>
      <c r="T349" s="325" t="n"/>
      <c r="U349" s="325" t="n"/>
      <c r="V349" s="325" t="n"/>
      <c r="W349" s="325" t="n"/>
      <c r="X349" s="325" t="n"/>
      <c r="Y349" s="325" t="n"/>
      <c r="Z349" s="325" t="n"/>
    </row>
    <row r="350" ht="12.75" customHeight="1" s="412">
      <c r="A350" s="325" t="n"/>
      <c r="B350" s="325" t="n"/>
      <c r="C350" s="325" t="n"/>
      <c r="D350" s="325" t="n"/>
      <c r="E350" s="325" t="n"/>
      <c r="F350" s="325" t="n"/>
      <c r="G350" s="325" t="n"/>
      <c r="H350" s="325" t="n"/>
      <c r="I350" s="325" t="n"/>
      <c r="J350" s="325" t="n"/>
      <c r="K350" s="325" t="n"/>
      <c r="L350" s="325" t="n"/>
      <c r="M350" s="325" t="n"/>
      <c r="N350" s="325" t="n"/>
      <c r="O350" s="325" t="n"/>
      <c r="P350" s="325" t="n"/>
      <c r="Q350" s="325" t="n"/>
      <c r="R350" s="325" t="n"/>
      <c r="S350" s="325" t="n"/>
      <c r="T350" s="325" t="n"/>
      <c r="U350" s="325" t="n"/>
      <c r="V350" s="325" t="n"/>
      <c r="W350" s="325" t="n"/>
      <c r="X350" s="325" t="n"/>
      <c r="Y350" s="325" t="n"/>
      <c r="Z350" s="325" t="n"/>
    </row>
    <row r="351" ht="12.75" customHeight="1" s="412">
      <c r="A351" s="325" t="n"/>
      <c r="B351" s="325" t="n"/>
      <c r="C351" s="325" t="n"/>
      <c r="D351" s="325" t="n"/>
      <c r="E351" s="325" t="n"/>
      <c r="F351" s="325" t="n"/>
      <c r="G351" s="325" t="n"/>
      <c r="H351" s="325" t="n"/>
      <c r="I351" s="325" t="n"/>
      <c r="J351" s="325" t="n"/>
      <c r="K351" s="325" t="n"/>
      <c r="L351" s="325" t="n"/>
      <c r="M351" s="325" t="n"/>
      <c r="N351" s="325" t="n"/>
      <c r="O351" s="325" t="n"/>
      <c r="P351" s="325" t="n"/>
      <c r="Q351" s="325" t="n"/>
      <c r="R351" s="325" t="n"/>
      <c r="S351" s="325" t="n"/>
      <c r="T351" s="325" t="n"/>
      <c r="U351" s="325" t="n"/>
      <c r="V351" s="325" t="n"/>
      <c r="W351" s="325" t="n"/>
      <c r="X351" s="325" t="n"/>
      <c r="Y351" s="325" t="n"/>
      <c r="Z351" s="325" t="n"/>
    </row>
    <row r="352" ht="12.75" customHeight="1" s="412">
      <c r="A352" s="325" t="n"/>
      <c r="B352" s="325" t="n"/>
      <c r="C352" s="325" t="n"/>
      <c r="D352" s="325" t="n"/>
      <c r="E352" s="325" t="n"/>
      <c r="F352" s="325" t="n"/>
      <c r="G352" s="325" t="n"/>
      <c r="H352" s="325" t="n"/>
      <c r="I352" s="325" t="n"/>
      <c r="J352" s="325" t="n"/>
      <c r="K352" s="325" t="n"/>
      <c r="L352" s="325" t="n"/>
      <c r="M352" s="325" t="n"/>
      <c r="N352" s="325" t="n"/>
      <c r="O352" s="325" t="n"/>
      <c r="P352" s="325" t="n"/>
      <c r="Q352" s="325" t="n"/>
      <c r="R352" s="325" t="n"/>
      <c r="S352" s="325" t="n"/>
      <c r="T352" s="325" t="n"/>
      <c r="U352" s="325" t="n"/>
      <c r="V352" s="325" t="n"/>
      <c r="W352" s="325" t="n"/>
      <c r="X352" s="325" t="n"/>
      <c r="Y352" s="325" t="n"/>
      <c r="Z352" s="325" t="n"/>
    </row>
    <row r="353" ht="12.75" customHeight="1" s="412">
      <c r="A353" s="325" t="n"/>
      <c r="B353" s="325" t="n"/>
      <c r="C353" s="325" t="n"/>
      <c r="D353" s="325" t="n"/>
      <c r="E353" s="325" t="n"/>
      <c r="F353" s="325" t="n"/>
      <c r="G353" s="325" t="n"/>
      <c r="H353" s="325" t="n"/>
      <c r="I353" s="325" t="n"/>
      <c r="J353" s="325" t="n"/>
      <c r="K353" s="325" t="n"/>
      <c r="L353" s="325" t="n"/>
      <c r="M353" s="325" t="n"/>
      <c r="N353" s="325" t="n"/>
      <c r="O353" s="325" t="n"/>
      <c r="P353" s="325" t="n"/>
      <c r="Q353" s="325" t="n"/>
      <c r="R353" s="325" t="n"/>
      <c r="S353" s="325" t="n"/>
      <c r="T353" s="325" t="n"/>
      <c r="U353" s="325" t="n"/>
      <c r="V353" s="325" t="n"/>
      <c r="W353" s="325" t="n"/>
      <c r="X353" s="325" t="n"/>
      <c r="Y353" s="325" t="n"/>
      <c r="Z353" s="325" t="n"/>
    </row>
    <row r="354" ht="12.75" customHeight="1" s="412">
      <c r="A354" s="325" t="n"/>
      <c r="B354" s="325" t="n"/>
      <c r="C354" s="325" t="n"/>
      <c r="D354" s="325" t="n"/>
      <c r="E354" s="325" t="n"/>
      <c r="F354" s="325" t="n"/>
      <c r="G354" s="325" t="n"/>
      <c r="H354" s="325" t="n"/>
      <c r="I354" s="325" t="n"/>
      <c r="J354" s="325" t="n"/>
      <c r="K354" s="325" t="n"/>
      <c r="L354" s="325" t="n"/>
      <c r="M354" s="325" t="n"/>
      <c r="N354" s="325" t="n"/>
      <c r="O354" s="325" t="n"/>
      <c r="P354" s="325" t="n"/>
      <c r="Q354" s="325" t="n"/>
      <c r="R354" s="325" t="n"/>
      <c r="S354" s="325" t="n"/>
      <c r="T354" s="325" t="n"/>
      <c r="U354" s="325" t="n"/>
      <c r="V354" s="325" t="n"/>
      <c r="W354" s="325" t="n"/>
      <c r="X354" s="325" t="n"/>
      <c r="Y354" s="325" t="n"/>
      <c r="Z354" s="325" t="n"/>
    </row>
    <row r="355" ht="12.75" customHeight="1" s="412">
      <c r="A355" s="325" t="n"/>
      <c r="B355" s="325" t="n"/>
      <c r="C355" s="325" t="n"/>
      <c r="D355" s="325" t="n"/>
      <c r="E355" s="325" t="n"/>
      <c r="F355" s="325" t="n"/>
      <c r="G355" s="325" t="n"/>
      <c r="H355" s="325" t="n"/>
      <c r="I355" s="325" t="n"/>
      <c r="J355" s="325" t="n"/>
      <c r="K355" s="325" t="n"/>
      <c r="L355" s="325" t="n"/>
      <c r="M355" s="325" t="n"/>
      <c r="N355" s="325" t="n"/>
      <c r="O355" s="325" t="n"/>
      <c r="P355" s="325" t="n"/>
      <c r="Q355" s="325" t="n"/>
      <c r="R355" s="325" t="n"/>
      <c r="S355" s="325" t="n"/>
      <c r="T355" s="325" t="n"/>
      <c r="U355" s="325" t="n"/>
      <c r="V355" s="325" t="n"/>
      <c r="W355" s="325" t="n"/>
      <c r="X355" s="325" t="n"/>
      <c r="Y355" s="325" t="n"/>
      <c r="Z355" s="325" t="n"/>
    </row>
    <row r="356" ht="12.75" customHeight="1" s="412">
      <c r="A356" s="325" t="n"/>
      <c r="B356" s="325" t="n"/>
      <c r="C356" s="325" t="n"/>
      <c r="D356" s="325" t="n"/>
      <c r="E356" s="325" t="n"/>
      <c r="F356" s="325" t="n"/>
      <c r="G356" s="325" t="n"/>
      <c r="H356" s="325" t="n"/>
      <c r="I356" s="325" t="n"/>
      <c r="J356" s="325" t="n"/>
      <c r="K356" s="325" t="n"/>
      <c r="L356" s="325" t="n"/>
      <c r="M356" s="325" t="n"/>
      <c r="N356" s="325" t="n"/>
      <c r="O356" s="325" t="n"/>
      <c r="P356" s="325" t="n"/>
      <c r="Q356" s="325" t="n"/>
      <c r="R356" s="325" t="n"/>
      <c r="S356" s="325" t="n"/>
      <c r="T356" s="325" t="n"/>
      <c r="U356" s="325" t="n"/>
      <c r="V356" s="325" t="n"/>
      <c r="W356" s="325" t="n"/>
      <c r="X356" s="325" t="n"/>
      <c r="Y356" s="325" t="n"/>
      <c r="Z356" s="325" t="n"/>
    </row>
    <row r="357" ht="12.75" customHeight="1" s="412">
      <c r="A357" s="325" t="n"/>
      <c r="B357" s="325" t="n"/>
      <c r="C357" s="325" t="n"/>
      <c r="D357" s="325" t="n"/>
      <c r="E357" s="325" t="n"/>
      <c r="F357" s="325" t="n"/>
      <c r="G357" s="325" t="n"/>
      <c r="H357" s="325" t="n"/>
      <c r="I357" s="325" t="n"/>
      <c r="J357" s="325" t="n"/>
      <c r="K357" s="325" t="n"/>
      <c r="L357" s="325" t="n"/>
      <c r="M357" s="325" t="n"/>
      <c r="N357" s="325" t="n"/>
      <c r="O357" s="325" t="n"/>
      <c r="P357" s="325" t="n"/>
      <c r="Q357" s="325" t="n"/>
      <c r="R357" s="325" t="n"/>
      <c r="S357" s="325" t="n"/>
      <c r="T357" s="325" t="n"/>
      <c r="U357" s="325" t="n"/>
      <c r="V357" s="325" t="n"/>
      <c r="W357" s="325" t="n"/>
      <c r="X357" s="325" t="n"/>
      <c r="Y357" s="325" t="n"/>
      <c r="Z357" s="325" t="n"/>
    </row>
    <row r="358" ht="12.75" customHeight="1" s="412">
      <c r="A358" s="325" t="n"/>
      <c r="B358" s="325" t="n"/>
      <c r="C358" s="325" t="n"/>
      <c r="D358" s="325" t="n"/>
      <c r="E358" s="325" t="n"/>
      <c r="F358" s="325" t="n"/>
      <c r="G358" s="325" t="n"/>
      <c r="H358" s="325" t="n"/>
      <c r="I358" s="325" t="n"/>
      <c r="J358" s="325" t="n"/>
      <c r="K358" s="325" t="n"/>
      <c r="L358" s="325" t="n"/>
      <c r="M358" s="325" t="n"/>
      <c r="N358" s="325" t="n"/>
      <c r="O358" s="325" t="n"/>
      <c r="P358" s="325" t="n"/>
      <c r="Q358" s="325" t="n"/>
      <c r="R358" s="325" t="n"/>
      <c r="S358" s="325" t="n"/>
      <c r="T358" s="325" t="n"/>
      <c r="U358" s="325" t="n"/>
      <c r="V358" s="325" t="n"/>
      <c r="W358" s="325" t="n"/>
      <c r="X358" s="325" t="n"/>
      <c r="Y358" s="325" t="n"/>
      <c r="Z358" s="325" t="n"/>
    </row>
    <row r="359" ht="12.75" customHeight="1" s="412">
      <c r="A359" s="325" t="n"/>
      <c r="B359" s="325" t="n"/>
      <c r="C359" s="325" t="n"/>
      <c r="D359" s="325" t="n"/>
      <c r="E359" s="325" t="n"/>
      <c r="F359" s="325" t="n"/>
      <c r="G359" s="325" t="n"/>
      <c r="H359" s="325" t="n"/>
      <c r="I359" s="325" t="n"/>
      <c r="J359" s="325" t="n"/>
      <c r="K359" s="325" t="n"/>
      <c r="L359" s="325" t="n"/>
      <c r="M359" s="325" t="n"/>
      <c r="N359" s="325" t="n"/>
      <c r="O359" s="325" t="n"/>
      <c r="P359" s="325" t="n"/>
      <c r="Q359" s="325" t="n"/>
      <c r="R359" s="325" t="n"/>
      <c r="S359" s="325" t="n"/>
      <c r="T359" s="325" t="n"/>
      <c r="U359" s="325" t="n"/>
      <c r="V359" s="325" t="n"/>
      <c r="W359" s="325" t="n"/>
      <c r="X359" s="325" t="n"/>
      <c r="Y359" s="325" t="n"/>
      <c r="Z359" s="325" t="n"/>
    </row>
    <row r="360" ht="12.75" customHeight="1" s="412">
      <c r="A360" s="325" t="n"/>
      <c r="B360" s="325" t="n"/>
      <c r="C360" s="325" t="n"/>
      <c r="D360" s="325" t="n"/>
      <c r="E360" s="325" t="n"/>
      <c r="F360" s="325" t="n"/>
      <c r="G360" s="325" t="n"/>
      <c r="H360" s="325" t="n"/>
      <c r="I360" s="325" t="n"/>
      <c r="J360" s="325" t="n"/>
      <c r="K360" s="325" t="n"/>
      <c r="L360" s="325" t="n"/>
      <c r="M360" s="325" t="n"/>
      <c r="N360" s="325" t="n"/>
      <c r="O360" s="325" t="n"/>
      <c r="P360" s="325" t="n"/>
      <c r="Q360" s="325" t="n"/>
      <c r="R360" s="325" t="n"/>
      <c r="S360" s="325" t="n"/>
      <c r="T360" s="325" t="n"/>
      <c r="U360" s="325" t="n"/>
      <c r="V360" s="325" t="n"/>
      <c r="W360" s="325" t="n"/>
      <c r="X360" s="325" t="n"/>
      <c r="Y360" s="325" t="n"/>
      <c r="Z360" s="325" t="n"/>
    </row>
    <row r="361" ht="12.75" customHeight="1" s="412">
      <c r="A361" s="325" t="n"/>
      <c r="B361" s="325" t="n"/>
      <c r="C361" s="325" t="n"/>
      <c r="D361" s="325" t="n"/>
      <c r="E361" s="325" t="n"/>
      <c r="F361" s="325" t="n"/>
      <c r="G361" s="325" t="n"/>
      <c r="H361" s="325" t="n"/>
      <c r="I361" s="325" t="n"/>
      <c r="J361" s="325" t="n"/>
      <c r="K361" s="325" t="n"/>
      <c r="L361" s="325" t="n"/>
      <c r="M361" s="325" t="n"/>
      <c r="N361" s="325" t="n"/>
      <c r="O361" s="325" t="n"/>
      <c r="P361" s="325" t="n"/>
      <c r="Q361" s="325" t="n"/>
      <c r="R361" s="325" t="n"/>
      <c r="S361" s="325" t="n"/>
      <c r="T361" s="325" t="n"/>
      <c r="U361" s="325" t="n"/>
      <c r="V361" s="325" t="n"/>
      <c r="W361" s="325" t="n"/>
      <c r="X361" s="325" t="n"/>
      <c r="Y361" s="325" t="n"/>
      <c r="Z361" s="325" t="n"/>
    </row>
    <row r="362" ht="12.75" customHeight="1" s="412">
      <c r="A362" s="325" t="n"/>
      <c r="B362" s="325" t="n"/>
      <c r="C362" s="325" t="n"/>
      <c r="D362" s="325" t="n"/>
      <c r="E362" s="325" t="n"/>
      <c r="F362" s="325" t="n"/>
      <c r="G362" s="325" t="n"/>
      <c r="H362" s="325" t="n"/>
      <c r="I362" s="325" t="n"/>
      <c r="J362" s="325" t="n"/>
      <c r="K362" s="325" t="n"/>
      <c r="L362" s="325" t="n"/>
      <c r="M362" s="325" t="n"/>
      <c r="N362" s="325" t="n"/>
      <c r="O362" s="325" t="n"/>
      <c r="P362" s="325" t="n"/>
      <c r="Q362" s="325" t="n"/>
      <c r="R362" s="325" t="n"/>
      <c r="S362" s="325" t="n"/>
      <c r="T362" s="325" t="n"/>
      <c r="U362" s="325" t="n"/>
      <c r="V362" s="325" t="n"/>
      <c r="W362" s="325" t="n"/>
      <c r="X362" s="325" t="n"/>
      <c r="Y362" s="325" t="n"/>
      <c r="Z362" s="325" t="n"/>
    </row>
    <row r="363" ht="12.75" customHeight="1" s="412">
      <c r="A363" s="325" t="n"/>
      <c r="B363" s="325" t="n"/>
      <c r="C363" s="325" t="n"/>
      <c r="D363" s="325" t="n"/>
      <c r="E363" s="325" t="n"/>
      <c r="F363" s="325" t="n"/>
      <c r="G363" s="325" t="n"/>
      <c r="H363" s="325" t="n"/>
      <c r="I363" s="325" t="n"/>
      <c r="J363" s="325" t="n"/>
      <c r="K363" s="325" t="n"/>
      <c r="L363" s="325" t="n"/>
      <c r="M363" s="325" t="n"/>
      <c r="N363" s="325" t="n"/>
      <c r="O363" s="325" t="n"/>
      <c r="P363" s="325" t="n"/>
      <c r="Q363" s="325" t="n"/>
      <c r="R363" s="325" t="n"/>
      <c r="S363" s="325" t="n"/>
      <c r="T363" s="325" t="n"/>
      <c r="U363" s="325" t="n"/>
      <c r="V363" s="325" t="n"/>
      <c r="W363" s="325" t="n"/>
      <c r="X363" s="325" t="n"/>
      <c r="Y363" s="325" t="n"/>
      <c r="Z363" s="325" t="n"/>
    </row>
    <row r="364" ht="12.75" customHeight="1" s="412">
      <c r="A364" s="325" t="n"/>
      <c r="B364" s="325" t="n"/>
      <c r="C364" s="325" t="n"/>
      <c r="D364" s="325" t="n"/>
      <c r="E364" s="325" t="n"/>
      <c r="F364" s="325" t="n"/>
      <c r="G364" s="325" t="n"/>
      <c r="H364" s="325" t="n"/>
      <c r="I364" s="325" t="n"/>
      <c r="J364" s="325" t="n"/>
      <c r="K364" s="325" t="n"/>
      <c r="L364" s="325" t="n"/>
      <c r="M364" s="325" t="n"/>
      <c r="N364" s="325" t="n"/>
      <c r="O364" s="325" t="n"/>
      <c r="P364" s="325" t="n"/>
      <c r="Q364" s="325" t="n"/>
      <c r="R364" s="325" t="n"/>
      <c r="S364" s="325" t="n"/>
      <c r="T364" s="325" t="n"/>
      <c r="U364" s="325" t="n"/>
      <c r="V364" s="325" t="n"/>
      <c r="W364" s="325" t="n"/>
      <c r="X364" s="325" t="n"/>
      <c r="Y364" s="325" t="n"/>
      <c r="Z364" s="325" t="n"/>
    </row>
    <row r="365" ht="12.75" customHeight="1" s="412">
      <c r="A365" s="325" t="n"/>
      <c r="B365" s="325" t="n"/>
      <c r="C365" s="325" t="n"/>
      <c r="D365" s="325" t="n"/>
      <c r="E365" s="325" t="n"/>
      <c r="F365" s="325" t="n"/>
      <c r="G365" s="325" t="n"/>
      <c r="H365" s="325" t="n"/>
      <c r="I365" s="325" t="n"/>
      <c r="J365" s="325" t="n"/>
      <c r="K365" s="325" t="n"/>
      <c r="L365" s="325" t="n"/>
      <c r="M365" s="325" t="n"/>
      <c r="N365" s="325" t="n"/>
      <c r="O365" s="325" t="n"/>
      <c r="P365" s="325" t="n"/>
      <c r="Q365" s="325" t="n"/>
      <c r="R365" s="325" t="n"/>
      <c r="S365" s="325" t="n"/>
      <c r="T365" s="325" t="n"/>
      <c r="U365" s="325" t="n"/>
      <c r="V365" s="325" t="n"/>
      <c r="W365" s="325" t="n"/>
      <c r="X365" s="325" t="n"/>
      <c r="Y365" s="325" t="n"/>
      <c r="Z365" s="325" t="n"/>
    </row>
    <row r="366" ht="12.75" customHeight="1" s="412">
      <c r="A366" s="325" t="n"/>
      <c r="B366" s="325" t="n"/>
      <c r="C366" s="325" t="n"/>
      <c r="D366" s="325" t="n"/>
      <c r="E366" s="325" t="n"/>
      <c r="F366" s="325" t="n"/>
      <c r="G366" s="325" t="n"/>
      <c r="H366" s="325" t="n"/>
      <c r="I366" s="325" t="n"/>
      <c r="J366" s="325" t="n"/>
      <c r="K366" s="325" t="n"/>
      <c r="L366" s="325" t="n"/>
      <c r="M366" s="325" t="n"/>
      <c r="N366" s="325" t="n"/>
      <c r="O366" s="325" t="n"/>
      <c r="P366" s="325" t="n"/>
      <c r="Q366" s="325" t="n"/>
      <c r="R366" s="325" t="n"/>
      <c r="S366" s="325" t="n"/>
      <c r="T366" s="325" t="n"/>
      <c r="U366" s="325" t="n"/>
      <c r="V366" s="325" t="n"/>
      <c r="W366" s="325" t="n"/>
      <c r="X366" s="325" t="n"/>
      <c r="Y366" s="325" t="n"/>
      <c r="Z366" s="325" t="n"/>
    </row>
    <row r="367" ht="12.75" customHeight="1" s="412">
      <c r="A367" s="325" t="n"/>
      <c r="B367" s="325" t="n"/>
      <c r="C367" s="325" t="n"/>
      <c r="D367" s="325" t="n"/>
      <c r="E367" s="325" t="n"/>
      <c r="F367" s="325" t="n"/>
      <c r="G367" s="325" t="n"/>
      <c r="H367" s="325" t="n"/>
      <c r="I367" s="325" t="n"/>
      <c r="J367" s="325" t="n"/>
      <c r="K367" s="325" t="n"/>
      <c r="L367" s="325" t="n"/>
      <c r="M367" s="325" t="n"/>
      <c r="N367" s="325" t="n"/>
      <c r="O367" s="325" t="n"/>
      <c r="P367" s="325" t="n"/>
      <c r="Q367" s="325" t="n"/>
      <c r="R367" s="325" t="n"/>
      <c r="S367" s="325" t="n"/>
      <c r="T367" s="325" t="n"/>
      <c r="U367" s="325" t="n"/>
      <c r="V367" s="325" t="n"/>
      <c r="W367" s="325" t="n"/>
      <c r="X367" s="325" t="n"/>
      <c r="Y367" s="325" t="n"/>
      <c r="Z367" s="325" t="n"/>
    </row>
    <row r="368" ht="12.75" customHeight="1" s="412">
      <c r="A368" s="325" t="n"/>
      <c r="B368" s="325" t="n"/>
      <c r="C368" s="325" t="n"/>
      <c r="D368" s="325" t="n"/>
      <c r="E368" s="325" t="n"/>
      <c r="F368" s="325" t="n"/>
      <c r="G368" s="325" t="n"/>
      <c r="H368" s="325" t="n"/>
      <c r="I368" s="325" t="n"/>
      <c r="J368" s="325" t="n"/>
      <c r="K368" s="325" t="n"/>
      <c r="L368" s="325" t="n"/>
      <c r="M368" s="325" t="n"/>
      <c r="N368" s="325" t="n"/>
      <c r="O368" s="325" t="n"/>
      <c r="P368" s="325" t="n"/>
      <c r="Q368" s="325" t="n"/>
      <c r="R368" s="325" t="n"/>
      <c r="S368" s="325" t="n"/>
      <c r="T368" s="325" t="n"/>
      <c r="U368" s="325" t="n"/>
      <c r="V368" s="325" t="n"/>
      <c r="W368" s="325" t="n"/>
      <c r="X368" s="325" t="n"/>
      <c r="Y368" s="325" t="n"/>
      <c r="Z368" s="325" t="n"/>
    </row>
    <row r="369" ht="12.75" customHeight="1" s="412">
      <c r="A369" s="325" t="n"/>
      <c r="B369" s="325" t="n"/>
      <c r="C369" s="325" t="n"/>
      <c r="D369" s="325" t="n"/>
      <c r="E369" s="325" t="n"/>
      <c r="F369" s="325" t="n"/>
      <c r="G369" s="325" t="n"/>
      <c r="H369" s="325" t="n"/>
      <c r="I369" s="325" t="n"/>
      <c r="J369" s="325" t="n"/>
      <c r="K369" s="325" t="n"/>
      <c r="L369" s="325" t="n"/>
      <c r="M369" s="325" t="n"/>
      <c r="N369" s="325" t="n"/>
      <c r="O369" s="325" t="n"/>
      <c r="P369" s="325" t="n"/>
      <c r="Q369" s="325" t="n"/>
      <c r="R369" s="325" t="n"/>
      <c r="S369" s="325" t="n"/>
      <c r="T369" s="325" t="n"/>
      <c r="U369" s="325" t="n"/>
      <c r="V369" s="325" t="n"/>
      <c r="W369" s="325" t="n"/>
      <c r="X369" s="325" t="n"/>
      <c r="Y369" s="325" t="n"/>
      <c r="Z369" s="325" t="n"/>
    </row>
    <row r="370" ht="12.75" customHeight="1" s="412">
      <c r="A370" s="325" t="n"/>
      <c r="B370" s="325" t="n"/>
      <c r="C370" s="325" t="n"/>
      <c r="D370" s="325" t="n"/>
      <c r="E370" s="325" t="n"/>
      <c r="F370" s="325" t="n"/>
      <c r="G370" s="325" t="n"/>
      <c r="H370" s="325" t="n"/>
      <c r="I370" s="325" t="n"/>
      <c r="J370" s="325" t="n"/>
      <c r="K370" s="325" t="n"/>
      <c r="L370" s="325" t="n"/>
      <c r="M370" s="325" t="n"/>
      <c r="N370" s="325" t="n"/>
      <c r="O370" s="325" t="n"/>
      <c r="P370" s="325" t="n"/>
      <c r="Q370" s="325" t="n"/>
      <c r="R370" s="325" t="n"/>
      <c r="S370" s="325" t="n"/>
      <c r="T370" s="325" t="n"/>
      <c r="U370" s="325" t="n"/>
      <c r="V370" s="325" t="n"/>
      <c r="W370" s="325" t="n"/>
      <c r="X370" s="325" t="n"/>
      <c r="Y370" s="325" t="n"/>
      <c r="Z370" s="325" t="n"/>
    </row>
    <row r="371" ht="12.75" customHeight="1" s="412">
      <c r="A371" s="325" t="n"/>
      <c r="B371" s="325" t="n"/>
      <c r="C371" s="325" t="n"/>
      <c r="D371" s="325" t="n"/>
      <c r="E371" s="325" t="n"/>
      <c r="F371" s="325" t="n"/>
      <c r="G371" s="325" t="n"/>
      <c r="H371" s="325" t="n"/>
      <c r="I371" s="325" t="n"/>
      <c r="J371" s="325" t="n"/>
      <c r="K371" s="325" t="n"/>
      <c r="L371" s="325" t="n"/>
      <c r="M371" s="325" t="n"/>
      <c r="N371" s="325" t="n"/>
      <c r="O371" s="325" t="n"/>
      <c r="P371" s="325" t="n"/>
      <c r="Q371" s="325" t="n"/>
      <c r="R371" s="325" t="n"/>
      <c r="S371" s="325" t="n"/>
      <c r="T371" s="325" t="n"/>
      <c r="U371" s="325" t="n"/>
      <c r="V371" s="325" t="n"/>
      <c r="W371" s="325" t="n"/>
      <c r="X371" s="325" t="n"/>
      <c r="Y371" s="325" t="n"/>
      <c r="Z371" s="325" t="n"/>
    </row>
    <row r="372" ht="12.75" customHeight="1" s="412">
      <c r="A372" s="325" t="n"/>
      <c r="B372" s="325" t="n"/>
      <c r="C372" s="325" t="n"/>
      <c r="D372" s="325" t="n"/>
      <c r="E372" s="325" t="n"/>
      <c r="F372" s="325" t="n"/>
      <c r="G372" s="325" t="n"/>
      <c r="H372" s="325" t="n"/>
      <c r="I372" s="325" t="n"/>
      <c r="J372" s="325" t="n"/>
      <c r="K372" s="325" t="n"/>
      <c r="L372" s="325" t="n"/>
      <c r="M372" s="325" t="n"/>
      <c r="N372" s="325" t="n"/>
      <c r="O372" s="325" t="n"/>
      <c r="P372" s="325" t="n"/>
      <c r="Q372" s="325" t="n"/>
      <c r="R372" s="325" t="n"/>
      <c r="S372" s="325" t="n"/>
      <c r="T372" s="325" t="n"/>
      <c r="U372" s="325" t="n"/>
      <c r="V372" s="325" t="n"/>
      <c r="W372" s="325" t="n"/>
      <c r="X372" s="325" t="n"/>
      <c r="Y372" s="325" t="n"/>
      <c r="Z372" s="325" t="n"/>
    </row>
    <row r="373" ht="12.75" customHeight="1" s="412">
      <c r="A373" s="325" t="n"/>
      <c r="B373" s="325" t="n"/>
      <c r="C373" s="325" t="n"/>
      <c r="D373" s="325" t="n"/>
      <c r="E373" s="325" t="n"/>
      <c r="F373" s="325" t="n"/>
      <c r="G373" s="325" t="n"/>
      <c r="H373" s="325" t="n"/>
      <c r="I373" s="325" t="n"/>
      <c r="J373" s="325" t="n"/>
      <c r="K373" s="325" t="n"/>
      <c r="L373" s="325" t="n"/>
      <c r="M373" s="325" t="n"/>
      <c r="N373" s="325" t="n"/>
      <c r="O373" s="325" t="n"/>
      <c r="P373" s="325" t="n"/>
      <c r="Q373" s="325" t="n"/>
      <c r="R373" s="325" t="n"/>
      <c r="S373" s="325" t="n"/>
      <c r="T373" s="325" t="n"/>
      <c r="U373" s="325" t="n"/>
      <c r="V373" s="325" t="n"/>
      <c r="W373" s="325" t="n"/>
      <c r="X373" s="325" t="n"/>
      <c r="Y373" s="325" t="n"/>
      <c r="Z373" s="325" t="n"/>
    </row>
    <row r="374" ht="12.75" customHeight="1" s="412">
      <c r="A374" s="325" t="n"/>
      <c r="B374" s="325" t="n"/>
      <c r="C374" s="325" t="n"/>
      <c r="D374" s="325" t="n"/>
      <c r="E374" s="325" t="n"/>
      <c r="F374" s="325" t="n"/>
      <c r="G374" s="325" t="n"/>
      <c r="H374" s="325" t="n"/>
      <c r="I374" s="325" t="n"/>
      <c r="J374" s="325" t="n"/>
      <c r="K374" s="325" t="n"/>
      <c r="L374" s="325" t="n"/>
      <c r="M374" s="325" t="n"/>
      <c r="N374" s="325" t="n"/>
      <c r="O374" s="325" t="n"/>
      <c r="P374" s="325" t="n"/>
      <c r="Q374" s="325" t="n"/>
      <c r="R374" s="325" t="n"/>
      <c r="S374" s="325" t="n"/>
      <c r="T374" s="325" t="n"/>
      <c r="U374" s="325" t="n"/>
      <c r="V374" s="325" t="n"/>
      <c r="W374" s="325" t="n"/>
      <c r="X374" s="325" t="n"/>
      <c r="Y374" s="325" t="n"/>
      <c r="Z374" s="325" t="n"/>
    </row>
    <row r="375" ht="12.75" customHeight="1" s="412">
      <c r="A375" s="325" t="n"/>
      <c r="B375" s="325" t="n"/>
      <c r="C375" s="325" t="n"/>
      <c r="D375" s="325" t="n"/>
      <c r="E375" s="325" t="n"/>
      <c r="F375" s="325" t="n"/>
      <c r="G375" s="325" t="n"/>
      <c r="H375" s="325" t="n"/>
      <c r="I375" s="325" t="n"/>
      <c r="J375" s="325" t="n"/>
      <c r="K375" s="325" t="n"/>
      <c r="L375" s="325" t="n"/>
      <c r="M375" s="325" t="n"/>
      <c r="N375" s="325" t="n"/>
      <c r="O375" s="325" t="n"/>
      <c r="P375" s="325" t="n"/>
      <c r="Q375" s="325" t="n"/>
      <c r="R375" s="325" t="n"/>
      <c r="S375" s="325" t="n"/>
      <c r="T375" s="325" t="n"/>
      <c r="U375" s="325" t="n"/>
      <c r="V375" s="325" t="n"/>
      <c r="W375" s="325" t="n"/>
      <c r="X375" s="325" t="n"/>
      <c r="Y375" s="325" t="n"/>
      <c r="Z375" s="325" t="n"/>
    </row>
    <row r="376" ht="12.75" customHeight="1" s="412">
      <c r="A376" s="325" t="n"/>
      <c r="B376" s="325" t="n"/>
      <c r="C376" s="325" t="n"/>
      <c r="D376" s="325" t="n"/>
      <c r="E376" s="325" t="n"/>
      <c r="F376" s="325" t="n"/>
      <c r="G376" s="325" t="n"/>
      <c r="H376" s="325" t="n"/>
      <c r="I376" s="325" t="n"/>
      <c r="J376" s="325" t="n"/>
      <c r="K376" s="325" t="n"/>
      <c r="L376" s="325" t="n"/>
      <c r="M376" s="325" t="n"/>
      <c r="N376" s="325" t="n"/>
      <c r="O376" s="325" t="n"/>
      <c r="P376" s="325" t="n"/>
      <c r="Q376" s="325" t="n"/>
      <c r="R376" s="325" t="n"/>
      <c r="S376" s="325" t="n"/>
      <c r="T376" s="325" t="n"/>
      <c r="U376" s="325" t="n"/>
      <c r="V376" s="325" t="n"/>
      <c r="W376" s="325" t="n"/>
      <c r="X376" s="325" t="n"/>
      <c r="Y376" s="325" t="n"/>
      <c r="Z376" s="325" t="n"/>
    </row>
    <row r="377" ht="12.75" customHeight="1" s="412">
      <c r="A377" s="325" t="n"/>
      <c r="B377" s="325" t="n"/>
      <c r="C377" s="325" t="n"/>
      <c r="D377" s="325" t="n"/>
      <c r="E377" s="325" t="n"/>
      <c r="F377" s="325" t="n"/>
      <c r="G377" s="325" t="n"/>
      <c r="H377" s="325" t="n"/>
      <c r="I377" s="325" t="n"/>
      <c r="J377" s="325" t="n"/>
      <c r="K377" s="325" t="n"/>
      <c r="L377" s="325" t="n"/>
      <c r="M377" s="325" t="n"/>
      <c r="N377" s="325" t="n"/>
      <c r="O377" s="325" t="n"/>
      <c r="P377" s="325" t="n"/>
      <c r="Q377" s="325" t="n"/>
      <c r="R377" s="325" t="n"/>
      <c r="S377" s="325" t="n"/>
      <c r="T377" s="325" t="n"/>
      <c r="U377" s="325" t="n"/>
      <c r="V377" s="325" t="n"/>
      <c r="W377" s="325" t="n"/>
      <c r="X377" s="325" t="n"/>
      <c r="Y377" s="325" t="n"/>
      <c r="Z377" s="325" t="n"/>
    </row>
    <row r="378" ht="12.75" customHeight="1" s="412">
      <c r="A378" s="325" t="n"/>
      <c r="B378" s="325" t="n"/>
      <c r="C378" s="325" t="n"/>
      <c r="D378" s="325" t="n"/>
      <c r="E378" s="325" t="n"/>
      <c r="F378" s="325" t="n"/>
      <c r="G378" s="325" t="n"/>
      <c r="H378" s="325" t="n"/>
      <c r="I378" s="325" t="n"/>
      <c r="J378" s="325" t="n"/>
      <c r="K378" s="325" t="n"/>
      <c r="L378" s="325" t="n"/>
      <c r="M378" s="325" t="n"/>
      <c r="N378" s="325" t="n"/>
      <c r="O378" s="325" t="n"/>
      <c r="P378" s="325" t="n"/>
      <c r="Q378" s="325" t="n"/>
      <c r="R378" s="325" t="n"/>
      <c r="S378" s="325" t="n"/>
      <c r="T378" s="325" t="n"/>
      <c r="U378" s="325" t="n"/>
      <c r="V378" s="325" t="n"/>
      <c r="W378" s="325" t="n"/>
      <c r="X378" s="325" t="n"/>
      <c r="Y378" s="325" t="n"/>
      <c r="Z378" s="325" t="n"/>
    </row>
    <row r="379" ht="12.75" customHeight="1" s="412">
      <c r="A379" s="325" t="n"/>
      <c r="B379" s="325" t="n"/>
      <c r="C379" s="325" t="n"/>
      <c r="D379" s="325" t="n"/>
      <c r="E379" s="325" t="n"/>
      <c r="F379" s="325" t="n"/>
      <c r="G379" s="325" t="n"/>
      <c r="H379" s="325" t="n"/>
      <c r="I379" s="325" t="n"/>
      <c r="J379" s="325" t="n"/>
      <c r="K379" s="325" t="n"/>
      <c r="L379" s="325" t="n"/>
      <c r="M379" s="325" t="n"/>
      <c r="N379" s="325" t="n"/>
      <c r="O379" s="325" t="n"/>
      <c r="P379" s="325" t="n"/>
      <c r="Q379" s="325" t="n"/>
      <c r="R379" s="325" t="n"/>
      <c r="S379" s="325" t="n"/>
      <c r="T379" s="325" t="n"/>
      <c r="U379" s="325" t="n"/>
      <c r="V379" s="325" t="n"/>
      <c r="W379" s="325" t="n"/>
      <c r="X379" s="325" t="n"/>
      <c r="Y379" s="325" t="n"/>
      <c r="Z379" s="325" t="n"/>
    </row>
    <row r="380" ht="12.75" customHeight="1" s="412">
      <c r="A380" s="325" t="n"/>
      <c r="B380" s="325" t="n"/>
      <c r="C380" s="325" t="n"/>
      <c r="D380" s="325" t="n"/>
      <c r="E380" s="325" t="n"/>
      <c r="F380" s="325" t="n"/>
      <c r="G380" s="325" t="n"/>
      <c r="H380" s="325" t="n"/>
      <c r="I380" s="325" t="n"/>
      <c r="J380" s="325" t="n"/>
      <c r="K380" s="325" t="n"/>
      <c r="L380" s="325" t="n"/>
      <c r="M380" s="325" t="n"/>
      <c r="N380" s="325" t="n"/>
      <c r="O380" s="325" t="n"/>
      <c r="P380" s="325" t="n"/>
      <c r="Q380" s="325" t="n"/>
      <c r="R380" s="325" t="n"/>
      <c r="S380" s="325" t="n"/>
      <c r="T380" s="325" t="n"/>
      <c r="U380" s="325" t="n"/>
      <c r="V380" s="325" t="n"/>
      <c r="W380" s="325" t="n"/>
      <c r="X380" s="325" t="n"/>
      <c r="Y380" s="325" t="n"/>
      <c r="Z380" s="325" t="n"/>
    </row>
    <row r="381" ht="12.75" customHeight="1" s="412">
      <c r="A381" s="325" t="n"/>
      <c r="B381" s="325" t="n"/>
      <c r="C381" s="325" t="n"/>
      <c r="D381" s="325" t="n"/>
      <c r="E381" s="325" t="n"/>
      <c r="F381" s="325" t="n"/>
      <c r="G381" s="325" t="n"/>
      <c r="H381" s="325" t="n"/>
      <c r="I381" s="325" t="n"/>
      <c r="J381" s="325" t="n"/>
      <c r="K381" s="325" t="n"/>
      <c r="L381" s="325" t="n"/>
      <c r="M381" s="325" t="n"/>
      <c r="N381" s="325" t="n"/>
      <c r="O381" s="325" t="n"/>
      <c r="P381" s="325" t="n"/>
      <c r="Q381" s="325" t="n"/>
      <c r="R381" s="325" t="n"/>
      <c r="S381" s="325" t="n"/>
      <c r="T381" s="325" t="n"/>
      <c r="U381" s="325" t="n"/>
      <c r="V381" s="325" t="n"/>
      <c r="W381" s="325" t="n"/>
      <c r="X381" s="325" t="n"/>
      <c r="Y381" s="325" t="n"/>
      <c r="Z381" s="325" t="n"/>
    </row>
    <row r="382" ht="12.75" customHeight="1" s="412">
      <c r="A382" s="325" t="n"/>
      <c r="B382" s="325" t="n"/>
      <c r="C382" s="325" t="n"/>
      <c r="D382" s="325" t="n"/>
      <c r="E382" s="325" t="n"/>
      <c r="F382" s="325" t="n"/>
      <c r="G382" s="325" t="n"/>
      <c r="H382" s="325" t="n"/>
      <c r="I382" s="325" t="n"/>
      <c r="J382" s="325" t="n"/>
      <c r="K382" s="325" t="n"/>
      <c r="L382" s="325" t="n"/>
      <c r="M382" s="325" t="n"/>
      <c r="N382" s="325" t="n"/>
      <c r="O382" s="325" t="n"/>
      <c r="P382" s="325" t="n"/>
      <c r="Q382" s="325" t="n"/>
      <c r="R382" s="325" t="n"/>
      <c r="S382" s="325" t="n"/>
      <c r="T382" s="325" t="n"/>
      <c r="U382" s="325" t="n"/>
      <c r="V382" s="325" t="n"/>
      <c r="W382" s="325" t="n"/>
      <c r="X382" s="325" t="n"/>
      <c r="Y382" s="325" t="n"/>
      <c r="Z382" s="325" t="n"/>
    </row>
    <row r="383" ht="12.75" customHeight="1" s="412">
      <c r="A383" s="325" t="n"/>
      <c r="B383" s="325" t="n"/>
      <c r="C383" s="325" t="n"/>
      <c r="D383" s="325" t="n"/>
      <c r="E383" s="325" t="n"/>
      <c r="F383" s="325" t="n"/>
      <c r="G383" s="325" t="n"/>
      <c r="H383" s="325" t="n"/>
      <c r="I383" s="325" t="n"/>
      <c r="J383" s="325" t="n"/>
      <c r="K383" s="325" t="n"/>
      <c r="L383" s="325" t="n"/>
      <c r="M383" s="325" t="n"/>
      <c r="N383" s="325" t="n"/>
      <c r="O383" s="325" t="n"/>
      <c r="P383" s="325" t="n"/>
      <c r="Q383" s="325" t="n"/>
      <c r="R383" s="325" t="n"/>
      <c r="S383" s="325" t="n"/>
      <c r="T383" s="325" t="n"/>
      <c r="U383" s="325" t="n"/>
      <c r="V383" s="325" t="n"/>
      <c r="W383" s="325" t="n"/>
      <c r="X383" s="325" t="n"/>
      <c r="Y383" s="325" t="n"/>
      <c r="Z383" s="325" t="n"/>
    </row>
    <row r="384" ht="12.75" customHeight="1" s="412">
      <c r="A384" s="325" t="n"/>
      <c r="B384" s="325" t="n"/>
      <c r="C384" s="325" t="n"/>
      <c r="D384" s="325" t="n"/>
      <c r="E384" s="325" t="n"/>
      <c r="F384" s="325" t="n"/>
      <c r="G384" s="325" t="n"/>
      <c r="H384" s="325" t="n"/>
      <c r="I384" s="325" t="n"/>
      <c r="J384" s="325" t="n"/>
      <c r="K384" s="325" t="n"/>
      <c r="L384" s="325" t="n"/>
      <c r="M384" s="325" t="n"/>
      <c r="N384" s="325" t="n"/>
      <c r="O384" s="325" t="n"/>
      <c r="P384" s="325" t="n"/>
      <c r="Q384" s="325" t="n"/>
      <c r="R384" s="325" t="n"/>
      <c r="S384" s="325" t="n"/>
      <c r="T384" s="325" t="n"/>
      <c r="U384" s="325" t="n"/>
      <c r="V384" s="325" t="n"/>
      <c r="W384" s="325" t="n"/>
      <c r="X384" s="325" t="n"/>
      <c r="Y384" s="325" t="n"/>
      <c r="Z384" s="325" t="n"/>
    </row>
    <row r="385" ht="12.75" customHeight="1" s="412">
      <c r="A385" s="325" t="n"/>
      <c r="B385" s="325" t="n"/>
      <c r="C385" s="325" t="n"/>
      <c r="D385" s="325" t="n"/>
      <c r="E385" s="325" t="n"/>
      <c r="F385" s="325" t="n"/>
      <c r="G385" s="325" t="n"/>
      <c r="H385" s="325" t="n"/>
      <c r="I385" s="325" t="n"/>
      <c r="J385" s="325" t="n"/>
      <c r="K385" s="325" t="n"/>
      <c r="L385" s="325" t="n"/>
      <c r="M385" s="325" t="n"/>
      <c r="N385" s="325" t="n"/>
      <c r="O385" s="325" t="n"/>
      <c r="P385" s="325" t="n"/>
      <c r="Q385" s="325" t="n"/>
      <c r="R385" s="325" t="n"/>
      <c r="S385" s="325" t="n"/>
      <c r="T385" s="325" t="n"/>
      <c r="U385" s="325" t="n"/>
      <c r="V385" s="325" t="n"/>
      <c r="W385" s="325" t="n"/>
      <c r="X385" s="325" t="n"/>
      <c r="Y385" s="325" t="n"/>
      <c r="Z385" s="325" t="n"/>
    </row>
    <row r="386" ht="12.75" customHeight="1" s="412">
      <c r="A386" s="325" t="n"/>
      <c r="B386" s="325" t="n"/>
      <c r="C386" s="325" t="n"/>
      <c r="D386" s="325" t="n"/>
      <c r="E386" s="325" t="n"/>
      <c r="F386" s="325" t="n"/>
      <c r="G386" s="325" t="n"/>
      <c r="H386" s="325" t="n"/>
      <c r="I386" s="325" t="n"/>
      <c r="J386" s="325" t="n"/>
      <c r="K386" s="325" t="n"/>
      <c r="L386" s="325" t="n"/>
      <c r="M386" s="325" t="n"/>
      <c r="N386" s="325" t="n"/>
      <c r="O386" s="325" t="n"/>
      <c r="P386" s="325" t="n"/>
      <c r="Q386" s="325" t="n"/>
      <c r="R386" s="325" t="n"/>
      <c r="S386" s="325" t="n"/>
      <c r="T386" s="325" t="n"/>
      <c r="U386" s="325" t="n"/>
      <c r="V386" s="325" t="n"/>
      <c r="W386" s="325" t="n"/>
      <c r="X386" s="325" t="n"/>
      <c r="Y386" s="325" t="n"/>
      <c r="Z386" s="325" t="n"/>
    </row>
    <row r="387" ht="12.75" customHeight="1" s="412">
      <c r="A387" s="325" t="n"/>
      <c r="B387" s="325" t="n"/>
      <c r="C387" s="325" t="n"/>
      <c r="D387" s="325" t="n"/>
      <c r="E387" s="325" t="n"/>
      <c r="F387" s="325" t="n"/>
      <c r="G387" s="325" t="n"/>
      <c r="H387" s="325" t="n"/>
      <c r="I387" s="325" t="n"/>
      <c r="J387" s="325" t="n"/>
      <c r="K387" s="325" t="n"/>
      <c r="L387" s="325" t="n"/>
      <c r="M387" s="325" t="n"/>
      <c r="N387" s="325" t="n"/>
      <c r="O387" s="325" t="n"/>
      <c r="P387" s="325" t="n"/>
      <c r="Q387" s="325" t="n"/>
      <c r="R387" s="325" t="n"/>
      <c r="S387" s="325" t="n"/>
      <c r="T387" s="325" t="n"/>
      <c r="U387" s="325" t="n"/>
      <c r="V387" s="325" t="n"/>
      <c r="W387" s="325" t="n"/>
      <c r="X387" s="325" t="n"/>
      <c r="Y387" s="325" t="n"/>
      <c r="Z387" s="325" t="n"/>
    </row>
    <row r="388" ht="12.75" customHeight="1" s="412">
      <c r="A388" s="325" t="n"/>
      <c r="B388" s="325" t="n"/>
      <c r="C388" s="325" t="n"/>
      <c r="D388" s="325" t="n"/>
      <c r="E388" s="325" t="n"/>
      <c r="F388" s="325" t="n"/>
      <c r="G388" s="325" t="n"/>
      <c r="H388" s="325" t="n"/>
      <c r="I388" s="325" t="n"/>
      <c r="J388" s="325" t="n"/>
      <c r="K388" s="325" t="n"/>
      <c r="L388" s="325" t="n"/>
      <c r="M388" s="325" t="n"/>
      <c r="N388" s="325" t="n"/>
      <c r="O388" s="325" t="n"/>
      <c r="P388" s="325" t="n"/>
      <c r="Q388" s="325" t="n"/>
      <c r="R388" s="325" t="n"/>
      <c r="S388" s="325" t="n"/>
      <c r="T388" s="325" t="n"/>
      <c r="U388" s="325" t="n"/>
      <c r="V388" s="325" t="n"/>
      <c r="W388" s="325" t="n"/>
      <c r="X388" s="325" t="n"/>
      <c r="Y388" s="325" t="n"/>
      <c r="Z388" s="325" t="n"/>
    </row>
    <row r="389" ht="12.75" customHeight="1" s="412">
      <c r="A389" s="325" t="n"/>
      <c r="B389" s="325" t="n"/>
      <c r="C389" s="325" t="n"/>
      <c r="D389" s="325" t="n"/>
      <c r="E389" s="325" t="n"/>
      <c r="F389" s="325" t="n"/>
      <c r="G389" s="325" t="n"/>
      <c r="H389" s="325" t="n"/>
      <c r="I389" s="325" t="n"/>
      <c r="J389" s="325" t="n"/>
      <c r="K389" s="325" t="n"/>
      <c r="L389" s="325" t="n"/>
      <c r="M389" s="325" t="n"/>
      <c r="N389" s="325" t="n"/>
      <c r="O389" s="325" t="n"/>
      <c r="P389" s="325" t="n"/>
      <c r="Q389" s="325" t="n"/>
      <c r="R389" s="325" t="n"/>
      <c r="S389" s="325" t="n"/>
      <c r="T389" s="325" t="n"/>
      <c r="U389" s="325" t="n"/>
      <c r="V389" s="325" t="n"/>
      <c r="W389" s="325" t="n"/>
      <c r="X389" s="325" t="n"/>
      <c r="Y389" s="325" t="n"/>
      <c r="Z389" s="325" t="n"/>
    </row>
    <row r="390" ht="12.75" customHeight="1" s="412">
      <c r="A390" s="325" t="n"/>
      <c r="B390" s="325" t="n"/>
      <c r="C390" s="325" t="n"/>
      <c r="D390" s="325" t="n"/>
      <c r="E390" s="325" t="n"/>
      <c r="F390" s="325" t="n"/>
      <c r="G390" s="325" t="n"/>
      <c r="H390" s="325" t="n"/>
      <c r="I390" s="325" t="n"/>
      <c r="J390" s="325" t="n"/>
      <c r="K390" s="325" t="n"/>
      <c r="L390" s="325" t="n"/>
      <c r="M390" s="325" t="n"/>
      <c r="N390" s="325" t="n"/>
      <c r="O390" s="325" t="n"/>
      <c r="P390" s="325" t="n"/>
      <c r="Q390" s="325" t="n"/>
      <c r="R390" s="325" t="n"/>
      <c r="S390" s="325" t="n"/>
      <c r="T390" s="325" t="n"/>
      <c r="U390" s="325" t="n"/>
      <c r="V390" s="325" t="n"/>
      <c r="W390" s="325" t="n"/>
      <c r="X390" s="325" t="n"/>
      <c r="Y390" s="325" t="n"/>
      <c r="Z390" s="325" t="n"/>
    </row>
    <row r="391" ht="12.75" customHeight="1" s="412">
      <c r="A391" s="325" t="n"/>
      <c r="B391" s="325" t="n"/>
      <c r="C391" s="325" t="n"/>
      <c r="D391" s="325" t="n"/>
      <c r="E391" s="325" t="n"/>
      <c r="F391" s="325" t="n"/>
      <c r="G391" s="325" t="n"/>
      <c r="H391" s="325" t="n"/>
      <c r="I391" s="325" t="n"/>
      <c r="J391" s="325" t="n"/>
      <c r="K391" s="325" t="n"/>
      <c r="L391" s="325" t="n"/>
      <c r="M391" s="325" t="n"/>
      <c r="N391" s="325" t="n"/>
      <c r="O391" s="325" t="n"/>
      <c r="P391" s="325" t="n"/>
      <c r="Q391" s="325" t="n"/>
      <c r="R391" s="325" t="n"/>
      <c r="S391" s="325" t="n"/>
      <c r="T391" s="325" t="n"/>
      <c r="U391" s="325" t="n"/>
      <c r="V391" s="325" t="n"/>
      <c r="W391" s="325" t="n"/>
      <c r="X391" s="325" t="n"/>
      <c r="Y391" s="325" t="n"/>
      <c r="Z391" s="325" t="n"/>
    </row>
    <row r="392" ht="12.75" customHeight="1" s="412">
      <c r="A392" s="325" t="n"/>
      <c r="B392" s="325" t="n"/>
      <c r="C392" s="325" t="n"/>
      <c r="D392" s="325" t="n"/>
      <c r="E392" s="325" t="n"/>
      <c r="F392" s="325" t="n"/>
      <c r="G392" s="325" t="n"/>
      <c r="H392" s="325" t="n"/>
      <c r="I392" s="325" t="n"/>
      <c r="J392" s="325" t="n"/>
      <c r="K392" s="325" t="n"/>
      <c r="L392" s="325" t="n"/>
      <c r="M392" s="325" t="n"/>
      <c r="N392" s="325" t="n"/>
      <c r="O392" s="325" t="n"/>
      <c r="P392" s="325" t="n"/>
      <c r="Q392" s="325" t="n"/>
      <c r="R392" s="325" t="n"/>
      <c r="S392" s="325" t="n"/>
      <c r="T392" s="325" t="n"/>
      <c r="U392" s="325" t="n"/>
      <c r="V392" s="325" t="n"/>
      <c r="W392" s="325" t="n"/>
      <c r="X392" s="325" t="n"/>
      <c r="Y392" s="325" t="n"/>
      <c r="Z392" s="325" t="n"/>
    </row>
    <row r="393" ht="12.75" customHeight="1" s="412">
      <c r="A393" s="325" t="n"/>
      <c r="B393" s="325" t="n"/>
      <c r="C393" s="325" t="n"/>
      <c r="D393" s="325" t="n"/>
      <c r="E393" s="325" t="n"/>
      <c r="F393" s="325" t="n"/>
      <c r="G393" s="325" t="n"/>
      <c r="H393" s="325" t="n"/>
      <c r="I393" s="325" t="n"/>
      <c r="J393" s="325" t="n"/>
      <c r="K393" s="325" t="n"/>
      <c r="L393" s="325" t="n"/>
      <c r="M393" s="325" t="n"/>
      <c r="N393" s="325" t="n"/>
      <c r="O393" s="325" t="n"/>
      <c r="P393" s="325" t="n"/>
      <c r="Q393" s="325" t="n"/>
      <c r="R393" s="325" t="n"/>
      <c r="S393" s="325" t="n"/>
      <c r="T393" s="325" t="n"/>
      <c r="U393" s="325" t="n"/>
      <c r="V393" s="325" t="n"/>
      <c r="W393" s="325" t="n"/>
      <c r="X393" s="325" t="n"/>
      <c r="Y393" s="325" t="n"/>
      <c r="Z393" s="325" t="n"/>
    </row>
    <row r="394" ht="12.75" customHeight="1" s="412">
      <c r="A394" s="325" t="n"/>
      <c r="B394" s="325" t="n"/>
      <c r="C394" s="325" t="n"/>
      <c r="D394" s="325" t="n"/>
      <c r="E394" s="325" t="n"/>
      <c r="F394" s="325" t="n"/>
      <c r="G394" s="325" t="n"/>
      <c r="H394" s="325" t="n"/>
      <c r="I394" s="325" t="n"/>
      <c r="J394" s="325" t="n"/>
      <c r="K394" s="325" t="n"/>
      <c r="L394" s="325" t="n"/>
      <c r="M394" s="325" t="n"/>
      <c r="N394" s="325" t="n"/>
      <c r="O394" s="325" t="n"/>
      <c r="P394" s="325" t="n"/>
      <c r="Q394" s="325" t="n"/>
      <c r="R394" s="325" t="n"/>
      <c r="S394" s="325" t="n"/>
      <c r="T394" s="325" t="n"/>
      <c r="U394" s="325" t="n"/>
      <c r="V394" s="325" t="n"/>
      <c r="W394" s="325" t="n"/>
      <c r="X394" s="325" t="n"/>
      <c r="Y394" s="325" t="n"/>
      <c r="Z394" s="325" t="n"/>
    </row>
    <row r="395" ht="12.75" customHeight="1" s="412">
      <c r="A395" s="325" t="n"/>
      <c r="B395" s="325" t="n"/>
      <c r="C395" s="325" t="n"/>
      <c r="D395" s="325" t="n"/>
      <c r="E395" s="325" t="n"/>
      <c r="F395" s="325" t="n"/>
      <c r="G395" s="325" t="n"/>
      <c r="H395" s="325" t="n"/>
      <c r="I395" s="325" t="n"/>
      <c r="J395" s="325" t="n"/>
      <c r="K395" s="325" t="n"/>
      <c r="L395" s="325" t="n"/>
      <c r="M395" s="325" t="n"/>
      <c r="N395" s="325" t="n"/>
      <c r="O395" s="325" t="n"/>
      <c r="P395" s="325" t="n"/>
      <c r="Q395" s="325" t="n"/>
      <c r="R395" s="325" t="n"/>
      <c r="S395" s="325" t="n"/>
      <c r="T395" s="325" t="n"/>
      <c r="U395" s="325" t="n"/>
      <c r="V395" s="325" t="n"/>
      <c r="W395" s="325" t="n"/>
      <c r="X395" s="325" t="n"/>
      <c r="Y395" s="325" t="n"/>
      <c r="Z395" s="325" t="n"/>
    </row>
    <row r="396" ht="12.75" customHeight="1" s="412">
      <c r="A396" s="325" t="n"/>
      <c r="B396" s="325" t="n"/>
      <c r="C396" s="325" t="n"/>
      <c r="D396" s="325" t="n"/>
      <c r="E396" s="325" t="n"/>
      <c r="F396" s="325" t="n"/>
      <c r="G396" s="325" t="n"/>
      <c r="H396" s="325" t="n"/>
      <c r="I396" s="325" t="n"/>
      <c r="J396" s="325" t="n"/>
      <c r="K396" s="325" t="n"/>
      <c r="L396" s="325" t="n"/>
      <c r="M396" s="325" t="n"/>
      <c r="N396" s="325" t="n"/>
      <c r="O396" s="325" t="n"/>
      <c r="P396" s="325" t="n"/>
      <c r="Q396" s="325" t="n"/>
      <c r="R396" s="325" t="n"/>
      <c r="S396" s="325" t="n"/>
      <c r="T396" s="325" t="n"/>
      <c r="U396" s="325" t="n"/>
      <c r="V396" s="325" t="n"/>
      <c r="W396" s="325" t="n"/>
      <c r="X396" s="325" t="n"/>
      <c r="Y396" s="325" t="n"/>
      <c r="Z396" s="325" t="n"/>
    </row>
    <row r="397" ht="12.75" customHeight="1" s="412">
      <c r="A397" s="325" t="n"/>
      <c r="B397" s="325" t="n"/>
      <c r="C397" s="325" t="n"/>
      <c r="D397" s="325" t="n"/>
      <c r="E397" s="325" t="n"/>
      <c r="F397" s="325" t="n"/>
      <c r="G397" s="325" t="n"/>
      <c r="H397" s="325" t="n"/>
      <c r="I397" s="325" t="n"/>
      <c r="J397" s="325" t="n"/>
      <c r="K397" s="325" t="n"/>
      <c r="L397" s="325" t="n"/>
      <c r="M397" s="325" t="n"/>
      <c r="N397" s="325" t="n"/>
      <c r="O397" s="325" t="n"/>
      <c r="P397" s="325" t="n"/>
      <c r="Q397" s="325" t="n"/>
      <c r="R397" s="325" t="n"/>
      <c r="S397" s="325" t="n"/>
      <c r="T397" s="325" t="n"/>
      <c r="U397" s="325" t="n"/>
      <c r="V397" s="325" t="n"/>
      <c r="W397" s="325" t="n"/>
      <c r="X397" s="325" t="n"/>
      <c r="Y397" s="325" t="n"/>
      <c r="Z397" s="325" t="n"/>
    </row>
    <row r="398" ht="12.75" customHeight="1" s="412">
      <c r="A398" s="325" t="n"/>
      <c r="B398" s="325" t="n"/>
      <c r="C398" s="325" t="n"/>
      <c r="D398" s="325" t="n"/>
      <c r="E398" s="325" t="n"/>
      <c r="F398" s="325" t="n"/>
      <c r="G398" s="325" t="n"/>
      <c r="H398" s="325" t="n"/>
      <c r="I398" s="325" t="n"/>
      <c r="J398" s="325" t="n"/>
      <c r="K398" s="325" t="n"/>
      <c r="L398" s="325" t="n"/>
      <c r="M398" s="325" t="n"/>
      <c r="N398" s="325" t="n"/>
      <c r="O398" s="325" t="n"/>
      <c r="P398" s="325" t="n"/>
      <c r="Q398" s="325" t="n"/>
      <c r="R398" s="325" t="n"/>
      <c r="S398" s="325" t="n"/>
      <c r="T398" s="325" t="n"/>
      <c r="U398" s="325" t="n"/>
      <c r="V398" s="325" t="n"/>
      <c r="W398" s="325" t="n"/>
      <c r="X398" s="325" t="n"/>
      <c r="Y398" s="325" t="n"/>
      <c r="Z398" s="325" t="n"/>
    </row>
    <row r="399" ht="12.75" customHeight="1" s="412">
      <c r="A399" s="325" t="n"/>
      <c r="B399" s="325" t="n"/>
      <c r="C399" s="325" t="n"/>
      <c r="D399" s="325" t="n"/>
      <c r="E399" s="325" t="n"/>
      <c r="F399" s="325" t="n"/>
      <c r="G399" s="325" t="n"/>
      <c r="H399" s="325" t="n"/>
      <c r="I399" s="325" t="n"/>
      <c r="J399" s="325" t="n"/>
      <c r="K399" s="325" t="n"/>
      <c r="L399" s="325" t="n"/>
      <c r="M399" s="325" t="n"/>
      <c r="N399" s="325" t="n"/>
      <c r="O399" s="325" t="n"/>
      <c r="P399" s="325" t="n"/>
      <c r="Q399" s="325" t="n"/>
      <c r="R399" s="325" t="n"/>
      <c r="S399" s="325" t="n"/>
      <c r="T399" s="325" t="n"/>
      <c r="U399" s="325" t="n"/>
      <c r="V399" s="325" t="n"/>
      <c r="W399" s="325" t="n"/>
      <c r="X399" s="325" t="n"/>
      <c r="Y399" s="325" t="n"/>
      <c r="Z399" s="325" t="n"/>
    </row>
    <row r="400" ht="12.75" customHeight="1" s="412">
      <c r="A400" s="325" t="n"/>
      <c r="B400" s="325" t="n"/>
      <c r="C400" s="325" t="n"/>
      <c r="D400" s="325" t="n"/>
      <c r="E400" s="325" t="n"/>
      <c r="F400" s="325" t="n"/>
      <c r="G400" s="325" t="n"/>
      <c r="H400" s="325" t="n"/>
      <c r="I400" s="325" t="n"/>
      <c r="J400" s="325" t="n"/>
      <c r="K400" s="325" t="n"/>
      <c r="L400" s="325" t="n"/>
      <c r="M400" s="325" t="n"/>
      <c r="N400" s="325" t="n"/>
      <c r="O400" s="325" t="n"/>
      <c r="P400" s="325" t="n"/>
      <c r="Q400" s="325" t="n"/>
      <c r="R400" s="325" t="n"/>
      <c r="S400" s="325" t="n"/>
      <c r="T400" s="325" t="n"/>
      <c r="U400" s="325" t="n"/>
      <c r="V400" s="325" t="n"/>
      <c r="W400" s="325" t="n"/>
      <c r="X400" s="325" t="n"/>
      <c r="Y400" s="325" t="n"/>
      <c r="Z400" s="325" t="n"/>
    </row>
    <row r="401" ht="12.75" customHeight="1" s="412">
      <c r="A401" s="325" t="n"/>
      <c r="B401" s="325" t="n"/>
      <c r="C401" s="325" t="n"/>
      <c r="D401" s="325" t="n"/>
      <c r="E401" s="325" t="n"/>
      <c r="F401" s="325" t="n"/>
      <c r="G401" s="325" t="n"/>
      <c r="H401" s="325" t="n"/>
      <c r="I401" s="325" t="n"/>
      <c r="J401" s="325" t="n"/>
      <c r="K401" s="325" t="n"/>
      <c r="L401" s="325" t="n"/>
      <c r="M401" s="325" t="n"/>
      <c r="N401" s="325" t="n"/>
      <c r="O401" s="325" t="n"/>
      <c r="P401" s="325" t="n"/>
      <c r="Q401" s="325" t="n"/>
      <c r="R401" s="325" t="n"/>
      <c r="S401" s="325" t="n"/>
      <c r="T401" s="325" t="n"/>
      <c r="U401" s="325" t="n"/>
      <c r="V401" s="325" t="n"/>
      <c r="W401" s="325" t="n"/>
      <c r="X401" s="325" t="n"/>
      <c r="Y401" s="325" t="n"/>
      <c r="Z401" s="325" t="n"/>
    </row>
    <row r="402" ht="12.75" customHeight="1" s="412">
      <c r="A402" s="325" t="n"/>
      <c r="B402" s="325" t="n"/>
      <c r="C402" s="325" t="n"/>
      <c r="D402" s="325" t="n"/>
      <c r="E402" s="325" t="n"/>
      <c r="F402" s="325" t="n"/>
      <c r="G402" s="325" t="n"/>
      <c r="H402" s="325" t="n"/>
      <c r="I402" s="325" t="n"/>
      <c r="J402" s="325" t="n"/>
      <c r="K402" s="325" t="n"/>
      <c r="L402" s="325" t="n"/>
      <c r="M402" s="325" t="n"/>
      <c r="N402" s="325" t="n"/>
      <c r="O402" s="325" t="n"/>
      <c r="P402" s="325" t="n"/>
      <c r="Q402" s="325" t="n"/>
      <c r="R402" s="325" t="n"/>
      <c r="S402" s="325" t="n"/>
      <c r="T402" s="325" t="n"/>
      <c r="U402" s="325" t="n"/>
      <c r="V402" s="325" t="n"/>
      <c r="W402" s="325" t="n"/>
      <c r="X402" s="325" t="n"/>
      <c r="Y402" s="325" t="n"/>
      <c r="Z402" s="325" t="n"/>
    </row>
    <row r="403" ht="12.75" customHeight="1" s="412">
      <c r="A403" s="325" t="n"/>
      <c r="B403" s="325" t="n"/>
      <c r="C403" s="325" t="n"/>
      <c r="D403" s="325" t="n"/>
      <c r="E403" s="325" t="n"/>
      <c r="F403" s="325" t="n"/>
      <c r="G403" s="325" t="n"/>
      <c r="H403" s="325" t="n"/>
      <c r="I403" s="325" t="n"/>
      <c r="J403" s="325" t="n"/>
      <c r="K403" s="325" t="n"/>
      <c r="L403" s="325" t="n"/>
      <c r="M403" s="325" t="n"/>
      <c r="N403" s="325" t="n"/>
      <c r="O403" s="325" t="n"/>
      <c r="P403" s="325" t="n"/>
      <c r="Q403" s="325" t="n"/>
      <c r="R403" s="325" t="n"/>
      <c r="S403" s="325" t="n"/>
      <c r="T403" s="325" t="n"/>
      <c r="U403" s="325" t="n"/>
      <c r="V403" s="325" t="n"/>
      <c r="W403" s="325" t="n"/>
      <c r="X403" s="325" t="n"/>
      <c r="Y403" s="325" t="n"/>
      <c r="Z403" s="325" t="n"/>
    </row>
    <row r="404" ht="12.75" customHeight="1" s="412">
      <c r="A404" s="325" t="n"/>
      <c r="B404" s="325" t="n"/>
      <c r="C404" s="325" t="n"/>
      <c r="D404" s="325" t="n"/>
      <c r="E404" s="325" t="n"/>
      <c r="F404" s="325" t="n"/>
      <c r="G404" s="325" t="n"/>
      <c r="H404" s="325" t="n"/>
      <c r="I404" s="325" t="n"/>
      <c r="J404" s="325" t="n"/>
      <c r="K404" s="325" t="n"/>
      <c r="L404" s="325" t="n"/>
      <c r="M404" s="325" t="n"/>
      <c r="N404" s="325" t="n"/>
      <c r="O404" s="325" t="n"/>
      <c r="P404" s="325" t="n"/>
      <c r="Q404" s="325" t="n"/>
      <c r="R404" s="325" t="n"/>
      <c r="S404" s="325" t="n"/>
      <c r="T404" s="325" t="n"/>
      <c r="U404" s="325" t="n"/>
      <c r="V404" s="325" t="n"/>
      <c r="W404" s="325" t="n"/>
      <c r="X404" s="325" t="n"/>
      <c r="Y404" s="325" t="n"/>
      <c r="Z404" s="325" t="n"/>
    </row>
    <row r="405" ht="12.75" customHeight="1" s="412">
      <c r="A405" s="325" t="n"/>
      <c r="B405" s="325" t="n"/>
      <c r="C405" s="325" t="n"/>
      <c r="D405" s="325" t="n"/>
      <c r="E405" s="325" t="n"/>
      <c r="F405" s="325" t="n"/>
      <c r="G405" s="325" t="n"/>
      <c r="H405" s="325" t="n"/>
      <c r="I405" s="325" t="n"/>
      <c r="J405" s="325" t="n"/>
      <c r="K405" s="325" t="n"/>
      <c r="L405" s="325" t="n"/>
      <c r="M405" s="325" t="n"/>
      <c r="N405" s="325" t="n"/>
      <c r="O405" s="325" t="n"/>
      <c r="P405" s="325" t="n"/>
      <c r="Q405" s="325" t="n"/>
      <c r="R405" s="325" t="n"/>
      <c r="S405" s="325" t="n"/>
      <c r="T405" s="325" t="n"/>
      <c r="U405" s="325" t="n"/>
      <c r="V405" s="325" t="n"/>
      <c r="W405" s="325" t="n"/>
      <c r="X405" s="325" t="n"/>
      <c r="Y405" s="325" t="n"/>
      <c r="Z405" s="325" t="n"/>
    </row>
    <row r="406" ht="12.75" customHeight="1" s="412">
      <c r="A406" s="325" t="n"/>
      <c r="B406" s="325" t="n"/>
      <c r="C406" s="325" t="n"/>
      <c r="D406" s="325" t="n"/>
      <c r="E406" s="325" t="n"/>
      <c r="F406" s="325" t="n"/>
      <c r="G406" s="325" t="n"/>
      <c r="H406" s="325" t="n"/>
      <c r="I406" s="325" t="n"/>
      <c r="J406" s="325" t="n"/>
      <c r="K406" s="325" t="n"/>
      <c r="L406" s="325" t="n"/>
      <c r="M406" s="325" t="n"/>
      <c r="N406" s="325" t="n"/>
      <c r="O406" s="325" t="n"/>
      <c r="P406" s="325" t="n"/>
      <c r="Q406" s="325" t="n"/>
      <c r="R406" s="325" t="n"/>
      <c r="S406" s="325" t="n"/>
      <c r="T406" s="325" t="n"/>
      <c r="U406" s="325" t="n"/>
      <c r="V406" s="325" t="n"/>
      <c r="W406" s="325" t="n"/>
      <c r="X406" s="325" t="n"/>
      <c r="Y406" s="325" t="n"/>
      <c r="Z406" s="325" t="n"/>
    </row>
    <row r="407" ht="12.75" customHeight="1" s="412">
      <c r="A407" s="325" t="n"/>
      <c r="B407" s="325" t="n"/>
      <c r="C407" s="325" t="n"/>
      <c r="D407" s="325" t="n"/>
      <c r="E407" s="325" t="n"/>
      <c r="F407" s="325" t="n"/>
      <c r="G407" s="325" t="n"/>
      <c r="H407" s="325" t="n"/>
      <c r="I407" s="325" t="n"/>
      <c r="J407" s="325" t="n"/>
      <c r="K407" s="325" t="n"/>
      <c r="L407" s="325" t="n"/>
      <c r="M407" s="325" t="n"/>
      <c r="N407" s="325" t="n"/>
      <c r="O407" s="325" t="n"/>
      <c r="P407" s="325" t="n"/>
      <c r="Q407" s="325" t="n"/>
      <c r="R407" s="325" t="n"/>
      <c r="S407" s="325" t="n"/>
      <c r="T407" s="325" t="n"/>
      <c r="U407" s="325" t="n"/>
      <c r="V407" s="325" t="n"/>
      <c r="W407" s="325" t="n"/>
      <c r="X407" s="325" t="n"/>
      <c r="Y407" s="325" t="n"/>
      <c r="Z407" s="325" t="n"/>
    </row>
    <row r="408" ht="12.75" customHeight="1" s="412">
      <c r="A408" s="325" t="n"/>
      <c r="B408" s="325" t="n"/>
      <c r="C408" s="325" t="n"/>
      <c r="D408" s="325" t="n"/>
      <c r="E408" s="325" t="n"/>
      <c r="F408" s="325" t="n"/>
      <c r="G408" s="325" t="n"/>
      <c r="H408" s="325" t="n"/>
      <c r="I408" s="325" t="n"/>
      <c r="J408" s="325" t="n"/>
      <c r="K408" s="325" t="n"/>
      <c r="L408" s="325" t="n"/>
      <c r="M408" s="325" t="n"/>
      <c r="N408" s="325" t="n"/>
      <c r="O408" s="325" t="n"/>
      <c r="P408" s="325" t="n"/>
      <c r="Q408" s="325" t="n"/>
      <c r="R408" s="325" t="n"/>
      <c r="S408" s="325" t="n"/>
      <c r="T408" s="325" t="n"/>
      <c r="U408" s="325" t="n"/>
      <c r="V408" s="325" t="n"/>
      <c r="W408" s="325" t="n"/>
      <c r="X408" s="325" t="n"/>
      <c r="Y408" s="325" t="n"/>
      <c r="Z408" s="325" t="n"/>
    </row>
    <row r="409" ht="12.75" customHeight="1" s="412">
      <c r="A409" s="325" t="n"/>
      <c r="B409" s="325" t="n"/>
      <c r="C409" s="325" t="n"/>
      <c r="D409" s="325" t="n"/>
      <c r="E409" s="325" t="n"/>
      <c r="F409" s="325" t="n"/>
      <c r="G409" s="325" t="n"/>
      <c r="H409" s="325" t="n"/>
      <c r="I409" s="325" t="n"/>
      <c r="J409" s="325" t="n"/>
      <c r="K409" s="325" t="n"/>
      <c r="L409" s="325" t="n"/>
      <c r="M409" s="325" t="n"/>
      <c r="N409" s="325" t="n"/>
      <c r="O409" s="325" t="n"/>
      <c r="P409" s="325" t="n"/>
      <c r="Q409" s="325" t="n"/>
      <c r="R409" s="325" t="n"/>
      <c r="S409" s="325" t="n"/>
      <c r="T409" s="325" t="n"/>
      <c r="U409" s="325" t="n"/>
      <c r="V409" s="325" t="n"/>
      <c r="W409" s="325" t="n"/>
      <c r="X409" s="325" t="n"/>
      <c r="Y409" s="325" t="n"/>
      <c r="Z409" s="325" t="n"/>
    </row>
    <row r="410" ht="12.75" customHeight="1" s="412">
      <c r="A410" s="325" t="n"/>
      <c r="B410" s="325" t="n"/>
      <c r="C410" s="325" t="n"/>
      <c r="D410" s="325" t="n"/>
      <c r="E410" s="325" t="n"/>
      <c r="F410" s="325" t="n"/>
      <c r="G410" s="325" t="n"/>
      <c r="H410" s="325" t="n"/>
      <c r="I410" s="325" t="n"/>
      <c r="J410" s="325" t="n"/>
      <c r="K410" s="325" t="n"/>
      <c r="L410" s="325" t="n"/>
      <c r="M410" s="325" t="n"/>
      <c r="N410" s="325" t="n"/>
      <c r="O410" s="325" t="n"/>
      <c r="P410" s="325" t="n"/>
      <c r="Q410" s="325" t="n"/>
      <c r="R410" s="325" t="n"/>
      <c r="S410" s="325" t="n"/>
      <c r="T410" s="325" t="n"/>
      <c r="U410" s="325" t="n"/>
      <c r="V410" s="325" t="n"/>
      <c r="W410" s="325" t="n"/>
      <c r="X410" s="325" t="n"/>
      <c r="Y410" s="325" t="n"/>
      <c r="Z410" s="325" t="n"/>
    </row>
    <row r="411" ht="12.75" customHeight="1" s="412">
      <c r="A411" s="325" t="n"/>
      <c r="B411" s="325" t="n"/>
      <c r="C411" s="325" t="n"/>
      <c r="D411" s="325" t="n"/>
      <c r="E411" s="325" t="n"/>
      <c r="F411" s="325" t="n"/>
      <c r="G411" s="325" t="n"/>
      <c r="H411" s="325" t="n"/>
      <c r="I411" s="325" t="n"/>
      <c r="J411" s="325" t="n"/>
      <c r="K411" s="325" t="n"/>
      <c r="L411" s="325" t="n"/>
      <c r="M411" s="325" t="n"/>
      <c r="N411" s="325" t="n"/>
      <c r="O411" s="325" t="n"/>
      <c r="P411" s="325" t="n"/>
      <c r="Q411" s="325" t="n"/>
      <c r="R411" s="325" t="n"/>
      <c r="S411" s="325" t="n"/>
      <c r="T411" s="325" t="n"/>
      <c r="U411" s="325" t="n"/>
      <c r="V411" s="325" t="n"/>
      <c r="W411" s="325" t="n"/>
      <c r="X411" s="325" t="n"/>
      <c r="Y411" s="325" t="n"/>
      <c r="Z411" s="325" t="n"/>
    </row>
    <row r="412" ht="12.75" customHeight="1" s="412">
      <c r="A412" s="325" t="n"/>
      <c r="B412" s="325" t="n"/>
      <c r="C412" s="325" t="n"/>
      <c r="D412" s="325" t="n"/>
      <c r="E412" s="325" t="n"/>
      <c r="F412" s="325" t="n"/>
      <c r="G412" s="325" t="n"/>
      <c r="H412" s="325" t="n"/>
      <c r="I412" s="325" t="n"/>
      <c r="J412" s="325" t="n"/>
      <c r="K412" s="325" t="n"/>
      <c r="L412" s="325" t="n"/>
      <c r="M412" s="325" t="n"/>
      <c r="N412" s="325" t="n"/>
      <c r="O412" s="325" t="n"/>
      <c r="P412" s="325" t="n"/>
      <c r="Q412" s="325" t="n"/>
      <c r="R412" s="325" t="n"/>
      <c r="S412" s="325" t="n"/>
      <c r="T412" s="325" t="n"/>
      <c r="U412" s="325" t="n"/>
      <c r="V412" s="325" t="n"/>
      <c r="W412" s="325" t="n"/>
      <c r="X412" s="325" t="n"/>
      <c r="Y412" s="325" t="n"/>
      <c r="Z412" s="325" t="n"/>
    </row>
    <row r="413" ht="12.75" customHeight="1" s="412">
      <c r="A413" s="325" t="n"/>
      <c r="B413" s="325" t="n"/>
      <c r="C413" s="325" t="n"/>
      <c r="D413" s="325" t="n"/>
      <c r="E413" s="325" t="n"/>
      <c r="F413" s="325" t="n"/>
      <c r="G413" s="325" t="n"/>
      <c r="H413" s="325" t="n"/>
      <c r="I413" s="325" t="n"/>
      <c r="J413" s="325" t="n"/>
      <c r="K413" s="325" t="n"/>
      <c r="L413" s="325" t="n"/>
      <c r="M413" s="325" t="n"/>
      <c r="N413" s="325" t="n"/>
      <c r="O413" s="325" t="n"/>
      <c r="P413" s="325" t="n"/>
      <c r="Q413" s="325" t="n"/>
      <c r="R413" s="325" t="n"/>
      <c r="S413" s="325" t="n"/>
      <c r="T413" s="325" t="n"/>
      <c r="U413" s="325" t="n"/>
      <c r="V413" s="325" t="n"/>
      <c r="W413" s="325" t="n"/>
      <c r="X413" s="325" t="n"/>
      <c r="Y413" s="325" t="n"/>
      <c r="Z413" s="325" t="n"/>
    </row>
    <row r="414" ht="12.75" customHeight="1" s="412">
      <c r="A414" s="325" t="n"/>
      <c r="B414" s="325" t="n"/>
      <c r="C414" s="325" t="n"/>
      <c r="D414" s="325" t="n"/>
      <c r="E414" s="325" t="n"/>
      <c r="F414" s="325" t="n"/>
      <c r="G414" s="325" t="n"/>
      <c r="H414" s="325" t="n"/>
      <c r="I414" s="325" t="n"/>
      <c r="J414" s="325" t="n"/>
      <c r="K414" s="325" t="n"/>
      <c r="L414" s="325" t="n"/>
      <c r="M414" s="325" t="n"/>
      <c r="N414" s="325" t="n"/>
      <c r="O414" s="325" t="n"/>
      <c r="P414" s="325" t="n"/>
      <c r="Q414" s="325" t="n"/>
      <c r="R414" s="325" t="n"/>
      <c r="S414" s="325" t="n"/>
      <c r="T414" s="325" t="n"/>
      <c r="U414" s="325" t="n"/>
      <c r="V414" s="325" t="n"/>
      <c r="W414" s="325" t="n"/>
      <c r="X414" s="325" t="n"/>
      <c r="Y414" s="325" t="n"/>
      <c r="Z414" s="325" t="n"/>
    </row>
    <row r="415" ht="12.75" customHeight="1" s="412">
      <c r="A415" s="325" t="n"/>
      <c r="B415" s="325" t="n"/>
      <c r="C415" s="325" t="n"/>
      <c r="D415" s="325" t="n"/>
      <c r="E415" s="325" t="n"/>
      <c r="F415" s="325" t="n"/>
      <c r="G415" s="325" t="n"/>
      <c r="H415" s="325" t="n"/>
      <c r="I415" s="325" t="n"/>
      <c r="J415" s="325" t="n"/>
      <c r="K415" s="325" t="n"/>
      <c r="L415" s="325" t="n"/>
      <c r="M415" s="325" t="n"/>
      <c r="N415" s="325" t="n"/>
      <c r="O415" s="325" t="n"/>
      <c r="P415" s="325" t="n"/>
      <c r="Q415" s="325" t="n"/>
      <c r="R415" s="325" t="n"/>
      <c r="S415" s="325" t="n"/>
      <c r="T415" s="325" t="n"/>
      <c r="U415" s="325" t="n"/>
      <c r="V415" s="325" t="n"/>
      <c r="W415" s="325" t="n"/>
      <c r="X415" s="325" t="n"/>
      <c r="Y415" s="325" t="n"/>
      <c r="Z415" s="325" t="n"/>
    </row>
    <row r="416" ht="12.75" customHeight="1" s="412">
      <c r="A416" s="325" t="n"/>
      <c r="B416" s="325" t="n"/>
      <c r="C416" s="325" t="n"/>
      <c r="D416" s="325" t="n"/>
      <c r="E416" s="325" t="n"/>
      <c r="F416" s="325" t="n"/>
      <c r="G416" s="325" t="n"/>
      <c r="H416" s="325" t="n"/>
      <c r="I416" s="325" t="n"/>
      <c r="J416" s="325" t="n"/>
      <c r="K416" s="325" t="n"/>
      <c r="L416" s="325" t="n"/>
      <c r="M416" s="325" t="n"/>
      <c r="N416" s="325" t="n"/>
      <c r="O416" s="325" t="n"/>
      <c r="P416" s="325" t="n"/>
      <c r="Q416" s="325" t="n"/>
      <c r="R416" s="325" t="n"/>
      <c r="S416" s="325" t="n"/>
      <c r="T416" s="325" t="n"/>
      <c r="U416" s="325" t="n"/>
      <c r="V416" s="325" t="n"/>
      <c r="W416" s="325" t="n"/>
      <c r="X416" s="325" t="n"/>
      <c r="Y416" s="325" t="n"/>
      <c r="Z416" s="325" t="n"/>
    </row>
    <row r="417" ht="12.75" customHeight="1" s="412">
      <c r="A417" s="325" t="n"/>
      <c r="B417" s="325" t="n"/>
      <c r="C417" s="325" t="n"/>
      <c r="D417" s="325" t="n"/>
      <c r="E417" s="325" t="n"/>
      <c r="F417" s="325" t="n"/>
      <c r="G417" s="325" t="n"/>
      <c r="H417" s="325" t="n"/>
      <c r="I417" s="325" t="n"/>
      <c r="J417" s="325" t="n"/>
      <c r="K417" s="325" t="n"/>
      <c r="L417" s="325" t="n"/>
      <c r="M417" s="325" t="n"/>
      <c r="N417" s="325" t="n"/>
      <c r="O417" s="325" t="n"/>
      <c r="P417" s="325" t="n"/>
      <c r="Q417" s="325" t="n"/>
      <c r="R417" s="325" t="n"/>
      <c r="S417" s="325" t="n"/>
      <c r="T417" s="325" t="n"/>
      <c r="U417" s="325" t="n"/>
      <c r="V417" s="325" t="n"/>
      <c r="W417" s="325" t="n"/>
      <c r="X417" s="325" t="n"/>
      <c r="Y417" s="325" t="n"/>
      <c r="Z417" s="325" t="n"/>
    </row>
    <row r="418" ht="12.75" customHeight="1" s="412">
      <c r="A418" s="325" t="n"/>
      <c r="B418" s="325" t="n"/>
      <c r="C418" s="325" t="n"/>
      <c r="D418" s="325" t="n"/>
      <c r="E418" s="325" t="n"/>
      <c r="F418" s="325" t="n"/>
      <c r="G418" s="325" t="n"/>
      <c r="H418" s="325" t="n"/>
      <c r="I418" s="325" t="n"/>
      <c r="J418" s="325" t="n"/>
      <c r="K418" s="325" t="n"/>
      <c r="L418" s="325" t="n"/>
      <c r="M418" s="325" t="n"/>
      <c r="N418" s="325" t="n"/>
      <c r="O418" s="325" t="n"/>
      <c r="P418" s="325" t="n"/>
      <c r="Q418" s="325" t="n"/>
      <c r="R418" s="325" t="n"/>
      <c r="S418" s="325" t="n"/>
      <c r="T418" s="325" t="n"/>
      <c r="U418" s="325" t="n"/>
      <c r="V418" s="325" t="n"/>
      <c r="W418" s="325" t="n"/>
      <c r="X418" s="325" t="n"/>
      <c r="Y418" s="325" t="n"/>
      <c r="Z418" s="325" t="n"/>
    </row>
    <row r="419" ht="12.75" customHeight="1" s="412">
      <c r="A419" s="325" t="n"/>
      <c r="B419" s="325" t="n"/>
      <c r="C419" s="325" t="n"/>
      <c r="D419" s="325" t="n"/>
      <c r="E419" s="325" t="n"/>
      <c r="F419" s="325" t="n"/>
      <c r="G419" s="325" t="n"/>
      <c r="H419" s="325" t="n"/>
      <c r="I419" s="325" t="n"/>
      <c r="J419" s="325" t="n"/>
      <c r="K419" s="325" t="n"/>
      <c r="L419" s="325" t="n"/>
      <c r="M419" s="325" t="n"/>
      <c r="N419" s="325" t="n"/>
      <c r="O419" s="325" t="n"/>
      <c r="P419" s="325" t="n"/>
      <c r="Q419" s="325" t="n"/>
      <c r="R419" s="325" t="n"/>
      <c r="S419" s="325" t="n"/>
      <c r="T419" s="325" t="n"/>
      <c r="U419" s="325" t="n"/>
      <c r="V419" s="325" t="n"/>
      <c r="W419" s="325" t="n"/>
      <c r="X419" s="325" t="n"/>
      <c r="Y419" s="325" t="n"/>
      <c r="Z419" s="325" t="n"/>
    </row>
    <row r="420" ht="12.75" customHeight="1" s="412">
      <c r="A420" s="325" t="n"/>
      <c r="B420" s="325" t="n"/>
      <c r="C420" s="325" t="n"/>
      <c r="D420" s="325" t="n"/>
      <c r="E420" s="325" t="n"/>
      <c r="F420" s="325" t="n"/>
      <c r="G420" s="325" t="n"/>
      <c r="H420" s="325" t="n"/>
      <c r="I420" s="325" t="n"/>
      <c r="J420" s="325" t="n"/>
      <c r="K420" s="325" t="n"/>
      <c r="L420" s="325" t="n"/>
      <c r="M420" s="325" t="n"/>
      <c r="N420" s="325" t="n"/>
      <c r="O420" s="325" t="n"/>
      <c r="P420" s="325" t="n"/>
      <c r="Q420" s="325" t="n"/>
      <c r="R420" s="325" t="n"/>
      <c r="S420" s="325" t="n"/>
      <c r="T420" s="325" t="n"/>
      <c r="U420" s="325" t="n"/>
      <c r="V420" s="325" t="n"/>
      <c r="W420" s="325" t="n"/>
      <c r="X420" s="325" t="n"/>
      <c r="Y420" s="325" t="n"/>
      <c r="Z420" s="325" t="n"/>
    </row>
    <row r="421" ht="12.75" customHeight="1" s="412">
      <c r="A421" s="325" t="n"/>
      <c r="B421" s="325" t="n"/>
      <c r="C421" s="325" t="n"/>
      <c r="D421" s="325" t="n"/>
      <c r="E421" s="325" t="n"/>
      <c r="F421" s="325" t="n"/>
      <c r="G421" s="325" t="n"/>
      <c r="H421" s="325" t="n"/>
      <c r="I421" s="325" t="n"/>
      <c r="J421" s="325" t="n"/>
      <c r="K421" s="325" t="n"/>
      <c r="L421" s="325" t="n"/>
      <c r="M421" s="325" t="n"/>
      <c r="N421" s="325" t="n"/>
      <c r="O421" s="325" t="n"/>
      <c r="P421" s="325" t="n"/>
      <c r="Q421" s="325" t="n"/>
      <c r="R421" s="325" t="n"/>
      <c r="S421" s="325" t="n"/>
      <c r="T421" s="325" t="n"/>
      <c r="U421" s="325" t="n"/>
      <c r="V421" s="325" t="n"/>
      <c r="W421" s="325" t="n"/>
      <c r="X421" s="325" t="n"/>
      <c r="Y421" s="325" t="n"/>
      <c r="Z421" s="325" t="n"/>
    </row>
    <row r="422" ht="12.75" customHeight="1" s="412">
      <c r="A422" s="325" t="n"/>
      <c r="B422" s="325" t="n"/>
      <c r="C422" s="325" t="n"/>
      <c r="D422" s="325" t="n"/>
      <c r="E422" s="325" t="n"/>
      <c r="F422" s="325" t="n"/>
      <c r="G422" s="325" t="n"/>
      <c r="H422" s="325" t="n"/>
      <c r="I422" s="325" t="n"/>
      <c r="J422" s="325" t="n"/>
      <c r="K422" s="325" t="n"/>
      <c r="L422" s="325" t="n"/>
      <c r="M422" s="325" t="n"/>
      <c r="N422" s="325" t="n"/>
      <c r="O422" s="325" t="n"/>
      <c r="P422" s="325" t="n"/>
      <c r="Q422" s="325" t="n"/>
      <c r="R422" s="325" t="n"/>
      <c r="S422" s="325" t="n"/>
      <c r="T422" s="325" t="n"/>
      <c r="U422" s="325" t="n"/>
      <c r="V422" s="325" t="n"/>
      <c r="W422" s="325" t="n"/>
      <c r="X422" s="325" t="n"/>
      <c r="Y422" s="325" t="n"/>
      <c r="Z422" s="325" t="n"/>
    </row>
    <row r="423" ht="12.75" customHeight="1" s="412">
      <c r="A423" s="325" t="n"/>
      <c r="B423" s="325" t="n"/>
      <c r="C423" s="325" t="n"/>
      <c r="D423" s="325" t="n"/>
      <c r="E423" s="325" t="n"/>
      <c r="F423" s="325" t="n"/>
      <c r="G423" s="325" t="n"/>
      <c r="H423" s="325" t="n"/>
      <c r="I423" s="325" t="n"/>
      <c r="J423" s="325" t="n"/>
      <c r="K423" s="325" t="n"/>
      <c r="L423" s="325" t="n"/>
      <c r="M423" s="325" t="n"/>
      <c r="N423" s="325" t="n"/>
      <c r="O423" s="325" t="n"/>
      <c r="P423" s="325" t="n"/>
      <c r="Q423" s="325" t="n"/>
      <c r="R423" s="325" t="n"/>
      <c r="S423" s="325" t="n"/>
      <c r="T423" s="325" t="n"/>
      <c r="U423" s="325" t="n"/>
      <c r="V423" s="325" t="n"/>
      <c r="W423" s="325" t="n"/>
      <c r="X423" s="325" t="n"/>
      <c r="Y423" s="325" t="n"/>
      <c r="Z423" s="325" t="n"/>
    </row>
    <row r="424" ht="12.75" customHeight="1" s="412">
      <c r="A424" s="325" t="n"/>
      <c r="B424" s="325" t="n"/>
      <c r="C424" s="325" t="n"/>
      <c r="D424" s="325" t="n"/>
      <c r="E424" s="325" t="n"/>
      <c r="F424" s="325" t="n"/>
      <c r="G424" s="325" t="n"/>
      <c r="H424" s="325" t="n"/>
      <c r="I424" s="325" t="n"/>
      <c r="J424" s="325" t="n"/>
      <c r="K424" s="325" t="n"/>
      <c r="L424" s="325" t="n"/>
      <c r="M424" s="325" t="n"/>
      <c r="N424" s="325" t="n"/>
      <c r="O424" s="325" t="n"/>
      <c r="P424" s="325" t="n"/>
      <c r="Q424" s="325" t="n"/>
      <c r="R424" s="325" t="n"/>
      <c r="S424" s="325" t="n"/>
      <c r="T424" s="325" t="n"/>
      <c r="U424" s="325" t="n"/>
      <c r="V424" s="325" t="n"/>
      <c r="W424" s="325" t="n"/>
      <c r="X424" s="325" t="n"/>
      <c r="Y424" s="325" t="n"/>
      <c r="Z424" s="325" t="n"/>
    </row>
    <row r="425" ht="12.75" customHeight="1" s="412">
      <c r="A425" s="325" t="n"/>
      <c r="B425" s="325" t="n"/>
      <c r="C425" s="325" t="n"/>
      <c r="D425" s="325" t="n"/>
      <c r="E425" s="325" t="n"/>
      <c r="F425" s="325" t="n"/>
      <c r="G425" s="325" t="n"/>
      <c r="H425" s="325" t="n"/>
      <c r="I425" s="325" t="n"/>
      <c r="J425" s="325" t="n"/>
      <c r="K425" s="325" t="n"/>
      <c r="L425" s="325" t="n"/>
      <c r="M425" s="325" t="n"/>
      <c r="N425" s="325" t="n"/>
      <c r="O425" s="325" t="n"/>
      <c r="P425" s="325" t="n"/>
      <c r="Q425" s="325" t="n"/>
      <c r="R425" s="325" t="n"/>
      <c r="S425" s="325" t="n"/>
      <c r="T425" s="325" t="n"/>
      <c r="U425" s="325" t="n"/>
      <c r="V425" s="325" t="n"/>
      <c r="W425" s="325" t="n"/>
      <c r="X425" s="325" t="n"/>
      <c r="Y425" s="325" t="n"/>
      <c r="Z425" s="325" t="n"/>
    </row>
    <row r="426" ht="12.75" customHeight="1" s="412">
      <c r="A426" s="325" t="n"/>
      <c r="B426" s="325" t="n"/>
      <c r="C426" s="325" t="n"/>
      <c r="D426" s="325" t="n"/>
      <c r="E426" s="325" t="n"/>
      <c r="F426" s="325" t="n"/>
      <c r="G426" s="325" t="n"/>
      <c r="H426" s="325" t="n"/>
      <c r="I426" s="325" t="n"/>
      <c r="J426" s="325" t="n"/>
      <c r="K426" s="325" t="n"/>
      <c r="L426" s="325" t="n"/>
      <c r="M426" s="325" t="n"/>
      <c r="N426" s="325" t="n"/>
      <c r="O426" s="325" t="n"/>
      <c r="P426" s="325" t="n"/>
      <c r="Q426" s="325" t="n"/>
      <c r="R426" s="325" t="n"/>
      <c r="S426" s="325" t="n"/>
      <c r="T426" s="325" t="n"/>
      <c r="U426" s="325" t="n"/>
      <c r="V426" s="325" t="n"/>
      <c r="W426" s="325" t="n"/>
      <c r="X426" s="325" t="n"/>
      <c r="Y426" s="325" t="n"/>
      <c r="Z426" s="325" t="n"/>
    </row>
    <row r="427" ht="12.75" customHeight="1" s="412">
      <c r="A427" s="325" t="n"/>
      <c r="B427" s="325" t="n"/>
      <c r="C427" s="325" t="n"/>
      <c r="D427" s="325" t="n"/>
      <c r="E427" s="325" t="n"/>
      <c r="F427" s="325" t="n"/>
      <c r="G427" s="325" t="n"/>
      <c r="H427" s="325" t="n"/>
      <c r="I427" s="325" t="n"/>
      <c r="J427" s="325" t="n"/>
      <c r="K427" s="325" t="n"/>
      <c r="L427" s="325" t="n"/>
      <c r="M427" s="325" t="n"/>
      <c r="N427" s="325" t="n"/>
      <c r="O427" s="325" t="n"/>
      <c r="P427" s="325" t="n"/>
      <c r="Q427" s="325" t="n"/>
      <c r="R427" s="325" t="n"/>
      <c r="S427" s="325" t="n"/>
      <c r="T427" s="325" t="n"/>
      <c r="U427" s="325" t="n"/>
      <c r="V427" s="325" t="n"/>
      <c r="W427" s="325" t="n"/>
      <c r="X427" s="325" t="n"/>
      <c r="Y427" s="325" t="n"/>
      <c r="Z427" s="325" t="n"/>
    </row>
    <row r="428" ht="12.75" customHeight="1" s="412">
      <c r="A428" s="325" t="n"/>
      <c r="B428" s="325" t="n"/>
      <c r="C428" s="325" t="n"/>
      <c r="D428" s="325" t="n"/>
      <c r="E428" s="325" t="n"/>
      <c r="F428" s="325" t="n"/>
      <c r="G428" s="325" t="n"/>
      <c r="H428" s="325" t="n"/>
      <c r="I428" s="325" t="n"/>
      <c r="J428" s="325" t="n"/>
      <c r="K428" s="325" t="n"/>
      <c r="L428" s="325" t="n"/>
      <c r="M428" s="325" t="n"/>
      <c r="N428" s="325" t="n"/>
      <c r="O428" s="325" t="n"/>
      <c r="P428" s="325" t="n"/>
      <c r="Q428" s="325" t="n"/>
      <c r="R428" s="325" t="n"/>
      <c r="S428" s="325" t="n"/>
      <c r="T428" s="325" t="n"/>
      <c r="U428" s="325" t="n"/>
      <c r="V428" s="325" t="n"/>
      <c r="W428" s="325" t="n"/>
      <c r="X428" s="325" t="n"/>
      <c r="Y428" s="325" t="n"/>
      <c r="Z428" s="325" t="n"/>
    </row>
    <row r="429" ht="12.75" customHeight="1" s="412">
      <c r="A429" s="325" t="n"/>
      <c r="B429" s="325" t="n"/>
      <c r="C429" s="325" t="n"/>
      <c r="D429" s="325" t="n"/>
      <c r="E429" s="325" t="n"/>
      <c r="F429" s="325" t="n"/>
      <c r="G429" s="325" t="n"/>
      <c r="H429" s="325" t="n"/>
      <c r="I429" s="325" t="n"/>
      <c r="J429" s="325" t="n"/>
      <c r="K429" s="325" t="n"/>
      <c r="L429" s="325" t="n"/>
      <c r="M429" s="325" t="n"/>
      <c r="N429" s="325" t="n"/>
      <c r="O429" s="325" t="n"/>
      <c r="P429" s="325" t="n"/>
      <c r="Q429" s="325" t="n"/>
      <c r="R429" s="325" t="n"/>
      <c r="S429" s="325" t="n"/>
      <c r="T429" s="325" t="n"/>
      <c r="U429" s="325" t="n"/>
      <c r="V429" s="325" t="n"/>
      <c r="W429" s="325" t="n"/>
      <c r="X429" s="325" t="n"/>
      <c r="Y429" s="325" t="n"/>
      <c r="Z429" s="325" t="n"/>
    </row>
    <row r="430" ht="12.75" customHeight="1" s="412">
      <c r="A430" s="325" t="n"/>
      <c r="B430" s="325" t="n"/>
      <c r="C430" s="325" t="n"/>
      <c r="D430" s="325" t="n"/>
      <c r="E430" s="325" t="n"/>
      <c r="F430" s="325" t="n"/>
      <c r="G430" s="325" t="n"/>
      <c r="H430" s="325" t="n"/>
      <c r="I430" s="325" t="n"/>
      <c r="J430" s="325" t="n"/>
      <c r="K430" s="325" t="n"/>
      <c r="L430" s="325" t="n"/>
      <c r="M430" s="325" t="n"/>
      <c r="N430" s="325" t="n"/>
      <c r="O430" s="325" t="n"/>
      <c r="P430" s="325" t="n"/>
      <c r="Q430" s="325" t="n"/>
      <c r="R430" s="325" t="n"/>
      <c r="S430" s="325" t="n"/>
      <c r="T430" s="325" t="n"/>
      <c r="U430" s="325" t="n"/>
      <c r="V430" s="325" t="n"/>
      <c r="W430" s="325" t="n"/>
      <c r="X430" s="325" t="n"/>
      <c r="Y430" s="325" t="n"/>
      <c r="Z430" s="325" t="n"/>
    </row>
    <row r="431" ht="12.75" customHeight="1" s="412">
      <c r="A431" s="325" t="n"/>
      <c r="B431" s="325" t="n"/>
      <c r="C431" s="325" t="n"/>
      <c r="D431" s="325" t="n"/>
      <c r="E431" s="325" t="n"/>
      <c r="F431" s="325" t="n"/>
      <c r="G431" s="325" t="n"/>
      <c r="H431" s="325" t="n"/>
      <c r="I431" s="325" t="n"/>
      <c r="J431" s="325" t="n"/>
      <c r="K431" s="325" t="n"/>
      <c r="L431" s="325" t="n"/>
      <c r="M431" s="325" t="n"/>
      <c r="N431" s="325" t="n"/>
      <c r="O431" s="325" t="n"/>
      <c r="P431" s="325" t="n"/>
      <c r="Q431" s="325" t="n"/>
      <c r="R431" s="325" t="n"/>
      <c r="S431" s="325" t="n"/>
      <c r="T431" s="325" t="n"/>
      <c r="U431" s="325" t="n"/>
      <c r="V431" s="325" t="n"/>
      <c r="W431" s="325" t="n"/>
      <c r="X431" s="325" t="n"/>
      <c r="Y431" s="325" t="n"/>
      <c r="Z431" s="325" t="n"/>
    </row>
    <row r="432" ht="12.75" customHeight="1" s="412">
      <c r="A432" s="325" t="n"/>
      <c r="B432" s="325" t="n"/>
      <c r="C432" s="325" t="n"/>
      <c r="D432" s="325" t="n"/>
      <c r="E432" s="325" t="n"/>
      <c r="F432" s="325" t="n"/>
      <c r="G432" s="325" t="n"/>
      <c r="H432" s="325" t="n"/>
      <c r="I432" s="325" t="n"/>
      <c r="J432" s="325" t="n"/>
      <c r="K432" s="325" t="n"/>
      <c r="L432" s="325" t="n"/>
      <c r="M432" s="325" t="n"/>
      <c r="N432" s="325" t="n"/>
      <c r="O432" s="325" t="n"/>
      <c r="P432" s="325" t="n"/>
      <c r="Q432" s="325" t="n"/>
      <c r="R432" s="325" t="n"/>
      <c r="S432" s="325" t="n"/>
      <c r="T432" s="325" t="n"/>
      <c r="U432" s="325" t="n"/>
      <c r="V432" s="325" t="n"/>
      <c r="W432" s="325" t="n"/>
      <c r="X432" s="325" t="n"/>
      <c r="Y432" s="325" t="n"/>
      <c r="Z432" s="325" t="n"/>
    </row>
    <row r="433" ht="12.75" customHeight="1" s="412">
      <c r="A433" s="325" t="n"/>
      <c r="B433" s="325" t="n"/>
      <c r="C433" s="325" t="n"/>
      <c r="D433" s="325" t="n"/>
      <c r="E433" s="325" t="n"/>
      <c r="F433" s="325" t="n"/>
      <c r="G433" s="325" t="n"/>
      <c r="H433" s="325" t="n"/>
      <c r="I433" s="325" t="n"/>
      <c r="J433" s="325" t="n"/>
      <c r="K433" s="325" t="n"/>
      <c r="L433" s="325" t="n"/>
      <c r="M433" s="325" t="n"/>
      <c r="N433" s="325" t="n"/>
      <c r="O433" s="325" t="n"/>
      <c r="P433" s="325" t="n"/>
      <c r="Q433" s="325" t="n"/>
      <c r="R433" s="325" t="n"/>
      <c r="S433" s="325" t="n"/>
      <c r="T433" s="325" t="n"/>
      <c r="U433" s="325" t="n"/>
      <c r="V433" s="325" t="n"/>
      <c r="W433" s="325" t="n"/>
      <c r="X433" s="325" t="n"/>
      <c r="Y433" s="325" t="n"/>
      <c r="Z433" s="325" t="n"/>
    </row>
    <row r="434" ht="12.75" customHeight="1" s="412">
      <c r="A434" s="325" t="n"/>
      <c r="B434" s="325" t="n"/>
      <c r="C434" s="325" t="n"/>
      <c r="D434" s="325" t="n"/>
      <c r="E434" s="325" t="n"/>
      <c r="F434" s="325" t="n"/>
      <c r="G434" s="325" t="n"/>
      <c r="H434" s="325" t="n"/>
      <c r="I434" s="325" t="n"/>
      <c r="J434" s="325" t="n"/>
      <c r="K434" s="325" t="n"/>
      <c r="L434" s="325" t="n"/>
      <c r="M434" s="325" t="n"/>
      <c r="N434" s="325" t="n"/>
      <c r="O434" s="325" t="n"/>
      <c r="P434" s="325" t="n"/>
      <c r="Q434" s="325" t="n"/>
      <c r="R434" s="325" t="n"/>
      <c r="S434" s="325" t="n"/>
      <c r="T434" s="325" t="n"/>
      <c r="U434" s="325" t="n"/>
      <c r="V434" s="325" t="n"/>
      <c r="W434" s="325" t="n"/>
      <c r="X434" s="325" t="n"/>
      <c r="Y434" s="325" t="n"/>
      <c r="Z434" s="325" t="n"/>
    </row>
    <row r="435" ht="12.75" customHeight="1" s="412">
      <c r="A435" s="325" t="n"/>
      <c r="B435" s="325" t="n"/>
      <c r="C435" s="325" t="n"/>
      <c r="D435" s="325" t="n"/>
      <c r="E435" s="325" t="n"/>
      <c r="F435" s="325" t="n"/>
      <c r="G435" s="325" t="n"/>
      <c r="H435" s="325" t="n"/>
      <c r="I435" s="325" t="n"/>
      <c r="J435" s="325" t="n"/>
      <c r="K435" s="325" t="n"/>
      <c r="L435" s="325" t="n"/>
      <c r="M435" s="325" t="n"/>
      <c r="N435" s="325" t="n"/>
      <c r="O435" s="325" t="n"/>
      <c r="P435" s="325" t="n"/>
      <c r="Q435" s="325" t="n"/>
      <c r="R435" s="325" t="n"/>
      <c r="S435" s="325" t="n"/>
      <c r="T435" s="325" t="n"/>
      <c r="U435" s="325" t="n"/>
      <c r="V435" s="325" t="n"/>
      <c r="W435" s="325" t="n"/>
      <c r="X435" s="325" t="n"/>
      <c r="Y435" s="325" t="n"/>
      <c r="Z435" s="325" t="n"/>
    </row>
    <row r="436" ht="12.75" customHeight="1" s="412">
      <c r="A436" s="325" t="n"/>
      <c r="B436" s="325" t="n"/>
      <c r="C436" s="325" t="n"/>
      <c r="D436" s="325" t="n"/>
      <c r="E436" s="325" t="n"/>
      <c r="F436" s="325" t="n"/>
      <c r="G436" s="325" t="n"/>
      <c r="H436" s="325" t="n"/>
      <c r="I436" s="325" t="n"/>
      <c r="J436" s="325" t="n"/>
      <c r="K436" s="325" t="n"/>
      <c r="L436" s="325" t="n"/>
      <c r="M436" s="325" t="n"/>
      <c r="N436" s="325" t="n"/>
      <c r="O436" s="325" t="n"/>
      <c r="P436" s="325" t="n"/>
      <c r="Q436" s="325" t="n"/>
      <c r="R436" s="325" t="n"/>
      <c r="S436" s="325" t="n"/>
      <c r="T436" s="325" t="n"/>
      <c r="U436" s="325" t="n"/>
      <c r="V436" s="325" t="n"/>
      <c r="W436" s="325" t="n"/>
      <c r="X436" s="325" t="n"/>
      <c r="Y436" s="325" t="n"/>
      <c r="Z436" s="325" t="n"/>
    </row>
    <row r="437" ht="12.75" customHeight="1" s="412">
      <c r="A437" s="325" t="n"/>
      <c r="B437" s="325" t="n"/>
      <c r="C437" s="325" t="n"/>
      <c r="D437" s="325" t="n"/>
      <c r="E437" s="325" t="n"/>
      <c r="F437" s="325" t="n"/>
      <c r="G437" s="325" t="n"/>
      <c r="H437" s="325" t="n"/>
      <c r="I437" s="325" t="n"/>
      <c r="J437" s="325" t="n"/>
      <c r="K437" s="325" t="n"/>
      <c r="L437" s="325" t="n"/>
      <c r="M437" s="325" t="n"/>
      <c r="N437" s="325" t="n"/>
      <c r="O437" s="325" t="n"/>
      <c r="P437" s="325" t="n"/>
      <c r="Q437" s="325" t="n"/>
      <c r="R437" s="325" t="n"/>
      <c r="S437" s="325" t="n"/>
      <c r="T437" s="325" t="n"/>
      <c r="U437" s="325" t="n"/>
      <c r="V437" s="325" t="n"/>
      <c r="W437" s="325" t="n"/>
      <c r="X437" s="325" t="n"/>
      <c r="Y437" s="325" t="n"/>
      <c r="Z437" s="325" t="n"/>
    </row>
    <row r="438" ht="12.75" customHeight="1" s="412">
      <c r="A438" s="325" t="n"/>
      <c r="B438" s="325" t="n"/>
      <c r="C438" s="325" t="n"/>
      <c r="D438" s="325" t="n"/>
      <c r="E438" s="325" t="n"/>
      <c r="F438" s="325" t="n"/>
      <c r="G438" s="325" t="n"/>
      <c r="H438" s="325" t="n"/>
      <c r="I438" s="325" t="n"/>
      <c r="J438" s="325" t="n"/>
      <c r="K438" s="325" t="n"/>
      <c r="L438" s="325" t="n"/>
      <c r="M438" s="325" t="n"/>
      <c r="N438" s="325" t="n"/>
      <c r="O438" s="325" t="n"/>
      <c r="P438" s="325" t="n"/>
      <c r="Q438" s="325" t="n"/>
      <c r="R438" s="325" t="n"/>
      <c r="S438" s="325" t="n"/>
      <c r="T438" s="325" t="n"/>
      <c r="U438" s="325" t="n"/>
      <c r="V438" s="325" t="n"/>
      <c r="W438" s="325" t="n"/>
      <c r="X438" s="325" t="n"/>
      <c r="Y438" s="325" t="n"/>
      <c r="Z438" s="325" t="n"/>
    </row>
    <row r="439" ht="12.75" customHeight="1" s="412">
      <c r="A439" s="325" t="n"/>
      <c r="B439" s="325" t="n"/>
      <c r="C439" s="325" t="n"/>
      <c r="D439" s="325" t="n"/>
      <c r="E439" s="325" t="n"/>
      <c r="F439" s="325" t="n"/>
      <c r="G439" s="325" t="n"/>
      <c r="H439" s="325" t="n"/>
      <c r="I439" s="325" t="n"/>
      <c r="J439" s="325" t="n"/>
      <c r="K439" s="325" t="n"/>
      <c r="L439" s="325" t="n"/>
      <c r="M439" s="325" t="n"/>
      <c r="N439" s="325" t="n"/>
      <c r="O439" s="325" t="n"/>
      <c r="P439" s="325" t="n"/>
      <c r="Q439" s="325" t="n"/>
      <c r="R439" s="325" t="n"/>
      <c r="S439" s="325" t="n"/>
      <c r="T439" s="325" t="n"/>
      <c r="U439" s="325" t="n"/>
      <c r="V439" s="325" t="n"/>
      <c r="W439" s="325" t="n"/>
      <c r="X439" s="325" t="n"/>
      <c r="Y439" s="325" t="n"/>
      <c r="Z439" s="325" t="n"/>
    </row>
    <row r="440" ht="12.75" customHeight="1" s="412">
      <c r="A440" s="325" t="n"/>
      <c r="B440" s="325" t="n"/>
      <c r="C440" s="325" t="n"/>
      <c r="D440" s="325" t="n"/>
      <c r="E440" s="325" t="n"/>
      <c r="F440" s="325" t="n"/>
      <c r="G440" s="325" t="n"/>
      <c r="H440" s="325" t="n"/>
      <c r="I440" s="325" t="n"/>
      <c r="J440" s="325" t="n"/>
      <c r="K440" s="325" t="n"/>
      <c r="L440" s="325" t="n"/>
      <c r="M440" s="325" t="n"/>
      <c r="N440" s="325" t="n"/>
      <c r="O440" s="325" t="n"/>
      <c r="P440" s="325" t="n"/>
      <c r="Q440" s="325" t="n"/>
      <c r="R440" s="325" t="n"/>
      <c r="S440" s="325" t="n"/>
      <c r="T440" s="325" t="n"/>
      <c r="U440" s="325" t="n"/>
      <c r="V440" s="325" t="n"/>
      <c r="W440" s="325" t="n"/>
      <c r="X440" s="325" t="n"/>
      <c r="Y440" s="325" t="n"/>
      <c r="Z440" s="325" t="n"/>
    </row>
    <row r="441" ht="12.75" customHeight="1" s="412">
      <c r="A441" s="325" t="n"/>
      <c r="B441" s="325" t="n"/>
      <c r="C441" s="325" t="n"/>
      <c r="D441" s="325" t="n"/>
      <c r="E441" s="325" t="n"/>
      <c r="F441" s="325" t="n"/>
      <c r="G441" s="325" t="n"/>
      <c r="H441" s="325" t="n"/>
      <c r="I441" s="325" t="n"/>
      <c r="J441" s="325" t="n"/>
      <c r="K441" s="325" t="n"/>
      <c r="L441" s="325" t="n"/>
      <c r="M441" s="325" t="n"/>
      <c r="N441" s="325" t="n"/>
      <c r="O441" s="325" t="n"/>
      <c r="P441" s="325" t="n"/>
      <c r="Q441" s="325" t="n"/>
      <c r="R441" s="325" t="n"/>
      <c r="S441" s="325" t="n"/>
      <c r="T441" s="325" t="n"/>
      <c r="U441" s="325" t="n"/>
      <c r="V441" s="325" t="n"/>
      <c r="W441" s="325" t="n"/>
      <c r="X441" s="325" t="n"/>
      <c r="Y441" s="325" t="n"/>
      <c r="Z441" s="325" t="n"/>
    </row>
    <row r="442" ht="12.75" customHeight="1" s="412">
      <c r="A442" s="325" t="n"/>
      <c r="B442" s="325" t="n"/>
      <c r="C442" s="325" t="n"/>
      <c r="D442" s="325" t="n"/>
      <c r="E442" s="325" t="n"/>
      <c r="F442" s="325" t="n"/>
      <c r="G442" s="325" t="n"/>
      <c r="H442" s="325" t="n"/>
      <c r="I442" s="325" t="n"/>
      <c r="J442" s="325" t="n"/>
      <c r="K442" s="325" t="n"/>
      <c r="L442" s="325" t="n"/>
      <c r="M442" s="325" t="n"/>
      <c r="N442" s="325" t="n"/>
      <c r="O442" s="325" t="n"/>
      <c r="P442" s="325" t="n"/>
      <c r="Q442" s="325" t="n"/>
      <c r="R442" s="325" t="n"/>
      <c r="S442" s="325" t="n"/>
      <c r="T442" s="325" t="n"/>
      <c r="U442" s="325" t="n"/>
      <c r="V442" s="325" t="n"/>
      <c r="W442" s="325" t="n"/>
      <c r="X442" s="325" t="n"/>
      <c r="Y442" s="325" t="n"/>
      <c r="Z442" s="325" t="n"/>
    </row>
    <row r="443" ht="12.75" customHeight="1" s="412">
      <c r="A443" s="325" t="n"/>
      <c r="B443" s="325" t="n"/>
      <c r="C443" s="325" t="n"/>
      <c r="D443" s="325" t="n"/>
      <c r="E443" s="325" t="n"/>
      <c r="F443" s="325" t="n"/>
      <c r="G443" s="325" t="n"/>
      <c r="H443" s="325" t="n"/>
      <c r="I443" s="325" t="n"/>
      <c r="J443" s="325" t="n"/>
      <c r="K443" s="325" t="n"/>
      <c r="L443" s="325" t="n"/>
      <c r="M443" s="325" t="n"/>
      <c r="N443" s="325" t="n"/>
      <c r="O443" s="325" t="n"/>
      <c r="P443" s="325" t="n"/>
      <c r="Q443" s="325" t="n"/>
      <c r="R443" s="325" t="n"/>
      <c r="S443" s="325" t="n"/>
      <c r="T443" s="325" t="n"/>
      <c r="U443" s="325" t="n"/>
      <c r="V443" s="325" t="n"/>
      <c r="W443" s="325" t="n"/>
      <c r="X443" s="325" t="n"/>
      <c r="Y443" s="325" t="n"/>
      <c r="Z443" s="325" t="n"/>
    </row>
    <row r="444" ht="12.75" customHeight="1" s="412">
      <c r="A444" s="325" t="n"/>
      <c r="B444" s="325" t="n"/>
      <c r="C444" s="325" t="n"/>
      <c r="D444" s="325" t="n"/>
      <c r="E444" s="325" t="n"/>
      <c r="F444" s="325" t="n"/>
      <c r="G444" s="325" t="n"/>
      <c r="H444" s="325" t="n"/>
      <c r="I444" s="325" t="n"/>
      <c r="J444" s="325" t="n"/>
      <c r="K444" s="325" t="n"/>
      <c r="L444" s="325" t="n"/>
      <c r="M444" s="325" t="n"/>
      <c r="N444" s="325" t="n"/>
      <c r="O444" s="325" t="n"/>
      <c r="P444" s="325" t="n"/>
      <c r="Q444" s="325" t="n"/>
      <c r="R444" s="325" t="n"/>
      <c r="S444" s="325" t="n"/>
      <c r="T444" s="325" t="n"/>
      <c r="U444" s="325" t="n"/>
      <c r="V444" s="325" t="n"/>
      <c r="W444" s="325" t="n"/>
      <c r="X444" s="325" t="n"/>
      <c r="Y444" s="325" t="n"/>
      <c r="Z444" s="325" t="n"/>
    </row>
    <row r="445" ht="12.75" customHeight="1" s="412">
      <c r="A445" s="325" t="n"/>
      <c r="B445" s="325" t="n"/>
      <c r="C445" s="325" t="n"/>
      <c r="D445" s="325" t="n"/>
      <c r="E445" s="325" t="n"/>
      <c r="F445" s="325" t="n"/>
      <c r="G445" s="325" t="n"/>
      <c r="H445" s="325" t="n"/>
      <c r="I445" s="325" t="n"/>
      <c r="J445" s="325" t="n"/>
      <c r="K445" s="325" t="n"/>
      <c r="L445" s="325" t="n"/>
      <c r="M445" s="325" t="n"/>
      <c r="N445" s="325" t="n"/>
      <c r="O445" s="325" t="n"/>
      <c r="P445" s="325" t="n"/>
      <c r="Q445" s="325" t="n"/>
      <c r="R445" s="325" t="n"/>
      <c r="S445" s="325" t="n"/>
      <c r="T445" s="325" t="n"/>
      <c r="U445" s="325" t="n"/>
      <c r="V445" s="325" t="n"/>
      <c r="W445" s="325" t="n"/>
      <c r="X445" s="325" t="n"/>
      <c r="Y445" s="325" t="n"/>
      <c r="Z445" s="325" t="n"/>
    </row>
    <row r="446" ht="12.75" customHeight="1" s="412">
      <c r="A446" s="325" t="n"/>
      <c r="B446" s="325" t="n"/>
      <c r="C446" s="325" t="n"/>
      <c r="D446" s="325" t="n"/>
      <c r="E446" s="325" t="n"/>
      <c r="F446" s="325" t="n"/>
      <c r="G446" s="325" t="n"/>
      <c r="H446" s="325" t="n"/>
      <c r="I446" s="325" t="n"/>
      <c r="J446" s="325" t="n"/>
      <c r="K446" s="325" t="n"/>
      <c r="L446" s="325" t="n"/>
      <c r="M446" s="325" t="n"/>
      <c r="N446" s="325" t="n"/>
      <c r="O446" s="325" t="n"/>
      <c r="P446" s="325" t="n"/>
      <c r="Q446" s="325" t="n"/>
      <c r="R446" s="325" t="n"/>
      <c r="S446" s="325" t="n"/>
      <c r="T446" s="325" t="n"/>
      <c r="U446" s="325" t="n"/>
      <c r="V446" s="325" t="n"/>
      <c r="W446" s="325" t="n"/>
      <c r="X446" s="325" t="n"/>
      <c r="Y446" s="325" t="n"/>
      <c r="Z446" s="325" t="n"/>
    </row>
    <row r="447" ht="12.75" customHeight="1" s="412">
      <c r="A447" s="325" t="n"/>
      <c r="B447" s="325" t="n"/>
      <c r="C447" s="325" t="n"/>
      <c r="D447" s="325" t="n"/>
      <c r="E447" s="325" t="n"/>
      <c r="F447" s="325" t="n"/>
      <c r="G447" s="325" t="n"/>
      <c r="H447" s="325" t="n"/>
      <c r="I447" s="325" t="n"/>
      <c r="J447" s="325" t="n"/>
      <c r="K447" s="325" t="n"/>
      <c r="L447" s="325" t="n"/>
      <c r="M447" s="325" t="n"/>
      <c r="N447" s="325" t="n"/>
      <c r="O447" s="325" t="n"/>
      <c r="P447" s="325" t="n"/>
      <c r="Q447" s="325" t="n"/>
      <c r="R447" s="325" t="n"/>
      <c r="S447" s="325" t="n"/>
      <c r="T447" s="325" t="n"/>
      <c r="U447" s="325" t="n"/>
      <c r="V447" s="325" t="n"/>
      <c r="W447" s="325" t="n"/>
      <c r="X447" s="325" t="n"/>
      <c r="Y447" s="325" t="n"/>
      <c r="Z447" s="325" t="n"/>
    </row>
    <row r="448" ht="12.75" customHeight="1" s="412">
      <c r="A448" s="325" t="n"/>
      <c r="B448" s="325" t="n"/>
      <c r="C448" s="325" t="n"/>
      <c r="D448" s="325" t="n"/>
      <c r="E448" s="325" t="n"/>
      <c r="F448" s="325" t="n"/>
      <c r="G448" s="325" t="n"/>
      <c r="H448" s="325" t="n"/>
      <c r="I448" s="325" t="n"/>
      <c r="J448" s="325" t="n"/>
      <c r="K448" s="325" t="n"/>
      <c r="L448" s="325" t="n"/>
      <c r="M448" s="325" t="n"/>
      <c r="N448" s="325" t="n"/>
      <c r="O448" s="325" t="n"/>
      <c r="P448" s="325" t="n"/>
      <c r="Q448" s="325" t="n"/>
      <c r="R448" s="325" t="n"/>
      <c r="S448" s="325" t="n"/>
      <c r="T448" s="325" t="n"/>
      <c r="U448" s="325" t="n"/>
      <c r="V448" s="325" t="n"/>
      <c r="W448" s="325" t="n"/>
      <c r="X448" s="325" t="n"/>
      <c r="Y448" s="325" t="n"/>
      <c r="Z448" s="325" t="n"/>
    </row>
    <row r="449" ht="12.75" customHeight="1" s="412">
      <c r="A449" s="325" t="n"/>
      <c r="B449" s="325" t="n"/>
      <c r="C449" s="325" t="n"/>
      <c r="D449" s="325" t="n"/>
      <c r="E449" s="325" t="n"/>
      <c r="F449" s="325" t="n"/>
      <c r="G449" s="325" t="n"/>
      <c r="H449" s="325" t="n"/>
      <c r="I449" s="325" t="n"/>
      <c r="J449" s="325" t="n"/>
      <c r="K449" s="325" t="n"/>
      <c r="L449" s="325" t="n"/>
      <c r="M449" s="325" t="n"/>
      <c r="N449" s="325" t="n"/>
      <c r="O449" s="325" t="n"/>
      <c r="P449" s="325" t="n"/>
      <c r="Q449" s="325" t="n"/>
      <c r="R449" s="325" t="n"/>
      <c r="S449" s="325" t="n"/>
      <c r="T449" s="325" t="n"/>
      <c r="U449" s="325" t="n"/>
      <c r="V449" s="325" t="n"/>
      <c r="W449" s="325" t="n"/>
      <c r="X449" s="325" t="n"/>
      <c r="Y449" s="325" t="n"/>
      <c r="Z449" s="325" t="n"/>
    </row>
    <row r="450" ht="12.75" customHeight="1" s="412">
      <c r="A450" s="325" t="n"/>
      <c r="B450" s="325" t="n"/>
      <c r="C450" s="325" t="n"/>
      <c r="D450" s="325" t="n"/>
      <c r="E450" s="325" t="n"/>
      <c r="F450" s="325" t="n"/>
      <c r="G450" s="325" t="n"/>
      <c r="H450" s="325" t="n"/>
      <c r="I450" s="325" t="n"/>
      <c r="J450" s="325" t="n"/>
      <c r="K450" s="325" t="n"/>
      <c r="L450" s="325" t="n"/>
      <c r="M450" s="325" t="n"/>
      <c r="N450" s="325" t="n"/>
      <c r="O450" s="325" t="n"/>
      <c r="P450" s="325" t="n"/>
      <c r="Q450" s="325" t="n"/>
      <c r="R450" s="325" t="n"/>
      <c r="S450" s="325" t="n"/>
      <c r="T450" s="325" t="n"/>
      <c r="U450" s="325" t="n"/>
      <c r="V450" s="325" t="n"/>
      <c r="W450" s="325" t="n"/>
      <c r="X450" s="325" t="n"/>
      <c r="Y450" s="325" t="n"/>
      <c r="Z450" s="325" t="n"/>
    </row>
    <row r="451" ht="12.75" customHeight="1" s="412">
      <c r="A451" s="325" t="n"/>
      <c r="B451" s="325" t="n"/>
      <c r="C451" s="325" t="n"/>
      <c r="D451" s="325" t="n"/>
      <c r="E451" s="325" t="n"/>
      <c r="F451" s="325" t="n"/>
      <c r="G451" s="325" t="n"/>
      <c r="H451" s="325" t="n"/>
      <c r="I451" s="325" t="n"/>
      <c r="J451" s="325" t="n"/>
      <c r="K451" s="325" t="n"/>
      <c r="L451" s="325" t="n"/>
      <c r="M451" s="325" t="n"/>
      <c r="N451" s="325" t="n"/>
      <c r="O451" s="325" t="n"/>
      <c r="P451" s="325" t="n"/>
      <c r="Q451" s="325" t="n"/>
      <c r="R451" s="325" t="n"/>
      <c r="S451" s="325" t="n"/>
      <c r="T451" s="325" t="n"/>
      <c r="U451" s="325" t="n"/>
      <c r="V451" s="325" t="n"/>
      <c r="W451" s="325" t="n"/>
      <c r="X451" s="325" t="n"/>
      <c r="Y451" s="325" t="n"/>
      <c r="Z451" s="325" t="n"/>
    </row>
    <row r="452" ht="12.75" customHeight="1" s="412">
      <c r="A452" s="325" t="n"/>
      <c r="B452" s="325" t="n"/>
      <c r="C452" s="325" t="n"/>
      <c r="D452" s="325" t="n"/>
      <c r="E452" s="325" t="n"/>
      <c r="F452" s="325" t="n"/>
      <c r="G452" s="325" t="n"/>
      <c r="H452" s="325" t="n"/>
      <c r="I452" s="325" t="n"/>
      <c r="J452" s="325" t="n"/>
      <c r="K452" s="325" t="n"/>
      <c r="L452" s="325" t="n"/>
      <c r="M452" s="325" t="n"/>
      <c r="N452" s="325" t="n"/>
      <c r="O452" s="325" t="n"/>
      <c r="P452" s="325" t="n"/>
      <c r="Q452" s="325" t="n"/>
      <c r="R452" s="325" t="n"/>
      <c r="S452" s="325" t="n"/>
      <c r="T452" s="325" t="n"/>
      <c r="U452" s="325" t="n"/>
      <c r="V452" s="325" t="n"/>
      <c r="W452" s="325" t="n"/>
      <c r="X452" s="325" t="n"/>
      <c r="Y452" s="325" t="n"/>
      <c r="Z452" s="325" t="n"/>
    </row>
    <row r="453" ht="12.75" customHeight="1" s="412">
      <c r="A453" s="325" t="n"/>
      <c r="B453" s="325" t="n"/>
      <c r="C453" s="325" t="n"/>
      <c r="D453" s="325" t="n"/>
      <c r="E453" s="325" t="n"/>
      <c r="F453" s="325" t="n"/>
      <c r="G453" s="325" t="n"/>
      <c r="H453" s="325" t="n"/>
      <c r="I453" s="325" t="n"/>
      <c r="J453" s="325" t="n"/>
      <c r="K453" s="325" t="n"/>
      <c r="L453" s="325" t="n"/>
      <c r="M453" s="325" t="n"/>
      <c r="N453" s="325" t="n"/>
      <c r="O453" s="325" t="n"/>
      <c r="P453" s="325" t="n"/>
      <c r="Q453" s="325" t="n"/>
      <c r="R453" s="325" t="n"/>
      <c r="S453" s="325" t="n"/>
      <c r="T453" s="325" t="n"/>
      <c r="U453" s="325" t="n"/>
      <c r="V453" s="325" t="n"/>
      <c r="W453" s="325" t="n"/>
      <c r="X453" s="325" t="n"/>
      <c r="Y453" s="325" t="n"/>
      <c r="Z453" s="325" t="n"/>
    </row>
    <row r="454" ht="12.75" customHeight="1" s="412">
      <c r="A454" s="325" t="n"/>
      <c r="B454" s="325" t="n"/>
      <c r="C454" s="325" t="n"/>
      <c r="D454" s="325" t="n"/>
      <c r="E454" s="325" t="n"/>
      <c r="F454" s="325" t="n"/>
      <c r="G454" s="325" t="n"/>
      <c r="H454" s="325" t="n"/>
      <c r="I454" s="325" t="n"/>
      <c r="J454" s="325" t="n"/>
      <c r="K454" s="325" t="n"/>
      <c r="L454" s="325" t="n"/>
      <c r="M454" s="325" t="n"/>
      <c r="N454" s="325" t="n"/>
      <c r="O454" s="325" t="n"/>
      <c r="P454" s="325" t="n"/>
      <c r="Q454" s="325" t="n"/>
      <c r="R454" s="325" t="n"/>
      <c r="S454" s="325" t="n"/>
      <c r="T454" s="325" t="n"/>
      <c r="U454" s="325" t="n"/>
      <c r="V454" s="325" t="n"/>
      <c r="W454" s="325" t="n"/>
      <c r="X454" s="325" t="n"/>
      <c r="Y454" s="325" t="n"/>
      <c r="Z454" s="325" t="n"/>
    </row>
    <row r="455" ht="12.75" customHeight="1" s="412">
      <c r="A455" s="325" t="n"/>
      <c r="B455" s="325" t="n"/>
      <c r="C455" s="325" t="n"/>
      <c r="D455" s="325" t="n"/>
      <c r="E455" s="325" t="n"/>
      <c r="F455" s="325" t="n"/>
      <c r="G455" s="325" t="n"/>
      <c r="H455" s="325" t="n"/>
      <c r="I455" s="325" t="n"/>
      <c r="J455" s="325" t="n"/>
      <c r="K455" s="325" t="n"/>
      <c r="L455" s="325" t="n"/>
      <c r="M455" s="325" t="n"/>
      <c r="N455" s="325" t="n"/>
      <c r="O455" s="325" t="n"/>
      <c r="P455" s="325" t="n"/>
      <c r="Q455" s="325" t="n"/>
      <c r="R455" s="325" t="n"/>
      <c r="S455" s="325" t="n"/>
      <c r="T455" s="325" t="n"/>
      <c r="U455" s="325" t="n"/>
      <c r="V455" s="325" t="n"/>
      <c r="W455" s="325" t="n"/>
      <c r="X455" s="325" t="n"/>
      <c r="Y455" s="325" t="n"/>
      <c r="Z455" s="325" t="n"/>
    </row>
    <row r="456" ht="12.75" customHeight="1" s="412">
      <c r="A456" s="325" t="n"/>
      <c r="B456" s="325" t="n"/>
      <c r="C456" s="325" t="n"/>
      <c r="D456" s="325" t="n"/>
      <c r="E456" s="325" t="n"/>
      <c r="F456" s="325" t="n"/>
      <c r="G456" s="325" t="n"/>
      <c r="H456" s="325" t="n"/>
      <c r="I456" s="325" t="n"/>
      <c r="J456" s="325" t="n"/>
      <c r="K456" s="325" t="n"/>
      <c r="L456" s="325" t="n"/>
      <c r="M456" s="325" t="n"/>
      <c r="N456" s="325" t="n"/>
      <c r="O456" s="325" t="n"/>
      <c r="P456" s="325" t="n"/>
      <c r="Q456" s="325" t="n"/>
      <c r="R456" s="325" t="n"/>
      <c r="S456" s="325" t="n"/>
      <c r="T456" s="325" t="n"/>
      <c r="U456" s="325" t="n"/>
      <c r="V456" s="325" t="n"/>
      <c r="W456" s="325" t="n"/>
      <c r="X456" s="325" t="n"/>
      <c r="Y456" s="325" t="n"/>
      <c r="Z456" s="325" t="n"/>
    </row>
    <row r="457" ht="12.75" customHeight="1" s="412">
      <c r="A457" s="325" t="n"/>
      <c r="B457" s="325" t="n"/>
      <c r="C457" s="325" t="n"/>
      <c r="D457" s="325" t="n"/>
      <c r="E457" s="325" t="n"/>
      <c r="F457" s="325" t="n"/>
      <c r="G457" s="325" t="n"/>
      <c r="H457" s="325" t="n"/>
      <c r="I457" s="325" t="n"/>
      <c r="J457" s="325" t="n"/>
      <c r="K457" s="325" t="n"/>
      <c r="L457" s="325" t="n"/>
      <c r="M457" s="325" t="n"/>
      <c r="N457" s="325" t="n"/>
      <c r="O457" s="325" t="n"/>
      <c r="P457" s="325" t="n"/>
      <c r="Q457" s="325" t="n"/>
      <c r="R457" s="325" t="n"/>
      <c r="S457" s="325" t="n"/>
      <c r="T457" s="325" t="n"/>
      <c r="U457" s="325" t="n"/>
      <c r="V457" s="325" t="n"/>
      <c r="W457" s="325" t="n"/>
      <c r="X457" s="325" t="n"/>
      <c r="Y457" s="325" t="n"/>
      <c r="Z457" s="325" t="n"/>
    </row>
    <row r="458" ht="12.75" customHeight="1" s="412">
      <c r="A458" s="325" t="n"/>
      <c r="B458" s="325" t="n"/>
      <c r="C458" s="325" t="n"/>
      <c r="D458" s="325" t="n"/>
      <c r="E458" s="325" t="n"/>
      <c r="F458" s="325" t="n"/>
      <c r="G458" s="325" t="n"/>
      <c r="H458" s="325" t="n"/>
      <c r="I458" s="325" t="n"/>
      <c r="J458" s="325" t="n"/>
      <c r="K458" s="325" t="n"/>
      <c r="L458" s="325" t="n"/>
      <c r="M458" s="325" t="n"/>
      <c r="N458" s="325" t="n"/>
      <c r="O458" s="325" t="n"/>
      <c r="P458" s="325" t="n"/>
      <c r="Q458" s="325" t="n"/>
      <c r="R458" s="325" t="n"/>
      <c r="S458" s="325" t="n"/>
      <c r="T458" s="325" t="n"/>
      <c r="U458" s="325" t="n"/>
      <c r="V458" s="325" t="n"/>
      <c r="W458" s="325" t="n"/>
      <c r="X458" s="325" t="n"/>
      <c r="Y458" s="325" t="n"/>
      <c r="Z458" s="325" t="n"/>
    </row>
    <row r="459" ht="12.75" customHeight="1" s="412">
      <c r="A459" s="325" t="n"/>
      <c r="B459" s="325" t="n"/>
      <c r="C459" s="325" t="n"/>
      <c r="D459" s="325" t="n"/>
      <c r="E459" s="325" t="n"/>
      <c r="F459" s="325" t="n"/>
      <c r="G459" s="325" t="n"/>
      <c r="H459" s="325" t="n"/>
      <c r="I459" s="325" t="n"/>
      <c r="J459" s="325" t="n"/>
      <c r="K459" s="325" t="n"/>
      <c r="L459" s="325" t="n"/>
      <c r="M459" s="325" t="n"/>
      <c r="N459" s="325" t="n"/>
      <c r="O459" s="325" t="n"/>
      <c r="P459" s="325" t="n"/>
      <c r="Q459" s="325" t="n"/>
      <c r="R459" s="325" t="n"/>
      <c r="S459" s="325" t="n"/>
      <c r="T459" s="325" t="n"/>
      <c r="U459" s="325" t="n"/>
      <c r="V459" s="325" t="n"/>
      <c r="W459" s="325" t="n"/>
      <c r="X459" s="325" t="n"/>
      <c r="Y459" s="325" t="n"/>
      <c r="Z459" s="325" t="n"/>
    </row>
    <row r="460" ht="12.75" customHeight="1" s="412">
      <c r="A460" s="325" t="n"/>
      <c r="B460" s="325" t="n"/>
      <c r="C460" s="325" t="n"/>
      <c r="D460" s="325" t="n"/>
      <c r="E460" s="325" t="n"/>
      <c r="F460" s="325" t="n"/>
      <c r="G460" s="325" t="n"/>
      <c r="H460" s="325" t="n"/>
      <c r="I460" s="325" t="n"/>
      <c r="J460" s="325" t="n"/>
      <c r="K460" s="325" t="n"/>
      <c r="L460" s="325" t="n"/>
      <c r="M460" s="325" t="n"/>
      <c r="N460" s="325" t="n"/>
      <c r="O460" s="325" t="n"/>
      <c r="P460" s="325" t="n"/>
      <c r="Q460" s="325" t="n"/>
      <c r="R460" s="325" t="n"/>
      <c r="S460" s="325" t="n"/>
      <c r="T460" s="325" t="n"/>
      <c r="U460" s="325" t="n"/>
      <c r="V460" s="325" t="n"/>
      <c r="W460" s="325" t="n"/>
      <c r="X460" s="325" t="n"/>
      <c r="Y460" s="325" t="n"/>
      <c r="Z460" s="325" t="n"/>
    </row>
    <row r="461" ht="12.75" customHeight="1" s="412">
      <c r="A461" s="325" t="n"/>
      <c r="B461" s="325" t="n"/>
      <c r="C461" s="325" t="n"/>
      <c r="D461" s="325" t="n"/>
      <c r="E461" s="325" t="n"/>
      <c r="F461" s="325" t="n"/>
      <c r="G461" s="325" t="n"/>
      <c r="H461" s="325" t="n"/>
      <c r="I461" s="325" t="n"/>
      <c r="J461" s="325" t="n"/>
      <c r="K461" s="325" t="n"/>
      <c r="L461" s="325" t="n"/>
      <c r="M461" s="325" t="n"/>
      <c r="N461" s="325" t="n"/>
      <c r="O461" s="325" t="n"/>
      <c r="P461" s="325" t="n"/>
      <c r="Q461" s="325" t="n"/>
      <c r="R461" s="325" t="n"/>
      <c r="S461" s="325" t="n"/>
      <c r="T461" s="325" t="n"/>
      <c r="U461" s="325" t="n"/>
      <c r="V461" s="325" t="n"/>
      <c r="W461" s="325" t="n"/>
      <c r="X461" s="325" t="n"/>
      <c r="Y461" s="325" t="n"/>
      <c r="Z461" s="325" t="n"/>
    </row>
    <row r="462" ht="12.75" customHeight="1" s="412">
      <c r="A462" s="325" t="n"/>
      <c r="B462" s="325" t="n"/>
      <c r="C462" s="325" t="n"/>
      <c r="D462" s="325" t="n"/>
      <c r="E462" s="325" t="n"/>
      <c r="F462" s="325" t="n"/>
      <c r="G462" s="325" t="n"/>
      <c r="H462" s="325" t="n"/>
      <c r="I462" s="325" t="n"/>
      <c r="J462" s="325" t="n"/>
      <c r="K462" s="325" t="n"/>
      <c r="L462" s="325" t="n"/>
      <c r="M462" s="325" t="n"/>
      <c r="N462" s="325" t="n"/>
      <c r="O462" s="325" t="n"/>
      <c r="P462" s="325" t="n"/>
      <c r="Q462" s="325" t="n"/>
      <c r="R462" s="325" t="n"/>
      <c r="S462" s="325" t="n"/>
      <c r="T462" s="325" t="n"/>
      <c r="U462" s="325" t="n"/>
      <c r="V462" s="325" t="n"/>
      <c r="W462" s="325" t="n"/>
      <c r="X462" s="325" t="n"/>
      <c r="Y462" s="325" t="n"/>
      <c r="Z462" s="325" t="n"/>
    </row>
    <row r="463" ht="12.75" customHeight="1" s="412">
      <c r="A463" s="325" t="n"/>
      <c r="B463" s="325" t="n"/>
      <c r="C463" s="325" t="n"/>
      <c r="D463" s="325" t="n"/>
      <c r="E463" s="325" t="n"/>
      <c r="F463" s="325" t="n"/>
      <c r="G463" s="325" t="n"/>
      <c r="H463" s="325" t="n"/>
      <c r="I463" s="325" t="n"/>
      <c r="J463" s="325" t="n"/>
      <c r="K463" s="325" t="n"/>
      <c r="L463" s="325" t="n"/>
      <c r="M463" s="325" t="n"/>
      <c r="N463" s="325" t="n"/>
      <c r="O463" s="325" t="n"/>
      <c r="P463" s="325" t="n"/>
      <c r="Q463" s="325" t="n"/>
      <c r="R463" s="325" t="n"/>
      <c r="S463" s="325" t="n"/>
      <c r="T463" s="325" t="n"/>
      <c r="U463" s="325" t="n"/>
      <c r="V463" s="325" t="n"/>
      <c r="W463" s="325" t="n"/>
      <c r="X463" s="325" t="n"/>
      <c r="Y463" s="325" t="n"/>
      <c r="Z463" s="325" t="n"/>
    </row>
    <row r="464" ht="12.75" customHeight="1" s="412">
      <c r="A464" s="325" t="n"/>
      <c r="B464" s="325" t="n"/>
      <c r="C464" s="325" t="n"/>
      <c r="D464" s="325" t="n"/>
      <c r="E464" s="325" t="n"/>
      <c r="F464" s="325" t="n"/>
      <c r="G464" s="325" t="n"/>
      <c r="H464" s="325" t="n"/>
      <c r="I464" s="325" t="n"/>
      <c r="J464" s="325" t="n"/>
      <c r="K464" s="325" t="n"/>
      <c r="L464" s="325" t="n"/>
      <c r="M464" s="325" t="n"/>
      <c r="N464" s="325" t="n"/>
      <c r="O464" s="325" t="n"/>
      <c r="P464" s="325" t="n"/>
      <c r="Q464" s="325" t="n"/>
      <c r="R464" s="325" t="n"/>
      <c r="S464" s="325" t="n"/>
      <c r="T464" s="325" t="n"/>
      <c r="U464" s="325" t="n"/>
      <c r="V464" s="325" t="n"/>
      <c r="W464" s="325" t="n"/>
      <c r="X464" s="325" t="n"/>
      <c r="Y464" s="325" t="n"/>
      <c r="Z464" s="325" t="n"/>
    </row>
    <row r="465" ht="12.75" customHeight="1" s="412">
      <c r="A465" s="325" t="n"/>
      <c r="B465" s="325" t="n"/>
      <c r="C465" s="325" t="n"/>
      <c r="D465" s="325" t="n"/>
      <c r="E465" s="325" t="n"/>
      <c r="F465" s="325" t="n"/>
      <c r="G465" s="325" t="n"/>
      <c r="H465" s="325" t="n"/>
      <c r="I465" s="325" t="n"/>
      <c r="J465" s="325" t="n"/>
      <c r="K465" s="325" t="n"/>
      <c r="L465" s="325" t="n"/>
      <c r="M465" s="325" t="n"/>
      <c r="N465" s="325" t="n"/>
      <c r="O465" s="325" t="n"/>
      <c r="P465" s="325" t="n"/>
      <c r="Q465" s="325" t="n"/>
      <c r="R465" s="325" t="n"/>
      <c r="S465" s="325" t="n"/>
      <c r="T465" s="325" t="n"/>
      <c r="U465" s="325" t="n"/>
      <c r="V465" s="325" t="n"/>
      <c r="W465" s="325" t="n"/>
      <c r="X465" s="325" t="n"/>
      <c r="Y465" s="325" t="n"/>
      <c r="Z465" s="325" t="n"/>
    </row>
    <row r="466" ht="12.75" customHeight="1" s="412">
      <c r="A466" s="325" t="n"/>
      <c r="B466" s="325" t="n"/>
      <c r="C466" s="325" t="n"/>
      <c r="D466" s="325" t="n"/>
      <c r="E466" s="325" t="n"/>
      <c r="F466" s="325" t="n"/>
      <c r="G466" s="325" t="n"/>
      <c r="H466" s="325" t="n"/>
      <c r="I466" s="325" t="n"/>
      <c r="J466" s="325" t="n"/>
      <c r="K466" s="325" t="n"/>
      <c r="L466" s="325" t="n"/>
      <c r="M466" s="325" t="n"/>
      <c r="N466" s="325" t="n"/>
      <c r="O466" s="325" t="n"/>
      <c r="P466" s="325" t="n"/>
      <c r="Q466" s="325" t="n"/>
      <c r="R466" s="325" t="n"/>
      <c r="S466" s="325" t="n"/>
      <c r="T466" s="325" t="n"/>
      <c r="U466" s="325" t="n"/>
      <c r="V466" s="325" t="n"/>
      <c r="W466" s="325" t="n"/>
      <c r="X466" s="325" t="n"/>
      <c r="Y466" s="325" t="n"/>
      <c r="Z466" s="325" t="n"/>
    </row>
    <row r="467" ht="12.75" customHeight="1" s="412">
      <c r="A467" s="325" t="n"/>
      <c r="B467" s="325" t="n"/>
      <c r="C467" s="325" t="n"/>
      <c r="D467" s="325" t="n"/>
      <c r="E467" s="325" t="n"/>
      <c r="F467" s="325" t="n"/>
      <c r="G467" s="325" t="n"/>
      <c r="H467" s="325" t="n"/>
      <c r="I467" s="325" t="n"/>
      <c r="J467" s="325" t="n"/>
      <c r="K467" s="325" t="n"/>
      <c r="L467" s="325" t="n"/>
      <c r="M467" s="325" t="n"/>
      <c r="N467" s="325" t="n"/>
      <c r="O467" s="325" t="n"/>
      <c r="P467" s="325" t="n"/>
      <c r="Q467" s="325" t="n"/>
      <c r="R467" s="325" t="n"/>
      <c r="S467" s="325" t="n"/>
      <c r="T467" s="325" t="n"/>
      <c r="U467" s="325" t="n"/>
      <c r="V467" s="325" t="n"/>
      <c r="W467" s="325" t="n"/>
      <c r="X467" s="325" t="n"/>
      <c r="Y467" s="325" t="n"/>
      <c r="Z467" s="325" t="n"/>
    </row>
    <row r="468" ht="12.75" customHeight="1" s="412">
      <c r="A468" s="325" t="n"/>
      <c r="B468" s="325" t="n"/>
      <c r="C468" s="325" t="n"/>
      <c r="D468" s="325" t="n"/>
      <c r="E468" s="325" t="n"/>
      <c r="F468" s="325" t="n"/>
      <c r="G468" s="325" t="n"/>
      <c r="H468" s="325" t="n"/>
      <c r="I468" s="325" t="n"/>
      <c r="J468" s="325" t="n"/>
      <c r="K468" s="325" t="n"/>
      <c r="L468" s="325" t="n"/>
      <c r="M468" s="325" t="n"/>
      <c r="N468" s="325" t="n"/>
      <c r="O468" s="325" t="n"/>
      <c r="P468" s="325" t="n"/>
      <c r="Q468" s="325" t="n"/>
      <c r="R468" s="325" t="n"/>
      <c r="S468" s="325" t="n"/>
      <c r="T468" s="325" t="n"/>
      <c r="U468" s="325" t="n"/>
      <c r="V468" s="325" t="n"/>
      <c r="W468" s="325" t="n"/>
      <c r="X468" s="325" t="n"/>
      <c r="Y468" s="325" t="n"/>
      <c r="Z468" s="325" t="n"/>
    </row>
    <row r="469" ht="12.75" customHeight="1" s="412">
      <c r="A469" s="325" t="n"/>
      <c r="B469" s="325" t="n"/>
      <c r="C469" s="325" t="n"/>
      <c r="D469" s="325" t="n"/>
      <c r="E469" s="325" t="n"/>
      <c r="F469" s="325" t="n"/>
      <c r="G469" s="325" t="n"/>
      <c r="H469" s="325" t="n"/>
      <c r="I469" s="325" t="n"/>
      <c r="J469" s="325" t="n"/>
      <c r="K469" s="325" t="n"/>
      <c r="L469" s="325" t="n"/>
      <c r="M469" s="325" t="n"/>
      <c r="N469" s="325" t="n"/>
      <c r="O469" s="325" t="n"/>
      <c r="P469" s="325" t="n"/>
      <c r="Q469" s="325" t="n"/>
      <c r="R469" s="325" t="n"/>
      <c r="S469" s="325" t="n"/>
      <c r="T469" s="325" t="n"/>
      <c r="U469" s="325" t="n"/>
      <c r="V469" s="325" t="n"/>
      <c r="W469" s="325" t="n"/>
      <c r="X469" s="325" t="n"/>
      <c r="Y469" s="325" t="n"/>
      <c r="Z469" s="325" t="n"/>
    </row>
    <row r="470" ht="12.75" customHeight="1" s="412">
      <c r="A470" s="325" t="n"/>
      <c r="B470" s="325" t="n"/>
      <c r="C470" s="325" t="n"/>
      <c r="D470" s="325" t="n"/>
      <c r="E470" s="325" t="n"/>
      <c r="F470" s="325" t="n"/>
      <c r="G470" s="325" t="n"/>
      <c r="H470" s="325" t="n"/>
      <c r="I470" s="325" t="n"/>
      <c r="J470" s="325" t="n"/>
      <c r="K470" s="325" t="n"/>
      <c r="L470" s="325" t="n"/>
      <c r="M470" s="325" t="n"/>
      <c r="N470" s="325" t="n"/>
      <c r="O470" s="325" t="n"/>
      <c r="P470" s="325" t="n"/>
      <c r="Q470" s="325" t="n"/>
      <c r="R470" s="325" t="n"/>
      <c r="S470" s="325" t="n"/>
      <c r="T470" s="325" t="n"/>
      <c r="U470" s="325" t="n"/>
      <c r="V470" s="325" t="n"/>
      <c r="W470" s="325" t="n"/>
      <c r="X470" s="325" t="n"/>
      <c r="Y470" s="325" t="n"/>
      <c r="Z470" s="325" t="n"/>
    </row>
    <row r="471" ht="12.75" customHeight="1" s="412">
      <c r="A471" s="325" t="n"/>
      <c r="B471" s="325" t="n"/>
      <c r="C471" s="325" t="n"/>
      <c r="D471" s="325" t="n"/>
      <c r="E471" s="325" t="n"/>
      <c r="F471" s="325" t="n"/>
      <c r="G471" s="325" t="n"/>
      <c r="H471" s="325" t="n"/>
      <c r="I471" s="325" t="n"/>
      <c r="J471" s="325" t="n"/>
      <c r="K471" s="325" t="n"/>
      <c r="L471" s="325" t="n"/>
      <c r="M471" s="325" t="n"/>
      <c r="N471" s="325" t="n"/>
      <c r="O471" s="325" t="n"/>
      <c r="P471" s="325" t="n"/>
      <c r="Q471" s="325" t="n"/>
      <c r="R471" s="325" t="n"/>
      <c r="S471" s="325" t="n"/>
      <c r="T471" s="325" t="n"/>
      <c r="U471" s="325" t="n"/>
      <c r="V471" s="325" t="n"/>
      <c r="W471" s="325" t="n"/>
      <c r="X471" s="325" t="n"/>
      <c r="Y471" s="325" t="n"/>
      <c r="Z471" s="325" t="n"/>
    </row>
    <row r="472" ht="12.75" customHeight="1" s="412">
      <c r="A472" s="325" t="n"/>
      <c r="B472" s="325" t="n"/>
      <c r="C472" s="325" t="n"/>
      <c r="D472" s="325" t="n"/>
      <c r="E472" s="325" t="n"/>
      <c r="F472" s="325" t="n"/>
      <c r="G472" s="325" t="n"/>
      <c r="H472" s="325" t="n"/>
      <c r="I472" s="325" t="n"/>
      <c r="J472" s="325" t="n"/>
      <c r="K472" s="325" t="n"/>
      <c r="L472" s="325" t="n"/>
      <c r="M472" s="325" t="n"/>
      <c r="N472" s="325" t="n"/>
      <c r="O472" s="325" t="n"/>
      <c r="P472" s="325" t="n"/>
      <c r="Q472" s="325" t="n"/>
      <c r="R472" s="325" t="n"/>
      <c r="S472" s="325" t="n"/>
      <c r="T472" s="325" t="n"/>
      <c r="U472" s="325" t="n"/>
      <c r="V472" s="325" t="n"/>
      <c r="W472" s="325" t="n"/>
      <c r="X472" s="325" t="n"/>
      <c r="Y472" s="325" t="n"/>
      <c r="Z472" s="325" t="n"/>
    </row>
    <row r="473" ht="12.75" customHeight="1" s="412">
      <c r="A473" s="325" t="n"/>
      <c r="B473" s="325" t="n"/>
      <c r="C473" s="325" t="n"/>
      <c r="D473" s="325" t="n"/>
      <c r="E473" s="325" t="n"/>
      <c r="F473" s="325" t="n"/>
      <c r="G473" s="325" t="n"/>
      <c r="H473" s="325" t="n"/>
      <c r="I473" s="325" t="n"/>
      <c r="J473" s="325" t="n"/>
      <c r="K473" s="325" t="n"/>
      <c r="L473" s="325" t="n"/>
      <c r="M473" s="325" t="n"/>
      <c r="N473" s="325" t="n"/>
      <c r="O473" s="325" t="n"/>
      <c r="P473" s="325" t="n"/>
      <c r="Q473" s="325" t="n"/>
      <c r="R473" s="325" t="n"/>
      <c r="S473" s="325" t="n"/>
      <c r="T473" s="325" t="n"/>
      <c r="U473" s="325" t="n"/>
      <c r="V473" s="325" t="n"/>
      <c r="W473" s="325" t="n"/>
      <c r="X473" s="325" t="n"/>
      <c r="Y473" s="325" t="n"/>
      <c r="Z473" s="325" t="n"/>
    </row>
    <row r="474" ht="12.75" customHeight="1" s="412">
      <c r="A474" s="325" t="n"/>
      <c r="B474" s="325" t="n"/>
      <c r="C474" s="325" t="n"/>
      <c r="D474" s="325" t="n"/>
      <c r="E474" s="325" t="n"/>
      <c r="F474" s="325" t="n"/>
      <c r="G474" s="325" t="n"/>
      <c r="H474" s="325" t="n"/>
      <c r="I474" s="325" t="n"/>
      <c r="J474" s="325" t="n"/>
      <c r="K474" s="325" t="n"/>
      <c r="L474" s="325" t="n"/>
      <c r="M474" s="325" t="n"/>
      <c r="N474" s="325" t="n"/>
      <c r="O474" s="325" t="n"/>
      <c r="P474" s="325" t="n"/>
      <c r="Q474" s="325" t="n"/>
      <c r="R474" s="325" t="n"/>
      <c r="S474" s="325" t="n"/>
      <c r="T474" s="325" t="n"/>
      <c r="U474" s="325" t="n"/>
      <c r="V474" s="325" t="n"/>
      <c r="W474" s="325" t="n"/>
      <c r="X474" s="325" t="n"/>
      <c r="Y474" s="325" t="n"/>
      <c r="Z474" s="325" t="n"/>
    </row>
    <row r="475" ht="12.75" customHeight="1" s="412">
      <c r="A475" s="325" t="n"/>
      <c r="B475" s="325" t="n"/>
      <c r="C475" s="325" t="n"/>
      <c r="D475" s="325" t="n"/>
      <c r="E475" s="325" t="n"/>
      <c r="F475" s="325" t="n"/>
      <c r="G475" s="325" t="n"/>
      <c r="H475" s="325" t="n"/>
      <c r="I475" s="325" t="n"/>
      <c r="J475" s="325" t="n"/>
      <c r="K475" s="325" t="n"/>
      <c r="L475" s="325" t="n"/>
      <c r="M475" s="325" t="n"/>
      <c r="N475" s="325" t="n"/>
      <c r="O475" s="325" t="n"/>
      <c r="P475" s="325" t="n"/>
      <c r="Q475" s="325" t="n"/>
      <c r="R475" s="325" t="n"/>
      <c r="S475" s="325" t="n"/>
      <c r="T475" s="325" t="n"/>
      <c r="U475" s="325" t="n"/>
      <c r="V475" s="325" t="n"/>
      <c r="W475" s="325" t="n"/>
      <c r="X475" s="325" t="n"/>
      <c r="Y475" s="325" t="n"/>
      <c r="Z475" s="325" t="n"/>
    </row>
    <row r="476" ht="12.75" customHeight="1" s="412">
      <c r="A476" s="325" t="n"/>
      <c r="B476" s="325" t="n"/>
      <c r="C476" s="325" t="n"/>
      <c r="D476" s="325" t="n"/>
      <c r="E476" s="325" t="n"/>
      <c r="F476" s="325" t="n"/>
      <c r="G476" s="325" t="n"/>
      <c r="H476" s="325" t="n"/>
      <c r="I476" s="325" t="n"/>
      <c r="J476" s="325" t="n"/>
      <c r="K476" s="325" t="n"/>
      <c r="L476" s="325" t="n"/>
      <c r="M476" s="325" t="n"/>
      <c r="N476" s="325" t="n"/>
      <c r="O476" s="325" t="n"/>
      <c r="P476" s="325" t="n"/>
      <c r="Q476" s="325" t="n"/>
      <c r="R476" s="325" t="n"/>
      <c r="S476" s="325" t="n"/>
      <c r="T476" s="325" t="n"/>
      <c r="U476" s="325" t="n"/>
      <c r="V476" s="325" t="n"/>
      <c r="W476" s="325" t="n"/>
      <c r="X476" s="325" t="n"/>
      <c r="Y476" s="325" t="n"/>
      <c r="Z476" s="325" t="n"/>
    </row>
    <row r="477" ht="12.75" customHeight="1" s="412">
      <c r="A477" s="325" t="n"/>
      <c r="B477" s="325" t="n"/>
      <c r="C477" s="325" t="n"/>
      <c r="D477" s="325" t="n"/>
      <c r="E477" s="325" t="n"/>
      <c r="F477" s="325" t="n"/>
      <c r="G477" s="325" t="n"/>
      <c r="H477" s="325" t="n"/>
      <c r="I477" s="325" t="n"/>
      <c r="J477" s="325" t="n"/>
      <c r="K477" s="325" t="n"/>
      <c r="L477" s="325" t="n"/>
      <c r="M477" s="325" t="n"/>
      <c r="N477" s="325" t="n"/>
      <c r="O477" s="325" t="n"/>
      <c r="P477" s="325" t="n"/>
      <c r="Q477" s="325" t="n"/>
      <c r="R477" s="325" t="n"/>
      <c r="S477" s="325" t="n"/>
      <c r="T477" s="325" t="n"/>
      <c r="U477" s="325" t="n"/>
      <c r="V477" s="325" t="n"/>
      <c r="W477" s="325" t="n"/>
      <c r="X477" s="325" t="n"/>
      <c r="Y477" s="325" t="n"/>
      <c r="Z477" s="325" t="n"/>
    </row>
    <row r="478" ht="12.75" customHeight="1" s="412">
      <c r="A478" s="325" t="n"/>
      <c r="B478" s="325" t="n"/>
      <c r="C478" s="325" t="n"/>
      <c r="D478" s="325" t="n"/>
      <c r="E478" s="325" t="n"/>
      <c r="F478" s="325" t="n"/>
      <c r="G478" s="325" t="n"/>
      <c r="H478" s="325" t="n"/>
      <c r="I478" s="325" t="n"/>
      <c r="J478" s="325" t="n"/>
      <c r="K478" s="325" t="n"/>
      <c r="L478" s="325" t="n"/>
      <c r="M478" s="325" t="n"/>
      <c r="N478" s="325" t="n"/>
      <c r="O478" s="325" t="n"/>
      <c r="P478" s="325" t="n"/>
      <c r="Q478" s="325" t="n"/>
      <c r="R478" s="325" t="n"/>
      <c r="S478" s="325" t="n"/>
      <c r="T478" s="325" t="n"/>
      <c r="U478" s="325" t="n"/>
      <c r="V478" s="325" t="n"/>
      <c r="W478" s="325" t="n"/>
      <c r="X478" s="325" t="n"/>
      <c r="Y478" s="325" t="n"/>
      <c r="Z478" s="325" t="n"/>
    </row>
    <row r="479" ht="12.75" customHeight="1" s="412">
      <c r="A479" s="325" t="n"/>
      <c r="B479" s="325" t="n"/>
      <c r="C479" s="325" t="n"/>
      <c r="D479" s="325" t="n"/>
      <c r="E479" s="325" t="n"/>
      <c r="F479" s="325" t="n"/>
      <c r="G479" s="325" t="n"/>
      <c r="H479" s="325" t="n"/>
      <c r="I479" s="325" t="n"/>
      <c r="J479" s="325" t="n"/>
      <c r="K479" s="325" t="n"/>
      <c r="L479" s="325" t="n"/>
      <c r="M479" s="325" t="n"/>
      <c r="N479" s="325" t="n"/>
      <c r="O479" s="325" t="n"/>
      <c r="P479" s="325" t="n"/>
      <c r="Q479" s="325" t="n"/>
      <c r="R479" s="325" t="n"/>
      <c r="S479" s="325" t="n"/>
      <c r="T479" s="325" t="n"/>
      <c r="U479" s="325" t="n"/>
      <c r="V479" s="325" t="n"/>
      <c r="W479" s="325" t="n"/>
      <c r="X479" s="325" t="n"/>
      <c r="Y479" s="325" t="n"/>
      <c r="Z479" s="325" t="n"/>
    </row>
    <row r="480" ht="12.75" customHeight="1" s="412">
      <c r="A480" s="325" t="n"/>
      <c r="B480" s="325" t="n"/>
      <c r="C480" s="325" t="n"/>
      <c r="D480" s="325" t="n"/>
      <c r="E480" s="325" t="n"/>
      <c r="F480" s="325" t="n"/>
      <c r="G480" s="325" t="n"/>
      <c r="H480" s="325" t="n"/>
      <c r="I480" s="325" t="n"/>
      <c r="J480" s="325" t="n"/>
      <c r="K480" s="325" t="n"/>
      <c r="L480" s="325" t="n"/>
      <c r="M480" s="325" t="n"/>
      <c r="N480" s="325" t="n"/>
      <c r="O480" s="325" t="n"/>
      <c r="P480" s="325" t="n"/>
      <c r="Q480" s="325" t="n"/>
      <c r="R480" s="325" t="n"/>
      <c r="S480" s="325" t="n"/>
      <c r="T480" s="325" t="n"/>
      <c r="U480" s="325" t="n"/>
      <c r="V480" s="325" t="n"/>
      <c r="W480" s="325" t="n"/>
      <c r="X480" s="325" t="n"/>
      <c r="Y480" s="325" t="n"/>
      <c r="Z480" s="325" t="n"/>
    </row>
    <row r="481" ht="12.75" customHeight="1" s="412">
      <c r="A481" s="325" t="n"/>
      <c r="B481" s="325" t="n"/>
      <c r="C481" s="325" t="n"/>
      <c r="D481" s="325" t="n"/>
      <c r="E481" s="325" t="n"/>
      <c r="F481" s="325" t="n"/>
      <c r="G481" s="325" t="n"/>
      <c r="H481" s="325" t="n"/>
      <c r="I481" s="325" t="n"/>
      <c r="J481" s="325" t="n"/>
      <c r="K481" s="325" t="n"/>
      <c r="L481" s="325" t="n"/>
      <c r="M481" s="325" t="n"/>
      <c r="N481" s="325" t="n"/>
      <c r="O481" s="325" t="n"/>
      <c r="P481" s="325" t="n"/>
      <c r="Q481" s="325" t="n"/>
      <c r="R481" s="325" t="n"/>
      <c r="S481" s="325" t="n"/>
      <c r="T481" s="325" t="n"/>
      <c r="U481" s="325" t="n"/>
      <c r="V481" s="325" t="n"/>
      <c r="W481" s="325" t="n"/>
      <c r="X481" s="325" t="n"/>
      <c r="Y481" s="325" t="n"/>
      <c r="Z481" s="325" t="n"/>
    </row>
    <row r="482" ht="12.75" customHeight="1" s="412">
      <c r="A482" s="325" t="n"/>
      <c r="B482" s="325" t="n"/>
      <c r="C482" s="325" t="n"/>
      <c r="D482" s="325" t="n"/>
      <c r="E482" s="325" t="n"/>
      <c r="F482" s="325" t="n"/>
      <c r="G482" s="325" t="n"/>
      <c r="H482" s="325" t="n"/>
      <c r="I482" s="325" t="n"/>
      <c r="J482" s="325" t="n"/>
      <c r="K482" s="325" t="n"/>
      <c r="L482" s="325" t="n"/>
      <c r="M482" s="325" t="n"/>
      <c r="N482" s="325" t="n"/>
      <c r="O482" s="325" t="n"/>
      <c r="P482" s="325" t="n"/>
      <c r="Q482" s="325" t="n"/>
      <c r="R482" s="325" t="n"/>
      <c r="S482" s="325" t="n"/>
      <c r="T482" s="325" t="n"/>
      <c r="U482" s="325" t="n"/>
      <c r="V482" s="325" t="n"/>
      <c r="W482" s="325" t="n"/>
      <c r="X482" s="325" t="n"/>
      <c r="Y482" s="325" t="n"/>
      <c r="Z482" s="325" t="n"/>
    </row>
    <row r="483" ht="12.75" customHeight="1" s="412">
      <c r="A483" s="325" t="n"/>
      <c r="B483" s="325" t="n"/>
      <c r="C483" s="325" t="n"/>
      <c r="D483" s="325" t="n"/>
      <c r="E483" s="325" t="n"/>
      <c r="F483" s="325" t="n"/>
      <c r="G483" s="325" t="n"/>
      <c r="H483" s="325" t="n"/>
      <c r="I483" s="325" t="n"/>
      <c r="J483" s="325" t="n"/>
      <c r="K483" s="325" t="n"/>
      <c r="L483" s="325" t="n"/>
      <c r="M483" s="325" t="n"/>
      <c r="N483" s="325" t="n"/>
      <c r="O483" s="325" t="n"/>
      <c r="P483" s="325" t="n"/>
      <c r="Q483" s="325" t="n"/>
      <c r="R483" s="325" t="n"/>
      <c r="S483" s="325" t="n"/>
      <c r="T483" s="325" t="n"/>
      <c r="U483" s="325" t="n"/>
      <c r="V483" s="325" t="n"/>
      <c r="W483" s="325" t="n"/>
      <c r="X483" s="325" t="n"/>
      <c r="Y483" s="325" t="n"/>
      <c r="Z483" s="325" t="n"/>
    </row>
    <row r="484" ht="12.75" customHeight="1" s="412">
      <c r="A484" s="325" t="n"/>
      <c r="B484" s="325" t="n"/>
      <c r="C484" s="325" t="n"/>
      <c r="D484" s="325" t="n"/>
      <c r="E484" s="325" t="n"/>
      <c r="F484" s="325" t="n"/>
      <c r="G484" s="325" t="n"/>
      <c r="H484" s="325" t="n"/>
      <c r="I484" s="325" t="n"/>
      <c r="J484" s="325" t="n"/>
      <c r="K484" s="325" t="n"/>
      <c r="L484" s="325" t="n"/>
      <c r="M484" s="325" t="n"/>
      <c r="N484" s="325" t="n"/>
      <c r="O484" s="325" t="n"/>
      <c r="P484" s="325" t="n"/>
      <c r="Q484" s="325" t="n"/>
      <c r="R484" s="325" t="n"/>
      <c r="S484" s="325" t="n"/>
      <c r="T484" s="325" t="n"/>
      <c r="U484" s="325" t="n"/>
      <c r="V484" s="325" t="n"/>
      <c r="W484" s="325" t="n"/>
      <c r="X484" s="325" t="n"/>
      <c r="Y484" s="325" t="n"/>
      <c r="Z484" s="325" t="n"/>
    </row>
    <row r="485" ht="12.75" customHeight="1" s="412">
      <c r="A485" s="325" t="n"/>
      <c r="B485" s="325" t="n"/>
      <c r="C485" s="325" t="n"/>
      <c r="D485" s="325" t="n"/>
      <c r="E485" s="325" t="n"/>
      <c r="F485" s="325" t="n"/>
      <c r="G485" s="325" t="n"/>
      <c r="H485" s="325" t="n"/>
      <c r="I485" s="325" t="n"/>
      <c r="J485" s="325" t="n"/>
      <c r="K485" s="325" t="n"/>
      <c r="L485" s="325" t="n"/>
      <c r="M485" s="325" t="n"/>
      <c r="N485" s="325" t="n"/>
      <c r="O485" s="325" t="n"/>
      <c r="P485" s="325" t="n"/>
      <c r="Q485" s="325" t="n"/>
      <c r="R485" s="325" t="n"/>
      <c r="S485" s="325" t="n"/>
      <c r="T485" s="325" t="n"/>
      <c r="U485" s="325" t="n"/>
      <c r="V485" s="325" t="n"/>
      <c r="W485" s="325" t="n"/>
      <c r="X485" s="325" t="n"/>
      <c r="Y485" s="325" t="n"/>
      <c r="Z485" s="325" t="n"/>
    </row>
    <row r="486" ht="12.75" customHeight="1" s="412">
      <c r="A486" s="325" t="n"/>
      <c r="B486" s="325" t="n"/>
      <c r="C486" s="325" t="n"/>
      <c r="D486" s="325" t="n"/>
      <c r="E486" s="325" t="n"/>
      <c r="F486" s="325" t="n"/>
      <c r="G486" s="325" t="n"/>
      <c r="H486" s="325" t="n"/>
      <c r="I486" s="325" t="n"/>
      <c r="J486" s="325" t="n"/>
      <c r="K486" s="325" t="n"/>
      <c r="L486" s="325" t="n"/>
      <c r="M486" s="325" t="n"/>
      <c r="N486" s="325" t="n"/>
      <c r="O486" s="325" t="n"/>
      <c r="P486" s="325" t="n"/>
      <c r="Q486" s="325" t="n"/>
      <c r="R486" s="325" t="n"/>
      <c r="S486" s="325" t="n"/>
      <c r="T486" s="325" t="n"/>
      <c r="U486" s="325" t="n"/>
      <c r="V486" s="325" t="n"/>
      <c r="W486" s="325" t="n"/>
      <c r="X486" s="325" t="n"/>
      <c r="Y486" s="325" t="n"/>
      <c r="Z486" s="325" t="n"/>
    </row>
    <row r="487" ht="12.75" customHeight="1" s="412">
      <c r="A487" s="325" t="n"/>
      <c r="B487" s="325" t="n"/>
      <c r="C487" s="325" t="n"/>
      <c r="D487" s="325" t="n"/>
      <c r="E487" s="325" t="n"/>
      <c r="F487" s="325" t="n"/>
      <c r="G487" s="325" t="n"/>
      <c r="H487" s="325" t="n"/>
      <c r="I487" s="325" t="n"/>
      <c r="J487" s="325" t="n"/>
      <c r="K487" s="325" t="n"/>
      <c r="L487" s="325" t="n"/>
      <c r="M487" s="325" t="n"/>
      <c r="N487" s="325" t="n"/>
      <c r="O487" s="325" t="n"/>
      <c r="P487" s="325" t="n"/>
      <c r="Q487" s="325" t="n"/>
      <c r="R487" s="325" t="n"/>
      <c r="S487" s="325" t="n"/>
      <c r="T487" s="325" t="n"/>
      <c r="U487" s="325" t="n"/>
      <c r="V487" s="325" t="n"/>
      <c r="W487" s="325" t="n"/>
      <c r="X487" s="325" t="n"/>
      <c r="Y487" s="325" t="n"/>
      <c r="Z487" s="325" t="n"/>
    </row>
    <row r="488" ht="12.75" customHeight="1" s="412">
      <c r="A488" s="325" t="n"/>
      <c r="B488" s="325" t="n"/>
      <c r="C488" s="325" t="n"/>
      <c r="D488" s="325" t="n"/>
      <c r="E488" s="325" t="n"/>
      <c r="F488" s="325" t="n"/>
      <c r="G488" s="325" t="n"/>
      <c r="H488" s="325" t="n"/>
      <c r="I488" s="325" t="n"/>
      <c r="J488" s="325" t="n"/>
      <c r="K488" s="325" t="n"/>
      <c r="L488" s="325" t="n"/>
      <c r="M488" s="325" t="n"/>
      <c r="N488" s="325" t="n"/>
      <c r="O488" s="325" t="n"/>
      <c r="P488" s="325" t="n"/>
      <c r="Q488" s="325" t="n"/>
      <c r="R488" s="325" t="n"/>
      <c r="S488" s="325" t="n"/>
      <c r="T488" s="325" t="n"/>
      <c r="U488" s="325" t="n"/>
      <c r="V488" s="325" t="n"/>
      <c r="W488" s="325" t="n"/>
      <c r="X488" s="325" t="n"/>
      <c r="Y488" s="325" t="n"/>
      <c r="Z488" s="325" t="n"/>
    </row>
    <row r="489" ht="12.75" customHeight="1" s="412">
      <c r="A489" s="325" t="n"/>
      <c r="B489" s="325" t="n"/>
      <c r="C489" s="325" t="n"/>
      <c r="D489" s="325" t="n"/>
      <c r="E489" s="325" t="n"/>
      <c r="F489" s="325" t="n"/>
      <c r="G489" s="325" t="n"/>
      <c r="H489" s="325" t="n"/>
      <c r="I489" s="325" t="n"/>
      <c r="J489" s="325" t="n"/>
      <c r="K489" s="325" t="n"/>
      <c r="L489" s="325" t="n"/>
      <c r="M489" s="325" t="n"/>
      <c r="N489" s="325" t="n"/>
      <c r="O489" s="325" t="n"/>
      <c r="P489" s="325" t="n"/>
      <c r="Q489" s="325" t="n"/>
      <c r="R489" s="325" t="n"/>
      <c r="S489" s="325" t="n"/>
      <c r="T489" s="325" t="n"/>
      <c r="U489" s="325" t="n"/>
      <c r="V489" s="325" t="n"/>
      <c r="W489" s="325" t="n"/>
      <c r="X489" s="325" t="n"/>
      <c r="Y489" s="325" t="n"/>
      <c r="Z489" s="325" t="n"/>
    </row>
    <row r="490" ht="12.75" customHeight="1" s="412">
      <c r="A490" s="325" t="n"/>
      <c r="B490" s="325" t="n"/>
      <c r="C490" s="325" t="n"/>
      <c r="D490" s="325" t="n"/>
      <c r="E490" s="325" t="n"/>
      <c r="F490" s="325" t="n"/>
      <c r="G490" s="325" t="n"/>
      <c r="H490" s="325" t="n"/>
      <c r="I490" s="325" t="n"/>
      <c r="J490" s="325" t="n"/>
      <c r="K490" s="325" t="n"/>
      <c r="L490" s="325" t="n"/>
      <c r="M490" s="325" t="n"/>
      <c r="N490" s="325" t="n"/>
      <c r="O490" s="325" t="n"/>
      <c r="P490" s="325" t="n"/>
      <c r="Q490" s="325" t="n"/>
      <c r="R490" s="325" t="n"/>
      <c r="S490" s="325" t="n"/>
      <c r="T490" s="325" t="n"/>
      <c r="U490" s="325" t="n"/>
      <c r="V490" s="325" t="n"/>
      <c r="W490" s="325" t="n"/>
      <c r="X490" s="325" t="n"/>
      <c r="Y490" s="325" t="n"/>
      <c r="Z490" s="325" t="n"/>
    </row>
    <row r="491" ht="12.75" customHeight="1" s="412">
      <c r="A491" s="325" t="n"/>
      <c r="B491" s="325" t="n"/>
      <c r="C491" s="325" t="n"/>
      <c r="D491" s="325" t="n"/>
      <c r="E491" s="325" t="n"/>
      <c r="F491" s="325" t="n"/>
      <c r="G491" s="325" t="n"/>
      <c r="H491" s="325" t="n"/>
      <c r="I491" s="325" t="n"/>
      <c r="J491" s="325" t="n"/>
      <c r="K491" s="325" t="n"/>
      <c r="L491" s="325" t="n"/>
      <c r="M491" s="325" t="n"/>
      <c r="N491" s="325" t="n"/>
      <c r="O491" s="325" t="n"/>
      <c r="P491" s="325" t="n"/>
      <c r="Q491" s="325" t="n"/>
      <c r="R491" s="325" t="n"/>
      <c r="S491" s="325" t="n"/>
      <c r="T491" s="325" t="n"/>
      <c r="U491" s="325" t="n"/>
      <c r="V491" s="325" t="n"/>
      <c r="W491" s="325" t="n"/>
      <c r="X491" s="325" t="n"/>
      <c r="Y491" s="325" t="n"/>
      <c r="Z491" s="325" t="n"/>
    </row>
    <row r="492" ht="12.75" customHeight="1" s="412">
      <c r="A492" s="325" t="n"/>
      <c r="B492" s="325" t="n"/>
      <c r="C492" s="325" t="n"/>
      <c r="D492" s="325" t="n"/>
      <c r="E492" s="325" t="n"/>
      <c r="F492" s="325" t="n"/>
      <c r="G492" s="325" t="n"/>
      <c r="H492" s="325" t="n"/>
      <c r="I492" s="325" t="n"/>
      <c r="J492" s="325" t="n"/>
      <c r="K492" s="325" t="n"/>
      <c r="L492" s="325" t="n"/>
      <c r="M492" s="325" t="n"/>
      <c r="N492" s="325" t="n"/>
      <c r="O492" s="325" t="n"/>
      <c r="P492" s="325" t="n"/>
      <c r="Q492" s="325" t="n"/>
      <c r="R492" s="325" t="n"/>
      <c r="S492" s="325" t="n"/>
      <c r="T492" s="325" t="n"/>
      <c r="U492" s="325" t="n"/>
      <c r="V492" s="325" t="n"/>
      <c r="W492" s="325" t="n"/>
      <c r="X492" s="325" t="n"/>
      <c r="Y492" s="325" t="n"/>
      <c r="Z492" s="325" t="n"/>
    </row>
    <row r="493" ht="12.75" customHeight="1" s="412">
      <c r="A493" s="325" t="n"/>
      <c r="B493" s="325" t="n"/>
      <c r="C493" s="325" t="n"/>
      <c r="D493" s="325" t="n"/>
      <c r="E493" s="325" t="n"/>
      <c r="F493" s="325" t="n"/>
      <c r="G493" s="325" t="n"/>
      <c r="H493" s="325" t="n"/>
      <c r="I493" s="325" t="n"/>
      <c r="J493" s="325" t="n"/>
      <c r="K493" s="325" t="n"/>
      <c r="L493" s="325" t="n"/>
      <c r="M493" s="325" t="n"/>
      <c r="N493" s="325" t="n"/>
      <c r="O493" s="325" t="n"/>
      <c r="P493" s="325" t="n"/>
      <c r="Q493" s="325" t="n"/>
      <c r="R493" s="325" t="n"/>
      <c r="S493" s="325" t="n"/>
      <c r="T493" s="325" t="n"/>
      <c r="U493" s="325" t="n"/>
      <c r="V493" s="325" t="n"/>
      <c r="W493" s="325" t="n"/>
      <c r="X493" s="325" t="n"/>
      <c r="Y493" s="325" t="n"/>
      <c r="Z493" s="325" t="n"/>
    </row>
    <row r="494" ht="12.75" customHeight="1" s="412">
      <c r="A494" s="325" t="n"/>
      <c r="B494" s="325" t="n"/>
      <c r="C494" s="325" t="n"/>
      <c r="D494" s="325" t="n"/>
      <c r="E494" s="325" t="n"/>
      <c r="F494" s="325" t="n"/>
      <c r="G494" s="325" t="n"/>
      <c r="H494" s="325" t="n"/>
      <c r="I494" s="325" t="n"/>
      <c r="J494" s="325" t="n"/>
      <c r="K494" s="325" t="n"/>
      <c r="L494" s="325" t="n"/>
      <c r="M494" s="325" t="n"/>
      <c r="N494" s="325" t="n"/>
      <c r="O494" s="325" t="n"/>
      <c r="P494" s="325" t="n"/>
      <c r="Q494" s="325" t="n"/>
      <c r="R494" s="325" t="n"/>
      <c r="S494" s="325" t="n"/>
      <c r="T494" s="325" t="n"/>
      <c r="U494" s="325" t="n"/>
      <c r="V494" s="325" t="n"/>
      <c r="W494" s="325" t="n"/>
      <c r="X494" s="325" t="n"/>
      <c r="Y494" s="325" t="n"/>
      <c r="Z494" s="325" t="n"/>
    </row>
    <row r="495" ht="12.75" customHeight="1" s="412">
      <c r="A495" s="325" t="n"/>
      <c r="B495" s="325" t="n"/>
      <c r="C495" s="325" t="n"/>
      <c r="D495" s="325" t="n"/>
      <c r="E495" s="325" t="n"/>
      <c r="F495" s="325" t="n"/>
      <c r="G495" s="325" t="n"/>
      <c r="H495" s="325" t="n"/>
      <c r="I495" s="325" t="n"/>
      <c r="J495" s="325" t="n"/>
      <c r="K495" s="325" t="n"/>
      <c r="L495" s="325" t="n"/>
      <c r="M495" s="325" t="n"/>
      <c r="N495" s="325" t="n"/>
      <c r="O495" s="325" t="n"/>
      <c r="P495" s="325" t="n"/>
      <c r="Q495" s="325" t="n"/>
      <c r="R495" s="325" t="n"/>
      <c r="S495" s="325" t="n"/>
      <c r="T495" s="325" t="n"/>
      <c r="U495" s="325" t="n"/>
      <c r="V495" s="325" t="n"/>
      <c r="W495" s="325" t="n"/>
      <c r="X495" s="325" t="n"/>
      <c r="Y495" s="325" t="n"/>
      <c r="Z495" s="325" t="n"/>
    </row>
    <row r="496" ht="12.75" customHeight="1" s="412">
      <c r="A496" s="325" t="n"/>
      <c r="B496" s="325" t="n"/>
      <c r="C496" s="325" t="n"/>
      <c r="D496" s="325" t="n"/>
      <c r="E496" s="325" t="n"/>
      <c r="F496" s="325" t="n"/>
      <c r="G496" s="325" t="n"/>
      <c r="H496" s="325" t="n"/>
      <c r="I496" s="325" t="n"/>
      <c r="J496" s="325" t="n"/>
      <c r="K496" s="325" t="n"/>
      <c r="L496" s="325" t="n"/>
      <c r="M496" s="325" t="n"/>
      <c r="N496" s="325" t="n"/>
      <c r="O496" s="325" t="n"/>
      <c r="P496" s="325" t="n"/>
      <c r="Q496" s="325" t="n"/>
      <c r="R496" s="325" t="n"/>
      <c r="S496" s="325" t="n"/>
      <c r="T496" s="325" t="n"/>
      <c r="U496" s="325" t="n"/>
      <c r="V496" s="325" t="n"/>
      <c r="W496" s="325" t="n"/>
      <c r="X496" s="325" t="n"/>
      <c r="Y496" s="325" t="n"/>
      <c r="Z496" s="325" t="n"/>
    </row>
    <row r="497" ht="12.75" customHeight="1" s="412">
      <c r="A497" s="325" t="n"/>
      <c r="B497" s="325" t="n"/>
      <c r="C497" s="325" t="n"/>
      <c r="D497" s="325" t="n"/>
      <c r="E497" s="325" t="n"/>
      <c r="F497" s="325" t="n"/>
      <c r="G497" s="325" t="n"/>
      <c r="H497" s="325" t="n"/>
      <c r="I497" s="325" t="n"/>
      <c r="J497" s="325" t="n"/>
      <c r="K497" s="325" t="n"/>
      <c r="L497" s="325" t="n"/>
      <c r="M497" s="325" t="n"/>
      <c r="N497" s="325" t="n"/>
      <c r="O497" s="325" t="n"/>
      <c r="P497" s="325" t="n"/>
      <c r="Q497" s="325" t="n"/>
      <c r="R497" s="325" t="n"/>
      <c r="S497" s="325" t="n"/>
      <c r="T497" s="325" t="n"/>
      <c r="U497" s="325" t="n"/>
      <c r="V497" s="325" t="n"/>
      <c r="W497" s="325" t="n"/>
      <c r="X497" s="325" t="n"/>
      <c r="Y497" s="325" t="n"/>
      <c r="Z497" s="325" t="n"/>
    </row>
    <row r="498" ht="12.75" customHeight="1" s="412">
      <c r="A498" s="325" t="n"/>
      <c r="B498" s="325" t="n"/>
      <c r="C498" s="325" t="n"/>
      <c r="D498" s="325" t="n"/>
      <c r="E498" s="325" t="n"/>
      <c r="F498" s="325" t="n"/>
      <c r="G498" s="325" t="n"/>
      <c r="H498" s="325" t="n"/>
      <c r="I498" s="325" t="n"/>
      <c r="J498" s="325" t="n"/>
      <c r="K498" s="325" t="n"/>
      <c r="L498" s="325" t="n"/>
      <c r="M498" s="325" t="n"/>
      <c r="N498" s="325" t="n"/>
      <c r="O498" s="325" t="n"/>
      <c r="P498" s="325" t="n"/>
      <c r="Q498" s="325" t="n"/>
      <c r="R498" s="325" t="n"/>
      <c r="S498" s="325" t="n"/>
      <c r="T498" s="325" t="n"/>
      <c r="U498" s="325" t="n"/>
      <c r="V498" s="325" t="n"/>
      <c r="W498" s="325" t="n"/>
      <c r="X498" s="325" t="n"/>
      <c r="Y498" s="325" t="n"/>
      <c r="Z498" s="325" t="n"/>
    </row>
    <row r="499" ht="12.75" customHeight="1" s="412">
      <c r="A499" s="325" t="n"/>
      <c r="B499" s="325" t="n"/>
      <c r="C499" s="325" t="n"/>
      <c r="D499" s="325" t="n"/>
      <c r="E499" s="325" t="n"/>
      <c r="F499" s="325" t="n"/>
      <c r="G499" s="325" t="n"/>
      <c r="H499" s="325" t="n"/>
      <c r="I499" s="325" t="n"/>
      <c r="J499" s="325" t="n"/>
      <c r="K499" s="325" t="n"/>
      <c r="L499" s="325" t="n"/>
      <c r="M499" s="325" t="n"/>
      <c r="N499" s="325" t="n"/>
      <c r="O499" s="325" t="n"/>
      <c r="P499" s="325" t="n"/>
      <c r="Q499" s="325" t="n"/>
      <c r="R499" s="325" t="n"/>
      <c r="S499" s="325" t="n"/>
      <c r="T499" s="325" t="n"/>
      <c r="U499" s="325" t="n"/>
      <c r="V499" s="325" t="n"/>
      <c r="W499" s="325" t="n"/>
      <c r="X499" s="325" t="n"/>
      <c r="Y499" s="325" t="n"/>
      <c r="Z499" s="325" t="n"/>
    </row>
    <row r="500" ht="12.75" customHeight="1" s="412">
      <c r="A500" s="325" t="n"/>
      <c r="B500" s="325" t="n"/>
      <c r="C500" s="325" t="n"/>
      <c r="D500" s="325" t="n"/>
      <c r="E500" s="325" t="n"/>
      <c r="F500" s="325" t="n"/>
      <c r="G500" s="325" t="n"/>
      <c r="H500" s="325" t="n"/>
      <c r="I500" s="325" t="n"/>
      <c r="J500" s="325" t="n"/>
      <c r="K500" s="325" t="n"/>
      <c r="L500" s="325" t="n"/>
      <c r="M500" s="325" t="n"/>
      <c r="N500" s="325" t="n"/>
      <c r="O500" s="325" t="n"/>
      <c r="P500" s="325" t="n"/>
      <c r="Q500" s="325" t="n"/>
      <c r="R500" s="325" t="n"/>
      <c r="S500" s="325" t="n"/>
      <c r="T500" s="325" t="n"/>
      <c r="U500" s="325" t="n"/>
      <c r="V500" s="325" t="n"/>
      <c r="W500" s="325" t="n"/>
      <c r="X500" s="325" t="n"/>
      <c r="Y500" s="325" t="n"/>
      <c r="Z500" s="325" t="n"/>
    </row>
    <row r="501" ht="12.75" customHeight="1" s="412">
      <c r="A501" s="325" t="n"/>
      <c r="B501" s="325" t="n"/>
      <c r="C501" s="325" t="n"/>
      <c r="D501" s="325" t="n"/>
      <c r="E501" s="325" t="n"/>
      <c r="F501" s="325" t="n"/>
      <c r="G501" s="325" t="n"/>
      <c r="H501" s="325" t="n"/>
      <c r="I501" s="325" t="n"/>
      <c r="J501" s="325" t="n"/>
      <c r="K501" s="325" t="n"/>
      <c r="L501" s="325" t="n"/>
      <c r="M501" s="325" t="n"/>
      <c r="N501" s="325" t="n"/>
      <c r="O501" s="325" t="n"/>
      <c r="P501" s="325" t="n"/>
      <c r="Q501" s="325" t="n"/>
      <c r="R501" s="325" t="n"/>
      <c r="S501" s="325" t="n"/>
      <c r="T501" s="325" t="n"/>
      <c r="U501" s="325" t="n"/>
      <c r="V501" s="325" t="n"/>
      <c r="W501" s="325" t="n"/>
      <c r="X501" s="325" t="n"/>
      <c r="Y501" s="325" t="n"/>
      <c r="Z501" s="325" t="n"/>
    </row>
    <row r="502" ht="12.75" customHeight="1" s="412">
      <c r="A502" s="325" t="n"/>
      <c r="B502" s="325" t="n"/>
      <c r="C502" s="325" t="n"/>
      <c r="D502" s="325" t="n"/>
      <c r="E502" s="325" t="n"/>
      <c r="F502" s="325" t="n"/>
      <c r="G502" s="325" t="n"/>
      <c r="H502" s="325" t="n"/>
      <c r="I502" s="325" t="n"/>
      <c r="J502" s="325" t="n"/>
      <c r="K502" s="325" t="n"/>
      <c r="L502" s="325" t="n"/>
      <c r="M502" s="325" t="n"/>
      <c r="N502" s="325" t="n"/>
      <c r="O502" s="325" t="n"/>
      <c r="P502" s="325" t="n"/>
      <c r="Q502" s="325" t="n"/>
      <c r="R502" s="325" t="n"/>
      <c r="S502" s="325" t="n"/>
      <c r="T502" s="325" t="n"/>
      <c r="U502" s="325" t="n"/>
      <c r="V502" s="325" t="n"/>
      <c r="W502" s="325" t="n"/>
      <c r="X502" s="325" t="n"/>
      <c r="Y502" s="325" t="n"/>
      <c r="Z502" s="325" t="n"/>
    </row>
    <row r="503" ht="12.75" customHeight="1" s="412">
      <c r="A503" s="325" t="n"/>
      <c r="B503" s="325" t="n"/>
      <c r="C503" s="325" t="n"/>
      <c r="D503" s="325" t="n"/>
      <c r="E503" s="325" t="n"/>
      <c r="F503" s="325" t="n"/>
      <c r="G503" s="325" t="n"/>
      <c r="H503" s="325" t="n"/>
      <c r="I503" s="325" t="n"/>
      <c r="J503" s="325" t="n"/>
      <c r="K503" s="325" t="n"/>
      <c r="L503" s="325" t="n"/>
      <c r="M503" s="325" t="n"/>
      <c r="N503" s="325" t="n"/>
      <c r="O503" s="325" t="n"/>
      <c r="P503" s="325" t="n"/>
      <c r="Q503" s="325" t="n"/>
      <c r="R503" s="325" t="n"/>
      <c r="S503" s="325" t="n"/>
      <c r="T503" s="325" t="n"/>
      <c r="U503" s="325" t="n"/>
      <c r="V503" s="325" t="n"/>
      <c r="W503" s="325" t="n"/>
      <c r="X503" s="325" t="n"/>
      <c r="Y503" s="325" t="n"/>
      <c r="Z503" s="325" t="n"/>
    </row>
    <row r="504" ht="12.75" customHeight="1" s="412">
      <c r="A504" s="325" t="n"/>
      <c r="B504" s="325" t="n"/>
      <c r="C504" s="325" t="n"/>
      <c r="D504" s="325" t="n"/>
      <c r="E504" s="325" t="n"/>
      <c r="F504" s="325" t="n"/>
      <c r="G504" s="325" t="n"/>
      <c r="H504" s="325" t="n"/>
      <c r="I504" s="325" t="n"/>
      <c r="J504" s="325" t="n"/>
      <c r="K504" s="325" t="n"/>
      <c r="L504" s="325" t="n"/>
      <c r="M504" s="325" t="n"/>
      <c r="N504" s="325" t="n"/>
      <c r="O504" s="325" t="n"/>
      <c r="P504" s="325" t="n"/>
      <c r="Q504" s="325" t="n"/>
      <c r="R504" s="325" t="n"/>
      <c r="S504" s="325" t="n"/>
      <c r="T504" s="325" t="n"/>
      <c r="U504" s="325" t="n"/>
      <c r="V504" s="325" t="n"/>
      <c r="W504" s="325" t="n"/>
      <c r="X504" s="325" t="n"/>
      <c r="Y504" s="325" t="n"/>
      <c r="Z504" s="325" t="n"/>
    </row>
    <row r="505" ht="12.75" customHeight="1" s="412">
      <c r="A505" s="325" t="n"/>
      <c r="B505" s="325" t="n"/>
      <c r="C505" s="325" t="n"/>
      <c r="D505" s="325" t="n"/>
      <c r="E505" s="325" t="n"/>
      <c r="F505" s="325" t="n"/>
      <c r="G505" s="325" t="n"/>
      <c r="H505" s="325" t="n"/>
      <c r="I505" s="325" t="n"/>
      <c r="J505" s="325" t="n"/>
      <c r="K505" s="325" t="n"/>
      <c r="L505" s="325" t="n"/>
      <c r="M505" s="325" t="n"/>
      <c r="N505" s="325" t="n"/>
      <c r="O505" s="325" t="n"/>
      <c r="P505" s="325" t="n"/>
      <c r="Q505" s="325" t="n"/>
      <c r="R505" s="325" t="n"/>
      <c r="S505" s="325" t="n"/>
      <c r="T505" s="325" t="n"/>
      <c r="U505" s="325" t="n"/>
      <c r="V505" s="325" t="n"/>
      <c r="W505" s="325" t="n"/>
      <c r="X505" s="325" t="n"/>
      <c r="Y505" s="325" t="n"/>
      <c r="Z505" s="325" t="n"/>
    </row>
    <row r="506" ht="12.75" customHeight="1" s="412">
      <c r="A506" s="325" t="n"/>
      <c r="B506" s="325" t="n"/>
      <c r="C506" s="325" t="n"/>
      <c r="D506" s="325" t="n"/>
      <c r="E506" s="325" t="n"/>
      <c r="F506" s="325" t="n"/>
      <c r="G506" s="325" t="n"/>
      <c r="H506" s="325" t="n"/>
      <c r="I506" s="325" t="n"/>
      <c r="J506" s="325" t="n"/>
      <c r="K506" s="325" t="n"/>
      <c r="L506" s="325" t="n"/>
      <c r="M506" s="325" t="n"/>
      <c r="N506" s="325" t="n"/>
      <c r="O506" s="325" t="n"/>
      <c r="P506" s="325" t="n"/>
      <c r="Q506" s="325" t="n"/>
      <c r="R506" s="325" t="n"/>
      <c r="S506" s="325" t="n"/>
      <c r="T506" s="325" t="n"/>
      <c r="U506" s="325" t="n"/>
      <c r="V506" s="325" t="n"/>
      <c r="W506" s="325" t="n"/>
      <c r="X506" s="325" t="n"/>
      <c r="Y506" s="325" t="n"/>
      <c r="Z506" s="325" t="n"/>
    </row>
    <row r="507" ht="12.75" customHeight="1" s="412">
      <c r="A507" s="325" t="n"/>
      <c r="B507" s="325" t="n"/>
      <c r="C507" s="325" t="n"/>
      <c r="D507" s="325" t="n"/>
      <c r="E507" s="325" t="n"/>
      <c r="F507" s="325" t="n"/>
      <c r="G507" s="325" t="n"/>
      <c r="H507" s="325" t="n"/>
      <c r="I507" s="325" t="n"/>
      <c r="J507" s="325" t="n"/>
      <c r="K507" s="325" t="n"/>
      <c r="L507" s="325" t="n"/>
      <c r="M507" s="325" t="n"/>
      <c r="N507" s="325" t="n"/>
      <c r="O507" s="325" t="n"/>
      <c r="P507" s="325" t="n"/>
      <c r="Q507" s="325" t="n"/>
      <c r="R507" s="325" t="n"/>
      <c r="S507" s="325" t="n"/>
      <c r="T507" s="325" t="n"/>
      <c r="U507" s="325" t="n"/>
      <c r="V507" s="325" t="n"/>
      <c r="W507" s="325" t="n"/>
      <c r="X507" s="325" t="n"/>
      <c r="Y507" s="325" t="n"/>
      <c r="Z507" s="325" t="n"/>
    </row>
    <row r="508" ht="12.75" customHeight="1" s="412">
      <c r="A508" s="325" t="n"/>
      <c r="B508" s="325" t="n"/>
      <c r="C508" s="325" t="n"/>
      <c r="D508" s="325" t="n"/>
      <c r="E508" s="325" t="n"/>
      <c r="F508" s="325" t="n"/>
      <c r="G508" s="325" t="n"/>
      <c r="H508" s="325" t="n"/>
      <c r="I508" s="325" t="n"/>
      <c r="J508" s="325" t="n"/>
      <c r="K508" s="325" t="n"/>
      <c r="L508" s="325" t="n"/>
      <c r="M508" s="325" t="n"/>
      <c r="N508" s="325" t="n"/>
      <c r="O508" s="325" t="n"/>
      <c r="P508" s="325" t="n"/>
      <c r="Q508" s="325" t="n"/>
      <c r="R508" s="325" t="n"/>
      <c r="S508" s="325" t="n"/>
      <c r="T508" s="325" t="n"/>
      <c r="U508" s="325" t="n"/>
      <c r="V508" s="325" t="n"/>
      <c r="W508" s="325" t="n"/>
      <c r="X508" s="325" t="n"/>
      <c r="Y508" s="325" t="n"/>
      <c r="Z508" s="325" t="n"/>
    </row>
    <row r="509" ht="12.75" customHeight="1" s="412">
      <c r="A509" s="325" t="n"/>
      <c r="B509" s="325" t="n"/>
      <c r="C509" s="325" t="n"/>
      <c r="D509" s="325" t="n"/>
      <c r="E509" s="325" t="n"/>
      <c r="F509" s="325" t="n"/>
      <c r="G509" s="325" t="n"/>
      <c r="H509" s="325" t="n"/>
      <c r="I509" s="325" t="n"/>
      <c r="J509" s="325" t="n"/>
      <c r="K509" s="325" t="n"/>
      <c r="L509" s="325" t="n"/>
      <c r="M509" s="325" t="n"/>
      <c r="N509" s="325" t="n"/>
      <c r="O509" s="325" t="n"/>
      <c r="P509" s="325" t="n"/>
      <c r="Q509" s="325" t="n"/>
      <c r="R509" s="325" t="n"/>
      <c r="S509" s="325" t="n"/>
      <c r="T509" s="325" t="n"/>
      <c r="U509" s="325" t="n"/>
      <c r="V509" s="325" t="n"/>
      <c r="W509" s="325" t="n"/>
      <c r="X509" s="325" t="n"/>
      <c r="Y509" s="325" t="n"/>
      <c r="Z509" s="325" t="n"/>
    </row>
    <row r="510" ht="12.75" customHeight="1" s="412">
      <c r="A510" s="325" t="n"/>
      <c r="B510" s="325" t="n"/>
      <c r="C510" s="325" t="n"/>
      <c r="D510" s="325" t="n"/>
      <c r="E510" s="325" t="n"/>
      <c r="F510" s="325" t="n"/>
      <c r="G510" s="325" t="n"/>
      <c r="H510" s="325" t="n"/>
      <c r="I510" s="325" t="n"/>
      <c r="J510" s="325" t="n"/>
      <c r="K510" s="325" t="n"/>
      <c r="L510" s="325" t="n"/>
      <c r="M510" s="325" t="n"/>
      <c r="N510" s="325" t="n"/>
      <c r="O510" s="325" t="n"/>
      <c r="P510" s="325" t="n"/>
      <c r="Q510" s="325" t="n"/>
      <c r="R510" s="325" t="n"/>
      <c r="S510" s="325" t="n"/>
      <c r="T510" s="325" t="n"/>
      <c r="U510" s="325" t="n"/>
      <c r="V510" s="325" t="n"/>
      <c r="W510" s="325" t="n"/>
      <c r="X510" s="325" t="n"/>
      <c r="Y510" s="325" t="n"/>
      <c r="Z510" s="325" t="n"/>
    </row>
    <row r="511" ht="12.75" customHeight="1" s="412">
      <c r="A511" s="325" t="n"/>
      <c r="B511" s="325" t="n"/>
      <c r="C511" s="325" t="n"/>
      <c r="D511" s="325" t="n"/>
      <c r="E511" s="325" t="n"/>
      <c r="F511" s="325" t="n"/>
      <c r="G511" s="325" t="n"/>
      <c r="H511" s="325" t="n"/>
      <c r="I511" s="325" t="n"/>
      <c r="J511" s="325" t="n"/>
      <c r="K511" s="325" t="n"/>
      <c r="L511" s="325" t="n"/>
      <c r="M511" s="325" t="n"/>
      <c r="N511" s="325" t="n"/>
      <c r="O511" s="325" t="n"/>
      <c r="P511" s="325" t="n"/>
      <c r="Q511" s="325" t="n"/>
      <c r="R511" s="325" t="n"/>
      <c r="S511" s="325" t="n"/>
      <c r="T511" s="325" t="n"/>
      <c r="U511" s="325" t="n"/>
      <c r="V511" s="325" t="n"/>
      <c r="W511" s="325" t="n"/>
      <c r="X511" s="325" t="n"/>
      <c r="Y511" s="325" t="n"/>
      <c r="Z511" s="325" t="n"/>
    </row>
    <row r="512" ht="12.75" customHeight="1" s="412">
      <c r="A512" s="325" t="n"/>
      <c r="B512" s="325" t="n"/>
      <c r="C512" s="325" t="n"/>
      <c r="D512" s="325" t="n"/>
      <c r="E512" s="325" t="n"/>
      <c r="F512" s="325" t="n"/>
      <c r="G512" s="325" t="n"/>
      <c r="H512" s="325" t="n"/>
      <c r="I512" s="325" t="n"/>
      <c r="J512" s="325" t="n"/>
      <c r="K512" s="325" t="n"/>
      <c r="L512" s="325" t="n"/>
      <c r="M512" s="325" t="n"/>
      <c r="N512" s="325" t="n"/>
      <c r="O512" s="325" t="n"/>
      <c r="P512" s="325" t="n"/>
      <c r="Q512" s="325" t="n"/>
      <c r="R512" s="325" t="n"/>
      <c r="S512" s="325" t="n"/>
      <c r="T512" s="325" t="n"/>
      <c r="U512" s="325" t="n"/>
      <c r="V512" s="325" t="n"/>
      <c r="W512" s="325" t="n"/>
      <c r="X512" s="325" t="n"/>
      <c r="Y512" s="325" t="n"/>
      <c r="Z512" s="325" t="n"/>
    </row>
    <row r="513" ht="12.75" customHeight="1" s="412">
      <c r="A513" s="325" t="n"/>
      <c r="B513" s="325" t="n"/>
      <c r="C513" s="325" t="n"/>
      <c r="D513" s="325" t="n"/>
      <c r="E513" s="325" t="n"/>
      <c r="F513" s="325" t="n"/>
      <c r="G513" s="325" t="n"/>
      <c r="H513" s="325" t="n"/>
      <c r="I513" s="325" t="n"/>
      <c r="J513" s="325" t="n"/>
      <c r="K513" s="325" t="n"/>
      <c r="L513" s="325" t="n"/>
      <c r="M513" s="325" t="n"/>
      <c r="N513" s="325" t="n"/>
      <c r="O513" s="325" t="n"/>
      <c r="P513" s="325" t="n"/>
      <c r="Q513" s="325" t="n"/>
      <c r="R513" s="325" t="n"/>
      <c r="S513" s="325" t="n"/>
      <c r="T513" s="325" t="n"/>
      <c r="U513" s="325" t="n"/>
      <c r="V513" s="325" t="n"/>
      <c r="W513" s="325" t="n"/>
      <c r="X513" s="325" t="n"/>
      <c r="Y513" s="325" t="n"/>
      <c r="Z513" s="325" t="n"/>
    </row>
    <row r="514" ht="12.75" customHeight="1" s="412">
      <c r="A514" s="325" t="n"/>
      <c r="B514" s="325" t="n"/>
      <c r="C514" s="325" t="n"/>
      <c r="D514" s="325" t="n"/>
      <c r="E514" s="325" t="n"/>
      <c r="F514" s="325" t="n"/>
      <c r="G514" s="325" t="n"/>
      <c r="H514" s="325" t="n"/>
      <c r="I514" s="325" t="n"/>
      <c r="J514" s="325" t="n"/>
      <c r="K514" s="325" t="n"/>
      <c r="L514" s="325" t="n"/>
      <c r="M514" s="325" t="n"/>
      <c r="N514" s="325" t="n"/>
      <c r="O514" s="325" t="n"/>
      <c r="P514" s="325" t="n"/>
      <c r="Q514" s="325" t="n"/>
      <c r="R514" s="325" t="n"/>
      <c r="S514" s="325" t="n"/>
      <c r="T514" s="325" t="n"/>
      <c r="U514" s="325" t="n"/>
      <c r="V514" s="325" t="n"/>
      <c r="W514" s="325" t="n"/>
      <c r="X514" s="325" t="n"/>
      <c r="Y514" s="325" t="n"/>
      <c r="Z514" s="325" t="n"/>
    </row>
    <row r="515" ht="12.75" customHeight="1" s="412">
      <c r="A515" s="325" t="n"/>
      <c r="B515" s="325" t="n"/>
      <c r="C515" s="325" t="n"/>
      <c r="D515" s="325" t="n"/>
      <c r="E515" s="325" t="n"/>
      <c r="F515" s="325" t="n"/>
      <c r="G515" s="325" t="n"/>
      <c r="H515" s="325" t="n"/>
      <c r="I515" s="325" t="n"/>
      <c r="J515" s="325" t="n"/>
      <c r="K515" s="325" t="n"/>
      <c r="L515" s="325" t="n"/>
      <c r="M515" s="325" t="n"/>
      <c r="N515" s="325" t="n"/>
      <c r="O515" s="325" t="n"/>
      <c r="P515" s="325" t="n"/>
      <c r="Q515" s="325" t="n"/>
      <c r="R515" s="325" t="n"/>
      <c r="S515" s="325" t="n"/>
      <c r="T515" s="325" t="n"/>
      <c r="U515" s="325" t="n"/>
      <c r="V515" s="325" t="n"/>
      <c r="W515" s="325" t="n"/>
      <c r="X515" s="325" t="n"/>
      <c r="Y515" s="325" t="n"/>
      <c r="Z515" s="325" t="n"/>
    </row>
    <row r="516" ht="12.75" customHeight="1" s="412">
      <c r="A516" s="325" t="n"/>
      <c r="B516" s="325" t="n"/>
      <c r="C516" s="325" t="n"/>
      <c r="D516" s="325" t="n"/>
      <c r="E516" s="325" t="n"/>
      <c r="F516" s="325" t="n"/>
      <c r="G516" s="325" t="n"/>
      <c r="H516" s="325" t="n"/>
      <c r="I516" s="325" t="n"/>
      <c r="J516" s="325" t="n"/>
      <c r="K516" s="325" t="n"/>
      <c r="L516" s="325" t="n"/>
      <c r="M516" s="325" t="n"/>
      <c r="N516" s="325" t="n"/>
      <c r="O516" s="325" t="n"/>
      <c r="P516" s="325" t="n"/>
      <c r="Q516" s="325" t="n"/>
      <c r="R516" s="325" t="n"/>
      <c r="S516" s="325" t="n"/>
      <c r="T516" s="325" t="n"/>
      <c r="U516" s="325" t="n"/>
      <c r="V516" s="325" t="n"/>
      <c r="W516" s="325" t="n"/>
      <c r="X516" s="325" t="n"/>
      <c r="Y516" s="325" t="n"/>
      <c r="Z516" s="325" t="n"/>
    </row>
    <row r="517" ht="12.75" customHeight="1" s="412">
      <c r="A517" s="325" t="n"/>
      <c r="B517" s="325" t="n"/>
      <c r="C517" s="325" t="n"/>
      <c r="D517" s="325" t="n"/>
      <c r="E517" s="325" t="n"/>
      <c r="F517" s="325" t="n"/>
      <c r="G517" s="325" t="n"/>
      <c r="H517" s="325" t="n"/>
      <c r="I517" s="325" t="n"/>
      <c r="J517" s="325" t="n"/>
      <c r="K517" s="325" t="n"/>
      <c r="L517" s="325" t="n"/>
      <c r="M517" s="325" t="n"/>
      <c r="N517" s="325" t="n"/>
      <c r="O517" s="325" t="n"/>
      <c r="P517" s="325" t="n"/>
      <c r="Q517" s="325" t="n"/>
      <c r="R517" s="325" t="n"/>
      <c r="S517" s="325" t="n"/>
      <c r="T517" s="325" t="n"/>
      <c r="U517" s="325" t="n"/>
      <c r="V517" s="325" t="n"/>
      <c r="W517" s="325" t="n"/>
      <c r="X517" s="325" t="n"/>
      <c r="Y517" s="325" t="n"/>
      <c r="Z517" s="325" t="n"/>
    </row>
    <row r="518" ht="12.75" customHeight="1" s="412">
      <c r="A518" s="325" t="n"/>
      <c r="B518" s="325" t="n"/>
      <c r="C518" s="325" t="n"/>
      <c r="D518" s="325" t="n"/>
      <c r="E518" s="325" t="n"/>
      <c r="F518" s="325" t="n"/>
      <c r="G518" s="325" t="n"/>
      <c r="H518" s="325" t="n"/>
      <c r="I518" s="325" t="n"/>
      <c r="J518" s="325" t="n"/>
      <c r="K518" s="325" t="n"/>
      <c r="L518" s="325" t="n"/>
      <c r="M518" s="325" t="n"/>
      <c r="N518" s="325" t="n"/>
      <c r="O518" s="325" t="n"/>
      <c r="P518" s="325" t="n"/>
      <c r="Q518" s="325" t="n"/>
      <c r="R518" s="325" t="n"/>
      <c r="S518" s="325" t="n"/>
      <c r="T518" s="325" t="n"/>
      <c r="U518" s="325" t="n"/>
      <c r="V518" s="325" t="n"/>
      <c r="W518" s="325" t="n"/>
      <c r="X518" s="325" t="n"/>
      <c r="Y518" s="325" t="n"/>
      <c r="Z518" s="325" t="n"/>
    </row>
    <row r="519" ht="12.75" customHeight="1" s="412">
      <c r="A519" s="325" t="n"/>
      <c r="B519" s="325" t="n"/>
      <c r="C519" s="325" t="n"/>
      <c r="D519" s="325" t="n"/>
      <c r="E519" s="325" t="n"/>
      <c r="F519" s="325" t="n"/>
      <c r="G519" s="325" t="n"/>
      <c r="H519" s="325" t="n"/>
      <c r="I519" s="325" t="n"/>
      <c r="J519" s="325" t="n"/>
      <c r="K519" s="325" t="n"/>
      <c r="L519" s="325" t="n"/>
      <c r="M519" s="325" t="n"/>
      <c r="N519" s="325" t="n"/>
      <c r="O519" s="325" t="n"/>
      <c r="P519" s="325" t="n"/>
      <c r="Q519" s="325" t="n"/>
      <c r="R519" s="325" t="n"/>
      <c r="S519" s="325" t="n"/>
      <c r="T519" s="325" t="n"/>
      <c r="U519" s="325" t="n"/>
      <c r="V519" s="325" t="n"/>
      <c r="W519" s="325" t="n"/>
      <c r="X519" s="325" t="n"/>
      <c r="Y519" s="325" t="n"/>
      <c r="Z519" s="325" t="n"/>
    </row>
    <row r="520" ht="12.75" customHeight="1" s="412">
      <c r="A520" s="325" t="n"/>
      <c r="B520" s="325" t="n"/>
      <c r="C520" s="325" t="n"/>
      <c r="D520" s="325" t="n"/>
      <c r="E520" s="325" t="n"/>
      <c r="F520" s="325" t="n"/>
      <c r="G520" s="325" t="n"/>
      <c r="H520" s="325" t="n"/>
      <c r="I520" s="325" t="n"/>
      <c r="J520" s="325" t="n"/>
      <c r="K520" s="325" t="n"/>
      <c r="L520" s="325" t="n"/>
      <c r="M520" s="325" t="n"/>
      <c r="N520" s="325" t="n"/>
      <c r="O520" s="325" t="n"/>
      <c r="P520" s="325" t="n"/>
      <c r="Q520" s="325" t="n"/>
      <c r="R520" s="325" t="n"/>
      <c r="S520" s="325" t="n"/>
      <c r="T520" s="325" t="n"/>
      <c r="U520" s="325" t="n"/>
      <c r="V520" s="325" t="n"/>
      <c r="W520" s="325" t="n"/>
      <c r="X520" s="325" t="n"/>
      <c r="Y520" s="325" t="n"/>
      <c r="Z520" s="325" t="n"/>
    </row>
    <row r="521" ht="12.75" customHeight="1" s="412">
      <c r="A521" s="325" t="n"/>
      <c r="B521" s="325" t="n"/>
      <c r="C521" s="325" t="n"/>
      <c r="D521" s="325" t="n"/>
      <c r="E521" s="325" t="n"/>
      <c r="F521" s="325" t="n"/>
      <c r="G521" s="325" t="n"/>
      <c r="H521" s="325" t="n"/>
      <c r="I521" s="325" t="n"/>
      <c r="J521" s="325" t="n"/>
      <c r="K521" s="325" t="n"/>
      <c r="L521" s="325" t="n"/>
      <c r="M521" s="325" t="n"/>
      <c r="N521" s="325" t="n"/>
      <c r="O521" s="325" t="n"/>
      <c r="P521" s="325" t="n"/>
      <c r="Q521" s="325" t="n"/>
      <c r="R521" s="325" t="n"/>
      <c r="S521" s="325" t="n"/>
      <c r="T521" s="325" t="n"/>
      <c r="U521" s="325" t="n"/>
      <c r="V521" s="325" t="n"/>
      <c r="W521" s="325" t="n"/>
      <c r="X521" s="325" t="n"/>
      <c r="Y521" s="325" t="n"/>
      <c r="Z521" s="325" t="n"/>
    </row>
    <row r="522" ht="12.75" customHeight="1" s="412">
      <c r="A522" s="325" t="n"/>
      <c r="B522" s="325" t="n"/>
      <c r="C522" s="325" t="n"/>
      <c r="D522" s="325" t="n"/>
      <c r="E522" s="325" t="n"/>
      <c r="F522" s="325" t="n"/>
      <c r="G522" s="325" t="n"/>
      <c r="H522" s="325" t="n"/>
      <c r="I522" s="325" t="n"/>
      <c r="J522" s="325" t="n"/>
      <c r="K522" s="325" t="n"/>
      <c r="L522" s="325" t="n"/>
      <c r="M522" s="325" t="n"/>
      <c r="N522" s="325" t="n"/>
      <c r="O522" s="325" t="n"/>
      <c r="P522" s="325" t="n"/>
      <c r="Q522" s="325" t="n"/>
      <c r="R522" s="325" t="n"/>
      <c r="S522" s="325" t="n"/>
      <c r="T522" s="325" t="n"/>
      <c r="U522" s="325" t="n"/>
      <c r="V522" s="325" t="n"/>
      <c r="W522" s="325" t="n"/>
      <c r="X522" s="325" t="n"/>
      <c r="Y522" s="325" t="n"/>
      <c r="Z522" s="325" t="n"/>
    </row>
    <row r="523" ht="12.75" customHeight="1" s="412">
      <c r="A523" s="325" t="n"/>
      <c r="B523" s="325" t="n"/>
      <c r="C523" s="325" t="n"/>
      <c r="D523" s="325" t="n"/>
      <c r="E523" s="325" t="n"/>
      <c r="F523" s="325" t="n"/>
      <c r="G523" s="325" t="n"/>
      <c r="H523" s="325" t="n"/>
      <c r="I523" s="325" t="n"/>
      <c r="J523" s="325" t="n"/>
      <c r="K523" s="325" t="n"/>
      <c r="L523" s="325" t="n"/>
      <c r="M523" s="325" t="n"/>
      <c r="N523" s="325" t="n"/>
      <c r="O523" s="325" t="n"/>
      <c r="P523" s="325" t="n"/>
      <c r="Q523" s="325" t="n"/>
      <c r="R523" s="325" t="n"/>
      <c r="S523" s="325" t="n"/>
      <c r="T523" s="325" t="n"/>
      <c r="U523" s="325" t="n"/>
      <c r="V523" s="325" t="n"/>
      <c r="W523" s="325" t="n"/>
      <c r="X523" s="325" t="n"/>
      <c r="Y523" s="325" t="n"/>
      <c r="Z523" s="325" t="n"/>
    </row>
    <row r="524" ht="12.75" customHeight="1" s="412">
      <c r="A524" s="325" t="n"/>
      <c r="B524" s="325" t="n"/>
      <c r="C524" s="325" t="n"/>
      <c r="D524" s="325" t="n"/>
      <c r="E524" s="325" t="n"/>
      <c r="F524" s="325" t="n"/>
      <c r="G524" s="325" t="n"/>
      <c r="H524" s="325" t="n"/>
      <c r="I524" s="325" t="n"/>
      <c r="J524" s="325" t="n"/>
      <c r="K524" s="325" t="n"/>
      <c r="L524" s="325" t="n"/>
      <c r="M524" s="325" t="n"/>
      <c r="N524" s="325" t="n"/>
      <c r="O524" s="325" t="n"/>
      <c r="P524" s="325" t="n"/>
      <c r="Q524" s="325" t="n"/>
      <c r="R524" s="325" t="n"/>
      <c r="S524" s="325" t="n"/>
      <c r="T524" s="325" t="n"/>
      <c r="U524" s="325" t="n"/>
      <c r="V524" s="325" t="n"/>
      <c r="W524" s="325" t="n"/>
      <c r="X524" s="325" t="n"/>
      <c r="Y524" s="325" t="n"/>
      <c r="Z524" s="325" t="n"/>
    </row>
    <row r="525" ht="12.75" customHeight="1" s="412">
      <c r="A525" s="325" t="n"/>
      <c r="B525" s="325" t="n"/>
      <c r="C525" s="325" t="n"/>
      <c r="D525" s="325" t="n"/>
      <c r="E525" s="325" t="n"/>
      <c r="F525" s="325" t="n"/>
      <c r="G525" s="325" t="n"/>
      <c r="H525" s="325" t="n"/>
      <c r="I525" s="325" t="n"/>
      <c r="J525" s="325" t="n"/>
      <c r="K525" s="325" t="n"/>
      <c r="L525" s="325" t="n"/>
      <c r="M525" s="325" t="n"/>
      <c r="N525" s="325" t="n"/>
      <c r="O525" s="325" t="n"/>
      <c r="P525" s="325" t="n"/>
      <c r="Q525" s="325" t="n"/>
      <c r="R525" s="325" t="n"/>
      <c r="S525" s="325" t="n"/>
      <c r="T525" s="325" t="n"/>
      <c r="U525" s="325" t="n"/>
      <c r="V525" s="325" t="n"/>
      <c r="W525" s="325" t="n"/>
      <c r="X525" s="325" t="n"/>
      <c r="Y525" s="325" t="n"/>
      <c r="Z525" s="325" t="n"/>
    </row>
    <row r="526" ht="12.75" customHeight="1" s="412">
      <c r="A526" s="325" t="n"/>
      <c r="B526" s="325" t="n"/>
      <c r="C526" s="325" t="n"/>
      <c r="D526" s="325" t="n"/>
      <c r="E526" s="325" t="n"/>
      <c r="F526" s="325" t="n"/>
      <c r="G526" s="325" t="n"/>
      <c r="H526" s="325" t="n"/>
      <c r="I526" s="325" t="n"/>
      <c r="J526" s="325" t="n"/>
      <c r="K526" s="325" t="n"/>
      <c r="L526" s="325" t="n"/>
      <c r="M526" s="325" t="n"/>
      <c r="N526" s="325" t="n"/>
      <c r="O526" s="325" t="n"/>
      <c r="P526" s="325" t="n"/>
      <c r="Q526" s="325" t="n"/>
      <c r="R526" s="325" t="n"/>
      <c r="S526" s="325" t="n"/>
      <c r="T526" s="325" t="n"/>
      <c r="U526" s="325" t="n"/>
      <c r="V526" s="325" t="n"/>
      <c r="W526" s="325" t="n"/>
      <c r="X526" s="325" t="n"/>
      <c r="Y526" s="325" t="n"/>
      <c r="Z526" s="325" t="n"/>
    </row>
    <row r="527" ht="12.75" customHeight="1" s="412">
      <c r="A527" s="325" t="n"/>
      <c r="B527" s="325" t="n"/>
      <c r="C527" s="325" t="n"/>
      <c r="D527" s="325" t="n"/>
      <c r="E527" s="325" t="n"/>
      <c r="F527" s="325" t="n"/>
      <c r="G527" s="325" t="n"/>
      <c r="H527" s="325" t="n"/>
      <c r="I527" s="325" t="n"/>
      <c r="J527" s="325" t="n"/>
      <c r="K527" s="325" t="n"/>
      <c r="L527" s="325" t="n"/>
      <c r="M527" s="325" t="n"/>
      <c r="N527" s="325" t="n"/>
      <c r="O527" s="325" t="n"/>
      <c r="P527" s="325" t="n"/>
      <c r="Q527" s="325" t="n"/>
      <c r="R527" s="325" t="n"/>
      <c r="S527" s="325" t="n"/>
      <c r="T527" s="325" t="n"/>
      <c r="U527" s="325" t="n"/>
      <c r="V527" s="325" t="n"/>
      <c r="W527" s="325" t="n"/>
      <c r="X527" s="325" t="n"/>
      <c r="Y527" s="325" t="n"/>
      <c r="Z527" s="325" t="n"/>
    </row>
    <row r="528" ht="12.75" customHeight="1" s="412">
      <c r="A528" s="325" t="n"/>
      <c r="B528" s="325" t="n"/>
      <c r="C528" s="325" t="n"/>
      <c r="D528" s="325" t="n"/>
      <c r="E528" s="325" t="n"/>
      <c r="F528" s="325" t="n"/>
      <c r="G528" s="325" t="n"/>
      <c r="H528" s="325" t="n"/>
      <c r="I528" s="325" t="n"/>
      <c r="J528" s="325" t="n"/>
      <c r="K528" s="325" t="n"/>
      <c r="L528" s="325" t="n"/>
      <c r="M528" s="325" t="n"/>
      <c r="N528" s="325" t="n"/>
      <c r="O528" s="325" t="n"/>
      <c r="P528" s="325" t="n"/>
      <c r="Q528" s="325" t="n"/>
      <c r="R528" s="325" t="n"/>
      <c r="S528" s="325" t="n"/>
      <c r="T528" s="325" t="n"/>
      <c r="U528" s="325" t="n"/>
      <c r="V528" s="325" t="n"/>
      <c r="W528" s="325" t="n"/>
      <c r="X528" s="325" t="n"/>
      <c r="Y528" s="325" t="n"/>
      <c r="Z528" s="325" t="n"/>
    </row>
    <row r="529" ht="12.75" customHeight="1" s="412">
      <c r="A529" s="325" t="n"/>
      <c r="B529" s="325" t="n"/>
      <c r="C529" s="325" t="n"/>
      <c r="D529" s="325" t="n"/>
      <c r="E529" s="325" t="n"/>
      <c r="F529" s="325" t="n"/>
      <c r="G529" s="325" t="n"/>
      <c r="H529" s="325" t="n"/>
      <c r="I529" s="325" t="n"/>
      <c r="J529" s="325" t="n"/>
      <c r="K529" s="325" t="n"/>
      <c r="L529" s="325" t="n"/>
      <c r="M529" s="325" t="n"/>
      <c r="N529" s="325" t="n"/>
      <c r="O529" s="325" t="n"/>
      <c r="P529" s="325" t="n"/>
      <c r="Q529" s="325" t="n"/>
      <c r="R529" s="325" t="n"/>
      <c r="S529" s="325" t="n"/>
      <c r="T529" s="325" t="n"/>
      <c r="U529" s="325" t="n"/>
      <c r="V529" s="325" t="n"/>
      <c r="W529" s="325" t="n"/>
      <c r="X529" s="325" t="n"/>
      <c r="Y529" s="325" t="n"/>
      <c r="Z529" s="325" t="n"/>
    </row>
    <row r="530" ht="12.75" customHeight="1" s="412">
      <c r="A530" s="325" t="n"/>
      <c r="B530" s="325" t="n"/>
      <c r="C530" s="325" t="n"/>
      <c r="D530" s="325" t="n"/>
      <c r="E530" s="325" t="n"/>
      <c r="F530" s="325" t="n"/>
      <c r="G530" s="325" t="n"/>
      <c r="H530" s="325" t="n"/>
      <c r="I530" s="325" t="n"/>
      <c r="J530" s="325" t="n"/>
      <c r="K530" s="325" t="n"/>
      <c r="L530" s="325" t="n"/>
      <c r="M530" s="325" t="n"/>
      <c r="N530" s="325" t="n"/>
      <c r="O530" s="325" t="n"/>
      <c r="P530" s="325" t="n"/>
      <c r="Q530" s="325" t="n"/>
      <c r="R530" s="325" t="n"/>
      <c r="S530" s="325" t="n"/>
      <c r="T530" s="325" t="n"/>
      <c r="U530" s="325" t="n"/>
      <c r="V530" s="325" t="n"/>
      <c r="W530" s="325" t="n"/>
      <c r="X530" s="325" t="n"/>
      <c r="Y530" s="325" t="n"/>
      <c r="Z530" s="325" t="n"/>
    </row>
    <row r="531" ht="12.75" customHeight="1" s="412">
      <c r="A531" s="325" t="n"/>
      <c r="B531" s="325" t="n"/>
      <c r="C531" s="325" t="n"/>
      <c r="D531" s="325" t="n"/>
      <c r="E531" s="325" t="n"/>
      <c r="F531" s="325" t="n"/>
      <c r="G531" s="325" t="n"/>
      <c r="H531" s="325" t="n"/>
      <c r="I531" s="325" t="n"/>
      <c r="J531" s="325" t="n"/>
      <c r="K531" s="325" t="n"/>
      <c r="L531" s="325" t="n"/>
      <c r="M531" s="325" t="n"/>
      <c r="N531" s="325" t="n"/>
      <c r="O531" s="325" t="n"/>
      <c r="P531" s="325" t="n"/>
      <c r="Q531" s="325" t="n"/>
      <c r="R531" s="325" t="n"/>
      <c r="S531" s="325" t="n"/>
      <c r="T531" s="325" t="n"/>
      <c r="U531" s="325" t="n"/>
      <c r="V531" s="325" t="n"/>
      <c r="W531" s="325" t="n"/>
      <c r="X531" s="325" t="n"/>
      <c r="Y531" s="325" t="n"/>
      <c r="Z531" s="325" t="n"/>
    </row>
    <row r="532" ht="12.75" customHeight="1" s="412">
      <c r="A532" s="325" t="n"/>
      <c r="B532" s="325" t="n"/>
      <c r="C532" s="325" t="n"/>
      <c r="D532" s="325" t="n"/>
      <c r="E532" s="325" t="n"/>
      <c r="F532" s="325" t="n"/>
      <c r="G532" s="325" t="n"/>
      <c r="H532" s="325" t="n"/>
      <c r="I532" s="325" t="n"/>
      <c r="J532" s="325" t="n"/>
      <c r="K532" s="325" t="n"/>
      <c r="L532" s="325" t="n"/>
      <c r="M532" s="325" t="n"/>
      <c r="N532" s="325" t="n"/>
      <c r="O532" s="325" t="n"/>
      <c r="P532" s="325" t="n"/>
      <c r="Q532" s="325" t="n"/>
      <c r="R532" s="325" t="n"/>
      <c r="S532" s="325" t="n"/>
      <c r="T532" s="325" t="n"/>
      <c r="U532" s="325" t="n"/>
      <c r="V532" s="325" t="n"/>
      <c r="W532" s="325" t="n"/>
      <c r="X532" s="325" t="n"/>
      <c r="Y532" s="325" t="n"/>
      <c r="Z532" s="325" t="n"/>
    </row>
    <row r="533" ht="12.75" customHeight="1" s="412">
      <c r="A533" s="325" t="n"/>
      <c r="B533" s="325" t="n"/>
      <c r="C533" s="325" t="n"/>
      <c r="D533" s="325" t="n"/>
      <c r="E533" s="325" t="n"/>
      <c r="F533" s="325" t="n"/>
      <c r="G533" s="325" t="n"/>
      <c r="H533" s="325" t="n"/>
      <c r="I533" s="325" t="n"/>
      <c r="J533" s="325" t="n"/>
      <c r="K533" s="325" t="n"/>
      <c r="L533" s="325" t="n"/>
      <c r="M533" s="325" t="n"/>
      <c r="N533" s="325" t="n"/>
      <c r="O533" s="325" t="n"/>
      <c r="P533" s="325" t="n"/>
      <c r="Q533" s="325" t="n"/>
      <c r="R533" s="325" t="n"/>
      <c r="S533" s="325" t="n"/>
      <c r="T533" s="325" t="n"/>
      <c r="U533" s="325" t="n"/>
      <c r="V533" s="325" t="n"/>
      <c r="W533" s="325" t="n"/>
      <c r="X533" s="325" t="n"/>
      <c r="Y533" s="325" t="n"/>
      <c r="Z533" s="325" t="n"/>
    </row>
    <row r="534" ht="12.75" customHeight="1" s="412">
      <c r="A534" s="325" t="n"/>
      <c r="B534" s="325" t="n"/>
      <c r="C534" s="325" t="n"/>
      <c r="D534" s="325" t="n"/>
      <c r="E534" s="325" t="n"/>
      <c r="F534" s="325" t="n"/>
      <c r="G534" s="325" t="n"/>
      <c r="H534" s="325" t="n"/>
      <c r="I534" s="325" t="n"/>
      <c r="J534" s="325" t="n"/>
      <c r="K534" s="325" t="n"/>
      <c r="L534" s="325" t="n"/>
      <c r="M534" s="325" t="n"/>
      <c r="N534" s="325" t="n"/>
      <c r="O534" s="325" t="n"/>
      <c r="P534" s="325" t="n"/>
      <c r="Q534" s="325" t="n"/>
      <c r="R534" s="325" t="n"/>
      <c r="S534" s="325" t="n"/>
      <c r="T534" s="325" t="n"/>
      <c r="U534" s="325" t="n"/>
      <c r="V534" s="325" t="n"/>
      <c r="W534" s="325" t="n"/>
      <c r="X534" s="325" t="n"/>
      <c r="Y534" s="325" t="n"/>
      <c r="Z534" s="325" t="n"/>
    </row>
    <row r="535" ht="12.75" customHeight="1" s="412">
      <c r="A535" s="325" t="n"/>
      <c r="B535" s="325" t="n"/>
      <c r="C535" s="325" t="n"/>
      <c r="D535" s="325" t="n"/>
      <c r="E535" s="325" t="n"/>
      <c r="F535" s="325" t="n"/>
      <c r="G535" s="325" t="n"/>
      <c r="H535" s="325" t="n"/>
      <c r="I535" s="325" t="n"/>
      <c r="J535" s="325" t="n"/>
      <c r="K535" s="325" t="n"/>
      <c r="L535" s="325" t="n"/>
      <c r="M535" s="325" t="n"/>
      <c r="N535" s="325" t="n"/>
      <c r="O535" s="325" t="n"/>
      <c r="P535" s="325" t="n"/>
      <c r="Q535" s="325" t="n"/>
      <c r="R535" s="325" t="n"/>
      <c r="S535" s="325" t="n"/>
      <c r="T535" s="325" t="n"/>
      <c r="U535" s="325" t="n"/>
      <c r="V535" s="325" t="n"/>
      <c r="W535" s="325" t="n"/>
      <c r="X535" s="325" t="n"/>
      <c r="Y535" s="325" t="n"/>
      <c r="Z535" s="325" t="n"/>
    </row>
    <row r="536" ht="12.75" customHeight="1" s="412">
      <c r="A536" s="325" t="n"/>
      <c r="B536" s="325" t="n"/>
      <c r="C536" s="325" t="n"/>
      <c r="D536" s="325" t="n"/>
      <c r="E536" s="325" t="n"/>
      <c r="F536" s="325" t="n"/>
      <c r="G536" s="325" t="n"/>
      <c r="H536" s="325" t="n"/>
      <c r="I536" s="325" t="n"/>
      <c r="J536" s="325" t="n"/>
      <c r="K536" s="325" t="n"/>
      <c r="L536" s="325" t="n"/>
      <c r="M536" s="325" t="n"/>
      <c r="N536" s="325" t="n"/>
      <c r="O536" s="325" t="n"/>
      <c r="P536" s="325" t="n"/>
      <c r="Q536" s="325" t="n"/>
      <c r="R536" s="325" t="n"/>
      <c r="S536" s="325" t="n"/>
      <c r="T536" s="325" t="n"/>
      <c r="U536" s="325" t="n"/>
      <c r="V536" s="325" t="n"/>
      <c r="W536" s="325" t="n"/>
      <c r="X536" s="325" t="n"/>
      <c r="Y536" s="325" t="n"/>
      <c r="Z536" s="325" t="n"/>
    </row>
    <row r="537" ht="12.75" customHeight="1" s="412">
      <c r="A537" s="325" t="n"/>
      <c r="B537" s="325" t="n"/>
      <c r="C537" s="325" t="n"/>
      <c r="D537" s="325" t="n"/>
      <c r="E537" s="325" t="n"/>
      <c r="F537" s="325" t="n"/>
      <c r="G537" s="325" t="n"/>
      <c r="H537" s="325" t="n"/>
      <c r="I537" s="325" t="n"/>
      <c r="J537" s="325" t="n"/>
      <c r="K537" s="325" t="n"/>
      <c r="L537" s="325" t="n"/>
      <c r="M537" s="325" t="n"/>
      <c r="N537" s="325" t="n"/>
      <c r="O537" s="325" t="n"/>
      <c r="P537" s="325" t="n"/>
      <c r="Q537" s="325" t="n"/>
      <c r="R537" s="325" t="n"/>
      <c r="S537" s="325" t="n"/>
      <c r="T537" s="325" t="n"/>
      <c r="U537" s="325" t="n"/>
      <c r="V537" s="325" t="n"/>
      <c r="W537" s="325" t="n"/>
      <c r="X537" s="325" t="n"/>
      <c r="Y537" s="325" t="n"/>
      <c r="Z537" s="325" t="n"/>
    </row>
    <row r="538" ht="12.75" customHeight="1" s="412">
      <c r="A538" s="325" t="n"/>
      <c r="B538" s="325" t="n"/>
      <c r="C538" s="325" t="n"/>
      <c r="D538" s="325" t="n"/>
      <c r="E538" s="325" t="n"/>
      <c r="F538" s="325" t="n"/>
      <c r="G538" s="325" t="n"/>
      <c r="H538" s="325" t="n"/>
      <c r="I538" s="325" t="n"/>
      <c r="J538" s="325" t="n"/>
      <c r="K538" s="325" t="n"/>
      <c r="L538" s="325" t="n"/>
      <c r="M538" s="325" t="n"/>
      <c r="N538" s="325" t="n"/>
      <c r="O538" s="325" t="n"/>
      <c r="P538" s="325" t="n"/>
      <c r="Q538" s="325" t="n"/>
      <c r="R538" s="325" t="n"/>
      <c r="S538" s="325" t="n"/>
      <c r="T538" s="325" t="n"/>
      <c r="U538" s="325" t="n"/>
      <c r="V538" s="325" t="n"/>
      <c r="W538" s="325" t="n"/>
      <c r="X538" s="325" t="n"/>
      <c r="Y538" s="325" t="n"/>
      <c r="Z538" s="325" t="n"/>
    </row>
    <row r="539" ht="12.75" customHeight="1" s="412">
      <c r="A539" s="325" t="n"/>
      <c r="B539" s="325" t="n"/>
      <c r="C539" s="325" t="n"/>
      <c r="D539" s="325" t="n"/>
      <c r="E539" s="325" t="n"/>
      <c r="F539" s="325" t="n"/>
      <c r="G539" s="325" t="n"/>
      <c r="H539" s="325" t="n"/>
      <c r="I539" s="325" t="n"/>
      <c r="J539" s="325" t="n"/>
      <c r="K539" s="325" t="n"/>
      <c r="L539" s="325" t="n"/>
      <c r="M539" s="325" t="n"/>
      <c r="N539" s="325" t="n"/>
      <c r="O539" s="325" t="n"/>
      <c r="P539" s="325" t="n"/>
      <c r="Q539" s="325" t="n"/>
      <c r="R539" s="325" t="n"/>
      <c r="S539" s="325" t="n"/>
      <c r="T539" s="325" t="n"/>
      <c r="U539" s="325" t="n"/>
      <c r="V539" s="325" t="n"/>
      <c r="W539" s="325" t="n"/>
      <c r="X539" s="325" t="n"/>
      <c r="Y539" s="325" t="n"/>
      <c r="Z539" s="325" t="n"/>
    </row>
    <row r="540" ht="12.75" customHeight="1" s="412">
      <c r="A540" s="325" t="n"/>
      <c r="B540" s="325" t="n"/>
      <c r="C540" s="325" t="n"/>
      <c r="D540" s="325" t="n"/>
      <c r="E540" s="325" t="n"/>
      <c r="F540" s="325" t="n"/>
      <c r="G540" s="325" t="n"/>
      <c r="H540" s="325" t="n"/>
      <c r="I540" s="325" t="n"/>
      <c r="J540" s="325" t="n"/>
      <c r="K540" s="325" t="n"/>
      <c r="L540" s="325" t="n"/>
      <c r="M540" s="325" t="n"/>
      <c r="N540" s="325" t="n"/>
      <c r="O540" s="325" t="n"/>
      <c r="P540" s="325" t="n"/>
      <c r="Q540" s="325" t="n"/>
      <c r="R540" s="325" t="n"/>
      <c r="S540" s="325" t="n"/>
      <c r="T540" s="325" t="n"/>
      <c r="U540" s="325" t="n"/>
      <c r="V540" s="325" t="n"/>
      <c r="W540" s="325" t="n"/>
      <c r="X540" s="325" t="n"/>
      <c r="Y540" s="325" t="n"/>
      <c r="Z540" s="325" t="n"/>
    </row>
    <row r="541" ht="12.75" customHeight="1" s="412">
      <c r="A541" s="325" t="n"/>
      <c r="B541" s="325" t="n"/>
      <c r="C541" s="325" t="n"/>
      <c r="D541" s="325" t="n"/>
      <c r="E541" s="325" t="n"/>
      <c r="F541" s="325" t="n"/>
      <c r="G541" s="325" t="n"/>
      <c r="H541" s="325" t="n"/>
      <c r="I541" s="325" t="n"/>
      <c r="J541" s="325" t="n"/>
      <c r="K541" s="325" t="n"/>
      <c r="L541" s="325" t="n"/>
      <c r="M541" s="325" t="n"/>
      <c r="N541" s="325" t="n"/>
      <c r="O541" s="325" t="n"/>
      <c r="P541" s="325" t="n"/>
      <c r="Q541" s="325" t="n"/>
      <c r="R541" s="325" t="n"/>
      <c r="S541" s="325" t="n"/>
      <c r="T541" s="325" t="n"/>
      <c r="U541" s="325" t="n"/>
      <c r="V541" s="325" t="n"/>
      <c r="W541" s="325" t="n"/>
      <c r="X541" s="325" t="n"/>
      <c r="Y541" s="325" t="n"/>
      <c r="Z541" s="325" t="n"/>
    </row>
    <row r="542" ht="12.75" customHeight="1" s="412">
      <c r="A542" s="325" t="n"/>
      <c r="B542" s="325" t="n"/>
      <c r="C542" s="325" t="n"/>
      <c r="D542" s="325" t="n"/>
      <c r="E542" s="325" t="n"/>
      <c r="F542" s="325" t="n"/>
      <c r="G542" s="325" t="n"/>
      <c r="H542" s="325" t="n"/>
      <c r="I542" s="325" t="n"/>
      <c r="J542" s="325" t="n"/>
      <c r="K542" s="325" t="n"/>
      <c r="L542" s="325" t="n"/>
      <c r="M542" s="325" t="n"/>
      <c r="N542" s="325" t="n"/>
      <c r="O542" s="325" t="n"/>
      <c r="P542" s="325" t="n"/>
      <c r="Q542" s="325" t="n"/>
      <c r="R542" s="325" t="n"/>
      <c r="S542" s="325" t="n"/>
      <c r="T542" s="325" t="n"/>
      <c r="U542" s="325" t="n"/>
      <c r="V542" s="325" t="n"/>
      <c r="W542" s="325" t="n"/>
      <c r="X542" s="325" t="n"/>
      <c r="Y542" s="325" t="n"/>
      <c r="Z542" s="325" t="n"/>
    </row>
    <row r="543" ht="12.75" customHeight="1" s="412">
      <c r="A543" s="325" t="n"/>
      <c r="B543" s="325" t="n"/>
      <c r="C543" s="325" t="n"/>
      <c r="D543" s="325" t="n"/>
      <c r="E543" s="325" t="n"/>
      <c r="F543" s="325" t="n"/>
      <c r="G543" s="325" t="n"/>
      <c r="H543" s="325" t="n"/>
      <c r="I543" s="325" t="n"/>
      <c r="J543" s="325" t="n"/>
      <c r="K543" s="325" t="n"/>
      <c r="L543" s="325" t="n"/>
      <c r="M543" s="325" t="n"/>
      <c r="N543" s="325" t="n"/>
      <c r="O543" s="325" t="n"/>
      <c r="P543" s="325" t="n"/>
      <c r="Q543" s="325" t="n"/>
      <c r="R543" s="325" t="n"/>
      <c r="S543" s="325" t="n"/>
      <c r="T543" s="325" t="n"/>
      <c r="U543" s="325" t="n"/>
      <c r="V543" s="325" t="n"/>
      <c r="W543" s="325" t="n"/>
      <c r="X543" s="325" t="n"/>
      <c r="Y543" s="325" t="n"/>
      <c r="Z543" s="325" t="n"/>
    </row>
    <row r="544" ht="12.75" customHeight="1" s="412">
      <c r="A544" s="325" t="n"/>
      <c r="B544" s="325" t="n"/>
      <c r="C544" s="325" t="n"/>
      <c r="D544" s="325" t="n"/>
      <c r="E544" s="325" t="n"/>
      <c r="F544" s="325" t="n"/>
      <c r="G544" s="325" t="n"/>
      <c r="H544" s="325" t="n"/>
      <c r="I544" s="325" t="n"/>
      <c r="J544" s="325" t="n"/>
      <c r="K544" s="325" t="n"/>
      <c r="L544" s="325" t="n"/>
      <c r="M544" s="325" t="n"/>
      <c r="N544" s="325" t="n"/>
      <c r="O544" s="325" t="n"/>
      <c r="P544" s="325" t="n"/>
      <c r="Q544" s="325" t="n"/>
      <c r="R544" s="325" t="n"/>
      <c r="S544" s="325" t="n"/>
      <c r="T544" s="325" t="n"/>
      <c r="U544" s="325" t="n"/>
      <c r="V544" s="325" t="n"/>
      <c r="W544" s="325" t="n"/>
      <c r="X544" s="325" t="n"/>
      <c r="Y544" s="325" t="n"/>
      <c r="Z544" s="325" t="n"/>
    </row>
    <row r="545" ht="12.75" customHeight="1" s="412">
      <c r="A545" s="325" t="n"/>
      <c r="B545" s="325" t="n"/>
      <c r="C545" s="325" t="n"/>
      <c r="D545" s="325" t="n"/>
      <c r="E545" s="325" t="n"/>
      <c r="F545" s="325" t="n"/>
      <c r="G545" s="325" t="n"/>
      <c r="H545" s="325" t="n"/>
      <c r="I545" s="325" t="n"/>
      <c r="J545" s="325" t="n"/>
      <c r="K545" s="325" t="n"/>
      <c r="L545" s="325" t="n"/>
      <c r="M545" s="325" t="n"/>
      <c r="N545" s="325" t="n"/>
      <c r="O545" s="325" t="n"/>
      <c r="P545" s="325" t="n"/>
      <c r="Q545" s="325" t="n"/>
      <c r="R545" s="325" t="n"/>
      <c r="S545" s="325" t="n"/>
      <c r="T545" s="325" t="n"/>
      <c r="U545" s="325" t="n"/>
      <c r="V545" s="325" t="n"/>
      <c r="W545" s="325" t="n"/>
      <c r="X545" s="325" t="n"/>
      <c r="Y545" s="325" t="n"/>
      <c r="Z545" s="325" t="n"/>
    </row>
    <row r="546" ht="12.75" customHeight="1" s="412">
      <c r="A546" s="325" t="n"/>
      <c r="B546" s="325" t="n"/>
      <c r="C546" s="325" t="n"/>
      <c r="D546" s="325" t="n"/>
      <c r="E546" s="325" t="n"/>
      <c r="F546" s="325" t="n"/>
      <c r="G546" s="325" t="n"/>
      <c r="H546" s="325" t="n"/>
      <c r="I546" s="325" t="n"/>
      <c r="J546" s="325" t="n"/>
      <c r="K546" s="325" t="n"/>
      <c r="L546" s="325" t="n"/>
      <c r="M546" s="325" t="n"/>
      <c r="N546" s="325" t="n"/>
      <c r="O546" s="325" t="n"/>
      <c r="P546" s="325" t="n"/>
      <c r="Q546" s="325" t="n"/>
      <c r="R546" s="325" t="n"/>
      <c r="S546" s="325" t="n"/>
      <c r="T546" s="325" t="n"/>
      <c r="U546" s="325" t="n"/>
      <c r="V546" s="325" t="n"/>
      <c r="W546" s="325" t="n"/>
      <c r="X546" s="325" t="n"/>
      <c r="Y546" s="325" t="n"/>
      <c r="Z546" s="325" t="n"/>
    </row>
    <row r="547" ht="12.75" customHeight="1" s="412">
      <c r="A547" s="325" t="n"/>
      <c r="B547" s="325" t="n"/>
      <c r="C547" s="325" t="n"/>
      <c r="D547" s="325" t="n"/>
      <c r="E547" s="325" t="n"/>
      <c r="F547" s="325" t="n"/>
      <c r="G547" s="325" t="n"/>
      <c r="H547" s="325" t="n"/>
      <c r="I547" s="325" t="n"/>
      <c r="J547" s="325" t="n"/>
      <c r="K547" s="325" t="n"/>
      <c r="L547" s="325" t="n"/>
      <c r="M547" s="325" t="n"/>
      <c r="N547" s="325" t="n"/>
      <c r="O547" s="325" t="n"/>
      <c r="P547" s="325" t="n"/>
      <c r="Q547" s="325" t="n"/>
      <c r="R547" s="325" t="n"/>
      <c r="S547" s="325" t="n"/>
      <c r="T547" s="325" t="n"/>
      <c r="U547" s="325" t="n"/>
      <c r="V547" s="325" t="n"/>
      <c r="W547" s="325" t="n"/>
      <c r="X547" s="325" t="n"/>
      <c r="Y547" s="325" t="n"/>
      <c r="Z547" s="325" t="n"/>
    </row>
    <row r="548" ht="12.75" customHeight="1" s="412">
      <c r="A548" s="325" t="n"/>
      <c r="B548" s="325" t="n"/>
      <c r="C548" s="325" t="n"/>
      <c r="D548" s="325" t="n"/>
      <c r="E548" s="325" t="n"/>
      <c r="F548" s="325" t="n"/>
      <c r="G548" s="325" t="n"/>
      <c r="H548" s="325" t="n"/>
      <c r="I548" s="325" t="n"/>
      <c r="J548" s="325" t="n"/>
      <c r="K548" s="325" t="n"/>
      <c r="L548" s="325" t="n"/>
      <c r="M548" s="325" t="n"/>
      <c r="N548" s="325" t="n"/>
      <c r="O548" s="325" t="n"/>
      <c r="P548" s="325" t="n"/>
      <c r="Q548" s="325" t="n"/>
      <c r="R548" s="325" t="n"/>
      <c r="S548" s="325" t="n"/>
      <c r="T548" s="325" t="n"/>
      <c r="U548" s="325" t="n"/>
      <c r="V548" s="325" t="n"/>
      <c r="W548" s="325" t="n"/>
      <c r="X548" s="325" t="n"/>
      <c r="Y548" s="325" t="n"/>
      <c r="Z548" s="325" t="n"/>
    </row>
    <row r="549" ht="12.75" customHeight="1" s="412">
      <c r="A549" s="325" t="n"/>
      <c r="B549" s="325" t="n"/>
      <c r="C549" s="325" t="n"/>
      <c r="D549" s="325" t="n"/>
      <c r="E549" s="325" t="n"/>
      <c r="F549" s="325" t="n"/>
      <c r="G549" s="325" t="n"/>
      <c r="H549" s="325" t="n"/>
      <c r="I549" s="325" t="n"/>
      <c r="J549" s="325" t="n"/>
      <c r="K549" s="325" t="n"/>
      <c r="L549" s="325" t="n"/>
      <c r="M549" s="325" t="n"/>
      <c r="N549" s="325" t="n"/>
      <c r="O549" s="325" t="n"/>
      <c r="P549" s="325" t="n"/>
      <c r="Q549" s="325" t="n"/>
      <c r="R549" s="325" t="n"/>
      <c r="S549" s="325" t="n"/>
      <c r="T549" s="325" t="n"/>
      <c r="U549" s="325" t="n"/>
      <c r="V549" s="325" t="n"/>
      <c r="W549" s="325" t="n"/>
      <c r="X549" s="325" t="n"/>
      <c r="Y549" s="325" t="n"/>
      <c r="Z549" s="325" t="n"/>
    </row>
    <row r="550" ht="12.75" customHeight="1" s="412">
      <c r="A550" s="325" t="n"/>
      <c r="B550" s="325" t="n"/>
      <c r="C550" s="325" t="n"/>
      <c r="D550" s="325" t="n"/>
      <c r="E550" s="325" t="n"/>
      <c r="F550" s="325" t="n"/>
      <c r="G550" s="325" t="n"/>
      <c r="H550" s="325" t="n"/>
      <c r="I550" s="325" t="n"/>
      <c r="J550" s="325" t="n"/>
      <c r="K550" s="325" t="n"/>
      <c r="L550" s="325" t="n"/>
      <c r="M550" s="325" t="n"/>
      <c r="N550" s="325" t="n"/>
      <c r="O550" s="325" t="n"/>
      <c r="P550" s="325" t="n"/>
      <c r="Q550" s="325" t="n"/>
      <c r="R550" s="325" t="n"/>
      <c r="S550" s="325" t="n"/>
      <c r="T550" s="325" t="n"/>
      <c r="U550" s="325" t="n"/>
      <c r="V550" s="325" t="n"/>
      <c r="W550" s="325" t="n"/>
      <c r="X550" s="325" t="n"/>
      <c r="Y550" s="325" t="n"/>
      <c r="Z550" s="325" t="n"/>
    </row>
    <row r="551" ht="12.75" customHeight="1" s="412">
      <c r="A551" s="325" t="n"/>
      <c r="B551" s="325" t="n"/>
      <c r="C551" s="325" t="n"/>
      <c r="D551" s="325" t="n"/>
      <c r="E551" s="325" t="n"/>
      <c r="F551" s="325" t="n"/>
      <c r="G551" s="325" t="n"/>
      <c r="H551" s="325" t="n"/>
      <c r="I551" s="325" t="n"/>
      <c r="J551" s="325" t="n"/>
      <c r="K551" s="325" t="n"/>
      <c r="L551" s="325" t="n"/>
      <c r="M551" s="325" t="n"/>
      <c r="N551" s="325" t="n"/>
      <c r="O551" s="325" t="n"/>
      <c r="P551" s="325" t="n"/>
      <c r="Q551" s="325" t="n"/>
      <c r="R551" s="325" t="n"/>
      <c r="S551" s="325" t="n"/>
      <c r="T551" s="325" t="n"/>
      <c r="U551" s="325" t="n"/>
      <c r="V551" s="325" t="n"/>
      <c r="W551" s="325" t="n"/>
      <c r="X551" s="325" t="n"/>
      <c r="Y551" s="325" t="n"/>
      <c r="Z551" s="325" t="n"/>
    </row>
    <row r="552" ht="12.75" customHeight="1" s="412">
      <c r="A552" s="325" t="n"/>
      <c r="B552" s="325" t="n"/>
      <c r="C552" s="325" t="n"/>
      <c r="D552" s="325" t="n"/>
      <c r="E552" s="325" t="n"/>
      <c r="F552" s="325" t="n"/>
      <c r="G552" s="325" t="n"/>
      <c r="H552" s="325" t="n"/>
      <c r="I552" s="325" t="n"/>
      <c r="J552" s="325" t="n"/>
      <c r="K552" s="325" t="n"/>
      <c r="L552" s="325" t="n"/>
      <c r="M552" s="325" t="n"/>
      <c r="N552" s="325" t="n"/>
      <c r="O552" s="325" t="n"/>
      <c r="P552" s="325" t="n"/>
      <c r="Q552" s="325" t="n"/>
      <c r="R552" s="325" t="n"/>
      <c r="S552" s="325" t="n"/>
      <c r="T552" s="325" t="n"/>
      <c r="U552" s="325" t="n"/>
      <c r="V552" s="325" t="n"/>
      <c r="W552" s="325" t="n"/>
      <c r="X552" s="325" t="n"/>
      <c r="Y552" s="325" t="n"/>
      <c r="Z552" s="325" t="n"/>
    </row>
    <row r="553" ht="12.75" customHeight="1" s="412">
      <c r="A553" s="325" t="n"/>
      <c r="B553" s="325" t="n"/>
      <c r="C553" s="325" t="n"/>
      <c r="D553" s="325" t="n"/>
      <c r="E553" s="325" t="n"/>
      <c r="F553" s="325" t="n"/>
      <c r="G553" s="325" t="n"/>
      <c r="H553" s="325" t="n"/>
      <c r="I553" s="325" t="n"/>
      <c r="J553" s="325" t="n"/>
      <c r="K553" s="325" t="n"/>
      <c r="L553" s="325" t="n"/>
      <c r="M553" s="325" t="n"/>
      <c r="N553" s="325" t="n"/>
      <c r="O553" s="325" t="n"/>
      <c r="P553" s="325" t="n"/>
      <c r="Q553" s="325" t="n"/>
      <c r="R553" s="325" t="n"/>
      <c r="S553" s="325" t="n"/>
      <c r="T553" s="325" t="n"/>
      <c r="U553" s="325" t="n"/>
      <c r="V553" s="325" t="n"/>
      <c r="W553" s="325" t="n"/>
      <c r="X553" s="325" t="n"/>
      <c r="Y553" s="325" t="n"/>
      <c r="Z553" s="325" t="n"/>
    </row>
    <row r="554" ht="12.75" customHeight="1" s="412">
      <c r="A554" s="325" t="n"/>
      <c r="B554" s="325" t="n"/>
      <c r="C554" s="325" t="n"/>
      <c r="D554" s="325" t="n"/>
      <c r="E554" s="325" t="n"/>
      <c r="F554" s="325" t="n"/>
      <c r="G554" s="325" t="n"/>
      <c r="H554" s="325" t="n"/>
      <c r="I554" s="325" t="n"/>
      <c r="J554" s="325" t="n"/>
      <c r="K554" s="325" t="n"/>
      <c r="L554" s="325" t="n"/>
      <c r="M554" s="325" t="n"/>
      <c r="N554" s="325" t="n"/>
      <c r="O554" s="325" t="n"/>
      <c r="P554" s="325" t="n"/>
      <c r="Q554" s="325" t="n"/>
      <c r="R554" s="325" t="n"/>
      <c r="S554" s="325" t="n"/>
      <c r="T554" s="325" t="n"/>
      <c r="U554" s="325" t="n"/>
      <c r="V554" s="325" t="n"/>
      <c r="W554" s="325" t="n"/>
      <c r="X554" s="325" t="n"/>
      <c r="Y554" s="325" t="n"/>
      <c r="Z554" s="325" t="n"/>
    </row>
    <row r="555" ht="12.75" customHeight="1" s="412">
      <c r="A555" s="325" t="n"/>
      <c r="B555" s="325" t="n"/>
      <c r="C555" s="325" t="n"/>
      <c r="D555" s="325" t="n"/>
      <c r="E555" s="325" t="n"/>
      <c r="F555" s="325" t="n"/>
      <c r="G555" s="325" t="n"/>
      <c r="H555" s="325" t="n"/>
      <c r="I555" s="325" t="n"/>
      <c r="J555" s="325" t="n"/>
      <c r="K555" s="325" t="n"/>
      <c r="L555" s="325" t="n"/>
      <c r="M555" s="325" t="n"/>
      <c r="N555" s="325" t="n"/>
      <c r="O555" s="325" t="n"/>
      <c r="P555" s="325" t="n"/>
      <c r="Q555" s="325" t="n"/>
      <c r="R555" s="325" t="n"/>
      <c r="S555" s="325" t="n"/>
      <c r="T555" s="325" t="n"/>
      <c r="U555" s="325" t="n"/>
      <c r="V555" s="325" t="n"/>
      <c r="W555" s="325" t="n"/>
      <c r="X555" s="325" t="n"/>
      <c r="Y555" s="325" t="n"/>
      <c r="Z555" s="325" t="n"/>
    </row>
    <row r="556" ht="12.75" customHeight="1" s="412">
      <c r="A556" s="325" t="n"/>
      <c r="B556" s="325" t="n"/>
      <c r="C556" s="325" t="n"/>
      <c r="D556" s="325" t="n"/>
      <c r="E556" s="325" t="n"/>
      <c r="F556" s="325" t="n"/>
      <c r="G556" s="325" t="n"/>
      <c r="H556" s="325" t="n"/>
      <c r="I556" s="325" t="n"/>
      <c r="J556" s="325" t="n"/>
      <c r="K556" s="325" t="n"/>
      <c r="L556" s="325" t="n"/>
      <c r="M556" s="325" t="n"/>
      <c r="N556" s="325" t="n"/>
      <c r="O556" s="325" t="n"/>
      <c r="P556" s="325" t="n"/>
      <c r="Q556" s="325" t="n"/>
      <c r="R556" s="325" t="n"/>
      <c r="S556" s="325" t="n"/>
      <c r="T556" s="325" t="n"/>
      <c r="U556" s="325" t="n"/>
      <c r="V556" s="325" t="n"/>
      <c r="W556" s="325" t="n"/>
      <c r="X556" s="325" t="n"/>
      <c r="Y556" s="325" t="n"/>
      <c r="Z556" s="325" t="n"/>
    </row>
    <row r="557" ht="12.75" customHeight="1" s="412">
      <c r="A557" s="325" t="n"/>
      <c r="B557" s="325" t="n"/>
      <c r="C557" s="325" t="n"/>
      <c r="D557" s="325" t="n"/>
      <c r="E557" s="325" t="n"/>
      <c r="F557" s="325" t="n"/>
      <c r="G557" s="325" t="n"/>
      <c r="H557" s="325" t="n"/>
      <c r="I557" s="325" t="n"/>
      <c r="J557" s="325" t="n"/>
      <c r="K557" s="325" t="n"/>
      <c r="L557" s="325" t="n"/>
      <c r="M557" s="325" t="n"/>
      <c r="N557" s="325" t="n"/>
      <c r="O557" s="325" t="n"/>
      <c r="P557" s="325" t="n"/>
      <c r="Q557" s="325" t="n"/>
      <c r="R557" s="325" t="n"/>
      <c r="S557" s="325" t="n"/>
      <c r="T557" s="325" t="n"/>
      <c r="U557" s="325" t="n"/>
      <c r="V557" s="325" t="n"/>
      <c r="W557" s="325" t="n"/>
      <c r="X557" s="325" t="n"/>
      <c r="Y557" s="325" t="n"/>
      <c r="Z557" s="325" t="n"/>
    </row>
    <row r="558" ht="12.75" customHeight="1" s="412">
      <c r="A558" s="325" t="n"/>
      <c r="B558" s="325" t="n"/>
      <c r="C558" s="325" t="n"/>
      <c r="D558" s="325" t="n"/>
      <c r="E558" s="325" t="n"/>
      <c r="F558" s="325" t="n"/>
      <c r="G558" s="325" t="n"/>
      <c r="H558" s="325" t="n"/>
      <c r="I558" s="325" t="n"/>
      <c r="J558" s="325" t="n"/>
      <c r="K558" s="325" t="n"/>
      <c r="L558" s="325" t="n"/>
      <c r="M558" s="325" t="n"/>
      <c r="N558" s="325" t="n"/>
      <c r="O558" s="325" t="n"/>
      <c r="P558" s="325" t="n"/>
      <c r="Q558" s="325" t="n"/>
      <c r="R558" s="325" t="n"/>
      <c r="S558" s="325" t="n"/>
      <c r="T558" s="325" t="n"/>
      <c r="U558" s="325" t="n"/>
      <c r="V558" s="325" t="n"/>
      <c r="W558" s="325" t="n"/>
      <c r="X558" s="325" t="n"/>
      <c r="Y558" s="325" t="n"/>
      <c r="Z558" s="325" t="n"/>
    </row>
    <row r="559" ht="12.75" customHeight="1" s="412">
      <c r="A559" s="325" t="n"/>
      <c r="B559" s="325" t="n"/>
      <c r="C559" s="325" t="n"/>
      <c r="D559" s="325" t="n"/>
      <c r="E559" s="325" t="n"/>
      <c r="F559" s="325" t="n"/>
      <c r="G559" s="325" t="n"/>
      <c r="H559" s="325" t="n"/>
      <c r="I559" s="325" t="n"/>
      <c r="J559" s="325" t="n"/>
      <c r="K559" s="325" t="n"/>
      <c r="L559" s="325" t="n"/>
      <c r="M559" s="325" t="n"/>
      <c r="N559" s="325" t="n"/>
      <c r="O559" s="325" t="n"/>
      <c r="P559" s="325" t="n"/>
      <c r="Q559" s="325" t="n"/>
      <c r="R559" s="325" t="n"/>
      <c r="S559" s="325" t="n"/>
      <c r="T559" s="325" t="n"/>
      <c r="U559" s="325" t="n"/>
      <c r="V559" s="325" t="n"/>
      <c r="W559" s="325" t="n"/>
      <c r="X559" s="325" t="n"/>
      <c r="Y559" s="325" t="n"/>
      <c r="Z559" s="325" t="n"/>
    </row>
    <row r="560" ht="12.75" customHeight="1" s="412">
      <c r="A560" s="325" t="n"/>
      <c r="B560" s="325" t="n"/>
      <c r="C560" s="325" t="n"/>
      <c r="D560" s="325" t="n"/>
      <c r="E560" s="325" t="n"/>
      <c r="F560" s="325" t="n"/>
      <c r="G560" s="325" t="n"/>
      <c r="H560" s="325" t="n"/>
      <c r="I560" s="325" t="n"/>
      <c r="J560" s="325" t="n"/>
      <c r="K560" s="325" t="n"/>
      <c r="L560" s="325" t="n"/>
      <c r="M560" s="325" t="n"/>
      <c r="N560" s="325" t="n"/>
      <c r="O560" s="325" t="n"/>
      <c r="P560" s="325" t="n"/>
      <c r="Q560" s="325" t="n"/>
      <c r="R560" s="325" t="n"/>
      <c r="S560" s="325" t="n"/>
      <c r="T560" s="325" t="n"/>
      <c r="U560" s="325" t="n"/>
      <c r="V560" s="325" t="n"/>
      <c r="W560" s="325" t="n"/>
      <c r="X560" s="325" t="n"/>
      <c r="Y560" s="325" t="n"/>
      <c r="Z560" s="325" t="n"/>
    </row>
    <row r="561" ht="12.75" customHeight="1" s="412">
      <c r="A561" s="325" t="n"/>
      <c r="B561" s="325" t="n"/>
      <c r="C561" s="325" t="n"/>
      <c r="D561" s="325" t="n"/>
      <c r="E561" s="325" t="n"/>
      <c r="F561" s="325" t="n"/>
      <c r="G561" s="325" t="n"/>
      <c r="H561" s="325" t="n"/>
      <c r="I561" s="325" t="n"/>
      <c r="J561" s="325" t="n"/>
      <c r="K561" s="325" t="n"/>
      <c r="L561" s="325" t="n"/>
      <c r="M561" s="325" t="n"/>
      <c r="N561" s="325" t="n"/>
      <c r="O561" s="325" t="n"/>
      <c r="P561" s="325" t="n"/>
      <c r="Q561" s="325" t="n"/>
      <c r="R561" s="325" t="n"/>
      <c r="S561" s="325" t="n"/>
      <c r="T561" s="325" t="n"/>
      <c r="U561" s="325" t="n"/>
      <c r="V561" s="325" t="n"/>
      <c r="W561" s="325" t="n"/>
      <c r="X561" s="325" t="n"/>
      <c r="Y561" s="325" t="n"/>
      <c r="Z561" s="325" t="n"/>
    </row>
    <row r="562" ht="12.75" customHeight="1" s="412">
      <c r="A562" s="325" t="n"/>
      <c r="B562" s="325" t="n"/>
      <c r="C562" s="325" t="n"/>
      <c r="D562" s="325" t="n"/>
      <c r="E562" s="325" t="n"/>
      <c r="F562" s="325" t="n"/>
      <c r="G562" s="325" t="n"/>
      <c r="H562" s="325" t="n"/>
      <c r="I562" s="325" t="n"/>
      <c r="J562" s="325" t="n"/>
      <c r="K562" s="325" t="n"/>
      <c r="L562" s="325" t="n"/>
      <c r="M562" s="325" t="n"/>
      <c r="N562" s="325" t="n"/>
      <c r="O562" s="325" t="n"/>
      <c r="P562" s="325" t="n"/>
      <c r="Q562" s="325" t="n"/>
      <c r="R562" s="325" t="n"/>
      <c r="S562" s="325" t="n"/>
      <c r="T562" s="325" t="n"/>
      <c r="U562" s="325" t="n"/>
      <c r="V562" s="325" t="n"/>
      <c r="W562" s="325" t="n"/>
      <c r="X562" s="325" t="n"/>
      <c r="Y562" s="325" t="n"/>
      <c r="Z562" s="325" t="n"/>
    </row>
    <row r="563" ht="12.75" customHeight="1" s="412">
      <c r="A563" s="325" t="n"/>
      <c r="B563" s="325" t="n"/>
      <c r="C563" s="325" t="n"/>
      <c r="D563" s="325" t="n"/>
      <c r="E563" s="325" t="n"/>
      <c r="F563" s="325" t="n"/>
      <c r="G563" s="325" t="n"/>
      <c r="H563" s="325" t="n"/>
      <c r="I563" s="325" t="n"/>
      <c r="J563" s="325" t="n"/>
      <c r="K563" s="325" t="n"/>
      <c r="L563" s="325" t="n"/>
      <c r="M563" s="325" t="n"/>
      <c r="N563" s="325" t="n"/>
      <c r="O563" s="325" t="n"/>
      <c r="P563" s="325" t="n"/>
      <c r="Q563" s="325" t="n"/>
      <c r="R563" s="325" t="n"/>
      <c r="S563" s="325" t="n"/>
      <c r="T563" s="325" t="n"/>
      <c r="U563" s="325" t="n"/>
      <c r="V563" s="325" t="n"/>
      <c r="W563" s="325" t="n"/>
      <c r="X563" s="325" t="n"/>
      <c r="Y563" s="325" t="n"/>
      <c r="Z563" s="325" t="n"/>
    </row>
    <row r="564" ht="12.75" customHeight="1" s="412">
      <c r="A564" s="325" t="n"/>
      <c r="B564" s="325" t="n"/>
      <c r="C564" s="325" t="n"/>
      <c r="D564" s="325" t="n"/>
      <c r="E564" s="325" t="n"/>
      <c r="F564" s="325" t="n"/>
      <c r="G564" s="325" t="n"/>
      <c r="H564" s="325" t="n"/>
      <c r="I564" s="325" t="n"/>
      <c r="J564" s="325" t="n"/>
      <c r="K564" s="325" t="n"/>
      <c r="L564" s="325" t="n"/>
      <c r="M564" s="325" t="n"/>
      <c r="N564" s="325" t="n"/>
      <c r="O564" s="325" t="n"/>
      <c r="P564" s="325" t="n"/>
      <c r="Q564" s="325" t="n"/>
      <c r="R564" s="325" t="n"/>
      <c r="S564" s="325" t="n"/>
      <c r="T564" s="325" t="n"/>
      <c r="U564" s="325" t="n"/>
      <c r="V564" s="325" t="n"/>
      <c r="W564" s="325" t="n"/>
      <c r="X564" s="325" t="n"/>
      <c r="Y564" s="325" t="n"/>
      <c r="Z564" s="325" t="n"/>
    </row>
    <row r="565" ht="12.75" customHeight="1" s="412">
      <c r="A565" s="325" t="n"/>
      <c r="B565" s="325" t="n"/>
      <c r="C565" s="325" t="n"/>
      <c r="D565" s="325" t="n"/>
      <c r="E565" s="325" t="n"/>
      <c r="F565" s="325" t="n"/>
      <c r="G565" s="325" t="n"/>
      <c r="H565" s="325" t="n"/>
      <c r="I565" s="325" t="n"/>
      <c r="J565" s="325" t="n"/>
      <c r="K565" s="325" t="n"/>
      <c r="L565" s="325" t="n"/>
      <c r="M565" s="325" t="n"/>
      <c r="N565" s="325" t="n"/>
      <c r="O565" s="325" t="n"/>
      <c r="P565" s="325" t="n"/>
      <c r="Q565" s="325" t="n"/>
      <c r="R565" s="325" t="n"/>
      <c r="S565" s="325" t="n"/>
      <c r="T565" s="325" t="n"/>
      <c r="U565" s="325" t="n"/>
      <c r="V565" s="325" t="n"/>
      <c r="W565" s="325" t="n"/>
      <c r="X565" s="325" t="n"/>
      <c r="Y565" s="325" t="n"/>
      <c r="Z565" s="325" t="n"/>
    </row>
    <row r="566" ht="12.75" customHeight="1" s="412">
      <c r="A566" s="325" t="n"/>
      <c r="B566" s="325" t="n"/>
      <c r="C566" s="325" t="n"/>
      <c r="D566" s="325" t="n"/>
      <c r="E566" s="325" t="n"/>
      <c r="F566" s="325" t="n"/>
      <c r="G566" s="325" t="n"/>
      <c r="H566" s="325" t="n"/>
      <c r="I566" s="325" t="n"/>
      <c r="J566" s="325" t="n"/>
      <c r="K566" s="325" t="n"/>
      <c r="L566" s="325" t="n"/>
      <c r="M566" s="325" t="n"/>
      <c r="N566" s="325" t="n"/>
      <c r="O566" s="325" t="n"/>
      <c r="P566" s="325" t="n"/>
      <c r="Q566" s="325" t="n"/>
      <c r="R566" s="325" t="n"/>
      <c r="S566" s="325" t="n"/>
      <c r="T566" s="325" t="n"/>
      <c r="U566" s="325" t="n"/>
      <c r="V566" s="325" t="n"/>
      <c r="W566" s="325" t="n"/>
      <c r="X566" s="325" t="n"/>
      <c r="Y566" s="325" t="n"/>
      <c r="Z566" s="325" t="n"/>
    </row>
    <row r="567" ht="12.75" customHeight="1" s="412">
      <c r="A567" s="325" t="n"/>
      <c r="B567" s="325" t="n"/>
      <c r="C567" s="325" t="n"/>
      <c r="D567" s="325" t="n"/>
      <c r="E567" s="325" t="n"/>
      <c r="F567" s="325" t="n"/>
      <c r="G567" s="325" t="n"/>
      <c r="H567" s="325" t="n"/>
      <c r="I567" s="325" t="n"/>
      <c r="J567" s="325" t="n"/>
      <c r="K567" s="325" t="n"/>
      <c r="L567" s="325" t="n"/>
      <c r="M567" s="325" t="n"/>
      <c r="N567" s="325" t="n"/>
      <c r="O567" s="325" t="n"/>
      <c r="P567" s="325" t="n"/>
      <c r="Q567" s="325" t="n"/>
      <c r="R567" s="325" t="n"/>
      <c r="S567" s="325" t="n"/>
      <c r="T567" s="325" t="n"/>
      <c r="U567" s="325" t="n"/>
      <c r="V567" s="325" t="n"/>
      <c r="W567" s="325" t="n"/>
      <c r="X567" s="325" t="n"/>
      <c r="Y567" s="325" t="n"/>
      <c r="Z567" s="325" t="n"/>
    </row>
    <row r="568" ht="12.75" customHeight="1" s="412">
      <c r="A568" s="325" t="n"/>
      <c r="B568" s="325" t="n"/>
      <c r="C568" s="325" t="n"/>
      <c r="D568" s="325" t="n"/>
      <c r="E568" s="325" t="n"/>
      <c r="F568" s="325" t="n"/>
      <c r="G568" s="325" t="n"/>
      <c r="H568" s="325" t="n"/>
      <c r="I568" s="325" t="n"/>
      <c r="J568" s="325" t="n"/>
      <c r="K568" s="325" t="n"/>
      <c r="L568" s="325" t="n"/>
      <c r="M568" s="325" t="n"/>
      <c r="N568" s="325" t="n"/>
      <c r="O568" s="325" t="n"/>
      <c r="P568" s="325" t="n"/>
      <c r="Q568" s="325" t="n"/>
      <c r="R568" s="325" t="n"/>
      <c r="S568" s="325" t="n"/>
      <c r="T568" s="325" t="n"/>
      <c r="U568" s="325" t="n"/>
      <c r="V568" s="325" t="n"/>
      <c r="W568" s="325" t="n"/>
      <c r="X568" s="325" t="n"/>
      <c r="Y568" s="325" t="n"/>
      <c r="Z568" s="325" t="n"/>
    </row>
    <row r="569" ht="12.75" customHeight="1" s="412">
      <c r="A569" s="325" t="n"/>
      <c r="B569" s="325" t="n"/>
      <c r="C569" s="325" t="n"/>
      <c r="D569" s="325" t="n"/>
      <c r="E569" s="325" t="n"/>
      <c r="F569" s="325" t="n"/>
      <c r="G569" s="325" t="n"/>
      <c r="H569" s="325" t="n"/>
      <c r="I569" s="325" t="n"/>
      <c r="J569" s="325" t="n"/>
      <c r="K569" s="325" t="n"/>
      <c r="L569" s="325" t="n"/>
      <c r="M569" s="325" t="n"/>
      <c r="N569" s="325" t="n"/>
      <c r="O569" s="325" t="n"/>
      <c r="P569" s="325" t="n"/>
      <c r="Q569" s="325" t="n"/>
      <c r="R569" s="325" t="n"/>
      <c r="S569" s="325" t="n"/>
      <c r="T569" s="325" t="n"/>
      <c r="U569" s="325" t="n"/>
      <c r="V569" s="325" t="n"/>
      <c r="W569" s="325" t="n"/>
      <c r="X569" s="325" t="n"/>
      <c r="Y569" s="325" t="n"/>
      <c r="Z569" s="325" t="n"/>
    </row>
    <row r="570" ht="12.75" customHeight="1" s="412">
      <c r="A570" s="325" t="n"/>
      <c r="B570" s="325" t="n"/>
      <c r="C570" s="325" t="n"/>
      <c r="D570" s="325" t="n"/>
      <c r="E570" s="325" t="n"/>
      <c r="F570" s="325" t="n"/>
      <c r="G570" s="325" t="n"/>
      <c r="H570" s="325" t="n"/>
      <c r="I570" s="325" t="n"/>
      <c r="J570" s="325" t="n"/>
      <c r="K570" s="325" t="n"/>
      <c r="L570" s="325" t="n"/>
      <c r="M570" s="325" t="n"/>
      <c r="N570" s="325" t="n"/>
      <c r="O570" s="325" t="n"/>
      <c r="P570" s="325" t="n"/>
      <c r="Q570" s="325" t="n"/>
      <c r="R570" s="325" t="n"/>
      <c r="S570" s="325" t="n"/>
      <c r="T570" s="325" t="n"/>
      <c r="U570" s="325" t="n"/>
      <c r="V570" s="325" t="n"/>
      <c r="W570" s="325" t="n"/>
      <c r="X570" s="325" t="n"/>
      <c r="Y570" s="325" t="n"/>
      <c r="Z570" s="325" t="n"/>
    </row>
    <row r="571" ht="12.75" customHeight="1" s="412">
      <c r="A571" s="325" t="n"/>
      <c r="B571" s="325" t="n"/>
      <c r="C571" s="325" t="n"/>
      <c r="D571" s="325" t="n"/>
      <c r="E571" s="325" t="n"/>
      <c r="F571" s="325" t="n"/>
      <c r="G571" s="325" t="n"/>
      <c r="H571" s="325" t="n"/>
      <c r="I571" s="325" t="n"/>
      <c r="J571" s="325" t="n"/>
      <c r="K571" s="325" t="n"/>
      <c r="L571" s="325" t="n"/>
      <c r="M571" s="325" t="n"/>
      <c r="N571" s="325" t="n"/>
      <c r="O571" s="325" t="n"/>
      <c r="P571" s="325" t="n"/>
      <c r="Q571" s="325" t="n"/>
      <c r="R571" s="325" t="n"/>
      <c r="S571" s="325" t="n"/>
      <c r="T571" s="325" t="n"/>
      <c r="U571" s="325" t="n"/>
      <c r="V571" s="325" t="n"/>
      <c r="W571" s="325" t="n"/>
      <c r="X571" s="325" t="n"/>
      <c r="Y571" s="325" t="n"/>
      <c r="Z571" s="325" t="n"/>
    </row>
    <row r="572" ht="12.75" customHeight="1" s="412">
      <c r="A572" s="325" t="n"/>
      <c r="B572" s="325" t="n"/>
      <c r="C572" s="325" t="n"/>
      <c r="D572" s="325" t="n"/>
      <c r="E572" s="325" t="n"/>
      <c r="F572" s="325" t="n"/>
      <c r="G572" s="325" t="n"/>
      <c r="H572" s="325" t="n"/>
      <c r="I572" s="325" t="n"/>
      <c r="J572" s="325" t="n"/>
      <c r="K572" s="325" t="n"/>
      <c r="L572" s="325" t="n"/>
      <c r="M572" s="325" t="n"/>
      <c r="N572" s="325" t="n"/>
      <c r="O572" s="325" t="n"/>
      <c r="P572" s="325" t="n"/>
      <c r="Q572" s="325" t="n"/>
      <c r="R572" s="325" t="n"/>
      <c r="S572" s="325" t="n"/>
      <c r="T572" s="325" t="n"/>
      <c r="U572" s="325" t="n"/>
      <c r="V572" s="325" t="n"/>
      <c r="W572" s="325" t="n"/>
      <c r="X572" s="325" t="n"/>
      <c r="Y572" s="325" t="n"/>
      <c r="Z572" s="325" t="n"/>
    </row>
    <row r="573" ht="12.75" customHeight="1" s="412">
      <c r="A573" s="325" t="n"/>
      <c r="B573" s="325" t="n"/>
      <c r="C573" s="325" t="n"/>
      <c r="D573" s="325" t="n"/>
      <c r="E573" s="325" t="n"/>
      <c r="F573" s="325" t="n"/>
      <c r="G573" s="325" t="n"/>
      <c r="H573" s="325" t="n"/>
      <c r="I573" s="325" t="n"/>
      <c r="J573" s="325" t="n"/>
      <c r="K573" s="325" t="n"/>
      <c r="L573" s="325" t="n"/>
      <c r="M573" s="325" t="n"/>
      <c r="N573" s="325" t="n"/>
      <c r="O573" s="325" t="n"/>
      <c r="P573" s="325" t="n"/>
      <c r="Q573" s="325" t="n"/>
      <c r="R573" s="325" t="n"/>
      <c r="S573" s="325" t="n"/>
      <c r="T573" s="325" t="n"/>
      <c r="U573" s="325" t="n"/>
      <c r="V573" s="325" t="n"/>
      <c r="W573" s="325" t="n"/>
      <c r="X573" s="325" t="n"/>
      <c r="Y573" s="325" t="n"/>
      <c r="Z573" s="325" t="n"/>
    </row>
    <row r="574" ht="12.75" customHeight="1" s="412">
      <c r="A574" s="325" t="n"/>
      <c r="B574" s="325" t="n"/>
      <c r="C574" s="325" t="n"/>
      <c r="D574" s="325" t="n"/>
      <c r="E574" s="325" t="n"/>
      <c r="F574" s="325" t="n"/>
      <c r="G574" s="325" t="n"/>
      <c r="H574" s="325" t="n"/>
      <c r="I574" s="325" t="n"/>
      <c r="J574" s="325" t="n"/>
      <c r="K574" s="325" t="n"/>
      <c r="L574" s="325" t="n"/>
      <c r="M574" s="325" t="n"/>
      <c r="N574" s="325" t="n"/>
      <c r="O574" s="325" t="n"/>
      <c r="P574" s="325" t="n"/>
      <c r="Q574" s="325" t="n"/>
      <c r="R574" s="325" t="n"/>
      <c r="S574" s="325" t="n"/>
      <c r="T574" s="325" t="n"/>
      <c r="U574" s="325" t="n"/>
      <c r="V574" s="325" t="n"/>
      <c r="W574" s="325" t="n"/>
      <c r="X574" s="325" t="n"/>
      <c r="Y574" s="325" t="n"/>
      <c r="Z574" s="325" t="n"/>
    </row>
    <row r="575" ht="12.75" customHeight="1" s="412">
      <c r="A575" s="325" t="n"/>
      <c r="B575" s="325" t="n"/>
      <c r="C575" s="325" t="n"/>
      <c r="D575" s="325" t="n"/>
      <c r="E575" s="325" t="n"/>
      <c r="F575" s="325" t="n"/>
      <c r="G575" s="325" t="n"/>
      <c r="H575" s="325" t="n"/>
      <c r="I575" s="325" t="n"/>
      <c r="J575" s="325" t="n"/>
      <c r="K575" s="325" t="n"/>
      <c r="L575" s="325" t="n"/>
      <c r="M575" s="325" t="n"/>
      <c r="N575" s="325" t="n"/>
      <c r="O575" s="325" t="n"/>
      <c r="P575" s="325" t="n"/>
      <c r="Q575" s="325" t="n"/>
      <c r="R575" s="325" t="n"/>
      <c r="S575" s="325" t="n"/>
      <c r="T575" s="325" t="n"/>
      <c r="U575" s="325" t="n"/>
      <c r="V575" s="325" t="n"/>
      <c r="W575" s="325" t="n"/>
      <c r="X575" s="325" t="n"/>
      <c r="Y575" s="325" t="n"/>
      <c r="Z575" s="325" t="n"/>
    </row>
    <row r="576" ht="12.75" customHeight="1" s="412">
      <c r="A576" s="325" t="n"/>
      <c r="B576" s="325" t="n"/>
      <c r="C576" s="325" t="n"/>
      <c r="D576" s="325" t="n"/>
      <c r="E576" s="325" t="n"/>
      <c r="F576" s="325" t="n"/>
      <c r="G576" s="325" t="n"/>
      <c r="H576" s="325" t="n"/>
      <c r="I576" s="325" t="n"/>
      <c r="J576" s="325" t="n"/>
      <c r="K576" s="325" t="n"/>
      <c r="L576" s="325" t="n"/>
      <c r="M576" s="325" t="n"/>
      <c r="N576" s="325" t="n"/>
      <c r="O576" s="325" t="n"/>
      <c r="P576" s="325" t="n"/>
      <c r="Q576" s="325" t="n"/>
      <c r="R576" s="325" t="n"/>
      <c r="S576" s="325" t="n"/>
      <c r="T576" s="325" t="n"/>
      <c r="U576" s="325" t="n"/>
      <c r="V576" s="325" t="n"/>
      <c r="W576" s="325" t="n"/>
      <c r="X576" s="325" t="n"/>
      <c r="Y576" s="325" t="n"/>
      <c r="Z576" s="325" t="n"/>
    </row>
    <row r="577" ht="12.75" customHeight="1" s="412">
      <c r="A577" s="325" t="n"/>
      <c r="B577" s="325" t="n"/>
      <c r="C577" s="325" t="n"/>
      <c r="D577" s="325" t="n"/>
      <c r="E577" s="325" t="n"/>
      <c r="F577" s="325" t="n"/>
      <c r="G577" s="325" t="n"/>
      <c r="H577" s="325" t="n"/>
      <c r="I577" s="325" t="n"/>
      <c r="J577" s="325" t="n"/>
      <c r="K577" s="325" t="n"/>
      <c r="L577" s="325" t="n"/>
      <c r="M577" s="325" t="n"/>
      <c r="N577" s="325" t="n"/>
      <c r="O577" s="325" t="n"/>
      <c r="P577" s="325" t="n"/>
      <c r="Q577" s="325" t="n"/>
      <c r="R577" s="325" t="n"/>
      <c r="S577" s="325" t="n"/>
      <c r="T577" s="325" t="n"/>
      <c r="U577" s="325" t="n"/>
      <c r="V577" s="325" t="n"/>
      <c r="W577" s="325" t="n"/>
      <c r="X577" s="325" t="n"/>
      <c r="Y577" s="325" t="n"/>
      <c r="Z577" s="325" t="n"/>
    </row>
    <row r="578" ht="12.75" customHeight="1" s="412">
      <c r="A578" s="325" t="n"/>
      <c r="B578" s="325" t="n"/>
      <c r="C578" s="325" t="n"/>
      <c r="D578" s="325" t="n"/>
      <c r="E578" s="325" t="n"/>
      <c r="F578" s="325" t="n"/>
      <c r="G578" s="325" t="n"/>
      <c r="H578" s="325" t="n"/>
      <c r="I578" s="325" t="n"/>
      <c r="J578" s="325" t="n"/>
      <c r="K578" s="325" t="n"/>
      <c r="L578" s="325" t="n"/>
      <c r="M578" s="325" t="n"/>
      <c r="N578" s="325" t="n"/>
      <c r="O578" s="325" t="n"/>
      <c r="P578" s="325" t="n"/>
      <c r="Q578" s="325" t="n"/>
      <c r="R578" s="325" t="n"/>
      <c r="S578" s="325" t="n"/>
      <c r="T578" s="325" t="n"/>
      <c r="U578" s="325" t="n"/>
      <c r="V578" s="325" t="n"/>
      <c r="W578" s="325" t="n"/>
      <c r="X578" s="325" t="n"/>
      <c r="Y578" s="325" t="n"/>
      <c r="Z578" s="325" t="n"/>
    </row>
    <row r="579" ht="12.75" customHeight="1" s="412">
      <c r="A579" s="325" t="n"/>
      <c r="B579" s="325" t="n"/>
      <c r="C579" s="325" t="n"/>
      <c r="D579" s="325" t="n"/>
      <c r="E579" s="325" t="n"/>
      <c r="F579" s="325" t="n"/>
      <c r="G579" s="325" t="n"/>
      <c r="H579" s="325" t="n"/>
      <c r="I579" s="325" t="n"/>
      <c r="J579" s="325" t="n"/>
      <c r="K579" s="325" t="n"/>
      <c r="L579" s="325" t="n"/>
      <c r="M579" s="325" t="n"/>
      <c r="N579" s="325" t="n"/>
      <c r="O579" s="325" t="n"/>
      <c r="P579" s="325" t="n"/>
      <c r="Q579" s="325" t="n"/>
      <c r="R579" s="325" t="n"/>
      <c r="S579" s="325" t="n"/>
      <c r="T579" s="325" t="n"/>
      <c r="U579" s="325" t="n"/>
      <c r="V579" s="325" t="n"/>
      <c r="W579" s="325" t="n"/>
      <c r="X579" s="325" t="n"/>
      <c r="Y579" s="325" t="n"/>
      <c r="Z579" s="325" t="n"/>
    </row>
    <row r="580" ht="12.75" customHeight="1" s="412">
      <c r="A580" s="325" t="n"/>
      <c r="B580" s="325" t="n"/>
      <c r="C580" s="325" t="n"/>
      <c r="D580" s="325" t="n"/>
      <c r="E580" s="325" t="n"/>
      <c r="F580" s="325" t="n"/>
      <c r="G580" s="325" t="n"/>
      <c r="H580" s="325" t="n"/>
      <c r="I580" s="325" t="n"/>
      <c r="J580" s="325" t="n"/>
      <c r="K580" s="325" t="n"/>
      <c r="L580" s="325" t="n"/>
      <c r="M580" s="325" t="n"/>
      <c r="N580" s="325" t="n"/>
      <c r="O580" s="325" t="n"/>
      <c r="P580" s="325" t="n"/>
      <c r="Q580" s="325" t="n"/>
      <c r="R580" s="325" t="n"/>
      <c r="S580" s="325" t="n"/>
      <c r="T580" s="325" t="n"/>
      <c r="U580" s="325" t="n"/>
      <c r="V580" s="325" t="n"/>
      <c r="W580" s="325" t="n"/>
      <c r="X580" s="325" t="n"/>
      <c r="Y580" s="325" t="n"/>
      <c r="Z580" s="325" t="n"/>
    </row>
    <row r="581" ht="12.75" customHeight="1" s="412">
      <c r="A581" s="325" t="n"/>
      <c r="B581" s="325" t="n"/>
      <c r="C581" s="325" t="n"/>
      <c r="D581" s="325" t="n"/>
      <c r="E581" s="325" t="n"/>
      <c r="F581" s="325" t="n"/>
      <c r="G581" s="325" t="n"/>
      <c r="H581" s="325" t="n"/>
      <c r="I581" s="325" t="n"/>
      <c r="J581" s="325" t="n"/>
      <c r="K581" s="325" t="n"/>
      <c r="L581" s="325" t="n"/>
      <c r="M581" s="325" t="n"/>
      <c r="N581" s="325" t="n"/>
      <c r="O581" s="325" t="n"/>
      <c r="P581" s="325" t="n"/>
      <c r="Q581" s="325" t="n"/>
      <c r="R581" s="325" t="n"/>
      <c r="S581" s="325" t="n"/>
      <c r="T581" s="325" t="n"/>
      <c r="U581" s="325" t="n"/>
      <c r="V581" s="325" t="n"/>
      <c r="W581" s="325" t="n"/>
      <c r="X581" s="325" t="n"/>
      <c r="Y581" s="325" t="n"/>
      <c r="Z581" s="325" t="n"/>
    </row>
    <row r="582" ht="12.75" customHeight="1" s="412">
      <c r="A582" s="325" t="n"/>
      <c r="B582" s="325" t="n"/>
      <c r="C582" s="325" t="n"/>
      <c r="D582" s="325" t="n"/>
      <c r="E582" s="325" t="n"/>
      <c r="F582" s="325" t="n"/>
      <c r="G582" s="325" t="n"/>
      <c r="H582" s="325" t="n"/>
      <c r="I582" s="325" t="n"/>
      <c r="J582" s="325" t="n"/>
      <c r="K582" s="325" t="n"/>
      <c r="L582" s="325" t="n"/>
      <c r="M582" s="325" t="n"/>
      <c r="N582" s="325" t="n"/>
      <c r="O582" s="325" t="n"/>
      <c r="P582" s="325" t="n"/>
      <c r="Q582" s="325" t="n"/>
      <c r="R582" s="325" t="n"/>
      <c r="S582" s="325" t="n"/>
      <c r="T582" s="325" t="n"/>
      <c r="U582" s="325" t="n"/>
      <c r="V582" s="325" t="n"/>
      <c r="W582" s="325" t="n"/>
      <c r="X582" s="325" t="n"/>
      <c r="Y582" s="325" t="n"/>
      <c r="Z582" s="325" t="n"/>
    </row>
    <row r="583" ht="12.75" customHeight="1" s="412">
      <c r="A583" s="325" t="n"/>
      <c r="B583" s="325" t="n"/>
      <c r="C583" s="325" t="n"/>
      <c r="D583" s="325" t="n"/>
      <c r="E583" s="325" t="n"/>
      <c r="F583" s="325" t="n"/>
      <c r="G583" s="325" t="n"/>
      <c r="H583" s="325" t="n"/>
      <c r="I583" s="325" t="n"/>
      <c r="J583" s="325" t="n"/>
      <c r="K583" s="325" t="n"/>
      <c r="L583" s="325" t="n"/>
      <c r="M583" s="325" t="n"/>
      <c r="N583" s="325" t="n"/>
      <c r="O583" s="325" t="n"/>
      <c r="P583" s="325" t="n"/>
      <c r="Q583" s="325" t="n"/>
      <c r="R583" s="325" t="n"/>
      <c r="S583" s="325" t="n"/>
      <c r="T583" s="325" t="n"/>
      <c r="U583" s="325" t="n"/>
      <c r="V583" s="325" t="n"/>
      <c r="W583" s="325" t="n"/>
      <c r="X583" s="325" t="n"/>
      <c r="Y583" s="325" t="n"/>
      <c r="Z583" s="325" t="n"/>
    </row>
    <row r="584" ht="12.75" customHeight="1" s="412">
      <c r="A584" s="325" t="n"/>
      <c r="B584" s="325" t="n"/>
      <c r="C584" s="325" t="n"/>
      <c r="D584" s="325" t="n"/>
      <c r="E584" s="325" t="n"/>
      <c r="F584" s="325" t="n"/>
      <c r="G584" s="325" t="n"/>
      <c r="H584" s="325" t="n"/>
      <c r="I584" s="325" t="n"/>
      <c r="J584" s="325" t="n"/>
      <c r="K584" s="325" t="n"/>
      <c r="L584" s="325" t="n"/>
      <c r="M584" s="325" t="n"/>
      <c r="N584" s="325" t="n"/>
      <c r="O584" s="325" t="n"/>
      <c r="P584" s="325" t="n"/>
      <c r="Q584" s="325" t="n"/>
      <c r="R584" s="325" t="n"/>
      <c r="S584" s="325" t="n"/>
      <c r="T584" s="325" t="n"/>
      <c r="U584" s="325" t="n"/>
      <c r="V584" s="325" t="n"/>
      <c r="W584" s="325" t="n"/>
      <c r="X584" s="325" t="n"/>
      <c r="Y584" s="325" t="n"/>
      <c r="Z584" s="325" t="n"/>
    </row>
    <row r="585" ht="12.75" customHeight="1" s="412">
      <c r="A585" s="325" t="n"/>
      <c r="B585" s="325" t="n"/>
      <c r="C585" s="325" t="n"/>
      <c r="D585" s="325" t="n"/>
      <c r="E585" s="325" t="n"/>
      <c r="F585" s="325" t="n"/>
      <c r="G585" s="325" t="n"/>
      <c r="H585" s="325" t="n"/>
      <c r="I585" s="325" t="n"/>
      <c r="J585" s="325" t="n"/>
      <c r="K585" s="325" t="n"/>
      <c r="L585" s="325" t="n"/>
      <c r="M585" s="325" t="n"/>
      <c r="N585" s="325" t="n"/>
      <c r="O585" s="325" t="n"/>
      <c r="P585" s="325" t="n"/>
      <c r="Q585" s="325" t="n"/>
      <c r="R585" s="325" t="n"/>
      <c r="S585" s="325" t="n"/>
      <c r="T585" s="325" t="n"/>
      <c r="U585" s="325" t="n"/>
      <c r="V585" s="325" t="n"/>
      <c r="W585" s="325" t="n"/>
      <c r="X585" s="325" t="n"/>
      <c r="Y585" s="325" t="n"/>
      <c r="Z585" s="325" t="n"/>
    </row>
    <row r="586" ht="12.75" customHeight="1" s="412">
      <c r="A586" s="325" t="n"/>
      <c r="B586" s="325" t="n"/>
      <c r="C586" s="325" t="n"/>
      <c r="D586" s="325" t="n"/>
      <c r="E586" s="325" t="n"/>
      <c r="F586" s="325" t="n"/>
      <c r="G586" s="325" t="n"/>
      <c r="H586" s="325" t="n"/>
      <c r="I586" s="325" t="n"/>
      <c r="J586" s="325" t="n"/>
      <c r="K586" s="325" t="n"/>
      <c r="L586" s="325" t="n"/>
      <c r="M586" s="325" t="n"/>
      <c r="N586" s="325" t="n"/>
      <c r="O586" s="325" t="n"/>
      <c r="P586" s="325" t="n"/>
      <c r="Q586" s="325" t="n"/>
      <c r="R586" s="325" t="n"/>
      <c r="S586" s="325" t="n"/>
      <c r="T586" s="325" t="n"/>
      <c r="U586" s="325" t="n"/>
      <c r="V586" s="325" t="n"/>
      <c r="W586" s="325" t="n"/>
      <c r="X586" s="325" t="n"/>
      <c r="Y586" s="325" t="n"/>
      <c r="Z586" s="325" t="n"/>
    </row>
    <row r="587" ht="12.75" customHeight="1" s="412">
      <c r="A587" s="325" t="n"/>
      <c r="B587" s="325" t="n"/>
      <c r="C587" s="325" t="n"/>
      <c r="D587" s="325" t="n"/>
      <c r="E587" s="325" t="n"/>
      <c r="F587" s="325" t="n"/>
      <c r="G587" s="325" t="n"/>
      <c r="H587" s="325" t="n"/>
      <c r="I587" s="325" t="n"/>
      <c r="J587" s="325" t="n"/>
      <c r="K587" s="325" t="n"/>
      <c r="L587" s="325" t="n"/>
      <c r="M587" s="325" t="n"/>
      <c r="N587" s="325" t="n"/>
      <c r="O587" s="325" t="n"/>
      <c r="P587" s="325" t="n"/>
      <c r="Q587" s="325" t="n"/>
      <c r="R587" s="325" t="n"/>
      <c r="S587" s="325" t="n"/>
      <c r="T587" s="325" t="n"/>
      <c r="U587" s="325" t="n"/>
      <c r="V587" s="325" t="n"/>
      <c r="W587" s="325" t="n"/>
      <c r="X587" s="325" t="n"/>
      <c r="Y587" s="325" t="n"/>
      <c r="Z587" s="325" t="n"/>
    </row>
    <row r="588" ht="12.75" customHeight="1" s="412">
      <c r="A588" s="325" t="n"/>
      <c r="B588" s="325" t="n"/>
      <c r="C588" s="325" t="n"/>
      <c r="D588" s="325" t="n"/>
      <c r="E588" s="325" t="n"/>
      <c r="F588" s="325" t="n"/>
      <c r="G588" s="325" t="n"/>
      <c r="H588" s="325" t="n"/>
      <c r="I588" s="325" t="n"/>
      <c r="J588" s="325" t="n"/>
      <c r="K588" s="325" t="n"/>
      <c r="L588" s="325" t="n"/>
      <c r="M588" s="325" t="n"/>
      <c r="N588" s="325" t="n"/>
      <c r="O588" s="325" t="n"/>
      <c r="P588" s="325" t="n"/>
      <c r="Q588" s="325" t="n"/>
      <c r="R588" s="325" t="n"/>
      <c r="S588" s="325" t="n"/>
      <c r="T588" s="325" t="n"/>
      <c r="U588" s="325" t="n"/>
      <c r="V588" s="325" t="n"/>
      <c r="W588" s="325" t="n"/>
      <c r="X588" s="325" t="n"/>
      <c r="Y588" s="325" t="n"/>
      <c r="Z588" s="325" t="n"/>
    </row>
    <row r="589" ht="12.75" customHeight="1" s="412">
      <c r="A589" s="325" t="n"/>
      <c r="B589" s="325" t="n"/>
      <c r="C589" s="325" t="n"/>
      <c r="D589" s="325" t="n"/>
      <c r="E589" s="325" t="n"/>
      <c r="F589" s="325" t="n"/>
      <c r="G589" s="325" t="n"/>
      <c r="H589" s="325" t="n"/>
      <c r="I589" s="325" t="n"/>
      <c r="J589" s="325" t="n"/>
      <c r="K589" s="325" t="n"/>
      <c r="L589" s="325" t="n"/>
      <c r="M589" s="325" t="n"/>
      <c r="N589" s="325" t="n"/>
      <c r="O589" s="325" t="n"/>
      <c r="P589" s="325" t="n"/>
      <c r="Q589" s="325" t="n"/>
      <c r="R589" s="325" t="n"/>
      <c r="S589" s="325" t="n"/>
      <c r="T589" s="325" t="n"/>
      <c r="U589" s="325" t="n"/>
      <c r="V589" s="325" t="n"/>
      <c r="W589" s="325" t="n"/>
      <c r="X589" s="325" t="n"/>
      <c r="Y589" s="325" t="n"/>
      <c r="Z589" s="325" t="n"/>
    </row>
    <row r="590" ht="12.75" customHeight="1" s="412">
      <c r="A590" s="325" t="n"/>
      <c r="B590" s="325" t="n"/>
      <c r="C590" s="325" t="n"/>
      <c r="D590" s="325" t="n"/>
      <c r="E590" s="325" t="n"/>
      <c r="F590" s="325" t="n"/>
      <c r="G590" s="325" t="n"/>
      <c r="H590" s="325" t="n"/>
      <c r="I590" s="325" t="n"/>
      <c r="J590" s="325" t="n"/>
      <c r="K590" s="325" t="n"/>
      <c r="L590" s="325" t="n"/>
      <c r="M590" s="325" t="n"/>
      <c r="N590" s="325" t="n"/>
      <c r="O590" s="325" t="n"/>
      <c r="P590" s="325" t="n"/>
      <c r="Q590" s="325" t="n"/>
      <c r="R590" s="325" t="n"/>
      <c r="S590" s="325" t="n"/>
      <c r="T590" s="325" t="n"/>
      <c r="U590" s="325" t="n"/>
      <c r="V590" s="325" t="n"/>
      <c r="W590" s="325" t="n"/>
      <c r="X590" s="325" t="n"/>
      <c r="Y590" s="325" t="n"/>
      <c r="Z590" s="325" t="n"/>
    </row>
    <row r="591" ht="12.75" customHeight="1" s="412">
      <c r="A591" s="325" t="n"/>
      <c r="B591" s="325" t="n"/>
      <c r="C591" s="325" t="n"/>
      <c r="D591" s="325" t="n"/>
      <c r="E591" s="325" t="n"/>
      <c r="F591" s="325" t="n"/>
      <c r="G591" s="325" t="n"/>
      <c r="H591" s="325" t="n"/>
      <c r="I591" s="325" t="n"/>
      <c r="J591" s="325" t="n"/>
      <c r="K591" s="325" t="n"/>
      <c r="L591" s="325" t="n"/>
      <c r="M591" s="325" t="n"/>
      <c r="N591" s="325" t="n"/>
      <c r="O591" s="325" t="n"/>
      <c r="P591" s="325" t="n"/>
      <c r="Q591" s="325" t="n"/>
      <c r="R591" s="325" t="n"/>
      <c r="S591" s="325" t="n"/>
      <c r="T591" s="325" t="n"/>
      <c r="U591" s="325" t="n"/>
      <c r="V591" s="325" t="n"/>
      <c r="W591" s="325" t="n"/>
      <c r="X591" s="325" t="n"/>
      <c r="Y591" s="325" t="n"/>
      <c r="Z591" s="325" t="n"/>
    </row>
    <row r="592" ht="12.75" customHeight="1" s="412">
      <c r="A592" s="325" t="n"/>
      <c r="B592" s="325" t="n"/>
      <c r="C592" s="325" t="n"/>
      <c r="D592" s="325" t="n"/>
      <c r="E592" s="325" t="n"/>
      <c r="F592" s="325" t="n"/>
      <c r="G592" s="325" t="n"/>
      <c r="H592" s="325" t="n"/>
      <c r="I592" s="325" t="n"/>
      <c r="J592" s="325" t="n"/>
      <c r="K592" s="325" t="n"/>
      <c r="L592" s="325" t="n"/>
      <c r="M592" s="325" t="n"/>
      <c r="N592" s="325" t="n"/>
      <c r="O592" s="325" t="n"/>
      <c r="P592" s="325" t="n"/>
      <c r="Q592" s="325" t="n"/>
      <c r="R592" s="325" t="n"/>
      <c r="S592" s="325" t="n"/>
      <c r="T592" s="325" t="n"/>
      <c r="U592" s="325" t="n"/>
      <c r="V592" s="325" t="n"/>
      <c r="W592" s="325" t="n"/>
      <c r="X592" s="325" t="n"/>
      <c r="Y592" s="325" t="n"/>
      <c r="Z592" s="325" t="n"/>
    </row>
    <row r="593" ht="12.75" customHeight="1" s="412">
      <c r="A593" s="325" t="n"/>
      <c r="B593" s="325" t="n"/>
      <c r="C593" s="325" t="n"/>
      <c r="D593" s="325" t="n"/>
      <c r="E593" s="325" t="n"/>
      <c r="F593" s="325" t="n"/>
      <c r="G593" s="325" t="n"/>
      <c r="H593" s="325" t="n"/>
      <c r="I593" s="325" t="n"/>
      <c r="J593" s="325" t="n"/>
      <c r="K593" s="325" t="n"/>
      <c r="L593" s="325" t="n"/>
      <c r="M593" s="325" t="n"/>
      <c r="N593" s="325" t="n"/>
      <c r="O593" s="325" t="n"/>
      <c r="P593" s="325" t="n"/>
      <c r="Q593" s="325" t="n"/>
      <c r="R593" s="325" t="n"/>
      <c r="S593" s="325" t="n"/>
      <c r="T593" s="325" t="n"/>
      <c r="U593" s="325" t="n"/>
      <c r="V593" s="325" t="n"/>
      <c r="W593" s="325" t="n"/>
      <c r="X593" s="325" t="n"/>
      <c r="Y593" s="325" t="n"/>
      <c r="Z593" s="325" t="n"/>
    </row>
    <row r="594" ht="12.75" customHeight="1" s="412">
      <c r="A594" s="325" t="n"/>
      <c r="B594" s="325" t="n"/>
      <c r="C594" s="325" t="n"/>
      <c r="D594" s="325" t="n"/>
      <c r="E594" s="325" t="n"/>
      <c r="F594" s="325" t="n"/>
      <c r="G594" s="325" t="n"/>
      <c r="H594" s="325" t="n"/>
      <c r="I594" s="325" t="n"/>
      <c r="J594" s="325" t="n"/>
      <c r="K594" s="325" t="n"/>
      <c r="L594" s="325" t="n"/>
      <c r="M594" s="325" t="n"/>
      <c r="N594" s="325" t="n"/>
      <c r="O594" s="325" t="n"/>
      <c r="P594" s="325" t="n"/>
      <c r="Q594" s="325" t="n"/>
      <c r="R594" s="325" t="n"/>
      <c r="S594" s="325" t="n"/>
      <c r="T594" s="325" t="n"/>
      <c r="U594" s="325" t="n"/>
      <c r="V594" s="325" t="n"/>
      <c r="W594" s="325" t="n"/>
      <c r="X594" s="325" t="n"/>
      <c r="Y594" s="325" t="n"/>
      <c r="Z594" s="325" t="n"/>
    </row>
    <row r="595" ht="12.75" customHeight="1" s="412">
      <c r="A595" s="325" t="n"/>
      <c r="B595" s="325" t="n"/>
      <c r="C595" s="325" t="n"/>
      <c r="D595" s="325" t="n"/>
      <c r="E595" s="325" t="n"/>
      <c r="F595" s="325" t="n"/>
      <c r="G595" s="325" t="n"/>
      <c r="H595" s="325" t="n"/>
      <c r="I595" s="325" t="n"/>
      <c r="J595" s="325" t="n"/>
      <c r="K595" s="325" t="n"/>
      <c r="L595" s="325" t="n"/>
      <c r="M595" s="325" t="n"/>
      <c r="N595" s="325" t="n"/>
      <c r="O595" s="325" t="n"/>
      <c r="P595" s="325" t="n"/>
      <c r="Q595" s="325" t="n"/>
      <c r="R595" s="325" t="n"/>
      <c r="S595" s="325" t="n"/>
      <c r="T595" s="325" t="n"/>
      <c r="U595" s="325" t="n"/>
      <c r="V595" s="325" t="n"/>
      <c r="W595" s="325" t="n"/>
      <c r="X595" s="325" t="n"/>
      <c r="Y595" s="325" t="n"/>
      <c r="Z595" s="325" t="n"/>
    </row>
    <row r="596" ht="12.75" customHeight="1" s="412">
      <c r="A596" s="325" t="n"/>
      <c r="B596" s="325" t="n"/>
      <c r="C596" s="325" t="n"/>
      <c r="D596" s="325" t="n"/>
      <c r="E596" s="325" t="n"/>
      <c r="F596" s="325" t="n"/>
      <c r="G596" s="325" t="n"/>
      <c r="H596" s="325" t="n"/>
      <c r="I596" s="325" t="n"/>
      <c r="J596" s="325" t="n"/>
      <c r="K596" s="325" t="n"/>
      <c r="L596" s="325" t="n"/>
      <c r="M596" s="325" t="n"/>
      <c r="N596" s="325" t="n"/>
      <c r="O596" s="325" t="n"/>
      <c r="P596" s="325" t="n"/>
      <c r="Q596" s="325" t="n"/>
      <c r="R596" s="325" t="n"/>
      <c r="S596" s="325" t="n"/>
      <c r="T596" s="325" t="n"/>
      <c r="U596" s="325" t="n"/>
      <c r="V596" s="325" t="n"/>
      <c r="W596" s="325" t="n"/>
      <c r="X596" s="325" t="n"/>
      <c r="Y596" s="325" t="n"/>
      <c r="Z596" s="325" t="n"/>
    </row>
    <row r="597" ht="12.75" customHeight="1" s="412">
      <c r="A597" s="325" t="n"/>
      <c r="B597" s="325" t="n"/>
      <c r="C597" s="325" t="n"/>
      <c r="D597" s="325" t="n"/>
      <c r="E597" s="325" t="n"/>
      <c r="F597" s="325" t="n"/>
      <c r="G597" s="325" t="n"/>
      <c r="H597" s="325" t="n"/>
      <c r="I597" s="325" t="n"/>
      <c r="J597" s="325" t="n"/>
      <c r="K597" s="325" t="n"/>
      <c r="L597" s="325" t="n"/>
      <c r="M597" s="325" t="n"/>
      <c r="N597" s="325" t="n"/>
      <c r="O597" s="325" t="n"/>
      <c r="P597" s="325" t="n"/>
      <c r="Q597" s="325" t="n"/>
      <c r="R597" s="325" t="n"/>
      <c r="S597" s="325" t="n"/>
      <c r="T597" s="325" t="n"/>
      <c r="U597" s="325" t="n"/>
      <c r="V597" s="325" t="n"/>
      <c r="W597" s="325" t="n"/>
      <c r="X597" s="325" t="n"/>
      <c r="Y597" s="325" t="n"/>
      <c r="Z597" s="325" t="n"/>
    </row>
    <row r="598" ht="12.75" customHeight="1" s="412">
      <c r="A598" s="325" t="n"/>
      <c r="B598" s="325" t="n"/>
      <c r="C598" s="325" t="n"/>
      <c r="D598" s="325" t="n"/>
      <c r="E598" s="325" t="n"/>
      <c r="F598" s="325" t="n"/>
      <c r="G598" s="325" t="n"/>
      <c r="H598" s="325" t="n"/>
      <c r="I598" s="325" t="n"/>
      <c r="J598" s="325" t="n"/>
      <c r="K598" s="325" t="n"/>
      <c r="L598" s="325" t="n"/>
      <c r="M598" s="325" t="n"/>
      <c r="N598" s="325" t="n"/>
      <c r="O598" s="325" t="n"/>
      <c r="P598" s="325" t="n"/>
      <c r="Q598" s="325" t="n"/>
      <c r="R598" s="325" t="n"/>
      <c r="S598" s="325" t="n"/>
      <c r="T598" s="325" t="n"/>
      <c r="U598" s="325" t="n"/>
      <c r="V598" s="325" t="n"/>
      <c r="W598" s="325" t="n"/>
      <c r="X598" s="325" t="n"/>
      <c r="Y598" s="325" t="n"/>
      <c r="Z598" s="325" t="n"/>
    </row>
    <row r="599" ht="12.75" customHeight="1" s="412">
      <c r="A599" s="325" t="n"/>
      <c r="B599" s="325" t="n"/>
      <c r="C599" s="325" t="n"/>
      <c r="D599" s="325" t="n"/>
      <c r="E599" s="325" t="n"/>
      <c r="F599" s="325" t="n"/>
      <c r="G599" s="325" t="n"/>
      <c r="H599" s="325" t="n"/>
      <c r="I599" s="325" t="n"/>
      <c r="J599" s="325" t="n"/>
      <c r="K599" s="325" t="n"/>
      <c r="L599" s="325" t="n"/>
      <c r="M599" s="325" t="n"/>
      <c r="N599" s="325" t="n"/>
      <c r="O599" s="325" t="n"/>
      <c r="P599" s="325" t="n"/>
      <c r="Q599" s="325" t="n"/>
      <c r="R599" s="325" t="n"/>
      <c r="S599" s="325" t="n"/>
      <c r="T599" s="325" t="n"/>
      <c r="U599" s="325" t="n"/>
      <c r="V599" s="325" t="n"/>
      <c r="W599" s="325" t="n"/>
      <c r="X599" s="325" t="n"/>
      <c r="Y599" s="325" t="n"/>
      <c r="Z599" s="325" t="n"/>
    </row>
    <row r="600" ht="12.75" customHeight="1" s="412">
      <c r="A600" s="325" t="n"/>
      <c r="B600" s="325" t="n"/>
      <c r="C600" s="325" t="n"/>
      <c r="D600" s="325" t="n"/>
      <c r="E600" s="325" t="n"/>
      <c r="F600" s="325" t="n"/>
      <c r="G600" s="325" t="n"/>
      <c r="H600" s="325" t="n"/>
      <c r="I600" s="325" t="n"/>
      <c r="J600" s="325" t="n"/>
      <c r="K600" s="325" t="n"/>
      <c r="L600" s="325" t="n"/>
      <c r="M600" s="325" t="n"/>
      <c r="N600" s="325" t="n"/>
      <c r="O600" s="325" t="n"/>
      <c r="P600" s="325" t="n"/>
      <c r="Q600" s="325" t="n"/>
      <c r="R600" s="325" t="n"/>
      <c r="S600" s="325" t="n"/>
      <c r="T600" s="325" t="n"/>
      <c r="U600" s="325" t="n"/>
      <c r="V600" s="325" t="n"/>
      <c r="W600" s="325" t="n"/>
      <c r="X600" s="325" t="n"/>
      <c r="Y600" s="325" t="n"/>
      <c r="Z600" s="325" t="n"/>
    </row>
    <row r="601" ht="12.75" customHeight="1" s="412">
      <c r="A601" s="325" t="n"/>
      <c r="B601" s="325" t="n"/>
      <c r="C601" s="325" t="n"/>
      <c r="D601" s="325" t="n"/>
      <c r="E601" s="325" t="n"/>
      <c r="F601" s="325" t="n"/>
      <c r="G601" s="325" t="n"/>
      <c r="H601" s="325" t="n"/>
      <c r="I601" s="325" t="n"/>
      <c r="J601" s="325" t="n"/>
      <c r="K601" s="325" t="n"/>
      <c r="L601" s="325" t="n"/>
      <c r="M601" s="325" t="n"/>
      <c r="N601" s="325" t="n"/>
      <c r="O601" s="325" t="n"/>
      <c r="P601" s="325" t="n"/>
      <c r="Q601" s="325" t="n"/>
      <c r="R601" s="325" t="n"/>
      <c r="S601" s="325" t="n"/>
      <c r="T601" s="325" t="n"/>
      <c r="U601" s="325" t="n"/>
      <c r="V601" s="325" t="n"/>
      <c r="W601" s="325" t="n"/>
      <c r="X601" s="325" t="n"/>
      <c r="Y601" s="325" t="n"/>
      <c r="Z601" s="325" t="n"/>
    </row>
    <row r="602" ht="12.75" customHeight="1" s="412">
      <c r="A602" s="325" t="n"/>
      <c r="B602" s="325" t="n"/>
      <c r="C602" s="325" t="n"/>
      <c r="D602" s="325" t="n"/>
      <c r="E602" s="325" t="n"/>
      <c r="F602" s="325" t="n"/>
      <c r="G602" s="325" t="n"/>
      <c r="H602" s="325" t="n"/>
      <c r="I602" s="325" t="n"/>
      <c r="J602" s="325" t="n"/>
      <c r="K602" s="325" t="n"/>
      <c r="L602" s="325" t="n"/>
      <c r="M602" s="325" t="n"/>
      <c r="N602" s="325" t="n"/>
      <c r="O602" s="325" t="n"/>
      <c r="P602" s="325" t="n"/>
      <c r="Q602" s="325" t="n"/>
      <c r="R602" s="325" t="n"/>
      <c r="S602" s="325" t="n"/>
      <c r="T602" s="325" t="n"/>
      <c r="U602" s="325" t="n"/>
      <c r="V602" s="325" t="n"/>
      <c r="W602" s="325" t="n"/>
      <c r="X602" s="325" t="n"/>
      <c r="Y602" s="325" t="n"/>
      <c r="Z602" s="325" t="n"/>
    </row>
    <row r="603" ht="12.75" customHeight="1" s="412">
      <c r="A603" s="325" t="n"/>
      <c r="B603" s="325" t="n"/>
      <c r="C603" s="325" t="n"/>
      <c r="D603" s="325" t="n"/>
      <c r="E603" s="325" t="n"/>
      <c r="F603" s="325" t="n"/>
      <c r="G603" s="325" t="n"/>
      <c r="H603" s="325" t="n"/>
      <c r="I603" s="325" t="n"/>
      <c r="J603" s="325" t="n"/>
      <c r="K603" s="325" t="n"/>
      <c r="L603" s="325" t="n"/>
      <c r="M603" s="325" t="n"/>
      <c r="N603" s="325" t="n"/>
      <c r="O603" s="325" t="n"/>
      <c r="P603" s="325" t="n"/>
      <c r="Q603" s="325" t="n"/>
      <c r="R603" s="325" t="n"/>
      <c r="S603" s="325" t="n"/>
      <c r="T603" s="325" t="n"/>
      <c r="U603" s="325" t="n"/>
      <c r="V603" s="325" t="n"/>
      <c r="W603" s="325" t="n"/>
      <c r="X603" s="325" t="n"/>
      <c r="Y603" s="325" t="n"/>
      <c r="Z603" s="325" t="n"/>
    </row>
    <row r="604" ht="12.75" customHeight="1" s="412">
      <c r="A604" s="325" t="n"/>
      <c r="B604" s="325" t="n"/>
      <c r="C604" s="325" t="n"/>
      <c r="D604" s="325" t="n"/>
      <c r="E604" s="325" t="n"/>
      <c r="F604" s="325" t="n"/>
      <c r="G604" s="325" t="n"/>
      <c r="H604" s="325" t="n"/>
      <c r="I604" s="325" t="n"/>
      <c r="J604" s="325" t="n"/>
      <c r="K604" s="325" t="n"/>
      <c r="L604" s="325" t="n"/>
      <c r="M604" s="325" t="n"/>
      <c r="N604" s="325" t="n"/>
      <c r="O604" s="325" t="n"/>
      <c r="P604" s="325" t="n"/>
      <c r="Q604" s="325" t="n"/>
      <c r="R604" s="325" t="n"/>
      <c r="S604" s="325" t="n"/>
      <c r="T604" s="325" t="n"/>
      <c r="U604" s="325" t="n"/>
      <c r="V604" s="325" t="n"/>
      <c r="W604" s="325" t="n"/>
      <c r="X604" s="325" t="n"/>
      <c r="Y604" s="325" t="n"/>
      <c r="Z604" s="325" t="n"/>
    </row>
    <row r="605" ht="12.75" customHeight="1" s="412">
      <c r="A605" s="325" t="n"/>
      <c r="B605" s="325" t="n"/>
      <c r="C605" s="325" t="n"/>
      <c r="D605" s="325" t="n"/>
      <c r="E605" s="325" t="n"/>
      <c r="F605" s="325" t="n"/>
      <c r="G605" s="325" t="n"/>
      <c r="H605" s="325" t="n"/>
      <c r="I605" s="325" t="n"/>
      <c r="J605" s="325" t="n"/>
      <c r="K605" s="325" t="n"/>
      <c r="L605" s="325" t="n"/>
      <c r="M605" s="325" t="n"/>
      <c r="N605" s="325" t="n"/>
      <c r="O605" s="325" t="n"/>
      <c r="P605" s="325" t="n"/>
      <c r="Q605" s="325" t="n"/>
      <c r="R605" s="325" t="n"/>
      <c r="S605" s="325" t="n"/>
      <c r="T605" s="325" t="n"/>
      <c r="U605" s="325" t="n"/>
      <c r="V605" s="325" t="n"/>
      <c r="W605" s="325" t="n"/>
      <c r="X605" s="325" t="n"/>
      <c r="Y605" s="325" t="n"/>
      <c r="Z605" s="325" t="n"/>
    </row>
    <row r="606" ht="12.75" customHeight="1" s="412">
      <c r="A606" s="325" t="n"/>
      <c r="B606" s="325" t="n"/>
      <c r="C606" s="325" t="n"/>
      <c r="D606" s="325" t="n"/>
      <c r="E606" s="325" t="n"/>
      <c r="F606" s="325" t="n"/>
      <c r="G606" s="325" t="n"/>
      <c r="H606" s="325" t="n"/>
      <c r="I606" s="325" t="n"/>
      <c r="J606" s="325" t="n"/>
      <c r="K606" s="325" t="n"/>
      <c r="L606" s="325" t="n"/>
      <c r="M606" s="325" t="n"/>
      <c r="N606" s="325" t="n"/>
      <c r="O606" s="325" t="n"/>
      <c r="P606" s="325" t="n"/>
      <c r="Q606" s="325" t="n"/>
      <c r="R606" s="325" t="n"/>
      <c r="S606" s="325" t="n"/>
      <c r="T606" s="325" t="n"/>
      <c r="U606" s="325" t="n"/>
      <c r="V606" s="325" t="n"/>
      <c r="W606" s="325" t="n"/>
      <c r="X606" s="325" t="n"/>
      <c r="Y606" s="325" t="n"/>
      <c r="Z606" s="325" t="n"/>
    </row>
    <row r="607" ht="12.75" customHeight="1" s="412">
      <c r="A607" s="325" t="n"/>
      <c r="B607" s="325" t="n"/>
      <c r="C607" s="325" t="n"/>
      <c r="D607" s="325" t="n"/>
      <c r="E607" s="325" t="n"/>
      <c r="F607" s="325" t="n"/>
      <c r="G607" s="325" t="n"/>
      <c r="H607" s="325" t="n"/>
      <c r="I607" s="325" t="n"/>
      <c r="J607" s="325" t="n"/>
      <c r="K607" s="325" t="n"/>
      <c r="L607" s="325" t="n"/>
      <c r="M607" s="325" t="n"/>
      <c r="N607" s="325" t="n"/>
      <c r="O607" s="325" t="n"/>
      <c r="P607" s="325" t="n"/>
      <c r="Q607" s="325" t="n"/>
      <c r="R607" s="325" t="n"/>
      <c r="S607" s="325" t="n"/>
      <c r="T607" s="325" t="n"/>
      <c r="U607" s="325" t="n"/>
      <c r="V607" s="325" t="n"/>
      <c r="W607" s="325" t="n"/>
      <c r="X607" s="325" t="n"/>
      <c r="Y607" s="325" t="n"/>
      <c r="Z607" s="325" t="n"/>
    </row>
    <row r="608" ht="12.75" customHeight="1" s="412">
      <c r="A608" s="325" t="n"/>
      <c r="B608" s="325" t="n"/>
      <c r="C608" s="325" t="n"/>
      <c r="D608" s="325" t="n"/>
      <c r="E608" s="325" t="n"/>
      <c r="F608" s="325" t="n"/>
      <c r="G608" s="325" t="n"/>
      <c r="H608" s="325" t="n"/>
      <c r="I608" s="325" t="n"/>
      <c r="J608" s="325" t="n"/>
      <c r="K608" s="325" t="n"/>
      <c r="L608" s="325" t="n"/>
      <c r="M608" s="325" t="n"/>
      <c r="N608" s="325" t="n"/>
      <c r="O608" s="325" t="n"/>
      <c r="P608" s="325" t="n"/>
      <c r="Q608" s="325" t="n"/>
      <c r="R608" s="325" t="n"/>
      <c r="S608" s="325" t="n"/>
      <c r="T608" s="325" t="n"/>
      <c r="U608" s="325" t="n"/>
      <c r="V608" s="325" t="n"/>
      <c r="W608" s="325" t="n"/>
      <c r="X608" s="325" t="n"/>
      <c r="Y608" s="325" t="n"/>
      <c r="Z608" s="325" t="n"/>
    </row>
    <row r="609" ht="12.75" customHeight="1" s="412">
      <c r="A609" s="325" t="n"/>
      <c r="B609" s="325" t="n"/>
      <c r="C609" s="325" t="n"/>
      <c r="D609" s="325" t="n"/>
      <c r="E609" s="325" t="n"/>
      <c r="F609" s="325" t="n"/>
      <c r="G609" s="325" t="n"/>
      <c r="H609" s="325" t="n"/>
      <c r="I609" s="325" t="n"/>
      <c r="J609" s="325" t="n"/>
      <c r="K609" s="325" t="n"/>
      <c r="L609" s="325" t="n"/>
      <c r="M609" s="325" t="n"/>
      <c r="N609" s="325" t="n"/>
      <c r="O609" s="325" t="n"/>
      <c r="P609" s="325" t="n"/>
      <c r="Q609" s="325" t="n"/>
      <c r="R609" s="325" t="n"/>
      <c r="S609" s="325" t="n"/>
      <c r="T609" s="325" t="n"/>
      <c r="U609" s="325" t="n"/>
      <c r="V609" s="325" t="n"/>
      <c r="W609" s="325" t="n"/>
      <c r="X609" s="325" t="n"/>
      <c r="Y609" s="325" t="n"/>
      <c r="Z609" s="325" t="n"/>
    </row>
    <row r="610" ht="12.75" customHeight="1" s="412">
      <c r="A610" s="325" t="n"/>
      <c r="B610" s="325" t="n"/>
      <c r="C610" s="325" t="n"/>
      <c r="D610" s="325" t="n"/>
      <c r="E610" s="325" t="n"/>
      <c r="F610" s="325" t="n"/>
      <c r="G610" s="325" t="n"/>
      <c r="H610" s="325" t="n"/>
      <c r="I610" s="325" t="n"/>
      <c r="J610" s="325" t="n"/>
      <c r="K610" s="325" t="n"/>
      <c r="L610" s="325" t="n"/>
      <c r="M610" s="325" t="n"/>
      <c r="N610" s="325" t="n"/>
      <c r="O610" s="325" t="n"/>
      <c r="P610" s="325" t="n"/>
      <c r="Q610" s="325" t="n"/>
      <c r="R610" s="325" t="n"/>
      <c r="S610" s="325" t="n"/>
      <c r="T610" s="325" t="n"/>
      <c r="U610" s="325" t="n"/>
      <c r="V610" s="325" t="n"/>
      <c r="W610" s="325" t="n"/>
      <c r="X610" s="325" t="n"/>
      <c r="Y610" s="325" t="n"/>
      <c r="Z610" s="325" t="n"/>
    </row>
    <row r="611" ht="12.75" customHeight="1" s="412">
      <c r="A611" s="325" t="n"/>
      <c r="B611" s="325" t="n"/>
      <c r="C611" s="325" t="n"/>
      <c r="D611" s="325" t="n"/>
      <c r="E611" s="325" t="n"/>
      <c r="F611" s="325" t="n"/>
      <c r="G611" s="325" t="n"/>
      <c r="H611" s="325" t="n"/>
      <c r="I611" s="325" t="n"/>
      <c r="J611" s="325" t="n"/>
      <c r="K611" s="325" t="n"/>
      <c r="L611" s="325" t="n"/>
      <c r="M611" s="325" t="n"/>
      <c r="N611" s="325" t="n"/>
      <c r="O611" s="325" t="n"/>
      <c r="P611" s="325" t="n"/>
      <c r="Q611" s="325" t="n"/>
      <c r="R611" s="325" t="n"/>
      <c r="S611" s="325" t="n"/>
      <c r="T611" s="325" t="n"/>
      <c r="U611" s="325" t="n"/>
      <c r="V611" s="325" t="n"/>
      <c r="W611" s="325" t="n"/>
      <c r="X611" s="325" t="n"/>
      <c r="Y611" s="325" t="n"/>
      <c r="Z611" s="325" t="n"/>
    </row>
    <row r="612" ht="12.75" customHeight="1" s="412">
      <c r="A612" s="325" t="n"/>
      <c r="B612" s="325" t="n"/>
      <c r="C612" s="325" t="n"/>
      <c r="D612" s="325" t="n"/>
      <c r="E612" s="325" t="n"/>
      <c r="F612" s="325" t="n"/>
      <c r="G612" s="325" t="n"/>
      <c r="H612" s="325" t="n"/>
      <c r="I612" s="325" t="n"/>
      <c r="J612" s="325" t="n"/>
      <c r="K612" s="325" t="n"/>
      <c r="L612" s="325" t="n"/>
      <c r="M612" s="325" t="n"/>
      <c r="N612" s="325" t="n"/>
      <c r="O612" s="325" t="n"/>
      <c r="P612" s="325" t="n"/>
      <c r="Q612" s="325" t="n"/>
      <c r="R612" s="325" t="n"/>
      <c r="S612" s="325" t="n"/>
      <c r="T612" s="325" t="n"/>
      <c r="U612" s="325" t="n"/>
      <c r="V612" s="325" t="n"/>
      <c r="W612" s="325" t="n"/>
      <c r="X612" s="325" t="n"/>
      <c r="Y612" s="325" t="n"/>
      <c r="Z612" s="325" t="n"/>
    </row>
    <row r="613" ht="12.75" customHeight="1" s="412">
      <c r="A613" s="325" t="n"/>
      <c r="B613" s="325" t="n"/>
      <c r="C613" s="325" t="n"/>
      <c r="D613" s="325" t="n"/>
      <c r="E613" s="325" t="n"/>
      <c r="F613" s="325" t="n"/>
      <c r="G613" s="325" t="n"/>
      <c r="H613" s="325" t="n"/>
      <c r="I613" s="325" t="n"/>
      <c r="J613" s="325" t="n"/>
      <c r="K613" s="325" t="n"/>
      <c r="L613" s="325" t="n"/>
      <c r="M613" s="325" t="n"/>
      <c r="N613" s="325" t="n"/>
      <c r="O613" s="325" t="n"/>
      <c r="P613" s="325" t="n"/>
      <c r="Q613" s="325" t="n"/>
      <c r="R613" s="325" t="n"/>
      <c r="S613" s="325" t="n"/>
      <c r="T613" s="325" t="n"/>
      <c r="U613" s="325" t="n"/>
      <c r="V613" s="325" t="n"/>
      <c r="W613" s="325" t="n"/>
      <c r="X613" s="325" t="n"/>
      <c r="Y613" s="325" t="n"/>
      <c r="Z613" s="325" t="n"/>
    </row>
    <row r="614" ht="12.75" customHeight="1" s="412">
      <c r="A614" s="325" t="n"/>
      <c r="B614" s="325" t="n"/>
      <c r="C614" s="325" t="n"/>
      <c r="D614" s="325" t="n"/>
      <c r="E614" s="325" t="n"/>
      <c r="F614" s="325" t="n"/>
      <c r="G614" s="325" t="n"/>
      <c r="H614" s="325" t="n"/>
      <c r="I614" s="325" t="n"/>
      <c r="J614" s="325" t="n"/>
      <c r="K614" s="325" t="n"/>
      <c r="L614" s="325" t="n"/>
      <c r="M614" s="325" t="n"/>
      <c r="N614" s="325" t="n"/>
      <c r="O614" s="325" t="n"/>
      <c r="P614" s="325" t="n"/>
      <c r="Q614" s="325" t="n"/>
      <c r="R614" s="325" t="n"/>
      <c r="S614" s="325" t="n"/>
      <c r="T614" s="325" t="n"/>
      <c r="U614" s="325" t="n"/>
      <c r="V614" s="325" t="n"/>
      <c r="W614" s="325" t="n"/>
      <c r="X614" s="325" t="n"/>
      <c r="Y614" s="325" t="n"/>
      <c r="Z614" s="325" t="n"/>
    </row>
    <row r="615" ht="12.75" customHeight="1" s="412">
      <c r="A615" s="325" t="n"/>
      <c r="B615" s="325" t="n"/>
      <c r="C615" s="325" t="n"/>
      <c r="D615" s="325" t="n"/>
      <c r="E615" s="325" t="n"/>
      <c r="F615" s="325" t="n"/>
      <c r="G615" s="325" t="n"/>
      <c r="H615" s="325" t="n"/>
      <c r="I615" s="325" t="n"/>
      <c r="J615" s="325" t="n"/>
      <c r="K615" s="325" t="n"/>
      <c r="L615" s="325" t="n"/>
      <c r="M615" s="325" t="n"/>
      <c r="N615" s="325" t="n"/>
      <c r="O615" s="325" t="n"/>
      <c r="P615" s="325" t="n"/>
      <c r="Q615" s="325" t="n"/>
      <c r="R615" s="325" t="n"/>
      <c r="S615" s="325" t="n"/>
      <c r="T615" s="325" t="n"/>
      <c r="U615" s="325" t="n"/>
      <c r="V615" s="325" t="n"/>
      <c r="W615" s="325" t="n"/>
      <c r="X615" s="325" t="n"/>
      <c r="Y615" s="325" t="n"/>
      <c r="Z615" s="325" t="n"/>
    </row>
    <row r="616" ht="12.75" customHeight="1" s="412">
      <c r="A616" s="325" t="n"/>
      <c r="B616" s="325" t="n"/>
      <c r="C616" s="325" t="n"/>
      <c r="D616" s="325" t="n"/>
      <c r="E616" s="325" t="n"/>
      <c r="F616" s="325" t="n"/>
      <c r="G616" s="325" t="n"/>
      <c r="H616" s="325" t="n"/>
      <c r="I616" s="325" t="n"/>
      <c r="J616" s="325" t="n"/>
      <c r="K616" s="325" t="n"/>
      <c r="L616" s="325" t="n"/>
      <c r="M616" s="325" t="n"/>
      <c r="N616" s="325" t="n"/>
      <c r="O616" s="325" t="n"/>
      <c r="P616" s="325" t="n"/>
      <c r="Q616" s="325" t="n"/>
      <c r="R616" s="325" t="n"/>
      <c r="S616" s="325" t="n"/>
      <c r="T616" s="325" t="n"/>
      <c r="U616" s="325" t="n"/>
      <c r="V616" s="325" t="n"/>
      <c r="W616" s="325" t="n"/>
      <c r="X616" s="325" t="n"/>
      <c r="Y616" s="325" t="n"/>
      <c r="Z616" s="325" t="n"/>
    </row>
    <row r="617" ht="12.75" customHeight="1" s="412">
      <c r="A617" s="325" t="n"/>
      <c r="B617" s="325" t="n"/>
      <c r="C617" s="325" t="n"/>
      <c r="D617" s="325" t="n"/>
      <c r="E617" s="325" t="n"/>
      <c r="F617" s="325" t="n"/>
      <c r="G617" s="325" t="n"/>
      <c r="H617" s="325" t="n"/>
      <c r="I617" s="325" t="n"/>
      <c r="J617" s="325" t="n"/>
      <c r="K617" s="325" t="n"/>
      <c r="L617" s="325" t="n"/>
      <c r="M617" s="325" t="n"/>
      <c r="N617" s="325" t="n"/>
      <c r="O617" s="325" t="n"/>
      <c r="P617" s="325" t="n"/>
      <c r="Q617" s="325" t="n"/>
      <c r="R617" s="325" t="n"/>
      <c r="S617" s="325" t="n"/>
      <c r="T617" s="325" t="n"/>
      <c r="U617" s="325" t="n"/>
      <c r="V617" s="325" t="n"/>
      <c r="W617" s="325" t="n"/>
      <c r="X617" s="325" t="n"/>
      <c r="Y617" s="325" t="n"/>
      <c r="Z617" s="325" t="n"/>
    </row>
    <row r="618" ht="12.75" customHeight="1" s="412">
      <c r="A618" s="325" t="n"/>
      <c r="B618" s="325" t="n"/>
      <c r="C618" s="325" t="n"/>
      <c r="D618" s="325" t="n"/>
      <c r="E618" s="325" t="n"/>
      <c r="F618" s="325" t="n"/>
      <c r="G618" s="325" t="n"/>
      <c r="H618" s="325" t="n"/>
      <c r="I618" s="325" t="n"/>
      <c r="J618" s="325" t="n"/>
      <c r="K618" s="325" t="n"/>
      <c r="L618" s="325" t="n"/>
      <c r="M618" s="325" t="n"/>
      <c r="N618" s="325" t="n"/>
      <c r="O618" s="325" t="n"/>
      <c r="P618" s="325" t="n"/>
      <c r="Q618" s="325" t="n"/>
      <c r="R618" s="325" t="n"/>
      <c r="S618" s="325" t="n"/>
      <c r="T618" s="325" t="n"/>
      <c r="U618" s="325" t="n"/>
      <c r="V618" s="325" t="n"/>
      <c r="W618" s="325" t="n"/>
      <c r="X618" s="325" t="n"/>
      <c r="Y618" s="325" t="n"/>
      <c r="Z618" s="325" t="n"/>
    </row>
    <row r="619" ht="12.75" customHeight="1" s="412">
      <c r="A619" s="325" t="n"/>
      <c r="B619" s="325" t="n"/>
      <c r="C619" s="325" t="n"/>
      <c r="D619" s="325" t="n"/>
      <c r="E619" s="325" t="n"/>
      <c r="F619" s="325" t="n"/>
      <c r="G619" s="325" t="n"/>
      <c r="H619" s="325" t="n"/>
      <c r="I619" s="325" t="n"/>
      <c r="J619" s="325" t="n"/>
      <c r="K619" s="325" t="n"/>
      <c r="L619" s="325" t="n"/>
      <c r="M619" s="325" t="n"/>
      <c r="N619" s="325" t="n"/>
      <c r="O619" s="325" t="n"/>
      <c r="P619" s="325" t="n"/>
      <c r="Q619" s="325" t="n"/>
      <c r="R619" s="325" t="n"/>
      <c r="S619" s="325" t="n"/>
      <c r="T619" s="325" t="n"/>
      <c r="U619" s="325" t="n"/>
      <c r="V619" s="325" t="n"/>
      <c r="W619" s="325" t="n"/>
      <c r="X619" s="325" t="n"/>
      <c r="Y619" s="325" t="n"/>
      <c r="Z619" s="325" t="n"/>
    </row>
    <row r="620" ht="12.75" customHeight="1" s="412">
      <c r="A620" s="325" t="n"/>
      <c r="B620" s="325" t="n"/>
      <c r="C620" s="325" t="n"/>
      <c r="D620" s="325" t="n"/>
      <c r="E620" s="325" t="n"/>
      <c r="F620" s="325" t="n"/>
      <c r="G620" s="325" t="n"/>
      <c r="H620" s="325" t="n"/>
      <c r="I620" s="325" t="n"/>
      <c r="J620" s="325" t="n"/>
      <c r="K620" s="325" t="n"/>
      <c r="L620" s="325" t="n"/>
      <c r="M620" s="325" t="n"/>
      <c r="N620" s="325" t="n"/>
      <c r="O620" s="325" t="n"/>
      <c r="P620" s="325" t="n"/>
      <c r="Q620" s="325" t="n"/>
      <c r="R620" s="325" t="n"/>
      <c r="S620" s="325" t="n"/>
      <c r="T620" s="325" t="n"/>
      <c r="U620" s="325" t="n"/>
      <c r="V620" s="325" t="n"/>
      <c r="W620" s="325" t="n"/>
      <c r="X620" s="325" t="n"/>
      <c r="Y620" s="325" t="n"/>
      <c r="Z620" s="325" t="n"/>
    </row>
    <row r="621" ht="12.75" customHeight="1" s="412">
      <c r="A621" s="325" t="n"/>
      <c r="B621" s="325" t="n"/>
      <c r="C621" s="325" t="n"/>
      <c r="D621" s="325" t="n"/>
      <c r="E621" s="325" t="n"/>
      <c r="F621" s="325" t="n"/>
      <c r="G621" s="325" t="n"/>
      <c r="H621" s="325" t="n"/>
      <c r="I621" s="325" t="n"/>
      <c r="J621" s="325" t="n"/>
      <c r="K621" s="325" t="n"/>
      <c r="L621" s="325" t="n"/>
      <c r="M621" s="325" t="n"/>
      <c r="N621" s="325" t="n"/>
      <c r="O621" s="325" t="n"/>
      <c r="P621" s="325" t="n"/>
      <c r="Q621" s="325" t="n"/>
      <c r="R621" s="325" t="n"/>
      <c r="S621" s="325" t="n"/>
      <c r="T621" s="325" t="n"/>
      <c r="U621" s="325" t="n"/>
      <c r="V621" s="325" t="n"/>
      <c r="W621" s="325" t="n"/>
      <c r="X621" s="325" t="n"/>
      <c r="Y621" s="325" t="n"/>
      <c r="Z621" s="325" t="n"/>
    </row>
    <row r="622" ht="12.75" customHeight="1" s="412">
      <c r="A622" s="325" t="n"/>
      <c r="B622" s="325" t="n"/>
      <c r="C622" s="325" t="n"/>
      <c r="D622" s="325" t="n"/>
      <c r="E622" s="325" t="n"/>
      <c r="F622" s="325" t="n"/>
      <c r="G622" s="325" t="n"/>
      <c r="H622" s="325" t="n"/>
      <c r="I622" s="325" t="n"/>
      <c r="J622" s="325" t="n"/>
      <c r="K622" s="325" t="n"/>
      <c r="L622" s="325" t="n"/>
      <c r="M622" s="325" t="n"/>
      <c r="N622" s="325" t="n"/>
      <c r="O622" s="325" t="n"/>
      <c r="P622" s="325" t="n"/>
      <c r="Q622" s="325" t="n"/>
      <c r="R622" s="325" t="n"/>
      <c r="S622" s="325" t="n"/>
      <c r="T622" s="325" t="n"/>
      <c r="U622" s="325" t="n"/>
      <c r="V622" s="325" t="n"/>
      <c r="W622" s="325" t="n"/>
      <c r="X622" s="325" t="n"/>
      <c r="Y622" s="325" t="n"/>
      <c r="Z622" s="325" t="n"/>
    </row>
    <row r="623" ht="12.75" customHeight="1" s="412">
      <c r="A623" s="325" t="n"/>
      <c r="B623" s="325" t="n"/>
      <c r="C623" s="325" t="n"/>
      <c r="D623" s="325" t="n"/>
      <c r="E623" s="325" t="n"/>
      <c r="F623" s="325" t="n"/>
      <c r="G623" s="325" t="n"/>
      <c r="H623" s="325" t="n"/>
      <c r="I623" s="325" t="n"/>
      <c r="J623" s="325" t="n"/>
      <c r="K623" s="325" t="n"/>
      <c r="L623" s="325" t="n"/>
      <c r="M623" s="325" t="n"/>
      <c r="N623" s="325" t="n"/>
      <c r="O623" s="325" t="n"/>
      <c r="P623" s="325" t="n"/>
      <c r="Q623" s="325" t="n"/>
      <c r="R623" s="325" t="n"/>
      <c r="S623" s="325" t="n"/>
      <c r="T623" s="325" t="n"/>
      <c r="U623" s="325" t="n"/>
      <c r="V623" s="325" t="n"/>
      <c r="W623" s="325" t="n"/>
      <c r="X623" s="325" t="n"/>
      <c r="Y623" s="325" t="n"/>
      <c r="Z623" s="325" t="n"/>
    </row>
    <row r="624" ht="12.75" customHeight="1" s="412">
      <c r="A624" s="325" t="n"/>
      <c r="B624" s="325" t="n"/>
      <c r="C624" s="325" t="n"/>
      <c r="D624" s="325" t="n"/>
      <c r="E624" s="325" t="n"/>
      <c r="F624" s="325" t="n"/>
      <c r="G624" s="325" t="n"/>
      <c r="H624" s="325" t="n"/>
      <c r="I624" s="325" t="n"/>
      <c r="J624" s="325" t="n"/>
      <c r="K624" s="325" t="n"/>
      <c r="L624" s="325" t="n"/>
      <c r="M624" s="325" t="n"/>
      <c r="N624" s="325" t="n"/>
      <c r="O624" s="325" t="n"/>
      <c r="P624" s="325" t="n"/>
      <c r="Q624" s="325" t="n"/>
      <c r="R624" s="325" t="n"/>
      <c r="S624" s="325" t="n"/>
      <c r="T624" s="325" t="n"/>
      <c r="U624" s="325" t="n"/>
      <c r="V624" s="325" t="n"/>
      <c r="W624" s="325" t="n"/>
      <c r="X624" s="325" t="n"/>
      <c r="Y624" s="325" t="n"/>
      <c r="Z624" s="325" t="n"/>
    </row>
    <row r="625" ht="12.75" customHeight="1" s="412">
      <c r="A625" s="325" t="n"/>
      <c r="B625" s="325" t="n"/>
      <c r="C625" s="325" t="n"/>
      <c r="D625" s="325" t="n"/>
      <c r="E625" s="325" t="n"/>
      <c r="F625" s="325" t="n"/>
      <c r="G625" s="325" t="n"/>
      <c r="H625" s="325" t="n"/>
      <c r="I625" s="325" t="n"/>
      <c r="J625" s="325" t="n"/>
      <c r="K625" s="325" t="n"/>
      <c r="L625" s="325" t="n"/>
      <c r="M625" s="325" t="n"/>
      <c r="N625" s="325" t="n"/>
      <c r="O625" s="325" t="n"/>
      <c r="P625" s="325" t="n"/>
      <c r="Q625" s="325" t="n"/>
      <c r="R625" s="325" t="n"/>
      <c r="S625" s="325" t="n"/>
      <c r="T625" s="325" t="n"/>
      <c r="U625" s="325" t="n"/>
      <c r="V625" s="325" t="n"/>
      <c r="W625" s="325" t="n"/>
      <c r="X625" s="325" t="n"/>
      <c r="Y625" s="325" t="n"/>
      <c r="Z625" s="325" t="n"/>
    </row>
    <row r="626" ht="12.75" customHeight="1" s="412">
      <c r="A626" s="325" t="n"/>
      <c r="B626" s="325" t="n"/>
      <c r="C626" s="325" t="n"/>
      <c r="D626" s="325" t="n"/>
      <c r="E626" s="325" t="n"/>
      <c r="F626" s="325" t="n"/>
      <c r="G626" s="325" t="n"/>
      <c r="H626" s="325" t="n"/>
      <c r="I626" s="325" t="n"/>
      <c r="J626" s="325" t="n"/>
      <c r="K626" s="325" t="n"/>
      <c r="L626" s="325" t="n"/>
      <c r="M626" s="325" t="n"/>
      <c r="N626" s="325" t="n"/>
      <c r="O626" s="325" t="n"/>
      <c r="P626" s="325" t="n"/>
      <c r="Q626" s="325" t="n"/>
      <c r="R626" s="325" t="n"/>
      <c r="S626" s="325" t="n"/>
      <c r="T626" s="325" t="n"/>
      <c r="U626" s="325" t="n"/>
      <c r="V626" s="325" t="n"/>
      <c r="W626" s="325" t="n"/>
      <c r="X626" s="325" t="n"/>
      <c r="Y626" s="325" t="n"/>
      <c r="Z626" s="325" t="n"/>
    </row>
    <row r="627" ht="12.75" customHeight="1" s="412">
      <c r="A627" s="325" t="n"/>
      <c r="B627" s="325" t="n"/>
      <c r="C627" s="325" t="n"/>
      <c r="D627" s="325" t="n"/>
      <c r="E627" s="325" t="n"/>
      <c r="F627" s="325" t="n"/>
      <c r="G627" s="325" t="n"/>
      <c r="H627" s="325" t="n"/>
      <c r="I627" s="325" t="n"/>
      <c r="J627" s="325" t="n"/>
      <c r="K627" s="325" t="n"/>
      <c r="L627" s="325" t="n"/>
      <c r="M627" s="325" t="n"/>
      <c r="N627" s="325" t="n"/>
      <c r="O627" s="325" t="n"/>
      <c r="P627" s="325" t="n"/>
      <c r="Q627" s="325" t="n"/>
      <c r="R627" s="325" t="n"/>
      <c r="S627" s="325" t="n"/>
      <c r="T627" s="325" t="n"/>
      <c r="U627" s="325" t="n"/>
      <c r="V627" s="325" t="n"/>
      <c r="W627" s="325" t="n"/>
      <c r="X627" s="325" t="n"/>
      <c r="Y627" s="325" t="n"/>
      <c r="Z627" s="325" t="n"/>
    </row>
    <row r="628" ht="12.75" customHeight="1" s="412">
      <c r="A628" s="325" t="n"/>
      <c r="B628" s="325" t="n"/>
      <c r="C628" s="325" t="n"/>
      <c r="D628" s="325" t="n"/>
      <c r="E628" s="325" t="n"/>
      <c r="F628" s="325" t="n"/>
      <c r="G628" s="325" t="n"/>
      <c r="H628" s="325" t="n"/>
      <c r="I628" s="325" t="n"/>
      <c r="J628" s="325" t="n"/>
      <c r="K628" s="325" t="n"/>
      <c r="L628" s="325" t="n"/>
      <c r="M628" s="325" t="n"/>
      <c r="N628" s="325" t="n"/>
      <c r="O628" s="325" t="n"/>
      <c r="P628" s="325" t="n"/>
      <c r="Q628" s="325" t="n"/>
      <c r="R628" s="325" t="n"/>
      <c r="S628" s="325" t="n"/>
      <c r="T628" s="325" t="n"/>
      <c r="U628" s="325" t="n"/>
      <c r="V628" s="325" t="n"/>
      <c r="W628" s="325" t="n"/>
      <c r="X628" s="325" t="n"/>
      <c r="Y628" s="325" t="n"/>
      <c r="Z628" s="325" t="n"/>
    </row>
    <row r="629" ht="12.75" customHeight="1" s="412">
      <c r="A629" s="325" t="n"/>
      <c r="B629" s="325" t="n"/>
      <c r="C629" s="325" t="n"/>
      <c r="D629" s="325" t="n"/>
      <c r="E629" s="325" t="n"/>
      <c r="F629" s="325" t="n"/>
      <c r="G629" s="325" t="n"/>
      <c r="H629" s="325" t="n"/>
      <c r="I629" s="325" t="n"/>
      <c r="J629" s="325" t="n"/>
      <c r="K629" s="325" t="n"/>
      <c r="L629" s="325" t="n"/>
      <c r="M629" s="325" t="n"/>
      <c r="N629" s="325" t="n"/>
      <c r="O629" s="325" t="n"/>
      <c r="P629" s="325" t="n"/>
      <c r="Q629" s="325" t="n"/>
      <c r="R629" s="325" t="n"/>
      <c r="S629" s="325" t="n"/>
      <c r="T629" s="325" t="n"/>
      <c r="U629" s="325" t="n"/>
      <c r="V629" s="325" t="n"/>
      <c r="W629" s="325" t="n"/>
      <c r="X629" s="325" t="n"/>
      <c r="Y629" s="325" t="n"/>
      <c r="Z629" s="325" t="n"/>
    </row>
    <row r="630" ht="12.75" customHeight="1" s="412">
      <c r="A630" s="325" t="n"/>
      <c r="B630" s="325" t="n"/>
      <c r="C630" s="325" t="n"/>
      <c r="D630" s="325" t="n"/>
      <c r="E630" s="325" t="n"/>
      <c r="F630" s="325" t="n"/>
      <c r="G630" s="325" t="n"/>
      <c r="H630" s="325" t="n"/>
      <c r="I630" s="325" t="n"/>
      <c r="J630" s="325" t="n"/>
      <c r="K630" s="325" t="n"/>
      <c r="L630" s="325" t="n"/>
      <c r="M630" s="325" t="n"/>
      <c r="N630" s="325" t="n"/>
      <c r="O630" s="325" t="n"/>
      <c r="P630" s="325" t="n"/>
      <c r="Q630" s="325" t="n"/>
      <c r="R630" s="325" t="n"/>
      <c r="S630" s="325" t="n"/>
      <c r="T630" s="325" t="n"/>
      <c r="U630" s="325" t="n"/>
      <c r="V630" s="325" t="n"/>
      <c r="W630" s="325" t="n"/>
      <c r="X630" s="325" t="n"/>
      <c r="Y630" s="325" t="n"/>
      <c r="Z630" s="325" t="n"/>
    </row>
    <row r="631" ht="12.75" customHeight="1" s="412">
      <c r="A631" s="325" t="n"/>
      <c r="B631" s="325" t="n"/>
      <c r="C631" s="325" t="n"/>
      <c r="D631" s="325" t="n"/>
      <c r="E631" s="325" t="n"/>
      <c r="F631" s="325" t="n"/>
      <c r="G631" s="325" t="n"/>
      <c r="H631" s="325" t="n"/>
      <c r="I631" s="325" t="n"/>
      <c r="J631" s="325" t="n"/>
      <c r="K631" s="325" t="n"/>
      <c r="L631" s="325" t="n"/>
      <c r="M631" s="325" t="n"/>
      <c r="N631" s="325" t="n"/>
      <c r="O631" s="325" t="n"/>
      <c r="P631" s="325" t="n"/>
      <c r="Q631" s="325" t="n"/>
      <c r="R631" s="325" t="n"/>
      <c r="S631" s="325" t="n"/>
      <c r="T631" s="325" t="n"/>
      <c r="U631" s="325" t="n"/>
      <c r="V631" s="325" t="n"/>
      <c r="W631" s="325" t="n"/>
      <c r="X631" s="325" t="n"/>
      <c r="Y631" s="325" t="n"/>
      <c r="Z631" s="325" t="n"/>
    </row>
    <row r="632" ht="12.75" customHeight="1" s="412">
      <c r="A632" s="325" t="n"/>
      <c r="B632" s="325" t="n"/>
      <c r="C632" s="325" t="n"/>
      <c r="D632" s="325" t="n"/>
      <c r="E632" s="325" t="n"/>
      <c r="F632" s="325" t="n"/>
      <c r="G632" s="325" t="n"/>
      <c r="H632" s="325" t="n"/>
      <c r="I632" s="325" t="n"/>
      <c r="J632" s="325" t="n"/>
      <c r="K632" s="325" t="n"/>
      <c r="L632" s="325" t="n"/>
      <c r="M632" s="325" t="n"/>
      <c r="N632" s="325" t="n"/>
      <c r="O632" s="325" t="n"/>
      <c r="P632" s="325" t="n"/>
      <c r="Q632" s="325" t="n"/>
      <c r="R632" s="325" t="n"/>
      <c r="S632" s="325" t="n"/>
      <c r="T632" s="325" t="n"/>
      <c r="U632" s="325" t="n"/>
      <c r="V632" s="325" t="n"/>
      <c r="W632" s="325" t="n"/>
      <c r="X632" s="325" t="n"/>
      <c r="Y632" s="325" t="n"/>
      <c r="Z632" s="325" t="n"/>
    </row>
    <row r="633" ht="12.75" customHeight="1" s="412">
      <c r="A633" s="325" t="n"/>
      <c r="B633" s="325" t="n"/>
      <c r="C633" s="325" t="n"/>
      <c r="D633" s="325" t="n"/>
      <c r="E633" s="325" t="n"/>
      <c r="F633" s="325" t="n"/>
      <c r="G633" s="325" t="n"/>
      <c r="H633" s="325" t="n"/>
      <c r="I633" s="325" t="n"/>
      <c r="J633" s="325" t="n"/>
      <c r="K633" s="325" t="n"/>
      <c r="L633" s="325" t="n"/>
      <c r="M633" s="325" t="n"/>
      <c r="N633" s="325" t="n"/>
      <c r="O633" s="325" t="n"/>
      <c r="P633" s="325" t="n"/>
      <c r="Q633" s="325" t="n"/>
      <c r="R633" s="325" t="n"/>
      <c r="S633" s="325" t="n"/>
      <c r="T633" s="325" t="n"/>
      <c r="U633" s="325" t="n"/>
      <c r="V633" s="325" t="n"/>
      <c r="W633" s="325" t="n"/>
      <c r="X633" s="325" t="n"/>
      <c r="Y633" s="325" t="n"/>
      <c r="Z633" s="325" t="n"/>
    </row>
    <row r="634" ht="12.75" customHeight="1" s="412">
      <c r="A634" s="325" t="n"/>
      <c r="B634" s="325" t="n"/>
      <c r="C634" s="325" t="n"/>
      <c r="D634" s="325" t="n"/>
      <c r="E634" s="325" t="n"/>
      <c r="F634" s="325" t="n"/>
      <c r="G634" s="325" t="n"/>
      <c r="H634" s="325" t="n"/>
      <c r="I634" s="325" t="n"/>
      <c r="J634" s="325" t="n"/>
      <c r="K634" s="325" t="n"/>
      <c r="L634" s="325" t="n"/>
      <c r="M634" s="325" t="n"/>
      <c r="N634" s="325" t="n"/>
      <c r="O634" s="325" t="n"/>
      <c r="P634" s="325" t="n"/>
      <c r="Q634" s="325" t="n"/>
      <c r="R634" s="325" t="n"/>
      <c r="S634" s="325" t="n"/>
      <c r="T634" s="325" t="n"/>
      <c r="U634" s="325" t="n"/>
      <c r="V634" s="325" t="n"/>
      <c r="W634" s="325" t="n"/>
      <c r="X634" s="325" t="n"/>
      <c r="Y634" s="325" t="n"/>
      <c r="Z634" s="325" t="n"/>
    </row>
    <row r="635" ht="12.75" customHeight="1" s="412">
      <c r="A635" s="325" t="n"/>
      <c r="B635" s="325" t="n"/>
      <c r="C635" s="325" t="n"/>
      <c r="D635" s="325" t="n"/>
      <c r="E635" s="325" t="n"/>
      <c r="F635" s="325" t="n"/>
      <c r="G635" s="325" t="n"/>
      <c r="H635" s="325" t="n"/>
      <c r="I635" s="325" t="n"/>
      <c r="J635" s="325" t="n"/>
      <c r="K635" s="325" t="n"/>
      <c r="L635" s="325" t="n"/>
      <c r="M635" s="325" t="n"/>
      <c r="N635" s="325" t="n"/>
      <c r="O635" s="325" t="n"/>
      <c r="P635" s="325" t="n"/>
      <c r="Q635" s="325" t="n"/>
      <c r="R635" s="325" t="n"/>
      <c r="S635" s="325" t="n"/>
      <c r="T635" s="325" t="n"/>
      <c r="U635" s="325" t="n"/>
      <c r="V635" s="325" t="n"/>
      <c r="W635" s="325" t="n"/>
      <c r="X635" s="325" t="n"/>
      <c r="Y635" s="325" t="n"/>
      <c r="Z635" s="325" t="n"/>
    </row>
    <row r="636" ht="12.75" customHeight="1" s="412">
      <c r="A636" s="325" t="n"/>
      <c r="B636" s="325" t="n"/>
      <c r="C636" s="325" t="n"/>
      <c r="D636" s="325" t="n"/>
      <c r="E636" s="325" t="n"/>
      <c r="F636" s="325" t="n"/>
      <c r="G636" s="325" t="n"/>
      <c r="H636" s="325" t="n"/>
      <c r="I636" s="325" t="n"/>
      <c r="J636" s="325" t="n"/>
      <c r="K636" s="325" t="n"/>
      <c r="L636" s="325" t="n"/>
      <c r="M636" s="325" t="n"/>
      <c r="N636" s="325" t="n"/>
      <c r="O636" s="325" t="n"/>
      <c r="P636" s="325" t="n"/>
      <c r="Q636" s="325" t="n"/>
      <c r="R636" s="325" t="n"/>
      <c r="S636" s="325" t="n"/>
      <c r="T636" s="325" t="n"/>
      <c r="U636" s="325" t="n"/>
      <c r="V636" s="325" t="n"/>
      <c r="W636" s="325" t="n"/>
      <c r="X636" s="325" t="n"/>
      <c r="Y636" s="325" t="n"/>
      <c r="Z636" s="325" t="n"/>
    </row>
    <row r="637" ht="12.75" customHeight="1" s="412">
      <c r="A637" s="325" t="n"/>
      <c r="B637" s="325" t="n"/>
      <c r="C637" s="325" t="n"/>
      <c r="D637" s="325" t="n"/>
      <c r="E637" s="325" t="n"/>
      <c r="F637" s="325" t="n"/>
      <c r="G637" s="325" t="n"/>
      <c r="H637" s="325" t="n"/>
      <c r="I637" s="325" t="n"/>
      <c r="J637" s="325" t="n"/>
      <c r="K637" s="325" t="n"/>
      <c r="L637" s="325" t="n"/>
      <c r="M637" s="325" t="n"/>
      <c r="N637" s="325" t="n"/>
      <c r="O637" s="325" t="n"/>
      <c r="P637" s="325" t="n"/>
      <c r="Q637" s="325" t="n"/>
      <c r="R637" s="325" t="n"/>
      <c r="S637" s="325" t="n"/>
      <c r="T637" s="325" t="n"/>
      <c r="U637" s="325" t="n"/>
      <c r="V637" s="325" t="n"/>
      <c r="W637" s="325" t="n"/>
      <c r="X637" s="325" t="n"/>
      <c r="Y637" s="325" t="n"/>
      <c r="Z637" s="325" t="n"/>
    </row>
    <row r="638" ht="12.75" customHeight="1" s="412">
      <c r="A638" s="325" t="n"/>
      <c r="B638" s="325" t="n"/>
      <c r="C638" s="325" t="n"/>
      <c r="D638" s="325" t="n"/>
      <c r="E638" s="325" t="n"/>
      <c r="F638" s="325" t="n"/>
      <c r="G638" s="325" t="n"/>
      <c r="H638" s="325" t="n"/>
      <c r="I638" s="325" t="n"/>
      <c r="J638" s="325" t="n"/>
      <c r="K638" s="325" t="n"/>
      <c r="L638" s="325" t="n"/>
      <c r="M638" s="325" t="n"/>
      <c r="N638" s="325" t="n"/>
      <c r="O638" s="325" t="n"/>
      <c r="P638" s="325" t="n"/>
      <c r="Q638" s="325" t="n"/>
      <c r="R638" s="325" t="n"/>
      <c r="S638" s="325" t="n"/>
      <c r="T638" s="325" t="n"/>
      <c r="U638" s="325" t="n"/>
      <c r="V638" s="325" t="n"/>
      <c r="W638" s="325" t="n"/>
      <c r="X638" s="325" t="n"/>
      <c r="Y638" s="325" t="n"/>
      <c r="Z638" s="325" t="n"/>
    </row>
    <row r="639" ht="12.75" customHeight="1" s="412">
      <c r="A639" s="325" t="n"/>
      <c r="B639" s="325" t="n"/>
      <c r="C639" s="325" t="n"/>
      <c r="D639" s="325" t="n"/>
      <c r="E639" s="325" t="n"/>
      <c r="F639" s="325" t="n"/>
      <c r="G639" s="325" t="n"/>
      <c r="H639" s="325" t="n"/>
      <c r="I639" s="325" t="n"/>
      <c r="J639" s="325" t="n"/>
      <c r="K639" s="325" t="n"/>
      <c r="L639" s="325" t="n"/>
      <c r="M639" s="325" t="n"/>
      <c r="N639" s="325" t="n"/>
      <c r="O639" s="325" t="n"/>
      <c r="P639" s="325" t="n"/>
      <c r="Q639" s="325" t="n"/>
      <c r="R639" s="325" t="n"/>
      <c r="S639" s="325" t="n"/>
      <c r="T639" s="325" t="n"/>
      <c r="U639" s="325" t="n"/>
      <c r="V639" s="325" t="n"/>
      <c r="W639" s="325" t="n"/>
      <c r="X639" s="325" t="n"/>
      <c r="Y639" s="325" t="n"/>
      <c r="Z639" s="325" t="n"/>
    </row>
    <row r="640" ht="12.75" customHeight="1" s="412">
      <c r="A640" s="325" t="n"/>
      <c r="B640" s="325" t="n"/>
      <c r="C640" s="325" t="n"/>
      <c r="D640" s="325" t="n"/>
      <c r="E640" s="325" t="n"/>
      <c r="F640" s="325" t="n"/>
      <c r="G640" s="325" t="n"/>
      <c r="H640" s="325" t="n"/>
      <c r="I640" s="325" t="n"/>
      <c r="J640" s="325" t="n"/>
      <c r="K640" s="325" t="n"/>
      <c r="L640" s="325" t="n"/>
      <c r="M640" s="325" t="n"/>
      <c r="N640" s="325" t="n"/>
      <c r="O640" s="325" t="n"/>
      <c r="P640" s="325" t="n"/>
      <c r="Q640" s="325" t="n"/>
      <c r="R640" s="325" t="n"/>
      <c r="S640" s="325" t="n"/>
      <c r="T640" s="325" t="n"/>
      <c r="U640" s="325" t="n"/>
      <c r="V640" s="325" t="n"/>
      <c r="W640" s="325" t="n"/>
      <c r="X640" s="325" t="n"/>
      <c r="Y640" s="325" t="n"/>
      <c r="Z640" s="325" t="n"/>
    </row>
    <row r="641" ht="12.75" customHeight="1" s="412">
      <c r="A641" s="325" t="n"/>
      <c r="B641" s="325" t="n"/>
      <c r="C641" s="325" t="n"/>
      <c r="D641" s="325" t="n"/>
      <c r="E641" s="325" t="n"/>
      <c r="F641" s="325" t="n"/>
      <c r="G641" s="325" t="n"/>
      <c r="H641" s="325" t="n"/>
      <c r="I641" s="325" t="n"/>
      <c r="J641" s="325" t="n"/>
      <c r="K641" s="325" t="n"/>
      <c r="L641" s="325" t="n"/>
      <c r="M641" s="325" t="n"/>
      <c r="N641" s="325" t="n"/>
      <c r="O641" s="325" t="n"/>
      <c r="P641" s="325" t="n"/>
      <c r="Q641" s="325" t="n"/>
      <c r="R641" s="325" t="n"/>
      <c r="S641" s="325" t="n"/>
      <c r="T641" s="325" t="n"/>
      <c r="U641" s="325" t="n"/>
      <c r="V641" s="325" t="n"/>
      <c r="W641" s="325" t="n"/>
      <c r="X641" s="325" t="n"/>
      <c r="Y641" s="325" t="n"/>
      <c r="Z641" s="325" t="n"/>
    </row>
    <row r="642" ht="12.75" customHeight="1" s="412">
      <c r="A642" s="325" t="n"/>
      <c r="B642" s="325" t="n"/>
      <c r="C642" s="325" t="n"/>
      <c r="D642" s="325" t="n"/>
      <c r="E642" s="325" t="n"/>
      <c r="F642" s="325" t="n"/>
      <c r="G642" s="325" t="n"/>
      <c r="H642" s="325" t="n"/>
      <c r="I642" s="325" t="n"/>
      <c r="J642" s="325" t="n"/>
      <c r="K642" s="325" t="n"/>
      <c r="L642" s="325" t="n"/>
      <c r="M642" s="325" t="n"/>
      <c r="N642" s="325" t="n"/>
      <c r="O642" s="325" t="n"/>
      <c r="P642" s="325" t="n"/>
      <c r="Q642" s="325" t="n"/>
      <c r="R642" s="325" t="n"/>
      <c r="S642" s="325" t="n"/>
      <c r="T642" s="325" t="n"/>
      <c r="U642" s="325" t="n"/>
      <c r="V642" s="325" t="n"/>
      <c r="W642" s="325" t="n"/>
      <c r="X642" s="325" t="n"/>
      <c r="Y642" s="325" t="n"/>
      <c r="Z642" s="325" t="n"/>
    </row>
    <row r="643" ht="12.75" customHeight="1" s="412">
      <c r="A643" s="325" t="n"/>
      <c r="B643" s="325" t="n"/>
      <c r="C643" s="325" t="n"/>
      <c r="D643" s="325" t="n"/>
      <c r="E643" s="325" t="n"/>
      <c r="F643" s="325" t="n"/>
      <c r="G643" s="325" t="n"/>
      <c r="H643" s="325" t="n"/>
      <c r="I643" s="325" t="n"/>
      <c r="J643" s="325" t="n"/>
      <c r="K643" s="325" t="n"/>
      <c r="L643" s="325" t="n"/>
      <c r="M643" s="325" t="n"/>
      <c r="N643" s="325" t="n"/>
      <c r="O643" s="325" t="n"/>
      <c r="P643" s="325" t="n"/>
      <c r="Q643" s="325" t="n"/>
      <c r="R643" s="325" t="n"/>
      <c r="S643" s="325" t="n"/>
      <c r="T643" s="325" t="n"/>
      <c r="U643" s="325" t="n"/>
      <c r="V643" s="325" t="n"/>
      <c r="W643" s="325" t="n"/>
      <c r="X643" s="325" t="n"/>
      <c r="Y643" s="325" t="n"/>
      <c r="Z643" s="325" t="n"/>
    </row>
    <row r="644" ht="12.75" customHeight="1" s="412">
      <c r="A644" s="325" t="n"/>
      <c r="B644" s="325" t="n"/>
      <c r="C644" s="325" t="n"/>
      <c r="D644" s="325" t="n"/>
      <c r="E644" s="325" t="n"/>
      <c r="F644" s="325" t="n"/>
      <c r="G644" s="325" t="n"/>
      <c r="H644" s="325" t="n"/>
      <c r="I644" s="325" t="n"/>
      <c r="J644" s="325" t="n"/>
      <c r="K644" s="325" t="n"/>
      <c r="L644" s="325" t="n"/>
      <c r="M644" s="325" t="n"/>
      <c r="N644" s="325" t="n"/>
      <c r="O644" s="325" t="n"/>
      <c r="P644" s="325" t="n"/>
      <c r="Q644" s="325" t="n"/>
      <c r="R644" s="325" t="n"/>
      <c r="S644" s="325" t="n"/>
      <c r="T644" s="325" t="n"/>
      <c r="U644" s="325" t="n"/>
      <c r="V644" s="325" t="n"/>
      <c r="W644" s="325" t="n"/>
      <c r="X644" s="325" t="n"/>
      <c r="Y644" s="325" t="n"/>
      <c r="Z644" s="325" t="n"/>
    </row>
    <row r="645" ht="12.75" customHeight="1" s="412">
      <c r="A645" s="325" t="n"/>
      <c r="B645" s="325" t="n"/>
      <c r="C645" s="325" t="n"/>
      <c r="D645" s="325" t="n"/>
      <c r="E645" s="325" t="n"/>
      <c r="F645" s="325" t="n"/>
      <c r="G645" s="325" t="n"/>
      <c r="H645" s="325" t="n"/>
      <c r="I645" s="325" t="n"/>
      <c r="J645" s="325" t="n"/>
      <c r="K645" s="325" t="n"/>
      <c r="L645" s="325" t="n"/>
      <c r="M645" s="325" t="n"/>
      <c r="N645" s="325" t="n"/>
      <c r="O645" s="325" t="n"/>
      <c r="P645" s="325" t="n"/>
      <c r="Q645" s="325" t="n"/>
      <c r="R645" s="325" t="n"/>
      <c r="S645" s="325" t="n"/>
      <c r="T645" s="325" t="n"/>
      <c r="U645" s="325" t="n"/>
      <c r="V645" s="325" t="n"/>
      <c r="W645" s="325" t="n"/>
      <c r="X645" s="325" t="n"/>
      <c r="Y645" s="325" t="n"/>
      <c r="Z645" s="325" t="n"/>
    </row>
    <row r="646" ht="12.75" customHeight="1" s="412">
      <c r="A646" s="325" t="n"/>
      <c r="B646" s="325" t="n"/>
      <c r="C646" s="325" t="n"/>
      <c r="D646" s="325" t="n"/>
      <c r="E646" s="325" t="n"/>
      <c r="F646" s="325" t="n"/>
      <c r="G646" s="325" t="n"/>
      <c r="H646" s="325" t="n"/>
      <c r="I646" s="325" t="n"/>
      <c r="J646" s="325" t="n"/>
      <c r="K646" s="325" t="n"/>
      <c r="L646" s="325" t="n"/>
      <c r="M646" s="325" t="n"/>
      <c r="N646" s="325" t="n"/>
      <c r="O646" s="325" t="n"/>
      <c r="P646" s="325" t="n"/>
      <c r="Q646" s="325" t="n"/>
      <c r="R646" s="325" t="n"/>
      <c r="S646" s="325" t="n"/>
      <c r="T646" s="325" t="n"/>
      <c r="U646" s="325" t="n"/>
      <c r="V646" s="325" t="n"/>
      <c r="W646" s="325" t="n"/>
      <c r="X646" s="325" t="n"/>
      <c r="Y646" s="325" t="n"/>
      <c r="Z646" s="325" t="n"/>
    </row>
    <row r="647" ht="12.75" customHeight="1" s="412">
      <c r="A647" s="325" t="n"/>
      <c r="B647" s="325" t="n"/>
      <c r="C647" s="325" t="n"/>
      <c r="D647" s="325" t="n"/>
      <c r="E647" s="325" t="n"/>
      <c r="F647" s="325" t="n"/>
      <c r="G647" s="325" t="n"/>
      <c r="H647" s="325" t="n"/>
      <c r="I647" s="325" t="n"/>
      <c r="J647" s="325" t="n"/>
      <c r="K647" s="325" t="n"/>
      <c r="L647" s="325" t="n"/>
      <c r="M647" s="325" t="n"/>
      <c r="N647" s="325" t="n"/>
      <c r="O647" s="325" t="n"/>
      <c r="P647" s="325" t="n"/>
      <c r="Q647" s="325" t="n"/>
      <c r="R647" s="325" t="n"/>
      <c r="S647" s="325" t="n"/>
      <c r="T647" s="325" t="n"/>
      <c r="U647" s="325" t="n"/>
      <c r="V647" s="325" t="n"/>
      <c r="W647" s="325" t="n"/>
      <c r="X647" s="325" t="n"/>
      <c r="Y647" s="325" t="n"/>
      <c r="Z647" s="325" t="n"/>
    </row>
    <row r="648" ht="12.75" customHeight="1" s="412">
      <c r="A648" s="325" t="n"/>
      <c r="B648" s="325" t="n"/>
      <c r="C648" s="325" t="n"/>
      <c r="D648" s="325" t="n"/>
      <c r="E648" s="325" t="n"/>
      <c r="F648" s="325" t="n"/>
      <c r="G648" s="325" t="n"/>
      <c r="H648" s="325" t="n"/>
      <c r="I648" s="325" t="n"/>
      <c r="J648" s="325" t="n"/>
      <c r="K648" s="325" t="n"/>
      <c r="L648" s="325" t="n"/>
      <c r="M648" s="325" t="n"/>
      <c r="N648" s="325" t="n"/>
      <c r="O648" s="325" t="n"/>
      <c r="P648" s="325" t="n"/>
      <c r="Q648" s="325" t="n"/>
      <c r="R648" s="325" t="n"/>
      <c r="S648" s="325" t="n"/>
      <c r="T648" s="325" t="n"/>
      <c r="U648" s="325" t="n"/>
      <c r="V648" s="325" t="n"/>
      <c r="W648" s="325" t="n"/>
      <c r="X648" s="325" t="n"/>
      <c r="Y648" s="325" t="n"/>
      <c r="Z648" s="325" t="n"/>
    </row>
    <row r="649" ht="12.75" customHeight="1" s="412">
      <c r="A649" s="325" t="n"/>
      <c r="B649" s="325" t="n"/>
      <c r="C649" s="325" t="n"/>
      <c r="D649" s="325" t="n"/>
      <c r="E649" s="325" t="n"/>
      <c r="F649" s="325" t="n"/>
      <c r="G649" s="325" t="n"/>
      <c r="H649" s="325" t="n"/>
      <c r="I649" s="325" t="n"/>
      <c r="J649" s="325" t="n"/>
      <c r="K649" s="325" t="n"/>
      <c r="L649" s="325" t="n"/>
      <c r="M649" s="325" t="n"/>
      <c r="N649" s="325" t="n"/>
      <c r="O649" s="325" t="n"/>
      <c r="P649" s="325" t="n"/>
      <c r="Q649" s="325" t="n"/>
      <c r="R649" s="325" t="n"/>
      <c r="S649" s="325" t="n"/>
      <c r="T649" s="325" t="n"/>
      <c r="U649" s="325" t="n"/>
      <c r="V649" s="325" t="n"/>
      <c r="W649" s="325" t="n"/>
      <c r="X649" s="325" t="n"/>
      <c r="Y649" s="325" t="n"/>
      <c r="Z649" s="325" t="n"/>
    </row>
    <row r="650" ht="12.75" customHeight="1" s="412">
      <c r="A650" s="325" t="n"/>
      <c r="B650" s="325" t="n"/>
      <c r="C650" s="325" t="n"/>
      <c r="D650" s="325" t="n"/>
      <c r="E650" s="325" t="n"/>
      <c r="F650" s="325" t="n"/>
      <c r="G650" s="325" t="n"/>
      <c r="H650" s="325" t="n"/>
      <c r="I650" s="325" t="n"/>
      <c r="J650" s="325" t="n"/>
      <c r="K650" s="325" t="n"/>
      <c r="L650" s="325" t="n"/>
      <c r="M650" s="325" t="n"/>
      <c r="N650" s="325" t="n"/>
      <c r="O650" s="325" t="n"/>
      <c r="P650" s="325" t="n"/>
      <c r="Q650" s="325" t="n"/>
      <c r="R650" s="325" t="n"/>
      <c r="S650" s="325" t="n"/>
      <c r="T650" s="325" t="n"/>
      <c r="U650" s="325" t="n"/>
      <c r="V650" s="325" t="n"/>
      <c r="W650" s="325" t="n"/>
      <c r="X650" s="325" t="n"/>
      <c r="Y650" s="325" t="n"/>
      <c r="Z650" s="325" t="n"/>
    </row>
    <row r="651" ht="12.75" customHeight="1" s="412">
      <c r="A651" s="325" t="n"/>
      <c r="B651" s="325" t="n"/>
      <c r="C651" s="325" t="n"/>
      <c r="D651" s="325" t="n"/>
      <c r="E651" s="325" t="n"/>
      <c r="F651" s="325" t="n"/>
      <c r="G651" s="325" t="n"/>
      <c r="H651" s="325" t="n"/>
      <c r="I651" s="325" t="n"/>
      <c r="J651" s="325" t="n"/>
      <c r="K651" s="325" t="n"/>
      <c r="L651" s="325" t="n"/>
      <c r="M651" s="325" t="n"/>
      <c r="N651" s="325" t="n"/>
      <c r="O651" s="325" t="n"/>
      <c r="P651" s="325" t="n"/>
      <c r="Q651" s="325" t="n"/>
      <c r="R651" s="325" t="n"/>
      <c r="S651" s="325" t="n"/>
      <c r="T651" s="325" t="n"/>
      <c r="U651" s="325" t="n"/>
      <c r="V651" s="325" t="n"/>
      <c r="W651" s="325" t="n"/>
      <c r="X651" s="325" t="n"/>
      <c r="Y651" s="325" t="n"/>
      <c r="Z651" s="325" t="n"/>
    </row>
    <row r="652" ht="12.75" customHeight="1" s="412">
      <c r="A652" s="325" t="n"/>
      <c r="B652" s="325" t="n"/>
      <c r="C652" s="325" t="n"/>
      <c r="D652" s="325" t="n"/>
      <c r="E652" s="325" t="n"/>
      <c r="F652" s="325" t="n"/>
      <c r="G652" s="325" t="n"/>
      <c r="H652" s="325" t="n"/>
      <c r="I652" s="325" t="n"/>
      <c r="J652" s="325" t="n"/>
      <c r="K652" s="325" t="n"/>
      <c r="L652" s="325" t="n"/>
      <c r="M652" s="325" t="n"/>
      <c r="N652" s="325" t="n"/>
      <c r="O652" s="325" t="n"/>
      <c r="P652" s="325" t="n"/>
      <c r="Q652" s="325" t="n"/>
      <c r="R652" s="325" t="n"/>
      <c r="S652" s="325" t="n"/>
      <c r="T652" s="325" t="n"/>
      <c r="U652" s="325" t="n"/>
      <c r="V652" s="325" t="n"/>
      <c r="W652" s="325" t="n"/>
      <c r="X652" s="325" t="n"/>
      <c r="Y652" s="325" t="n"/>
      <c r="Z652" s="325" t="n"/>
    </row>
    <row r="653" ht="12.75" customHeight="1" s="412">
      <c r="A653" s="325" t="n"/>
      <c r="B653" s="325" t="n"/>
      <c r="C653" s="325" t="n"/>
      <c r="D653" s="325" t="n"/>
      <c r="E653" s="325" t="n"/>
      <c r="F653" s="325" t="n"/>
      <c r="G653" s="325" t="n"/>
      <c r="H653" s="325" t="n"/>
      <c r="I653" s="325" t="n"/>
      <c r="J653" s="325" t="n"/>
      <c r="K653" s="325" t="n"/>
      <c r="L653" s="325" t="n"/>
      <c r="M653" s="325" t="n"/>
      <c r="N653" s="325" t="n"/>
      <c r="O653" s="325" t="n"/>
      <c r="P653" s="325" t="n"/>
      <c r="Q653" s="325" t="n"/>
      <c r="R653" s="325" t="n"/>
      <c r="S653" s="325" t="n"/>
      <c r="T653" s="325" t="n"/>
      <c r="U653" s="325" t="n"/>
      <c r="V653" s="325" t="n"/>
      <c r="W653" s="325" t="n"/>
      <c r="X653" s="325" t="n"/>
      <c r="Y653" s="325" t="n"/>
      <c r="Z653" s="325" t="n"/>
    </row>
    <row r="654" ht="12.75" customHeight="1" s="412">
      <c r="A654" s="325" t="n"/>
      <c r="B654" s="325" t="n"/>
      <c r="C654" s="325" t="n"/>
      <c r="D654" s="325" t="n"/>
      <c r="E654" s="325" t="n"/>
      <c r="F654" s="325" t="n"/>
      <c r="G654" s="325" t="n"/>
      <c r="H654" s="325" t="n"/>
      <c r="I654" s="325" t="n"/>
      <c r="J654" s="325" t="n"/>
      <c r="K654" s="325" t="n"/>
      <c r="L654" s="325" t="n"/>
      <c r="M654" s="325" t="n"/>
      <c r="N654" s="325" t="n"/>
      <c r="O654" s="325" t="n"/>
      <c r="P654" s="325" t="n"/>
      <c r="Q654" s="325" t="n"/>
      <c r="R654" s="325" t="n"/>
      <c r="S654" s="325" t="n"/>
      <c r="T654" s="325" t="n"/>
      <c r="U654" s="325" t="n"/>
      <c r="V654" s="325" t="n"/>
      <c r="W654" s="325" t="n"/>
      <c r="X654" s="325" t="n"/>
      <c r="Y654" s="325" t="n"/>
      <c r="Z654" s="325" t="n"/>
    </row>
    <row r="655" ht="12.75" customHeight="1" s="412">
      <c r="A655" s="325" t="n"/>
      <c r="B655" s="325" t="n"/>
      <c r="C655" s="325" t="n"/>
      <c r="D655" s="325" t="n"/>
      <c r="E655" s="325" t="n"/>
      <c r="F655" s="325" t="n"/>
      <c r="G655" s="325" t="n"/>
      <c r="H655" s="325" t="n"/>
      <c r="I655" s="325" t="n"/>
      <c r="J655" s="325" t="n"/>
      <c r="K655" s="325" t="n"/>
      <c r="L655" s="325" t="n"/>
      <c r="M655" s="325" t="n"/>
      <c r="N655" s="325" t="n"/>
      <c r="O655" s="325" t="n"/>
      <c r="P655" s="325" t="n"/>
      <c r="Q655" s="325" t="n"/>
      <c r="R655" s="325" t="n"/>
      <c r="S655" s="325" t="n"/>
      <c r="T655" s="325" t="n"/>
      <c r="U655" s="325" t="n"/>
      <c r="V655" s="325" t="n"/>
      <c r="W655" s="325" t="n"/>
      <c r="X655" s="325" t="n"/>
      <c r="Y655" s="325" t="n"/>
      <c r="Z655" s="325" t="n"/>
    </row>
    <row r="656" ht="12.75" customHeight="1" s="412">
      <c r="A656" s="325" t="n"/>
      <c r="B656" s="325" t="n"/>
      <c r="C656" s="325" t="n"/>
      <c r="D656" s="325" t="n"/>
      <c r="E656" s="325" t="n"/>
      <c r="F656" s="325" t="n"/>
      <c r="G656" s="325" t="n"/>
      <c r="H656" s="325" t="n"/>
      <c r="I656" s="325" t="n"/>
      <c r="J656" s="325" t="n"/>
      <c r="K656" s="325" t="n"/>
      <c r="L656" s="325" t="n"/>
      <c r="M656" s="325" t="n"/>
      <c r="N656" s="325" t="n"/>
      <c r="O656" s="325" t="n"/>
      <c r="P656" s="325" t="n"/>
      <c r="Q656" s="325" t="n"/>
      <c r="R656" s="325" t="n"/>
      <c r="S656" s="325" t="n"/>
      <c r="T656" s="325" t="n"/>
      <c r="U656" s="325" t="n"/>
      <c r="V656" s="325" t="n"/>
      <c r="W656" s="325" t="n"/>
      <c r="X656" s="325" t="n"/>
      <c r="Y656" s="325" t="n"/>
      <c r="Z656" s="325" t="n"/>
    </row>
    <row r="657" ht="12.75" customHeight="1" s="412">
      <c r="A657" s="325" t="n"/>
      <c r="B657" s="325" t="n"/>
      <c r="C657" s="325" t="n"/>
      <c r="D657" s="325" t="n"/>
      <c r="E657" s="325" t="n"/>
      <c r="F657" s="325" t="n"/>
      <c r="G657" s="325" t="n"/>
      <c r="H657" s="325" t="n"/>
      <c r="I657" s="325" t="n"/>
      <c r="J657" s="325" t="n"/>
      <c r="K657" s="325" t="n"/>
      <c r="L657" s="325" t="n"/>
      <c r="M657" s="325" t="n"/>
      <c r="N657" s="325" t="n"/>
      <c r="O657" s="325" t="n"/>
      <c r="P657" s="325" t="n"/>
      <c r="Q657" s="325" t="n"/>
      <c r="R657" s="325" t="n"/>
      <c r="S657" s="325" t="n"/>
      <c r="T657" s="325" t="n"/>
      <c r="U657" s="325" t="n"/>
      <c r="V657" s="325" t="n"/>
      <c r="W657" s="325" t="n"/>
      <c r="X657" s="325" t="n"/>
      <c r="Y657" s="325" t="n"/>
      <c r="Z657" s="325" t="n"/>
    </row>
    <row r="658" ht="12.75" customHeight="1" s="412">
      <c r="A658" s="325" t="n"/>
      <c r="B658" s="325" t="n"/>
      <c r="C658" s="325" t="n"/>
      <c r="D658" s="325" t="n"/>
      <c r="E658" s="325" t="n"/>
      <c r="F658" s="325" t="n"/>
      <c r="G658" s="325" t="n"/>
      <c r="H658" s="325" t="n"/>
      <c r="I658" s="325" t="n"/>
      <c r="J658" s="325" t="n"/>
      <c r="K658" s="325" t="n"/>
      <c r="L658" s="325" t="n"/>
      <c r="M658" s="325" t="n"/>
      <c r="N658" s="325" t="n"/>
      <c r="O658" s="325" t="n"/>
      <c r="P658" s="325" t="n"/>
      <c r="Q658" s="325" t="n"/>
      <c r="R658" s="325" t="n"/>
      <c r="S658" s="325" t="n"/>
      <c r="T658" s="325" t="n"/>
      <c r="U658" s="325" t="n"/>
      <c r="V658" s="325" t="n"/>
      <c r="W658" s="325" t="n"/>
      <c r="X658" s="325" t="n"/>
      <c r="Y658" s="325" t="n"/>
      <c r="Z658" s="325" t="n"/>
    </row>
    <row r="659" ht="12.75" customHeight="1" s="412">
      <c r="A659" s="325" t="n"/>
      <c r="B659" s="325" t="n"/>
      <c r="C659" s="325" t="n"/>
      <c r="D659" s="325" t="n"/>
      <c r="E659" s="325" t="n"/>
      <c r="F659" s="325" t="n"/>
      <c r="G659" s="325" t="n"/>
      <c r="H659" s="325" t="n"/>
      <c r="I659" s="325" t="n"/>
      <c r="J659" s="325" t="n"/>
      <c r="K659" s="325" t="n"/>
      <c r="L659" s="325" t="n"/>
      <c r="M659" s="325" t="n"/>
      <c r="N659" s="325" t="n"/>
      <c r="O659" s="325" t="n"/>
      <c r="P659" s="325" t="n"/>
      <c r="Q659" s="325" t="n"/>
      <c r="R659" s="325" t="n"/>
      <c r="S659" s="325" t="n"/>
      <c r="T659" s="325" t="n"/>
      <c r="U659" s="325" t="n"/>
      <c r="V659" s="325" t="n"/>
      <c r="W659" s="325" t="n"/>
      <c r="X659" s="325" t="n"/>
      <c r="Y659" s="325" t="n"/>
      <c r="Z659" s="325" t="n"/>
    </row>
    <row r="660" ht="12.75" customHeight="1" s="412">
      <c r="A660" s="325" t="n"/>
      <c r="B660" s="325" t="n"/>
      <c r="C660" s="325" t="n"/>
      <c r="D660" s="325" t="n"/>
      <c r="E660" s="325" t="n"/>
      <c r="F660" s="325" t="n"/>
      <c r="G660" s="325" t="n"/>
      <c r="H660" s="325" t="n"/>
      <c r="I660" s="325" t="n"/>
      <c r="J660" s="325" t="n"/>
      <c r="K660" s="325" t="n"/>
      <c r="L660" s="325" t="n"/>
      <c r="M660" s="325" t="n"/>
      <c r="N660" s="325" t="n"/>
      <c r="O660" s="325" t="n"/>
      <c r="P660" s="325" t="n"/>
      <c r="Q660" s="325" t="n"/>
      <c r="R660" s="325" t="n"/>
      <c r="S660" s="325" t="n"/>
      <c r="T660" s="325" t="n"/>
      <c r="U660" s="325" t="n"/>
      <c r="V660" s="325" t="n"/>
      <c r="W660" s="325" t="n"/>
      <c r="X660" s="325" t="n"/>
      <c r="Y660" s="325" t="n"/>
      <c r="Z660" s="325" t="n"/>
    </row>
    <row r="661" ht="12.75" customHeight="1" s="412">
      <c r="A661" s="325" t="n"/>
      <c r="B661" s="325" t="n"/>
      <c r="C661" s="325" t="n"/>
      <c r="D661" s="325" t="n"/>
      <c r="E661" s="325" t="n"/>
      <c r="F661" s="325" t="n"/>
      <c r="G661" s="325" t="n"/>
      <c r="H661" s="325" t="n"/>
      <c r="I661" s="325" t="n"/>
      <c r="J661" s="325" t="n"/>
      <c r="K661" s="325" t="n"/>
      <c r="L661" s="325" t="n"/>
      <c r="M661" s="325" t="n"/>
      <c r="N661" s="325" t="n"/>
      <c r="O661" s="325" t="n"/>
      <c r="P661" s="325" t="n"/>
      <c r="Q661" s="325" t="n"/>
      <c r="R661" s="325" t="n"/>
      <c r="S661" s="325" t="n"/>
      <c r="T661" s="325" t="n"/>
      <c r="U661" s="325" t="n"/>
      <c r="V661" s="325" t="n"/>
      <c r="W661" s="325" t="n"/>
      <c r="X661" s="325" t="n"/>
      <c r="Y661" s="325" t="n"/>
      <c r="Z661" s="325" t="n"/>
    </row>
    <row r="662" ht="12.75" customHeight="1" s="412">
      <c r="A662" s="325" t="n"/>
      <c r="B662" s="325" t="n"/>
      <c r="C662" s="325" t="n"/>
      <c r="D662" s="325" t="n"/>
      <c r="E662" s="325" t="n"/>
      <c r="F662" s="325" t="n"/>
      <c r="G662" s="325" t="n"/>
      <c r="H662" s="325" t="n"/>
      <c r="I662" s="325" t="n"/>
      <c r="J662" s="325" t="n"/>
      <c r="K662" s="325" t="n"/>
      <c r="L662" s="325" t="n"/>
      <c r="M662" s="325" t="n"/>
      <c r="N662" s="325" t="n"/>
      <c r="O662" s="325" t="n"/>
      <c r="P662" s="325" t="n"/>
      <c r="Q662" s="325" t="n"/>
      <c r="R662" s="325" t="n"/>
      <c r="S662" s="325" t="n"/>
      <c r="T662" s="325" t="n"/>
      <c r="U662" s="325" t="n"/>
      <c r="V662" s="325" t="n"/>
      <c r="W662" s="325" t="n"/>
      <c r="X662" s="325" t="n"/>
      <c r="Y662" s="325" t="n"/>
      <c r="Z662" s="325" t="n"/>
    </row>
    <row r="663" ht="12.75" customHeight="1" s="412">
      <c r="A663" s="325" t="n"/>
      <c r="B663" s="325" t="n"/>
      <c r="C663" s="325" t="n"/>
      <c r="D663" s="325" t="n"/>
      <c r="E663" s="325" t="n"/>
      <c r="F663" s="325" t="n"/>
      <c r="G663" s="325" t="n"/>
      <c r="H663" s="325" t="n"/>
      <c r="I663" s="325" t="n"/>
      <c r="J663" s="325" t="n"/>
      <c r="K663" s="325" t="n"/>
      <c r="L663" s="325" t="n"/>
      <c r="M663" s="325" t="n"/>
      <c r="N663" s="325" t="n"/>
      <c r="O663" s="325" t="n"/>
      <c r="P663" s="325" t="n"/>
      <c r="Q663" s="325" t="n"/>
      <c r="R663" s="325" t="n"/>
      <c r="S663" s="325" t="n"/>
      <c r="T663" s="325" t="n"/>
      <c r="U663" s="325" t="n"/>
      <c r="V663" s="325" t="n"/>
      <c r="W663" s="325" t="n"/>
      <c r="X663" s="325" t="n"/>
      <c r="Y663" s="325" t="n"/>
      <c r="Z663" s="325" t="n"/>
    </row>
    <row r="664" ht="12.75" customHeight="1" s="412">
      <c r="A664" s="325" t="n"/>
      <c r="B664" s="325" t="n"/>
      <c r="C664" s="325" t="n"/>
      <c r="D664" s="325" t="n"/>
      <c r="E664" s="325" t="n"/>
      <c r="F664" s="325" t="n"/>
      <c r="G664" s="325" t="n"/>
      <c r="H664" s="325" t="n"/>
      <c r="I664" s="325" t="n"/>
      <c r="J664" s="325" t="n"/>
      <c r="K664" s="325" t="n"/>
      <c r="L664" s="325" t="n"/>
      <c r="M664" s="325" t="n"/>
      <c r="N664" s="325" t="n"/>
      <c r="O664" s="325" t="n"/>
      <c r="P664" s="325" t="n"/>
      <c r="Q664" s="325" t="n"/>
      <c r="R664" s="325" t="n"/>
      <c r="S664" s="325" t="n"/>
      <c r="T664" s="325" t="n"/>
      <c r="U664" s="325" t="n"/>
      <c r="V664" s="325" t="n"/>
      <c r="W664" s="325" t="n"/>
      <c r="X664" s="325" t="n"/>
      <c r="Y664" s="325" t="n"/>
      <c r="Z664" s="325" t="n"/>
    </row>
    <row r="665" ht="12.75" customHeight="1" s="412">
      <c r="A665" s="325" t="n"/>
      <c r="B665" s="325" t="n"/>
      <c r="C665" s="325" t="n"/>
      <c r="D665" s="325" t="n"/>
      <c r="E665" s="325" t="n"/>
      <c r="F665" s="325" t="n"/>
      <c r="G665" s="325" t="n"/>
      <c r="H665" s="325" t="n"/>
      <c r="I665" s="325" t="n"/>
      <c r="J665" s="325" t="n"/>
      <c r="K665" s="325" t="n"/>
      <c r="L665" s="325" t="n"/>
      <c r="M665" s="325" t="n"/>
      <c r="N665" s="325" t="n"/>
      <c r="O665" s="325" t="n"/>
      <c r="P665" s="325" t="n"/>
      <c r="Q665" s="325" t="n"/>
      <c r="R665" s="325" t="n"/>
      <c r="S665" s="325" t="n"/>
      <c r="T665" s="325" t="n"/>
      <c r="U665" s="325" t="n"/>
      <c r="V665" s="325" t="n"/>
      <c r="W665" s="325" t="n"/>
      <c r="X665" s="325" t="n"/>
      <c r="Y665" s="325" t="n"/>
      <c r="Z665" s="325" t="n"/>
    </row>
    <row r="666" ht="12.75" customHeight="1" s="412">
      <c r="A666" s="325" t="n"/>
      <c r="B666" s="325" t="n"/>
      <c r="C666" s="325" t="n"/>
      <c r="D666" s="325" t="n"/>
      <c r="E666" s="325" t="n"/>
      <c r="F666" s="325" t="n"/>
      <c r="G666" s="325" t="n"/>
      <c r="H666" s="325" t="n"/>
      <c r="I666" s="325" t="n"/>
      <c r="J666" s="325" t="n"/>
      <c r="K666" s="325" t="n"/>
      <c r="L666" s="325" t="n"/>
      <c r="M666" s="325" t="n"/>
      <c r="N666" s="325" t="n"/>
      <c r="O666" s="325" t="n"/>
      <c r="P666" s="325" t="n"/>
      <c r="Q666" s="325" t="n"/>
      <c r="R666" s="325" t="n"/>
      <c r="S666" s="325" t="n"/>
      <c r="T666" s="325" t="n"/>
      <c r="U666" s="325" t="n"/>
      <c r="V666" s="325" t="n"/>
      <c r="W666" s="325" t="n"/>
      <c r="X666" s="325" t="n"/>
      <c r="Y666" s="325" t="n"/>
      <c r="Z666" s="325" t="n"/>
    </row>
    <row r="667" ht="12.75" customHeight="1" s="412">
      <c r="A667" s="325" t="n"/>
      <c r="B667" s="325" t="n"/>
      <c r="C667" s="325" t="n"/>
      <c r="D667" s="325" t="n"/>
      <c r="E667" s="325" t="n"/>
      <c r="F667" s="325" t="n"/>
      <c r="G667" s="325" t="n"/>
      <c r="H667" s="325" t="n"/>
      <c r="I667" s="325" t="n"/>
      <c r="J667" s="325" t="n"/>
      <c r="K667" s="325" t="n"/>
      <c r="L667" s="325" t="n"/>
      <c r="M667" s="325" t="n"/>
      <c r="N667" s="325" t="n"/>
      <c r="O667" s="325" t="n"/>
      <c r="P667" s="325" t="n"/>
      <c r="Q667" s="325" t="n"/>
      <c r="R667" s="325" t="n"/>
      <c r="S667" s="325" t="n"/>
      <c r="T667" s="325" t="n"/>
      <c r="U667" s="325" t="n"/>
      <c r="V667" s="325" t="n"/>
      <c r="W667" s="325" t="n"/>
      <c r="X667" s="325" t="n"/>
      <c r="Y667" s="325" t="n"/>
      <c r="Z667" s="325" t="n"/>
    </row>
    <row r="668" ht="12.75" customHeight="1" s="412">
      <c r="A668" s="325" t="n"/>
      <c r="B668" s="325" t="n"/>
      <c r="C668" s="325" t="n"/>
      <c r="D668" s="325" t="n"/>
      <c r="E668" s="325" t="n"/>
      <c r="F668" s="325" t="n"/>
      <c r="G668" s="325" t="n"/>
      <c r="H668" s="325" t="n"/>
      <c r="I668" s="325" t="n"/>
      <c r="J668" s="325" t="n"/>
      <c r="K668" s="325" t="n"/>
      <c r="L668" s="325" t="n"/>
      <c r="M668" s="325" t="n"/>
      <c r="N668" s="325" t="n"/>
      <c r="O668" s="325" t="n"/>
      <c r="P668" s="325" t="n"/>
      <c r="Q668" s="325" t="n"/>
      <c r="R668" s="325" t="n"/>
      <c r="S668" s="325" t="n"/>
      <c r="T668" s="325" t="n"/>
      <c r="U668" s="325" t="n"/>
      <c r="V668" s="325" t="n"/>
      <c r="W668" s="325" t="n"/>
      <c r="X668" s="325" t="n"/>
      <c r="Y668" s="325" t="n"/>
      <c r="Z668" s="325" t="n"/>
    </row>
    <row r="669" ht="12.75" customHeight="1" s="412">
      <c r="A669" s="325" t="n"/>
      <c r="B669" s="325" t="n"/>
      <c r="C669" s="325" t="n"/>
      <c r="D669" s="325" t="n"/>
      <c r="E669" s="325" t="n"/>
      <c r="F669" s="325" t="n"/>
      <c r="G669" s="325" t="n"/>
      <c r="H669" s="325" t="n"/>
      <c r="I669" s="325" t="n"/>
      <c r="J669" s="325" t="n"/>
      <c r="K669" s="325" t="n"/>
      <c r="L669" s="325" t="n"/>
      <c r="M669" s="325" t="n"/>
      <c r="N669" s="325" t="n"/>
      <c r="O669" s="325" t="n"/>
      <c r="P669" s="325" t="n"/>
      <c r="Q669" s="325" t="n"/>
      <c r="R669" s="325" t="n"/>
      <c r="S669" s="325" t="n"/>
      <c r="T669" s="325" t="n"/>
      <c r="U669" s="325" t="n"/>
      <c r="V669" s="325" t="n"/>
      <c r="W669" s="325" t="n"/>
      <c r="X669" s="325" t="n"/>
      <c r="Y669" s="325" t="n"/>
      <c r="Z669" s="325" t="n"/>
    </row>
    <row r="670" ht="12.75" customHeight="1" s="412">
      <c r="A670" s="325" t="n"/>
      <c r="B670" s="325" t="n"/>
      <c r="C670" s="325" t="n"/>
      <c r="D670" s="325" t="n"/>
      <c r="E670" s="325" t="n"/>
      <c r="F670" s="325" t="n"/>
      <c r="G670" s="325" t="n"/>
      <c r="H670" s="325" t="n"/>
      <c r="I670" s="325" t="n"/>
      <c r="J670" s="325" t="n"/>
      <c r="K670" s="325" t="n"/>
      <c r="L670" s="325" t="n"/>
      <c r="M670" s="325" t="n"/>
      <c r="N670" s="325" t="n"/>
      <c r="O670" s="325" t="n"/>
      <c r="P670" s="325" t="n"/>
      <c r="Q670" s="325" t="n"/>
      <c r="R670" s="325" t="n"/>
      <c r="S670" s="325" t="n"/>
      <c r="T670" s="325" t="n"/>
      <c r="U670" s="325" t="n"/>
      <c r="V670" s="325" t="n"/>
      <c r="W670" s="325" t="n"/>
      <c r="X670" s="325" t="n"/>
      <c r="Y670" s="325" t="n"/>
      <c r="Z670" s="325" t="n"/>
    </row>
    <row r="671" ht="12.75" customHeight="1" s="412">
      <c r="A671" s="325" t="n"/>
      <c r="B671" s="325" t="n"/>
      <c r="C671" s="325" t="n"/>
      <c r="D671" s="325" t="n"/>
      <c r="E671" s="325" t="n"/>
      <c r="F671" s="325" t="n"/>
      <c r="G671" s="325" t="n"/>
      <c r="H671" s="325" t="n"/>
      <c r="I671" s="325" t="n"/>
      <c r="J671" s="325" t="n"/>
      <c r="K671" s="325" t="n"/>
      <c r="L671" s="325" t="n"/>
      <c r="M671" s="325" t="n"/>
      <c r="N671" s="325" t="n"/>
      <c r="O671" s="325" t="n"/>
      <c r="P671" s="325" t="n"/>
      <c r="Q671" s="325" t="n"/>
      <c r="R671" s="325" t="n"/>
      <c r="S671" s="325" t="n"/>
      <c r="T671" s="325" t="n"/>
      <c r="U671" s="325" t="n"/>
      <c r="V671" s="325" t="n"/>
      <c r="W671" s="325" t="n"/>
      <c r="X671" s="325" t="n"/>
      <c r="Y671" s="325" t="n"/>
      <c r="Z671" s="325" t="n"/>
    </row>
    <row r="672" ht="12.75" customHeight="1" s="412">
      <c r="A672" s="325" t="n"/>
      <c r="B672" s="325" t="n"/>
      <c r="C672" s="325" t="n"/>
      <c r="D672" s="325" t="n"/>
      <c r="E672" s="325" t="n"/>
      <c r="F672" s="325" t="n"/>
      <c r="G672" s="325" t="n"/>
      <c r="H672" s="325" t="n"/>
      <c r="I672" s="325" t="n"/>
      <c r="J672" s="325" t="n"/>
      <c r="K672" s="325" t="n"/>
      <c r="L672" s="325" t="n"/>
      <c r="M672" s="325" t="n"/>
      <c r="N672" s="325" t="n"/>
      <c r="O672" s="325" t="n"/>
      <c r="P672" s="325" t="n"/>
      <c r="Q672" s="325" t="n"/>
      <c r="R672" s="325" t="n"/>
      <c r="S672" s="325" t="n"/>
      <c r="T672" s="325" t="n"/>
      <c r="U672" s="325" t="n"/>
      <c r="V672" s="325" t="n"/>
      <c r="W672" s="325" t="n"/>
      <c r="X672" s="325" t="n"/>
      <c r="Y672" s="325" t="n"/>
      <c r="Z672" s="325" t="n"/>
    </row>
    <row r="673" ht="12.75" customHeight="1" s="412">
      <c r="A673" s="325" t="n"/>
      <c r="B673" s="325" t="n"/>
      <c r="C673" s="325" t="n"/>
      <c r="D673" s="325" t="n"/>
      <c r="E673" s="325" t="n"/>
      <c r="F673" s="325" t="n"/>
      <c r="G673" s="325" t="n"/>
      <c r="H673" s="325" t="n"/>
      <c r="I673" s="325" t="n"/>
      <c r="J673" s="325" t="n"/>
      <c r="K673" s="325" t="n"/>
      <c r="L673" s="325" t="n"/>
      <c r="M673" s="325" t="n"/>
      <c r="N673" s="325" t="n"/>
      <c r="O673" s="325" t="n"/>
      <c r="P673" s="325" t="n"/>
      <c r="Q673" s="325" t="n"/>
      <c r="R673" s="325" t="n"/>
      <c r="S673" s="325" t="n"/>
      <c r="T673" s="325" t="n"/>
      <c r="U673" s="325" t="n"/>
      <c r="V673" s="325" t="n"/>
      <c r="W673" s="325" t="n"/>
      <c r="X673" s="325" t="n"/>
      <c r="Y673" s="325" t="n"/>
      <c r="Z673" s="325" t="n"/>
    </row>
    <row r="674" ht="12.75" customHeight="1" s="412">
      <c r="A674" s="325" t="n"/>
      <c r="B674" s="325" t="n"/>
      <c r="C674" s="325" t="n"/>
      <c r="D674" s="325" t="n"/>
      <c r="E674" s="325" t="n"/>
      <c r="F674" s="325" t="n"/>
      <c r="G674" s="325" t="n"/>
      <c r="H674" s="325" t="n"/>
      <c r="I674" s="325" t="n"/>
      <c r="J674" s="325" t="n"/>
      <c r="K674" s="325" t="n"/>
      <c r="L674" s="325" t="n"/>
      <c r="M674" s="325" t="n"/>
      <c r="N674" s="325" t="n"/>
      <c r="O674" s="325" t="n"/>
      <c r="P674" s="325" t="n"/>
      <c r="Q674" s="325" t="n"/>
      <c r="R674" s="325" t="n"/>
      <c r="S674" s="325" t="n"/>
      <c r="T674" s="325" t="n"/>
      <c r="U674" s="325" t="n"/>
      <c r="V674" s="325" t="n"/>
      <c r="W674" s="325" t="n"/>
      <c r="X674" s="325" t="n"/>
      <c r="Y674" s="325" t="n"/>
      <c r="Z674" s="325" t="n"/>
    </row>
    <row r="675" ht="12.75" customHeight="1" s="412">
      <c r="A675" s="325" t="n"/>
      <c r="B675" s="325" t="n"/>
      <c r="C675" s="325" t="n"/>
      <c r="D675" s="325" t="n"/>
      <c r="E675" s="325" t="n"/>
      <c r="F675" s="325" t="n"/>
      <c r="G675" s="325" t="n"/>
      <c r="H675" s="325" t="n"/>
      <c r="I675" s="325" t="n"/>
      <c r="J675" s="325" t="n"/>
      <c r="K675" s="325" t="n"/>
      <c r="L675" s="325" t="n"/>
      <c r="M675" s="325" t="n"/>
      <c r="N675" s="325" t="n"/>
      <c r="O675" s="325" t="n"/>
      <c r="P675" s="325" t="n"/>
      <c r="Q675" s="325" t="n"/>
      <c r="R675" s="325" t="n"/>
      <c r="S675" s="325" t="n"/>
      <c r="T675" s="325" t="n"/>
      <c r="U675" s="325" t="n"/>
      <c r="V675" s="325" t="n"/>
      <c r="W675" s="325" t="n"/>
      <c r="X675" s="325" t="n"/>
      <c r="Y675" s="325" t="n"/>
      <c r="Z675" s="325" t="n"/>
    </row>
    <row r="676" ht="12.75" customHeight="1" s="412">
      <c r="A676" s="325" t="n"/>
      <c r="B676" s="325" t="n"/>
      <c r="C676" s="325" t="n"/>
      <c r="D676" s="325" t="n"/>
      <c r="E676" s="325" t="n"/>
      <c r="F676" s="325" t="n"/>
      <c r="G676" s="325" t="n"/>
      <c r="H676" s="325" t="n"/>
      <c r="I676" s="325" t="n"/>
      <c r="J676" s="325" t="n"/>
      <c r="K676" s="325" t="n"/>
      <c r="L676" s="325" t="n"/>
      <c r="M676" s="325" t="n"/>
      <c r="N676" s="325" t="n"/>
      <c r="O676" s="325" t="n"/>
      <c r="P676" s="325" t="n"/>
      <c r="Q676" s="325" t="n"/>
      <c r="R676" s="325" t="n"/>
      <c r="S676" s="325" t="n"/>
      <c r="T676" s="325" t="n"/>
      <c r="U676" s="325" t="n"/>
      <c r="V676" s="325" t="n"/>
      <c r="W676" s="325" t="n"/>
      <c r="X676" s="325" t="n"/>
      <c r="Y676" s="325" t="n"/>
      <c r="Z676" s="325" t="n"/>
    </row>
    <row r="677" ht="12.75" customHeight="1" s="412">
      <c r="A677" s="325" t="n"/>
      <c r="B677" s="325" t="n"/>
      <c r="C677" s="325" t="n"/>
      <c r="D677" s="325" t="n"/>
      <c r="E677" s="325" t="n"/>
      <c r="F677" s="325" t="n"/>
      <c r="G677" s="325" t="n"/>
      <c r="H677" s="325" t="n"/>
      <c r="I677" s="325" t="n"/>
      <c r="J677" s="325" t="n"/>
      <c r="K677" s="325" t="n"/>
      <c r="L677" s="325" t="n"/>
      <c r="M677" s="325" t="n"/>
      <c r="N677" s="325" t="n"/>
      <c r="O677" s="325" t="n"/>
      <c r="P677" s="325" t="n"/>
      <c r="Q677" s="325" t="n"/>
      <c r="R677" s="325" t="n"/>
      <c r="S677" s="325" t="n"/>
      <c r="T677" s="325" t="n"/>
      <c r="U677" s="325" t="n"/>
      <c r="V677" s="325" t="n"/>
      <c r="W677" s="325" t="n"/>
      <c r="X677" s="325" t="n"/>
      <c r="Y677" s="325" t="n"/>
      <c r="Z677" s="325" t="n"/>
    </row>
    <row r="678" ht="12.75" customHeight="1" s="412">
      <c r="A678" s="325" t="n"/>
      <c r="B678" s="325" t="n"/>
      <c r="C678" s="325" t="n"/>
      <c r="D678" s="325" t="n"/>
      <c r="E678" s="325" t="n"/>
      <c r="F678" s="325" t="n"/>
      <c r="G678" s="325" t="n"/>
      <c r="H678" s="325" t="n"/>
      <c r="I678" s="325" t="n"/>
      <c r="J678" s="325" t="n"/>
      <c r="K678" s="325" t="n"/>
      <c r="L678" s="325" t="n"/>
      <c r="M678" s="325" t="n"/>
      <c r="N678" s="325" t="n"/>
      <c r="O678" s="325" t="n"/>
      <c r="P678" s="325" t="n"/>
      <c r="Q678" s="325" t="n"/>
      <c r="R678" s="325" t="n"/>
      <c r="S678" s="325" t="n"/>
      <c r="T678" s="325" t="n"/>
      <c r="U678" s="325" t="n"/>
      <c r="V678" s="325" t="n"/>
      <c r="W678" s="325" t="n"/>
      <c r="X678" s="325" t="n"/>
      <c r="Y678" s="325" t="n"/>
      <c r="Z678" s="325" t="n"/>
    </row>
    <row r="679" ht="12.75" customHeight="1" s="412">
      <c r="A679" s="325" t="n"/>
      <c r="B679" s="325" t="n"/>
      <c r="C679" s="325" t="n"/>
      <c r="D679" s="325" t="n"/>
      <c r="E679" s="325" t="n"/>
      <c r="F679" s="325" t="n"/>
      <c r="G679" s="325" t="n"/>
      <c r="H679" s="325" t="n"/>
      <c r="I679" s="325" t="n"/>
      <c r="J679" s="325" t="n"/>
      <c r="K679" s="325" t="n"/>
      <c r="L679" s="325" t="n"/>
      <c r="M679" s="325" t="n"/>
      <c r="N679" s="325" t="n"/>
      <c r="O679" s="325" t="n"/>
      <c r="P679" s="325" t="n"/>
      <c r="Q679" s="325" t="n"/>
      <c r="R679" s="325" t="n"/>
      <c r="S679" s="325" t="n"/>
      <c r="T679" s="325" t="n"/>
      <c r="U679" s="325" t="n"/>
      <c r="V679" s="325" t="n"/>
      <c r="W679" s="325" t="n"/>
      <c r="X679" s="325" t="n"/>
      <c r="Y679" s="325" t="n"/>
      <c r="Z679" s="325" t="n"/>
    </row>
    <row r="680" ht="12.75" customHeight="1" s="412">
      <c r="A680" s="325" t="n"/>
      <c r="B680" s="325" t="n"/>
      <c r="C680" s="325" t="n"/>
      <c r="D680" s="325" t="n"/>
      <c r="E680" s="325" t="n"/>
      <c r="F680" s="325" t="n"/>
      <c r="G680" s="325" t="n"/>
      <c r="H680" s="325" t="n"/>
      <c r="I680" s="325" t="n"/>
      <c r="J680" s="325" t="n"/>
      <c r="K680" s="325" t="n"/>
      <c r="L680" s="325" t="n"/>
      <c r="M680" s="325" t="n"/>
      <c r="N680" s="325" t="n"/>
      <c r="O680" s="325" t="n"/>
      <c r="P680" s="325" t="n"/>
      <c r="Q680" s="325" t="n"/>
      <c r="R680" s="325" t="n"/>
      <c r="S680" s="325" t="n"/>
      <c r="T680" s="325" t="n"/>
      <c r="U680" s="325" t="n"/>
      <c r="V680" s="325" t="n"/>
      <c r="W680" s="325" t="n"/>
      <c r="X680" s="325" t="n"/>
      <c r="Y680" s="325" t="n"/>
      <c r="Z680" s="325" t="n"/>
    </row>
    <row r="681" ht="12.75" customHeight="1" s="412">
      <c r="A681" s="325" t="n"/>
      <c r="B681" s="325" t="n"/>
      <c r="C681" s="325" t="n"/>
      <c r="D681" s="325" t="n"/>
      <c r="E681" s="325" t="n"/>
      <c r="F681" s="325" t="n"/>
      <c r="G681" s="325" t="n"/>
      <c r="H681" s="325" t="n"/>
      <c r="I681" s="325" t="n"/>
      <c r="J681" s="325" t="n"/>
      <c r="K681" s="325" t="n"/>
      <c r="L681" s="325" t="n"/>
      <c r="M681" s="325" t="n"/>
      <c r="N681" s="325" t="n"/>
      <c r="O681" s="325" t="n"/>
      <c r="P681" s="325" t="n"/>
      <c r="Q681" s="325" t="n"/>
      <c r="R681" s="325" t="n"/>
      <c r="S681" s="325" t="n"/>
      <c r="T681" s="325" t="n"/>
      <c r="U681" s="325" t="n"/>
      <c r="V681" s="325" t="n"/>
      <c r="W681" s="325" t="n"/>
      <c r="X681" s="325" t="n"/>
      <c r="Y681" s="325" t="n"/>
      <c r="Z681" s="325" t="n"/>
    </row>
    <row r="682" ht="12.75" customHeight="1" s="412">
      <c r="A682" s="325" t="n"/>
      <c r="B682" s="325" t="n"/>
      <c r="C682" s="325" t="n"/>
      <c r="D682" s="325" t="n"/>
      <c r="E682" s="325" t="n"/>
      <c r="F682" s="325" t="n"/>
      <c r="G682" s="325" t="n"/>
      <c r="H682" s="325" t="n"/>
      <c r="I682" s="325" t="n"/>
      <c r="J682" s="325" t="n"/>
      <c r="K682" s="325" t="n"/>
      <c r="L682" s="325" t="n"/>
      <c r="M682" s="325" t="n"/>
      <c r="N682" s="325" t="n"/>
      <c r="O682" s="325" t="n"/>
      <c r="P682" s="325" t="n"/>
      <c r="Q682" s="325" t="n"/>
      <c r="R682" s="325" t="n"/>
      <c r="S682" s="325" t="n"/>
      <c r="T682" s="325" t="n"/>
      <c r="U682" s="325" t="n"/>
      <c r="V682" s="325" t="n"/>
      <c r="W682" s="325" t="n"/>
      <c r="X682" s="325" t="n"/>
      <c r="Y682" s="325" t="n"/>
      <c r="Z682" s="325" t="n"/>
    </row>
    <row r="683" ht="12.75" customHeight="1" s="412">
      <c r="A683" s="325" t="n"/>
      <c r="B683" s="325" t="n"/>
      <c r="C683" s="325" t="n"/>
      <c r="D683" s="325" t="n"/>
      <c r="E683" s="325" t="n"/>
      <c r="F683" s="325" t="n"/>
      <c r="G683" s="325" t="n"/>
      <c r="H683" s="325" t="n"/>
      <c r="I683" s="325" t="n"/>
      <c r="J683" s="325" t="n"/>
      <c r="K683" s="325" t="n"/>
      <c r="L683" s="325" t="n"/>
      <c r="M683" s="325" t="n"/>
      <c r="N683" s="325" t="n"/>
      <c r="O683" s="325" t="n"/>
      <c r="P683" s="325" t="n"/>
      <c r="Q683" s="325" t="n"/>
      <c r="R683" s="325" t="n"/>
      <c r="S683" s="325" t="n"/>
      <c r="T683" s="325" t="n"/>
      <c r="U683" s="325" t="n"/>
      <c r="V683" s="325" t="n"/>
      <c r="W683" s="325" t="n"/>
      <c r="X683" s="325" t="n"/>
      <c r="Y683" s="325" t="n"/>
      <c r="Z683" s="325" t="n"/>
    </row>
    <row r="684" ht="12.75" customHeight="1" s="412">
      <c r="A684" s="325" t="n"/>
      <c r="B684" s="325" t="n"/>
      <c r="C684" s="325" t="n"/>
      <c r="D684" s="325" t="n"/>
      <c r="E684" s="325" t="n"/>
      <c r="F684" s="325" t="n"/>
      <c r="G684" s="325" t="n"/>
      <c r="H684" s="325" t="n"/>
      <c r="I684" s="325" t="n"/>
      <c r="J684" s="325" t="n"/>
      <c r="K684" s="325" t="n"/>
      <c r="L684" s="325" t="n"/>
      <c r="M684" s="325" t="n"/>
      <c r="N684" s="325" t="n"/>
      <c r="O684" s="325" t="n"/>
      <c r="P684" s="325" t="n"/>
      <c r="Q684" s="325" t="n"/>
      <c r="R684" s="325" t="n"/>
      <c r="S684" s="325" t="n"/>
      <c r="T684" s="325" t="n"/>
      <c r="U684" s="325" t="n"/>
      <c r="V684" s="325" t="n"/>
      <c r="W684" s="325" t="n"/>
      <c r="X684" s="325" t="n"/>
      <c r="Y684" s="325" t="n"/>
      <c r="Z684" s="325" t="n"/>
    </row>
    <row r="685" ht="12.75" customHeight="1" s="412">
      <c r="A685" s="325" t="n"/>
      <c r="B685" s="325" t="n"/>
      <c r="C685" s="325" t="n"/>
      <c r="D685" s="325" t="n"/>
      <c r="E685" s="325" t="n"/>
      <c r="F685" s="325" t="n"/>
      <c r="G685" s="325" t="n"/>
      <c r="H685" s="325" t="n"/>
      <c r="I685" s="325" t="n"/>
      <c r="J685" s="325" t="n"/>
      <c r="K685" s="325" t="n"/>
      <c r="L685" s="325" t="n"/>
      <c r="M685" s="325" t="n"/>
      <c r="N685" s="325" t="n"/>
      <c r="O685" s="325" t="n"/>
      <c r="P685" s="325" t="n"/>
      <c r="Q685" s="325" t="n"/>
      <c r="R685" s="325" t="n"/>
      <c r="S685" s="325" t="n"/>
      <c r="T685" s="325" t="n"/>
      <c r="U685" s="325" t="n"/>
      <c r="V685" s="325" t="n"/>
      <c r="W685" s="325" t="n"/>
      <c r="X685" s="325" t="n"/>
      <c r="Y685" s="325" t="n"/>
      <c r="Z685" s="325" t="n"/>
    </row>
    <row r="686" ht="12.75" customHeight="1" s="412">
      <c r="A686" s="325" t="n"/>
      <c r="B686" s="325" t="n"/>
      <c r="C686" s="325" t="n"/>
      <c r="D686" s="325" t="n"/>
      <c r="E686" s="325" t="n"/>
      <c r="F686" s="325" t="n"/>
      <c r="G686" s="325" t="n"/>
      <c r="H686" s="325" t="n"/>
      <c r="I686" s="325" t="n"/>
      <c r="J686" s="325" t="n"/>
      <c r="K686" s="325" t="n"/>
      <c r="L686" s="325" t="n"/>
      <c r="M686" s="325" t="n"/>
      <c r="N686" s="325" t="n"/>
      <c r="O686" s="325" t="n"/>
      <c r="P686" s="325" t="n"/>
      <c r="Q686" s="325" t="n"/>
      <c r="R686" s="325" t="n"/>
      <c r="S686" s="325" t="n"/>
      <c r="T686" s="325" t="n"/>
      <c r="U686" s="325" t="n"/>
      <c r="V686" s="325" t="n"/>
      <c r="W686" s="325" t="n"/>
      <c r="X686" s="325" t="n"/>
      <c r="Y686" s="325" t="n"/>
      <c r="Z686" s="325" t="n"/>
    </row>
    <row r="687" ht="12.75" customHeight="1" s="412">
      <c r="A687" s="325" t="n"/>
      <c r="B687" s="325" t="n"/>
      <c r="C687" s="325" t="n"/>
      <c r="D687" s="325" t="n"/>
      <c r="E687" s="325" t="n"/>
      <c r="F687" s="325" t="n"/>
      <c r="G687" s="325" t="n"/>
      <c r="H687" s="325" t="n"/>
      <c r="I687" s="325" t="n"/>
      <c r="J687" s="325" t="n"/>
      <c r="K687" s="325" t="n"/>
      <c r="L687" s="325" t="n"/>
      <c r="M687" s="325" t="n"/>
      <c r="N687" s="325" t="n"/>
      <c r="O687" s="325" t="n"/>
      <c r="P687" s="325" t="n"/>
      <c r="Q687" s="325" t="n"/>
      <c r="R687" s="325" t="n"/>
      <c r="S687" s="325" t="n"/>
      <c r="T687" s="325" t="n"/>
      <c r="U687" s="325" t="n"/>
      <c r="V687" s="325" t="n"/>
      <c r="W687" s="325" t="n"/>
      <c r="X687" s="325" t="n"/>
      <c r="Y687" s="325" t="n"/>
      <c r="Z687" s="325" t="n"/>
    </row>
    <row r="688" ht="12.75" customHeight="1" s="412">
      <c r="A688" s="325" t="n"/>
      <c r="B688" s="325" t="n"/>
      <c r="C688" s="325" t="n"/>
      <c r="D688" s="325" t="n"/>
      <c r="E688" s="325" t="n"/>
      <c r="F688" s="325" t="n"/>
      <c r="G688" s="325" t="n"/>
      <c r="H688" s="325" t="n"/>
      <c r="I688" s="325" t="n"/>
      <c r="J688" s="325" t="n"/>
      <c r="K688" s="325" t="n"/>
      <c r="L688" s="325" t="n"/>
      <c r="M688" s="325" t="n"/>
      <c r="N688" s="325" t="n"/>
      <c r="O688" s="325" t="n"/>
      <c r="P688" s="325" t="n"/>
      <c r="Q688" s="325" t="n"/>
      <c r="R688" s="325" t="n"/>
      <c r="S688" s="325" t="n"/>
      <c r="T688" s="325" t="n"/>
      <c r="U688" s="325" t="n"/>
      <c r="V688" s="325" t="n"/>
      <c r="W688" s="325" t="n"/>
      <c r="X688" s="325" t="n"/>
      <c r="Y688" s="325" t="n"/>
      <c r="Z688" s="325" t="n"/>
    </row>
    <row r="689" ht="12.75" customHeight="1" s="412">
      <c r="A689" s="325" t="n"/>
      <c r="B689" s="325" t="n"/>
      <c r="C689" s="325" t="n"/>
      <c r="D689" s="325" t="n"/>
      <c r="E689" s="325" t="n"/>
      <c r="F689" s="325" t="n"/>
      <c r="G689" s="325" t="n"/>
      <c r="H689" s="325" t="n"/>
      <c r="I689" s="325" t="n"/>
      <c r="J689" s="325" t="n"/>
      <c r="K689" s="325" t="n"/>
      <c r="L689" s="325" t="n"/>
      <c r="M689" s="325" t="n"/>
      <c r="N689" s="325" t="n"/>
      <c r="O689" s="325" t="n"/>
      <c r="P689" s="325" t="n"/>
      <c r="Q689" s="325" t="n"/>
      <c r="R689" s="325" t="n"/>
      <c r="S689" s="325" t="n"/>
      <c r="T689" s="325" t="n"/>
      <c r="U689" s="325" t="n"/>
      <c r="V689" s="325" t="n"/>
      <c r="W689" s="325" t="n"/>
      <c r="X689" s="325" t="n"/>
      <c r="Y689" s="325" t="n"/>
      <c r="Z689" s="325" t="n"/>
    </row>
    <row r="690" ht="12.75" customHeight="1" s="412">
      <c r="A690" s="325" t="n"/>
      <c r="B690" s="325" t="n"/>
      <c r="C690" s="325" t="n"/>
      <c r="D690" s="325" t="n"/>
      <c r="E690" s="325" t="n"/>
      <c r="F690" s="325" t="n"/>
      <c r="G690" s="325" t="n"/>
      <c r="H690" s="325" t="n"/>
      <c r="I690" s="325" t="n"/>
      <c r="J690" s="325" t="n"/>
      <c r="K690" s="325" t="n"/>
      <c r="L690" s="325" t="n"/>
      <c r="M690" s="325" t="n"/>
      <c r="N690" s="325" t="n"/>
      <c r="O690" s="325" t="n"/>
      <c r="P690" s="325" t="n"/>
      <c r="Q690" s="325" t="n"/>
      <c r="R690" s="325" t="n"/>
      <c r="S690" s="325" t="n"/>
      <c r="T690" s="325" t="n"/>
      <c r="U690" s="325" t="n"/>
      <c r="V690" s="325" t="n"/>
      <c r="W690" s="325" t="n"/>
      <c r="X690" s="325" t="n"/>
      <c r="Y690" s="325" t="n"/>
      <c r="Z690" s="325" t="n"/>
    </row>
    <row r="691" ht="12.75" customHeight="1" s="412">
      <c r="A691" s="325" t="n"/>
      <c r="B691" s="325" t="n"/>
      <c r="C691" s="325" t="n"/>
      <c r="D691" s="325" t="n"/>
      <c r="E691" s="325" t="n"/>
      <c r="F691" s="325" t="n"/>
      <c r="G691" s="325" t="n"/>
      <c r="H691" s="325" t="n"/>
      <c r="I691" s="325" t="n"/>
      <c r="J691" s="325" t="n"/>
      <c r="K691" s="325" t="n"/>
      <c r="L691" s="325" t="n"/>
      <c r="M691" s="325" t="n"/>
      <c r="N691" s="325" t="n"/>
      <c r="O691" s="325" t="n"/>
      <c r="P691" s="325" t="n"/>
      <c r="Q691" s="325" t="n"/>
      <c r="R691" s="325" t="n"/>
      <c r="S691" s="325" t="n"/>
      <c r="T691" s="325" t="n"/>
      <c r="U691" s="325" t="n"/>
      <c r="V691" s="325" t="n"/>
      <c r="W691" s="325" t="n"/>
      <c r="X691" s="325" t="n"/>
      <c r="Y691" s="325" t="n"/>
      <c r="Z691" s="325" t="n"/>
    </row>
    <row r="692" ht="12.75" customHeight="1" s="412">
      <c r="A692" s="325" t="n"/>
      <c r="B692" s="325" t="n"/>
      <c r="C692" s="325" t="n"/>
      <c r="D692" s="325" t="n"/>
      <c r="E692" s="325" t="n"/>
      <c r="F692" s="325" t="n"/>
      <c r="G692" s="325" t="n"/>
      <c r="H692" s="325" t="n"/>
      <c r="I692" s="325" t="n"/>
      <c r="J692" s="325" t="n"/>
      <c r="K692" s="325" t="n"/>
      <c r="L692" s="325" t="n"/>
      <c r="M692" s="325" t="n"/>
      <c r="N692" s="325" t="n"/>
      <c r="O692" s="325" t="n"/>
      <c r="P692" s="325" t="n"/>
      <c r="Q692" s="325" t="n"/>
      <c r="R692" s="325" t="n"/>
      <c r="S692" s="325" t="n"/>
      <c r="T692" s="325" t="n"/>
      <c r="U692" s="325" t="n"/>
      <c r="V692" s="325" t="n"/>
      <c r="W692" s="325" t="n"/>
      <c r="X692" s="325" t="n"/>
      <c r="Y692" s="325" t="n"/>
      <c r="Z692" s="325" t="n"/>
    </row>
    <row r="693" ht="12.75" customHeight="1" s="412">
      <c r="A693" s="325" t="n"/>
      <c r="B693" s="325" t="n"/>
      <c r="C693" s="325" t="n"/>
      <c r="D693" s="325" t="n"/>
      <c r="E693" s="325" t="n"/>
      <c r="F693" s="325" t="n"/>
      <c r="G693" s="325" t="n"/>
      <c r="H693" s="325" t="n"/>
      <c r="I693" s="325" t="n"/>
      <c r="J693" s="325" t="n"/>
      <c r="K693" s="325" t="n"/>
      <c r="L693" s="325" t="n"/>
      <c r="M693" s="325" t="n"/>
      <c r="N693" s="325" t="n"/>
      <c r="O693" s="325" t="n"/>
      <c r="P693" s="325" t="n"/>
      <c r="Q693" s="325" t="n"/>
      <c r="R693" s="325" t="n"/>
      <c r="S693" s="325" t="n"/>
      <c r="T693" s="325" t="n"/>
      <c r="U693" s="325" t="n"/>
      <c r="V693" s="325" t="n"/>
      <c r="W693" s="325" t="n"/>
      <c r="X693" s="325" t="n"/>
      <c r="Y693" s="325" t="n"/>
      <c r="Z693" s="325" t="n"/>
    </row>
    <row r="694" ht="12.75" customHeight="1" s="412">
      <c r="A694" s="325" t="n"/>
      <c r="B694" s="325" t="n"/>
      <c r="C694" s="325" t="n"/>
      <c r="D694" s="325" t="n"/>
      <c r="E694" s="325" t="n"/>
      <c r="F694" s="325" t="n"/>
      <c r="G694" s="325" t="n"/>
      <c r="H694" s="325" t="n"/>
      <c r="I694" s="325" t="n"/>
      <c r="J694" s="325" t="n"/>
      <c r="K694" s="325" t="n"/>
      <c r="L694" s="325" t="n"/>
      <c r="M694" s="325" t="n"/>
      <c r="N694" s="325" t="n"/>
      <c r="O694" s="325" t="n"/>
      <c r="P694" s="325" t="n"/>
      <c r="Q694" s="325" t="n"/>
      <c r="R694" s="325" t="n"/>
      <c r="S694" s="325" t="n"/>
      <c r="T694" s="325" t="n"/>
      <c r="U694" s="325" t="n"/>
      <c r="V694" s="325" t="n"/>
      <c r="W694" s="325" t="n"/>
      <c r="X694" s="325" t="n"/>
      <c r="Y694" s="325" t="n"/>
      <c r="Z694" s="325" t="n"/>
    </row>
    <row r="695" ht="12.75" customHeight="1" s="412">
      <c r="A695" s="325" t="n"/>
      <c r="B695" s="325" t="n"/>
      <c r="C695" s="325" t="n"/>
      <c r="D695" s="325" t="n"/>
      <c r="E695" s="325" t="n"/>
      <c r="F695" s="325" t="n"/>
      <c r="G695" s="325" t="n"/>
      <c r="H695" s="325" t="n"/>
      <c r="I695" s="325" t="n"/>
      <c r="J695" s="325" t="n"/>
      <c r="K695" s="325" t="n"/>
      <c r="L695" s="325" t="n"/>
      <c r="M695" s="325" t="n"/>
      <c r="N695" s="325" t="n"/>
      <c r="O695" s="325" t="n"/>
      <c r="P695" s="325" t="n"/>
      <c r="Q695" s="325" t="n"/>
      <c r="R695" s="325" t="n"/>
      <c r="S695" s="325" t="n"/>
      <c r="T695" s="325" t="n"/>
      <c r="U695" s="325" t="n"/>
      <c r="V695" s="325" t="n"/>
      <c r="W695" s="325" t="n"/>
      <c r="X695" s="325" t="n"/>
      <c r="Y695" s="325" t="n"/>
      <c r="Z695" s="325" t="n"/>
    </row>
    <row r="696" ht="12.75" customHeight="1" s="412">
      <c r="A696" s="325" t="n"/>
      <c r="B696" s="325" t="n"/>
      <c r="C696" s="325" t="n"/>
      <c r="D696" s="325" t="n"/>
      <c r="E696" s="325" t="n"/>
      <c r="F696" s="325" t="n"/>
      <c r="G696" s="325" t="n"/>
      <c r="H696" s="325" t="n"/>
      <c r="I696" s="325" t="n"/>
      <c r="J696" s="325" t="n"/>
      <c r="K696" s="325" t="n"/>
      <c r="L696" s="325" t="n"/>
      <c r="M696" s="325" t="n"/>
      <c r="N696" s="325" t="n"/>
      <c r="O696" s="325" t="n"/>
      <c r="P696" s="325" t="n"/>
      <c r="Q696" s="325" t="n"/>
      <c r="R696" s="325" t="n"/>
      <c r="S696" s="325" t="n"/>
      <c r="T696" s="325" t="n"/>
      <c r="U696" s="325" t="n"/>
      <c r="V696" s="325" t="n"/>
      <c r="W696" s="325" t="n"/>
      <c r="X696" s="325" t="n"/>
      <c r="Y696" s="325" t="n"/>
      <c r="Z696" s="325" t="n"/>
    </row>
    <row r="697" ht="12.75" customHeight="1" s="412">
      <c r="A697" s="325" t="n"/>
      <c r="B697" s="325" t="n"/>
      <c r="C697" s="325" t="n"/>
      <c r="D697" s="325" t="n"/>
      <c r="E697" s="325" t="n"/>
      <c r="F697" s="325" t="n"/>
      <c r="G697" s="325" t="n"/>
      <c r="H697" s="325" t="n"/>
      <c r="I697" s="325" t="n"/>
      <c r="J697" s="325" t="n"/>
      <c r="K697" s="325" t="n"/>
      <c r="L697" s="325" t="n"/>
      <c r="M697" s="325" t="n"/>
      <c r="N697" s="325" t="n"/>
      <c r="O697" s="325" t="n"/>
      <c r="P697" s="325" t="n"/>
      <c r="Q697" s="325" t="n"/>
      <c r="R697" s="325" t="n"/>
      <c r="S697" s="325" t="n"/>
      <c r="T697" s="325" t="n"/>
      <c r="U697" s="325" t="n"/>
      <c r="V697" s="325" t="n"/>
      <c r="W697" s="325" t="n"/>
      <c r="X697" s="325" t="n"/>
      <c r="Y697" s="325" t="n"/>
      <c r="Z697" s="325" t="n"/>
    </row>
    <row r="698" ht="12.75" customHeight="1" s="412">
      <c r="A698" s="325" t="n"/>
      <c r="B698" s="325" t="n"/>
      <c r="C698" s="325" t="n"/>
      <c r="D698" s="325" t="n"/>
      <c r="E698" s="325" t="n"/>
      <c r="F698" s="325" t="n"/>
      <c r="G698" s="325" t="n"/>
      <c r="H698" s="325" t="n"/>
      <c r="I698" s="325" t="n"/>
      <c r="J698" s="325" t="n"/>
      <c r="K698" s="325" t="n"/>
      <c r="L698" s="325" t="n"/>
      <c r="M698" s="325" t="n"/>
      <c r="N698" s="325" t="n"/>
      <c r="O698" s="325" t="n"/>
      <c r="P698" s="325" t="n"/>
      <c r="Q698" s="325" t="n"/>
      <c r="R698" s="325" t="n"/>
      <c r="S698" s="325" t="n"/>
      <c r="T698" s="325" t="n"/>
      <c r="U698" s="325" t="n"/>
      <c r="V698" s="325" t="n"/>
      <c r="W698" s="325" t="n"/>
      <c r="X698" s="325" t="n"/>
      <c r="Y698" s="325" t="n"/>
      <c r="Z698" s="325" t="n"/>
    </row>
    <row r="699" ht="12.75" customHeight="1" s="412">
      <c r="A699" s="325" t="n"/>
      <c r="B699" s="325" t="n"/>
      <c r="C699" s="325" t="n"/>
      <c r="D699" s="325" t="n"/>
      <c r="E699" s="325" t="n"/>
      <c r="F699" s="325" t="n"/>
      <c r="G699" s="325" t="n"/>
      <c r="H699" s="325" t="n"/>
      <c r="I699" s="325" t="n"/>
      <c r="J699" s="325" t="n"/>
      <c r="K699" s="325" t="n"/>
      <c r="L699" s="325" t="n"/>
      <c r="M699" s="325" t="n"/>
      <c r="N699" s="325" t="n"/>
      <c r="O699" s="325" t="n"/>
      <c r="P699" s="325" t="n"/>
      <c r="Q699" s="325" t="n"/>
      <c r="R699" s="325" t="n"/>
      <c r="S699" s="325" t="n"/>
      <c r="T699" s="325" t="n"/>
      <c r="U699" s="325" t="n"/>
      <c r="V699" s="325" t="n"/>
      <c r="W699" s="325" t="n"/>
      <c r="X699" s="325" t="n"/>
      <c r="Y699" s="325" t="n"/>
      <c r="Z699" s="325" t="n"/>
    </row>
    <row r="700" ht="12.75" customHeight="1" s="412">
      <c r="A700" s="325" t="n"/>
      <c r="B700" s="325" t="n"/>
      <c r="C700" s="325" t="n"/>
      <c r="D700" s="325" t="n"/>
      <c r="E700" s="325" t="n"/>
      <c r="F700" s="325" t="n"/>
      <c r="G700" s="325" t="n"/>
      <c r="H700" s="325" t="n"/>
      <c r="I700" s="325" t="n"/>
      <c r="J700" s="325" t="n"/>
      <c r="K700" s="325" t="n"/>
      <c r="L700" s="325" t="n"/>
      <c r="M700" s="325" t="n"/>
      <c r="N700" s="325" t="n"/>
      <c r="O700" s="325" t="n"/>
      <c r="P700" s="325" t="n"/>
      <c r="Q700" s="325" t="n"/>
      <c r="R700" s="325" t="n"/>
      <c r="S700" s="325" t="n"/>
      <c r="T700" s="325" t="n"/>
      <c r="U700" s="325" t="n"/>
      <c r="V700" s="325" t="n"/>
      <c r="W700" s="325" t="n"/>
      <c r="X700" s="325" t="n"/>
      <c r="Y700" s="325" t="n"/>
      <c r="Z700" s="325" t="n"/>
    </row>
    <row r="701" ht="12.75" customHeight="1" s="412">
      <c r="A701" s="325" t="n"/>
      <c r="B701" s="325" t="n"/>
      <c r="C701" s="325" t="n"/>
      <c r="D701" s="325" t="n"/>
      <c r="E701" s="325" t="n"/>
      <c r="F701" s="325" t="n"/>
      <c r="G701" s="325" t="n"/>
      <c r="H701" s="325" t="n"/>
      <c r="I701" s="325" t="n"/>
      <c r="J701" s="325" t="n"/>
      <c r="K701" s="325" t="n"/>
      <c r="L701" s="325" t="n"/>
      <c r="M701" s="325" t="n"/>
      <c r="N701" s="325" t="n"/>
      <c r="O701" s="325" t="n"/>
      <c r="P701" s="325" t="n"/>
      <c r="Q701" s="325" t="n"/>
      <c r="R701" s="325" t="n"/>
      <c r="S701" s="325" t="n"/>
      <c r="T701" s="325" t="n"/>
      <c r="U701" s="325" t="n"/>
      <c r="V701" s="325" t="n"/>
      <c r="W701" s="325" t="n"/>
      <c r="X701" s="325" t="n"/>
      <c r="Y701" s="325" t="n"/>
      <c r="Z701" s="325" t="n"/>
    </row>
    <row r="702" ht="12.75" customHeight="1" s="412">
      <c r="A702" s="325" t="n"/>
      <c r="B702" s="325" t="n"/>
      <c r="C702" s="325" t="n"/>
      <c r="D702" s="325" t="n"/>
      <c r="E702" s="325" t="n"/>
      <c r="F702" s="325" t="n"/>
      <c r="G702" s="325" t="n"/>
      <c r="H702" s="325" t="n"/>
      <c r="I702" s="325" t="n"/>
      <c r="J702" s="325" t="n"/>
      <c r="K702" s="325" t="n"/>
      <c r="L702" s="325" t="n"/>
      <c r="M702" s="325" t="n"/>
      <c r="N702" s="325" t="n"/>
      <c r="O702" s="325" t="n"/>
      <c r="P702" s="325" t="n"/>
      <c r="Q702" s="325" t="n"/>
      <c r="R702" s="325" t="n"/>
      <c r="S702" s="325" t="n"/>
      <c r="T702" s="325" t="n"/>
      <c r="U702" s="325" t="n"/>
      <c r="V702" s="325" t="n"/>
      <c r="W702" s="325" t="n"/>
      <c r="X702" s="325" t="n"/>
      <c r="Y702" s="325" t="n"/>
      <c r="Z702" s="325" t="n"/>
    </row>
    <row r="703" ht="12.75" customHeight="1" s="412">
      <c r="A703" s="325" t="n"/>
      <c r="B703" s="325" t="n"/>
      <c r="C703" s="325" t="n"/>
      <c r="D703" s="325" t="n"/>
      <c r="E703" s="325" t="n"/>
      <c r="F703" s="325" t="n"/>
      <c r="G703" s="325" t="n"/>
      <c r="H703" s="325" t="n"/>
      <c r="I703" s="325" t="n"/>
      <c r="J703" s="325" t="n"/>
      <c r="K703" s="325" t="n"/>
      <c r="L703" s="325" t="n"/>
      <c r="M703" s="325" t="n"/>
      <c r="N703" s="325" t="n"/>
      <c r="O703" s="325" t="n"/>
      <c r="P703" s="325" t="n"/>
      <c r="Q703" s="325" t="n"/>
      <c r="R703" s="325" t="n"/>
      <c r="S703" s="325" t="n"/>
      <c r="T703" s="325" t="n"/>
      <c r="U703" s="325" t="n"/>
      <c r="V703" s="325" t="n"/>
      <c r="W703" s="325" t="n"/>
      <c r="X703" s="325" t="n"/>
      <c r="Y703" s="325" t="n"/>
      <c r="Z703" s="325" t="n"/>
    </row>
    <row r="704" ht="12.75" customHeight="1" s="412">
      <c r="A704" s="325" t="n"/>
      <c r="B704" s="325" t="n"/>
      <c r="C704" s="325" t="n"/>
      <c r="D704" s="325" t="n"/>
      <c r="E704" s="325" t="n"/>
      <c r="F704" s="325" t="n"/>
      <c r="G704" s="325" t="n"/>
      <c r="H704" s="325" t="n"/>
      <c r="I704" s="325" t="n"/>
      <c r="J704" s="325" t="n"/>
      <c r="K704" s="325" t="n"/>
      <c r="L704" s="325" t="n"/>
      <c r="M704" s="325" t="n"/>
      <c r="N704" s="325" t="n"/>
      <c r="O704" s="325" t="n"/>
      <c r="P704" s="325" t="n"/>
      <c r="Q704" s="325" t="n"/>
      <c r="R704" s="325" t="n"/>
      <c r="S704" s="325" t="n"/>
      <c r="T704" s="325" t="n"/>
      <c r="U704" s="325" t="n"/>
      <c r="V704" s="325" t="n"/>
      <c r="W704" s="325" t="n"/>
      <c r="X704" s="325" t="n"/>
      <c r="Y704" s="325" t="n"/>
      <c r="Z704" s="325" t="n"/>
    </row>
    <row r="705" ht="12.75" customHeight="1" s="412">
      <c r="A705" s="325" t="n"/>
      <c r="B705" s="325" t="n"/>
      <c r="C705" s="325" t="n"/>
      <c r="D705" s="325" t="n"/>
      <c r="E705" s="325" t="n"/>
      <c r="F705" s="325" t="n"/>
      <c r="G705" s="325" t="n"/>
      <c r="H705" s="325" t="n"/>
      <c r="I705" s="325" t="n"/>
      <c r="J705" s="325" t="n"/>
      <c r="K705" s="325" t="n"/>
      <c r="L705" s="325" t="n"/>
      <c r="M705" s="325" t="n"/>
      <c r="N705" s="325" t="n"/>
      <c r="O705" s="325" t="n"/>
      <c r="P705" s="325" t="n"/>
      <c r="Q705" s="325" t="n"/>
      <c r="R705" s="325" t="n"/>
      <c r="S705" s="325" t="n"/>
      <c r="T705" s="325" t="n"/>
      <c r="U705" s="325" t="n"/>
      <c r="V705" s="325" t="n"/>
      <c r="W705" s="325" t="n"/>
      <c r="X705" s="325" t="n"/>
      <c r="Y705" s="325" t="n"/>
      <c r="Z705" s="325" t="n"/>
    </row>
    <row r="706" ht="12.75" customHeight="1" s="412">
      <c r="A706" s="325" t="n"/>
      <c r="B706" s="325" t="n"/>
      <c r="C706" s="325" t="n"/>
      <c r="D706" s="325" t="n"/>
      <c r="E706" s="325" t="n"/>
      <c r="F706" s="325" t="n"/>
      <c r="G706" s="325" t="n"/>
      <c r="H706" s="325" t="n"/>
      <c r="I706" s="325" t="n"/>
      <c r="J706" s="325" t="n"/>
      <c r="K706" s="325" t="n"/>
      <c r="L706" s="325" t="n"/>
      <c r="M706" s="325" t="n"/>
      <c r="N706" s="325" t="n"/>
      <c r="O706" s="325" t="n"/>
      <c r="P706" s="325" t="n"/>
      <c r="Q706" s="325" t="n"/>
      <c r="R706" s="325" t="n"/>
      <c r="S706" s="325" t="n"/>
      <c r="T706" s="325" t="n"/>
      <c r="U706" s="325" t="n"/>
      <c r="V706" s="325" t="n"/>
      <c r="W706" s="325" t="n"/>
      <c r="X706" s="325" t="n"/>
      <c r="Y706" s="325" t="n"/>
      <c r="Z706" s="325" t="n"/>
    </row>
    <row r="707" ht="12.75" customHeight="1" s="412">
      <c r="A707" s="325" t="n"/>
      <c r="B707" s="325" t="n"/>
      <c r="C707" s="325" t="n"/>
      <c r="D707" s="325" t="n"/>
      <c r="E707" s="325" t="n"/>
      <c r="F707" s="325" t="n"/>
      <c r="G707" s="325" t="n"/>
      <c r="H707" s="325" t="n"/>
      <c r="I707" s="325" t="n"/>
      <c r="J707" s="325" t="n"/>
      <c r="K707" s="325" t="n"/>
      <c r="L707" s="325" t="n"/>
      <c r="M707" s="325" t="n"/>
      <c r="N707" s="325" t="n"/>
      <c r="O707" s="325" t="n"/>
      <c r="P707" s="325" t="n"/>
      <c r="Q707" s="325" t="n"/>
      <c r="R707" s="325" t="n"/>
      <c r="S707" s="325" t="n"/>
      <c r="T707" s="325" t="n"/>
      <c r="U707" s="325" t="n"/>
      <c r="V707" s="325" t="n"/>
      <c r="W707" s="325" t="n"/>
      <c r="X707" s="325" t="n"/>
      <c r="Y707" s="325" t="n"/>
      <c r="Z707" s="325" t="n"/>
    </row>
    <row r="708" ht="12.75" customHeight="1" s="412">
      <c r="A708" s="325" t="n"/>
      <c r="B708" s="325" t="n"/>
      <c r="C708" s="325" t="n"/>
      <c r="D708" s="325" t="n"/>
      <c r="E708" s="325" t="n"/>
      <c r="F708" s="325" t="n"/>
      <c r="G708" s="325" t="n"/>
      <c r="H708" s="325" t="n"/>
      <c r="I708" s="325" t="n"/>
      <c r="J708" s="325" t="n"/>
      <c r="K708" s="325" t="n"/>
      <c r="L708" s="325" t="n"/>
      <c r="M708" s="325" t="n"/>
      <c r="N708" s="325" t="n"/>
      <c r="O708" s="325" t="n"/>
      <c r="P708" s="325" t="n"/>
      <c r="Q708" s="325" t="n"/>
      <c r="R708" s="325" t="n"/>
      <c r="S708" s="325" t="n"/>
      <c r="T708" s="325" t="n"/>
      <c r="U708" s="325" t="n"/>
      <c r="V708" s="325" t="n"/>
      <c r="W708" s="325" t="n"/>
      <c r="X708" s="325" t="n"/>
      <c r="Y708" s="325" t="n"/>
      <c r="Z708" s="325" t="n"/>
    </row>
    <row r="709" ht="12.75" customHeight="1" s="412">
      <c r="A709" s="325" t="n"/>
      <c r="B709" s="325" t="n"/>
      <c r="C709" s="325" t="n"/>
      <c r="D709" s="325" t="n"/>
      <c r="E709" s="325" t="n"/>
      <c r="F709" s="325" t="n"/>
      <c r="G709" s="325" t="n"/>
      <c r="H709" s="325" t="n"/>
      <c r="I709" s="325" t="n"/>
      <c r="J709" s="325" t="n"/>
      <c r="K709" s="325" t="n"/>
      <c r="L709" s="325" t="n"/>
      <c r="M709" s="325" t="n"/>
      <c r="N709" s="325" t="n"/>
      <c r="O709" s="325" t="n"/>
      <c r="P709" s="325" t="n"/>
      <c r="Q709" s="325" t="n"/>
      <c r="R709" s="325" t="n"/>
      <c r="S709" s="325" t="n"/>
      <c r="T709" s="325" t="n"/>
      <c r="U709" s="325" t="n"/>
      <c r="V709" s="325" t="n"/>
      <c r="W709" s="325" t="n"/>
      <c r="X709" s="325" t="n"/>
      <c r="Y709" s="325" t="n"/>
      <c r="Z709" s="325" t="n"/>
    </row>
    <row r="710" ht="12.75" customHeight="1" s="412">
      <c r="A710" s="325" t="n"/>
      <c r="B710" s="325" t="n"/>
      <c r="C710" s="325" t="n"/>
      <c r="D710" s="325" t="n"/>
      <c r="E710" s="325" t="n"/>
      <c r="F710" s="325" t="n"/>
      <c r="G710" s="325" t="n"/>
      <c r="H710" s="325" t="n"/>
      <c r="I710" s="325" t="n"/>
      <c r="J710" s="325" t="n"/>
      <c r="K710" s="325" t="n"/>
      <c r="L710" s="325" t="n"/>
      <c r="M710" s="325" t="n"/>
      <c r="N710" s="325" t="n"/>
      <c r="O710" s="325" t="n"/>
      <c r="P710" s="325" t="n"/>
      <c r="Q710" s="325" t="n"/>
      <c r="R710" s="325" t="n"/>
      <c r="S710" s="325" t="n"/>
      <c r="T710" s="325" t="n"/>
      <c r="U710" s="325" t="n"/>
      <c r="V710" s="325" t="n"/>
      <c r="W710" s="325" t="n"/>
      <c r="X710" s="325" t="n"/>
      <c r="Y710" s="325" t="n"/>
      <c r="Z710" s="325" t="n"/>
    </row>
    <row r="711" ht="12.75" customHeight="1" s="412">
      <c r="A711" s="325" t="n"/>
      <c r="B711" s="325" t="n"/>
      <c r="C711" s="325" t="n"/>
      <c r="D711" s="325" t="n"/>
      <c r="E711" s="325" t="n"/>
      <c r="F711" s="325" t="n"/>
      <c r="G711" s="325" t="n"/>
      <c r="H711" s="325" t="n"/>
      <c r="I711" s="325" t="n"/>
      <c r="J711" s="325" t="n"/>
      <c r="K711" s="325" t="n"/>
      <c r="L711" s="325" t="n"/>
      <c r="M711" s="325" t="n"/>
      <c r="N711" s="325" t="n"/>
      <c r="O711" s="325" t="n"/>
      <c r="P711" s="325" t="n"/>
      <c r="Q711" s="325" t="n"/>
      <c r="R711" s="325" t="n"/>
      <c r="S711" s="325" t="n"/>
      <c r="T711" s="325" t="n"/>
      <c r="U711" s="325" t="n"/>
      <c r="V711" s="325" t="n"/>
      <c r="W711" s="325" t="n"/>
      <c r="X711" s="325" t="n"/>
      <c r="Y711" s="325" t="n"/>
      <c r="Z711" s="325" t="n"/>
    </row>
    <row r="712" ht="12.75" customHeight="1" s="412">
      <c r="A712" s="325" t="n"/>
      <c r="B712" s="325" t="n"/>
      <c r="C712" s="325" t="n"/>
      <c r="D712" s="325" t="n"/>
      <c r="E712" s="325" t="n"/>
      <c r="F712" s="325" t="n"/>
      <c r="G712" s="325" t="n"/>
      <c r="H712" s="325" t="n"/>
      <c r="I712" s="325" t="n"/>
      <c r="J712" s="325" t="n"/>
      <c r="K712" s="325" t="n"/>
      <c r="L712" s="325" t="n"/>
      <c r="M712" s="325" t="n"/>
      <c r="N712" s="325" t="n"/>
      <c r="O712" s="325" t="n"/>
      <c r="P712" s="325" t="n"/>
      <c r="Q712" s="325" t="n"/>
      <c r="R712" s="325" t="n"/>
      <c r="S712" s="325" t="n"/>
      <c r="T712" s="325" t="n"/>
      <c r="U712" s="325" t="n"/>
      <c r="V712" s="325" t="n"/>
      <c r="W712" s="325" t="n"/>
      <c r="X712" s="325" t="n"/>
      <c r="Y712" s="325" t="n"/>
      <c r="Z712" s="325" t="n"/>
    </row>
    <row r="713" ht="12.75" customHeight="1" s="412">
      <c r="A713" s="325" t="n"/>
      <c r="B713" s="325" t="n"/>
      <c r="C713" s="325" t="n"/>
      <c r="D713" s="325" t="n"/>
      <c r="E713" s="325" t="n"/>
      <c r="F713" s="325" t="n"/>
      <c r="G713" s="325" t="n"/>
      <c r="H713" s="325" t="n"/>
      <c r="I713" s="325" t="n"/>
      <c r="J713" s="325" t="n"/>
      <c r="K713" s="325" t="n"/>
      <c r="L713" s="325" t="n"/>
      <c r="M713" s="325" t="n"/>
      <c r="N713" s="325" t="n"/>
      <c r="O713" s="325" t="n"/>
      <c r="P713" s="325" t="n"/>
      <c r="Q713" s="325" t="n"/>
      <c r="R713" s="325" t="n"/>
      <c r="S713" s="325" t="n"/>
      <c r="T713" s="325" t="n"/>
      <c r="U713" s="325" t="n"/>
      <c r="V713" s="325" t="n"/>
      <c r="W713" s="325" t="n"/>
      <c r="X713" s="325" t="n"/>
      <c r="Y713" s="325" t="n"/>
      <c r="Z713" s="325" t="n"/>
    </row>
    <row r="714" ht="12.75" customHeight="1" s="412">
      <c r="A714" s="325" t="n"/>
      <c r="B714" s="325" t="n"/>
      <c r="C714" s="325" t="n"/>
      <c r="D714" s="325" t="n"/>
      <c r="E714" s="325" t="n"/>
      <c r="F714" s="325" t="n"/>
      <c r="G714" s="325" t="n"/>
      <c r="H714" s="325" t="n"/>
      <c r="I714" s="325" t="n"/>
      <c r="J714" s="325" t="n"/>
      <c r="K714" s="325" t="n"/>
      <c r="L714" s="325" t="n"/>
      <c r="M714" s="325" t="n"/>
      <c r="N714" s="325" t="n"/>
      <c r="O714" s="325" t="n"/>
      <c r="P714" s="325" t="n"/>
      <c r="Q714" s="325" t="n"/>
      <c r="R714" s="325" t="n"/>
      <c r="S714" s="325" t="n"/>
      <c r="T714" s="325" t="n"/>
      <c r="U714" s="325" t="n"/>
      <c r="V714" s="325" t="n"/>
      <c r="W714" s="325" t="n"/>
      <c r="X714" s="325" t="n"/>
      <c r="Y714" s="325" t="n"/>
      <c r="Z714" s="325" t="n"/>
    </row>
    <row r="715" ht="12.75" customHeight="1" s="412">
      <c r="A715" s="325" t="n"/>
      <c r="B715" s="325" t="n"/>
      <c r="C715" s="325" t="n"/>
      <c r="D715" s="325" t="n"/>
      <c r="E715" s="325" t="n"/>
      <c r="F715" s="325" t="n"/>
      <c r="G715" s="325" t="n"/>
      <c r="H715" s="325" t="n"/>
      <c r="I715" s="325" t="n"/>
      <c r="J715" s="325" t="n"/>
      <c r="K715" s="325" t="n"/>
      <c r="L715" s="325" t="n"/>
      <c r="M715" s="325" t="n"/>
      <c r="N715" s="325" t="n"/>
      <c r="O715" s="325" t="n"/>
      <c r="P715" s="325" t="n"/>
      <c r="Q715" s="325" t="n"/>
      <c r="R715" s="325" t="n"/>
      <c r="S715" s="325" t="n"/>
      <c r="T715" s="325" t="n"/>
      <c r="U715" s="325" t="n"/>
      <c r="V715" s="325" t="n"/>
      <c r="W715" s="325" t="n"/>
      <c r="X715" s="325" t="n"/>
      <c r="Y715" s="325" t="n"/>
      <c r="Z715" s="325" t="n"/>
    </row>
    <row r="716" ht="12.75" customHeight="1" s="412">
      <c r="A716" s="325" t="n"/>
      <c r="B716" s="325" t="n"/>
      <c r="C716" s="325" t="n"/>
      <c r="D716" s="325" t="n"/>
      <c r="E716" s="325" t="n"/>
      <c r="F716" s="325" t="n"/>
      <c r="G716" s="325" t="n"/>
      <c r="H716" s="325" t="n"/>
      <c r="I716" s="325" t="n"/>
      <c r="J716" s="325" t="n"/>
      <c r="K716" s="325" t="n"/>
      <c r="L716" s="325" t="n"/>
      <c r="M716" s="325" t="n"/>
      <c r="N716" s="325" t="n"/>
      <c r="O716" s="325" t="n"/>
      <c r="P716" s="325" t="n"/>
      <c r="Q716" s="325" t="n"/>
      <c r="R716" s="325" t="n"/>
      <c r="S716" s="325" t="n"/>
      <c r="T716" s="325" t="n"/>
      <c r="U716" s="325" t="n"/>
      <c r="V716" s="325" t="n"/>
      <c r="W716" s="325" t="n"/>
      <c r="X716" s="325" t="n"/>
      <c r="Y716" s="325" t="n"/>
      <c r="Z716" s="325" t="n"/>
    </row>
    <row r="717" ht="12.75" customHeight="1" s="412">
      <c r="A717" s="325" t="n"/>
      <c r="B717" s="325" t="n"/>
      <c r="C717" s="325" t="n"/>
      <c r="D717" s="325" t="n"/>
      <c r="E717" s="325" t="n"/>
      <c r="F717" s="325" t="n"/>
      <c r="G717" s="325" t="n"/>
      <c r="H717" s="325" t="n"/>
      <c r="I717" s="325" t="n"/>
      <c r="J717" s="325" t="n"/>
      <c r="K717" s="325" t="n"/>
      <c r="L717" s="325" t="n"/>
      <c r="M717" s="325" t="n"/>
      <c r="N717" s="325" t="n"/>
      <c r="O717" s="325" t="n"/>
      <c r="P717" s="325" t="n"/>
      <c r="Q717" s="325" t="n"/>
      <c r="R717" s="325" t="n"/>
      <c r="S717" s="325" t="n"/>
      <c r="T717" s="325" t="n"/>
      <c r="U717" s="325" t="n"/>
      <c r="V717" s="325" t="n"/>
      <c r="W717" s="325" t="n"/>
      <c r="X717" s="325" t="n"/>
      <c r="Y717" s="325" t="n"/>
      <c r="Z717" s="325" t="n"/>
    </row>
    <row r="718" ht="12.75" customHeight="1" s="412">
      <c r="A718" s="325" t="n"/>
      <c r="B718" s="325" t="n"/>
      <c r="C718" s="325" t="n"/>
      <c r="D718" s="325" t="n"/>
      <c r="E718" s="325" t="n"/>
      <c r="F718" s="325" t="n"/>
      <c r="G718" s="325" t="n"/>
      <c r="H718" s="325" t="n"/>
      <c r="I718" s="325" t="n"/>
      <c r="J718" s="325" t="n"/>
      <c r="K718" s="325" t="n"/>
      <c r="L718" s="325" t="n"/>
      <c r="M718" s="325" t="n"/>
      <c r="N718" s="325" t="n"/>
      <c r="O718" s="325" t="n"/>
      <c r="P718" s="325" t="n"/>
      <c r="Q718" s="325" t="n"/>
      <c r="R718" s="325" t="n"/>
      <c r="S718" s="325" t="n"/>
      <c r="T718" s="325" t="n"/>
      <c r="U718" s="325" t="n"/>
      <c r="V718" s="325" t="n"/>
      <c r="W718" s="325" t="n"/>
      <c r="X718" s="325" t="n"/>
      <c r="Y718" s="325" t="n"/>
      <c r="Z718" s="325" t="n"/>
    </row>
    <row r="719" ht="12.75" customHeight="1" s="412">
      <c r="A719" s="325" t="n"/>
      <c r="B719" s="325" t="n"/>
      <c r="C719" s="325" t="n"/>
      <c r="D719" s="325" t="n"/>
      <c r="E719" s="325" t="n"/>
      <c r="F719" s="325" t="n"/>
      <c r="G719" s="325" t="n"/>
      <c r="H719" s="325" t="n"/>
      <c r="I719" s="325" t="n"/>
      <c r="J719" s="325" t="n"/>
      <c r="K719" s="325" t="n"/>
      <c r="L719" s="325" t="n"/>
      <c r="M719" s="325" t="n"/>
      <c r="N719" s="325" t="n"/>
      <c r="O719" s="325" t="n"/>
      <c r="P719" s="325" t="n"/>
      <c r="Q719" s="325" t="n"/>
      <c r="R719" s="325" t="n"/>
      <c r="S719" s="325" t="n"/>
      <c r="T719" s="325" t="n"/>
      <c r="U719" s="325" t="n"/>
      <c r="V719" s="325" t="n"/>
      <c r="W719" s="325" t="n"/>
      <c r="X719" s="325" t="n"/>
      <c r="Y719" s="325" t="n"/>
      <c r="Z719" s="325" t="n"/>
    </row>
    <row r="720" ht="12.75" customHeight="1" s="412">
      <c r="A720" s="325" t="n"/>
      <c r="B720" s="325" t="n"/>
      <c r="C720" s="325" t="n"/>
      <c r="D720" s="325" t="n"/>
      <c r="E720" s="325" t="n"/>
      <c r="F720" s="325" t="n"/>
      <c r="G720" s="325" t="n"/>
      <c r="H720" s="325" t="n"/>
      <c r="I720" s="325" t="n"/>
      <c r="J720" s="325" t="n"/>
      <c r="K720" s="325" t="n"/>
      <c r="L720" s="325" t="n"/>
      <c r="M720" s="325" t="n"/>
      <c r="N720" s="325" t="n"/>
      <c r="O720" s="325" t="n"/>
      <c r="P720" s="325" t="n"/>
      <c r="Q720" s="325" t="n"/>
      <c r="R720" s="325" t="n"/>
      <c r="S720" s="325" t="n"/>
      <c r="T720" s="325" t="n"/>
      <c r="U720" s="325" t="n"/>
      <c r="V720" s="325" t="n"/>
      <c r="W720" s="325" t="n"/>
      <c r="X720" s="325" t="n"/>
      <c r="Y720" s="325" t="n"/>
      <c r="Z720" s="325" t="n"/>
    </row>
    <row r="721" ht="12.75" customHeight="1" s="412">
      <c r="A721" s="325" t="n"/>
      <c r="B721" s="325" t="n"/>
      <c r="C721" s="325" t="n"/>
      <c r="D721" s="325" t="n"/>
      <c r="E721" s="325" t="n"/>
      <c r="F721" s="325" t="n"/>
      <c r="G721" s="325" t="n"/>
      <c r="H721" s="325" t="n"/>
      <c r="I721" s="325" t="n"/>
      <c r="J721" s="325" t="n"/>
      <c r="K721" s="325" t="n"/>
      <c r="L721" s="325" t="n"/>
      <c r="M721" s="325" t="n"/>
      <c r="N721" s="325" t="n"/>
      <c r="O721" s="325" t="n"/>
      <c r="P721" s="325" t="n"/>
      <c r="Q721" s="325" t="n"/>
      <c r="R721" s="325" t="n"/>
      <c r="S721" s="325" t="n"/>
      <c r="T721" s="325" t="n"/>
      <c r="U721" s="325" t="n"/>
      <c r="V721" s="325" t="n"/>
      <c r="W721" s="325" t="n"/>
      <c r="X721" s="325" t="n"/>
      <c r="Y721" s="325" t="n"/>
      <c r="Z721" s="325" t="n"/>
    </row>
    <row r="722" ht="12.75" customHeight="1" s="412">
      <c r="A722" s="325" t="n"/>
      <c r="B722" s="325" t="n"/>
      <c r="C722" s="325" t="n"/>
      <c r="D722" s="325" t="n"/>
      <c r="E722" s="325" t="n"/>
      <c r="F722" s="325" t="n"/>
      <c r="G722" s="325" t="n"/>
      <c r="H722" s="325" t="n"/>
      <c r="I722" s="325" t="n"/>
      <c r="J722" s="325" t="n"/>
      <c r="K722" s="325" t="n"/>
      <c r="L722" s="325" t="n"/>
      <c r="M722" s="325" t="n"/>
      <c r="N722" s="325" t="n"/>
      <c r="O722" s="325" t="n"/>
      <c r="P722" s="325" t="n"/>
      <c r="Q722" s="325" t="n"/>
      <c r="R722" s="325" t="n"/>
      <c r="S722" s="325" t="n"/>
      <c r="T722" s="325" t="n"/>
      <c r="U722" s="325" t="n"/>
      <c r="V722" s="325" t="n"/>
      <c r="W722" s="325" t="n"/>
      <c r="X722" s="325" t="n"/>
      <c r="Y722" s="325" t="n"/>
      <c r="Z722" s="325" t="n"/>
    </row>
    <row r="723" ht="12.75" customHeight="1" s="412">
      <c r="A723" s="325" t="n"/>
      <c r="B723" s="325" t="n"/>
      <c r="C723" s="325" t="n"/>
      <c r="D723" s="325" t="n"/>
      <c r="E723" s="325" t="n"/>
      <c r="F723" s="325" t="n"/>
      <c r="G723" s="325" t="n"/>
      <c r="H723" s="325" t="n"/>
      <c r="I723" s="325" t="n"/>
      <c r="J723" s="325" t="n"/>
      <c r="K723" s="325" t="n"/>
      <c r="L723" s="325" t="n"/>
      <c r="M723" s="325" t="n"/>
      <c r="N723" s="325" t="n"/>
      <c r="O723" s="325" t="n"/>
      <c r="P723" s="325" t="n"/>
      <c r="Q723" s="325" t="n"/>
      <c r="R723" s="325" t="n"/>
      <c r="S723" s="325" t="n"/>
      <c r="T723" s="325" t="n"/>
      <c r="U723" s="325" t="n"/>
      <c r="V723" s="325" t="n"/>
      <c r="W723" s="325" t="n"/>
      <c r="X723" s="325" t="n"/>
      <c r="Y723" s="325" t="n"/>
      <c r="Z723" s="325" t="n"/>
    </row>
    <row r="724" ht="12.75" customHeight="1" s="412">
      <c r="A724" s="325" t="n"/>
      <c r="B724" s="325" t="n"/>
      <c r="C724" s="325" t="n"/>
      <c r="D724" s="325" t="n"/>
      <c r="E724" s="325" t="n"/>
      <c r="F724" s="325" t="n"/>
      <c r="G724" s="325" t="n"/>
      <c r="H724" s="325" t="n"/>
      <c r="I724" s="325" t="n"/>
      <c r="J724" s="325" t="n"/>
      <c r="K724" s="325" t="n"/>
      <c r="L724" s="325" t="n"/>
      <c r="M724" s="325" t="n"/>
      <c r="N724" s="325" t="n"/>
      <c r="O724" s="325" t="n"/>
      <c r="P724" s="325" t="n"/>
      <c r="Q724" s="325" t="n"/>
      <c r="R724" s="325" t="n"/>
      <c r="S724" s="325" t="n"/>
      <c r="T724" s="325" t="n"/>
      <c r="U724" s="325" t="n"/>
      <c r="V724" s="325" t="n"/>
      <c r="W724" s="325" t="n"/>
      <c r="X724" s="325" t="n"/>
      <c r="Y724" s="325" t="n"/>
      <c r="Z724" s="325" t="n"/>
    </row>
    <row r="725" ht="12.75" customHeight="1" s="412">
      <c r="A725" s="325" t="n"/>
      <c r="B725" s="325" t="n"/>
      <c r="C725" s="325" t="n"/>
      <c r="D725" s="325" t="n"/>
      <c r="E725" s="325" t="n"/>
      <c r="F725" s="325" t="n"/>
      <c r="G725" s="325" t="n"/>
      <c r="H725" s="325" t="n"/>
      <c r="I725" s="325" t="n"/>
      <c r="J725" s="325" t="n"/>
      <c r="K725" s="325" t="n"/>
      <c r="L725" s="325" t="n"/>
      <c r="M725" s="325" t="n"/>
      <c r="N725" s="325" t="n"/>
      <c r="O725" s="325" t="n"/>
      <c r="P725" s="325" t="n"/>
      <c r="Q725" s="325" t="n"/>
      <c r="R725" s="325" t="n"/>
      <c r="S725" s="325" t="n"/>
      <c r="T725" s="325" t="n"/>
      <c r="U725" s="325" t="n"/>
      <c r="V725" s="325" t="n"/>
      <c r="W725" s="325" t="n"/>
      <c r="X725" s="325" t="n"/>
      <c r="Y725" s="325" t="n"/>
      <c r="Z725" s="325" t="n"/>
    </row>
    <row r="726" ht="12.75" customHeight="1" s="412">
      <c r="A726" s="325" t="n"/>
      <c r="B726" s="325" t="n"/>
      <c r="C726" s="325" t="n"/>
      <c r="D726" s="325" t="n"/>
      <c r="E726" s="325" t="n"/>
      <c r="F726" s="325" t="n"/>
      <c r="G726" s="325" t="n"/>
      <c r="H726" s="325" t="n"/>
      <c r="I726" s="325" t="n"/>
      <c r="J726" s="325" t="n"/>
      <c r="K726" s="325" t="n"/>
      <c r="L726" s="325" t="n"/>
      <c r="M726" s="325" t="n"/>
      <c r="N726" s="325" t="n"/>
      <c r="O726" s="325" t="n"/>
      <c r="P726" s="325" t="n"/>
      <c r="Q726" s="325" t="n"/>
      <c r="R726" s="325" t="n"/>
      <c r="S726" s="325" t="n"/>
      <c r="T726" s="325" t="n"/>
      <c r="U726" s="325" t="n"/>
      <c r="V726" s="325" t="n"/>
      <c r="W726" s="325" t="n"/>
      <c r="X726" s="325" t="n"/>
      <c r="Y726" s="325" t="n"/>
      <c r="Z726" s="325" t="n"/>
    </row>
    <row r="727" ht="12.75" customHeight="1" s="412">
      <c r="A727" s="325" t="n"/>
      <c r="B727" s="325" t="n"/>
      <c r="C727" s="325" t="n"/>
      <c r="D727" s="325" t="n"/>
      <c r="E727" s="325" t="n"/>
      <c r="F727" s="325" t="n"/>
      <c r="G727" s="325" t="n"/>
      <c r="H727" s="325" t="n"/>
      <c r="I727" s="325" t="n"/>
      <c r="J727" s="325" t="n"/>
      <c r="K727" s="325" t="n"/>
      <c r="L727" s="325" t="n"/>
      <c r="M727" s="325" t="n"/>
      <c r="N727" s="325" t="n"/>
      <c r="O727" s="325" t="n"/>
      <c r="P727" s="325" t="n"/>
      <c r="Q727" s="325" t="n"/>
      <c r="R727" s="325" t="n"/>
      <c r="S727" s="325" t="n"/>
      <c r="T727" s="325" t="n"/>
      <c r="U727" s="325" t="n"/>
      <c r="V727" s="325" t="n"/>
      <c r="W727" s="325" t="n"/>
      <c r="X727" s="325" t="n"/>
      <c r="Y727" s="325" t="n"/>
      <c r="Z727" s="325" t="n"/>
    </row>
    <row r="728" ht="12.75" customHeight="1" s="412">
      <c r="A728" s="325" t="n"/>
      <c r="B728" s="325" t="n"/>
      <c r="C728" s="325" t="n"/>
      <c r="D728" s="325" t="n"/>
      <c r="E728" s="325" t="n"/>
      <c r="F728" s="325" t="n"/>
      <c r="G728" s="325" t="n"/>
      <c r="H728" s="325" t="n"/>
      <c r="I728" s="325" t="n"/>
      <c r="J728" s="325" t="n"/>
      <c r="K728" s="325" t="n"/>
      <c r="L728" s="325" t="n"/>
      <c r="M728" s="325" t="n"/>
      <c r="N728" s="325" t="n"/>
      <c r="O728" s="325" t="n"/>
      <c r="P728" s="325" t="n"/>
      <c r="Q728" s="325" t="n"/>
      <c r="R728" s="325" t="n"/>
      <c r="S728" s="325" t="n"/>
      <c r="T728" s="325" t="n"/>
      <c r="U728" s="325" t="n"/>
      <c r="V728" s="325" t="n"/>
      <c r="W728" s="325" t="n"/>
      <c r="X728" s="325" t="n"/>
      <c r="Y728" s="325" t="n"/>
      <c r="Z728" s="325" t="n"/>
    </row>
    <row r="729" ht="12.75" customHeight="1" s="412">
      <c r="A729" s="325" t="n"/>
      <c r="B729" s="325" t="n"/>
      <c r="C729" s="325" t="n"/>
      <c r="D729" s="325" t="n"/>
      <c r="E729" s="325" t="n"/>
      <c r="F729" s="325" t="n"/>
      <c r="G729" s="325" t="n"/>
      <c r="H729" s="325" t="n"/>
      <c r="I729" s="325" t="n"/>
      <c r="J729" s="325" t="n"/>
      <c r="K729" s="325" t="n"/>
      <c r="L729" s="325" t="n"/>
      <c r="M729" s="325" t="n"/>
      <c r="N729" s="325" t="n"/>
      <c r="O729" s="325" t="n"/>
      <c r="P729" s="325" t="n"/>
      <c r="Q729" s="325" t="n"/>
      <c r="R729" s="325" t="n"/>
      <c r="S729" s="325" t="n"/>
      <c r="T729" s="325" t="n"/>
      <c r="U729" s="325" t="n"/>
      <c r="V729" s="325" t="n"/>
      <c r="W729" s="325" t="n"/>
      <c r="X729" s="325" t="n"/>
      <c r="Y729" s="325" t="n"/>
      <c r="Z729" s="325" t="n"/>
    </row>
    <row r="730" ht="12.75" customHeight="1" s="412">
      <c r="A730" s="325" t="n"/>
      <c r="B730" s="325" t="n"/>
      <c r="C730" s="325" t="n"/>
      <c r="D730" s="325" t="n"/>
      <c r="E730" s="325" t="n"/>
      <c r="F730" s="325" t="n"/>
      <c r="G730" s="325" t="n"/>
      <c r="H730" s="325" t="n"/>
      <c r="I730" s="325" t="n"/>
      <c r="J730" s="325" t="n"/>
      <c r="K730" s="325" t="n"/>
      <c r="L730" s="325" t="n"/>
      <c r="M730" s="325" t="n"/>
      <c r="N730" s="325" t="n"/>
      <c r="O730" s="325" t="n"/>
      <c r="P730" s="325" t="n"/>
      <c r="Q730" s="325" t="n"/>
      <c r="R730" s="325" t="n"/>
      <c r="S730" s="325" t="n"/>
      <c r="T730" s="325" t="n"/>
      <c r="U730" s="325" t="n"/>
      <c r="V730" s="325" t="n"/>
      <c r="W730" s="325" t="n"/>
      <c r="X730" s="325" t="n"/>
      <c r="Y730" s="325" t="n"/>
      <c r="Z730" s="325" t="n"/>
    </row>
    <row r="731" ht="12.75" customHeight="1" s="412">
      <c r="A731" s="325" t="n"/>
      <c r="B731" s="325" t="n"/>
      <c r="C731" s="325" t="n"/>
      <c r="D731" s="325" t="n"/>
      <c r="E731" s="325" t="n"/>
      <c r="F731" s="325" t="n"/>
      <c r="G731" s="325" t="n"/>
      <c r="H731" s="325" t="n"/>
      <c r="I731" s="325" t="n"/>
      <c r="J731" s="325" t="n"/>
      <c r="K731" s="325" t="n"/>
      <c r="L731" s="325" t="n"/>
      <c r="M731" s="325" t="n"/>
      <c r="N731" s="325" t="n"/>
      <c r="O731" s="325" t="n"/>
      <c r="P731" s="325" t="n"/>
      <c r="Q731" s="325" t="n"/>
      <c r="R731" s="325" t="n"/>
      <c r="S731" s="325" t="n"/>
      <c r="T731" s="325" t="n"/>
      <c r="U731" s="325" t="n"/>
      <c r="V731" s="325" t="n"/>
      <c r="W731" s="325" t="n"/>
      <c r="X731" s="325" t="n"/>
      <c r="Y731" s="325" t="n"/>
      <c r="Z731" s="325" t="n"/>
    </row>
    <row r="732" ht="12.75" customHeight="1" s="412">
      <c r="A732" s="325" t="n"/>
      <c r="B732" s="325" t="n"/>
      <c r="C732" s="325" t="n"/>
      <c r="D732" s="325" t="n"/>
      <c r="E732" s="325" t="n"/>
      <c r="F732" s="325" t="n"/>
      <c r="G732" s="325" t="n"/>
      <c r="H732" s="325" t="n"/>
      <c r="I732" s="325" t="n"/>
      <c r="J732" s="325" t="n"/>
      <c r="K732" s="325" t="n"/>
      <c r="L732" s="325" t="n"/>
      <c r="M732" s="325" t="n"/>
      <c r="N732" s="325" t="n"/>
      <c r="O732" s="325" t="n"/>
      <c r="P732" s="325" t="n"/>
      <c r="Q732" s="325" t="n"/>
      <c r="R732" s="325" t="n"/>
      <c r="S732" s="325" t="n"/>
      <c r="T732" s="325" t="n"/>
      <c r="U732" s="325" t="n"/>
      <c r="V732" s="325" t="n"/>
      <c r="W732" s="325" t="n"/>
      <c r="X732" s="325" t="n"/>
      <c r="Y732" s="325" t="n"/>
      <c r="Z732" s="325" t="n"/>
    </row>
    <row r="733" ht="12.75" customHeight="1" s="412">
      <c r="A733" s="325" t="n"/>
      <c r="B733" s="325" t="n"/>
      <c r="C733" s="325" t="n"/>
      <c r="D733" s="325" t="n"/>
      <c r="E733" s="325" t="n"/>
      <c r="F733" s="325" t="n"/>
      <c r="G733" s="325" t="n"/>
      <c r="H733" s="325" t="n"/>
      <c r="I733" s="325" t="n"/>
      <c r="J733" s="325" t="n"/>
      <c r="K733" s="325" t="n"/>
      <c r="L733" s="325" t="n"/>
      <c r="M733" s="325" t="n"/>
      <c r="N733" s="325" t="n"/>
      <c r="O733" s="325" t="n"/>
      <c r="P733" s="325" t="n"/>
      <c r="Q733" s="325" t="n"/>
      <c r="R733" s="325" t="n"/>
      <c r="S733" s="325" t="n"/>
      <c r="T733" s="325" t="n"/>
      <c r="U733" s="325" t="n"/>
      <c r="V733" s="325" t="n"/>
      <c r="W733" s="325" t="n"/>
      <c r="X733" s="325" t="n"/>
      <c r="Y733" s="325" t="n"/>
      <c r="Z733" s="325" t="n"/>
    </row>
    <row r="734" ht="12.75" customHeight="1" s="412">
      <c r="A734" s="325" t="n"/>
      <c r="B734" s="325" t="n"/>
      <c r="C734" s="325" t="n"/>
      <c r="D734" s="325" t="n"/>
      <c r="E734" s="325" t="n"/>
      <c r="F734" s="325" t="n"/>
      <c r="G734" s="325" t="n"/>
      <c r="H734" s="325" t="n"/>
      <c r="I734" s="325" t="n"/>
      <c r="J734" s="325" t="n"/>
      <c r="K734" s="325" t="n"/>
      <c r="L734" s="325" t="n"/>
      <c r="M734" s="325" t="n"/>
      <c r="N734" s="325" t="n"/>
      <c r="O734" s="325" t="n"/>
      <c r="P734" s="325" t="n"/>
      <c r="Q734" s="325" t="n"/>
      <c r="R734" s="325" t="n"/>
      <c r="S734" s="325" t="n"/>
      <c r="T734" s="325" t="n"/>
      <c r="U734" s="325" t="n"/>
      <c r="V734" s="325" t="n"/>
      <c r="W734" s="325" t="n"/>
      <c r="X734" s="325" t="n"/>
      <c r="Y734" s="325" t="n"/>
      <c r="Z734" s="325" t="n"/>
    </row>
    <row r="735" ht="12.75" customHeight="1" s="412">
      <c r="A735" s="325" t="n"/>
      <c r="B735" s="325" t="n"/>
      <c r="C735" s="325" t="n"/>
      <c r="D735" s="325" t="n"/>
      <c r="E735" s="325" t="n"/>
      <c r="F735" s="325" t="n"/>
      <c r="G735" s="325" t="n"/>
      <c r="H735" s="325" t="n"/>
      <c r="I735" s="325" t="n"/>
      <c r="J735" s="325" t="n"/>
      <c r="K735" s="325" t="n"/>
      <c r="L735" s="325" t="n"/>
      <c r="M735" s="325" t="n"/>
      <c r="N735" s="325" t="n"/>
      <c r="O735" s="325" t="n"/>
      <c r="P735" s="325" t="n"/>
      <c r="Q735" s="325" t="n"/>
      <c r="R735" s="325" t="n"/>
      <c r="S735" s="325" t="n"/>
      <c r="T735" s="325" t="n"/>
      <c r="U735" s="325" t="n"/>
      <c r="V735" s="325" t="n"/>
      <c r="W735" s="325" t="n"/>
      <c r="X735" s="325" t="n"/>
      <c r="Y735" s="325" t="n"/>
      <c r="Z735" s="325" t="n"/>
    </row>
    <row r="736" ht="12.75" customHeight="1" s="412">
      <c r="A736" s="325" t="n"/>
      <c r="B736" s="325" t="n"/>
      <c r="C736" s="325" t="n"/>
      <c r="D736" s="325" t="n"/>
      <c r="E736" s="325" t="n"/>
      <c r="F736" s="325" t="n"/>
      <c r="G736" s="325" t="n"/>
      <c r="H736" s="325" t="n"/>
      <c r="I736" s="325" t="n"/>
      <c r="J736" s="325" t="n"/>
      <c r="K736" s="325" t="n"/>
      <c r="L736" s="325" t="n"/>
      <c r="M736" s="325" t="n"/>
      <c r="N736" s="325" t="n"/>
      <c r="O736" s="325" t="n"/>
      <c r="P736" s="325" t="n"/>
      <c r="Q736" s="325" t="n"/>
      <c r="R736" s="325" t="n"/>
      <c r="S736" s="325" t="n"/>
      <c r="T736" s="325" t="n"/>
      <c r="U736" s="325" t="n"/>
      <c r="V736" s="325" t="n"/>
      <c r="W736" s="325" t="n"/>
      <c r="X736" s="325" t="n"/>
      <c r="Y736" s="325" t="n"/>
      <c r="Z736" s="325" t="n"/>
    </row>
    <row r="737" ht="12.75" customHeight="1" s="412">
      <c r="A737" s="325" t="n"/>
      <c r="B737" s="325" t="n"/>
      <c r="C737" s="325" t="n"/>
      <c r="D737" s="325" t="n"/>
      <c r="E737" s="325" t="n"/>
      <c r="F737" s="325" t="n"/>
      <c r="G737" s="325" t="n"/>
      <c r="H737" s="325" t="n"/>
      <c r="I737" s="325" t="n"/>
      <c r="J737" s="325" t="n"/>
      <c r="K737" s="325" t="n"/>
      <c r="L737" s="325" t="n"/>
      <c r="M737" s="325" t="n"/>
      <c r="N737" s="325" t="n"/>
      <c r="O737" s="325" t="n"/>
      <c r="P737" s="325" t="n"/>
      <c r="Q737" s="325" t="n"/>
      <c r="R737" s="325" t="n"/>
      <c r="S737" s="325" t="n"/>
      <c r="T737" s="325" t="n"/>
      <c r="U737" s="325" t="n"/>
      <c r="V737" s="325" t="n"/>
      <c r="W737" s="325" t="n"/>
      <c r="X737" s="325" t="n"/>
      <c r="Y737" s="325" t="n"/>
      <c r="Z737" s="325" t="n"/>
    </row>
    <row r="738" ht="12.75" customHeight="1" s="412">
      <c r="A738" s="325" t="n"/>
      <c r="B738" s="325" t="n"/>
      <c r="C738" s="325" t="n"/>
      <c r="D738" s="325" t="n"/>
      <c r="E738" s="325" t="n"/>
      <c r="F738" s="325" t="n"/>
      <c r="G738" s="325" t="n"/>
      <c r="H738" s="325" t="n"/>
      <c r="I738" s="325" t="n"/>
      <c r="J738" s="325" t="n"/>
      <c r="K738" s="325" t="n"/>
      <c r="L738" s="325" t="n"/>
      <c r="M738" s="325" t="n"/>
      <c r="N738" s="325" t="n"/>
      <c r="O738" s="325" t="n"/>
      <c r="P738" s="325" t="n"/>
      <c r="Q738" s="325" t="n"/>
      <c r="R738" s="325" t="n"/>
      <c r="S738" s="325" t="n"/>
      <c r="T738" s="325" t="n"/>
      <c r="U738" s="325" t="n"/>
      <c r="V738" s="325" t="n"/>
      <c r="W738" s="325" t="n"/>
      <c r="X738" s="325" t="n"/>
      <c r="Y738" s="325" t="n"/>
      <c r="Z738" s="325" t="n"/>
    </row>
    <row r="739" ht="12.75" customHeight="1" s="412">
      <c r="A739" s="325" t="n"/>
      <c r="B739" s="325" t="n"/>
      <c r="C739" s="325" t="n"/>
      <c r="D739" s="325" t="n"/>
      <c r="E739" s="325" t="n"/>
      <c r="F739" s="325" t="n"/>
      <c r="G739" s="325" t="n"/>
      <c r="H739" s="325" t="n"/>
      <c r="I739" s="325" t="n"/>
      <c r="J739" s="325" t="n"/>
      <c r="K739" s="325" t="n"/>
      <c r="L739" s="325" t="n"/>
      <c r="M739" s="325" t="n"/>
      <c r="N739" s="325" t="n"/>
      <c r="O739" s="325" t="n"/>
      <c r="P739" s="325" t="n"/>
      <c r="Q739" s="325" t="n"/>
      <c r="R739" s="325" t="n"/>
      <c r="S739" s="325" t="n"/>
      <c r="T739" s="325" t="n"/>
      <c r="U739" s="325" t="n"/>
      <c r="V739" s="325" t="n"/>
      <c r="W739" s="325" t="n"/>
      <c r="X739" s="325" t="n"/>
      <c r="Y739" s="325" t="n"/>
      <c r="Z739" s="325" t="n"/>
    </row>
    <row r="740" ht="12.75" customHeight="1" s="412">
      <c r="A740" s="325" t="n"/>
      <c r="B740" s="325" t="n"/>
      <c r="C740" s="325" t="n"/>
      <c r="D740" s="325" t="n"/>
      <c r="E740" s="325" t="n"/>
      <c r="F740" s="325" t="n"/>
      <c r="G740" s="325" t="n"/>
      <c r="H740" s="325" t="n"/>
      <c r="I740" s="325" t="n"/>
      <c r="J740" s="325" t="n"/>
      <c r="K740" s="325" t="n"/>
      <c r="L740" s="325" t="n"/>
      <c r="M740" s="325" t="n"/>
      <c r="N740" s="325" t="n"/>
      <c r="O740" s="325" t="n"/>
      <c r="P740" s="325" t="n"/>
      <c r="Q740" s="325" t="n"/>
      <c r="R740" s="325" t="n"/>
      <c r="S740" s="325" t="n"/>
      <c r="T740" s="325" t="n"/>
      <c r="U740" s="325" t="n"/>
      <c r="V740" s="325" t="n"/>
      <c r="W740" s="325" t="n"/>
      <c r="X740" s="325" t="n"/>
      <c r="Y740" s="325" t="n"/>
      <c r="Z740" s="325" t="n"/>
    </row>
    <row r="741" ht="12.75" customHeight="1" s="412">
      <c r="A741" s="325" t="n"/>
      <c r="B741" s="325" t="n"/>
      <c r="C741" s="325" t="n"/>
      <c r="D741" s="325" t="n"/>
      <c r="E741" s="325" t="n"/>
      <c r="F741" s="325" t="n"/>
      <c r="G741" s="325" t="n"/>
      <c r="H741" s="325" t="n"/>
      <c r="I741" s="325" t="n"/>
      <c r="J741" s="325" t="n"/>
      <c r="K741" s="325" t="n"/>
      <c r="L741" s="325" t="n"/>
      <c r="M741" s="325" t="n"/>
      <c r="N741" s="325" t="n"/>
      <c r="O741" s="325" t="n"/>
      <c r="P741" s="325" t="n"/>
      <c r="Q741" s="325" t="n"/>
      <c r="R741" s="325" t="n"/>
      <c r="S741" s="325" t="n"/>
      <c r="T741" s="325" t="n"/>
      <c r="U741" s="325" t="n"/>
      <c r="V741" s="325" t="n"/>
      <c r="W741" s="325" t="n"/>
      <c r="X741" s="325" t="n"/>
      <c r="Y741" s="325" t="n"/>
      <c r="Z741" s="325" t="n"/>
    </row>
    <row r="742" ht="12.75" customHeight="1" s="412">
      <c r="A742" s="325" t="n"/>
      <c r="B742" s="325" t="n"/>
      <c r="C742" s="325" t="n"/>
      <c r="D742" s="325" t="n"/>
      <c r="E742" s="325" t="n"/>
      <c r="F742" s="325" t="n"/>
      <c r="G742" s="325" t="n"/>
      <c r="H742" s="325" t="n"/>
      <c r="I742" s="325" t="n"/>
      <c r="J742" s="325" t="n"/>
      <c r="K742" s="325" t="n"/>
      <c r="L742" s="325" t="n"/>
      <c r="M742" s="325" t="n"/>
      <c r="N742" s="325" t="n"/>
      <c r="O742" s="325" t="n"/>
      <c r="P742" s="325" t="n"/>
      <c r="Q742" s="325" t="n"/>
      <c r="R742" s="325" t="n"/>
      <c r="S742" s="325" t="n"/>
      <c r="T742" s="325" t="n"/>
      <c r="U742" s="325" t="n"/>
      <c r="V742" s="325" t="n"/>
      <c r="W742" s="325" t="n"/>
      <c r="X742" s="325" t="n"/>
      <c r="Y742" s="325" t="n"/>
      <c r="Z742" s="325" t="n"/>
    </row>
    <row r="743" ht="12.75" customHeight="1" s="412">
      <c r="A743" s="325" t="n"/>
      <c r="B743" s="325" t="n"/>
      <c r="C743" s="325" t="n"/>
      <c r="D743" s="325" t="n"/>
      <c r="E743" s="325" t="n"/>
      <c r="F743" s="325" t="n"/>
      <c r="G743" s="325" t="n"/>
      <c r="H743" s="325" t="n"/>
      <c r="I743" s="325" t="n"/>
      <c r="J743" s="325" t="n"/>
      <c r="K743" s="325" t="n"/>
      <c r="L743" s="325" t="n"/>
      <c r="M743" s="325" t="n"/>
      <c r="N743" s="325" t="n"/>
      <c r="O743" s="325" t="n"/>
      <c r="P743" s="325" t="n"/>
      <c r="Q743" s="325" t="n"/>
      <c r="R743" s="325" t="n"/>
      <c r="S743" s="325" t="n"/>
      <c r="T743" s="325" t="n"/>
      <c r="U743" s="325" t="n"/>
      <c r="V743" s="325" t="n"/>
      <c r="W743" s="325" t="n"/>
      <c r="X743" s="325" t="n"/>
      <c r="Y743" s="325" t="n"/>
      <c r="Z743" s="325" t="n"/>
    </row>
    <row r="744" ht="12.75" customHeight="1" s="412">
      <c r="A744" s="325" t="n"/>
      <c r="B744" s="325" t="n"/>
      <c r="C744" s="325" t="n"/>
      <c r="D744" s="325" t="n"/>
      <c r="E744" s="325" t="n"/>
      <c r="F744" s="325" t="n"/>
      <c r="G744" s="325" t="n"/>
      <c r="H744" s="325" t="n"/>
      <c r="I744" s="325" t="n"/>
      <c r="J744" s="325" t="n"/>
      <c r="K744" s="325" t="n"/>
      <c r="L744" s="325" t="n"/>
      <c r="M744" s="325" t="n"/>
      <c r="N744" s="325" t="n"/>
      <c r="O744" s="325" t="n"/>
      <c r="P744" s="325" t="n"/>
      <c r="Q744" s="325" t="n"/>
      <c r="R744" s="325" t="n"/>
      <c r="S744" s="325" t="n"/>
      <c r="T744" s="325" t="n"/>
      <c r="U744" s="325" t="n"/>
      <c r="V744" s="325" t="n"/>
      <c r="W744" s="325" t="n"/>
      <c r="X744" s="325" t="n"/>
      <c r="Y744" s="325" t="n"/>
      <c r="Z744" s="325" t="n"/>
    </row>
    <row r="745" ht="12.75" customHeight="1" s="412">
      <c r="A745" s="325" t="n"/>
      <c r="B745" s="325" t="n"/>
      <c r="C745" s="325" t="n"/>
      <c r="D745" s="325" t="n"/>
      <c r="E745" s="325" t="n"/>
      <c r="F745" s="325" t="n"/>
      <c r="G745" s="325" t="n"/>
      <c r="H745" s="325" t="n"/>
      <c r="I745" s="325" t="n"/>
      <c r="J745" s="325" t="n"/>
      <c r="K745" s="325" t="n"/>
      <c r="L745" s="325" t="n"/>
      <c r="M745" s="325" t="n"/>
      <c r="N745" s="325" t="n"/>
      <c r="O745" s="325" t="n"/>
      <c r="P745" s="325" t="n"/>
      <c r="Q745" s="325" t="n"/>
      <c r="R745" s="325" t="n"/>
      <c r="S745" s="325" t="n"/>
      <c r="T745" s="325" t="n"/>
      <c r="U745" s="325" t="n"/>
      <c r="V745" s="325" t="n"/>
      <c r="W745" s="325" t="n"/>
      <c r="X745" s="325" t="n"/>
      <c r="Y745" s="325" t="n"/>
      <c r="Z745" s="325" t="n"/>
    </row>
    <row r="746" ht="12.75" customHeight="1" s="412">
      <c r="A746" s="325" t="n"/>
      <c r="B746" s="325" t="n"/>
      <c r="C746" s="325" t="n"/>
      <c r="D746" s="325" t="n"/>
      <c r="E746" s="325" t="n"/>
      <c r="F746" s="325" t="n"/>
      <c r="G746" s="325" t="n"/>
      <c r="H746" s="325" t="n"/>
      <c r="I746" s="325" t="n"/>
      <c r="J746" s="325" t="n"/>
      <c r="K746" s="325" t="n"/>
      <c r="L746" s="325" t="n"/>
      <c r="M746" s="325" t="n"/>
      <c r="N746" s="325" t="n"/>
      <c r="O746" s="325" t="n"/>
      <c r="P746" s="325" t="n"/>
      <c r="Q746" s="325" t="n"/>
      <c r="R746" s="325" t="n"/>
      <c r="S746" s="325" t="n"/>
      <c r="T746" s="325" t="n"/>
      <c r="U746" s="325" t="n"/>
      <c r="V746" s="325" t="n"/>
      <c r="W746" s="325" t="n"/>
      <c r="X746" s="325" t="n"/>
      <c r="Y746" s="325" t="n"/>
      <c r="Z746" s="325" t="n"/>
    </row>
    <row r="747" ht="12.75" customHeight="1" s="412">
      <c r="A747" s="325" t="n"/>
      <c r="B747" s="325" t="n"/>
      <c r="C747" s="325" t="n"/>
      <c r="D747" s="325" t="n"/>
      <c r="E747" s="325" t="n"/>
      <c r="F747" s="325" t="n"/>
      <c r="G747" s="325" t="n"/>
      <c r="H747" s="325" t="n"/>
      <c r="I747" s="325" t="n"/>
      <c r="J747" s="325" t="n"/>
      <c r="K747" s="325" t="n"/>
      <c r="L747" s="325" t="n"/>
      <c r="M747" s="325" t="n"/>
      <c r="N747" s="325" t="n"/>
      <c r="O747" s="325" t="n"/>
      <c r="P747" s="325" t="n"/>
      <c r="Q747" s="325" t="n"/>
      <c r="R747" s="325" t="n"/>
      <c r="S747" s="325" t="n"/>
      <c r="T747" s="325" t="n"/>
      <c r="U747" s="325" t="n"/>
      <c r="V747" s="325" t="n"/>
      <c r="W747" s="325" t="n"/>
      <c r="X747" s="325" t="n"/>
      <c r="Y747" s="325" t="n"/>
      <c r="Z747" s="325" t="n"/>
    </row>
    <row r="748" ht="12.75" customHeight="1" s="412">
      <c r="A748" s="325" t="n"/>
      <c r="B748" s="325" t="n"/>
      <c r="C748" s="325" t="n"/>
      <c r="D748" s="325" t="n"/>
      <c r="E748" s="325" t="n"/>
      <c r="F748" s="325" t="n"/>
      <c r="G748" s="325" t="n"/>
      <c r="H748" s="325" t="n"/>
      <c r="I748" s="325" t="n"/>
      <c r="J748" s="325" t="n"/>
      <c r="K748" s="325" t="n"/>
      <c r="L748" s="325" t="n"/>
      <c r="M748" s="325" t="n"/>
      <c r="N748" s="325" t="n"/>
      <c r="O748" s="325" t="n"/>
      <c r="P748" s="325" t="n"/>
      <c r="Q748" s="325" t="n"/>
      <c r="R748" s="325" t="n"/>
      <c r="S748" s="325" t="n"/>
      <c r="T748" s="325" t="n"/>
      <c r="U748" s="325" t="n"/>
      <c r="V748" s="325" t="n"/>
      <c r="W748" s="325" t="n"/>
      <c r="X748" s="325" t="n"/>
      <c r="Y748" s="325" t="n"/>
      <c r="Z748" s="325" t="n"/>
    </row>
    <row r="749" ht="12.75" customHeight="1" s="412">
      <c r="A749" s="325" t="n"/>
      <c r="B749" s="325" t="n"/>
      <c r="C749" s="325" t="n"/>
      <c r="D749" s="325" t="n"/>
      <c r="E749" s="325" t="n"/>
      <c r="F749" s="325" t="n"/>
      <c r="G749" s="325" t="n"/>
      <c r="H749" s="325" t="n"/>
      <c r="I749" s="325" t="n"/>
      <c r="J749" s="325" t="n"/>
      <c r="K749" s="325" t="n"/>
      <c r="L749" s="325" t="n"/>
      <c r="M749" s="325" t="n"/>
      <c r="N749" s="325" t="n"/>
      <c r="O749" s="325" t="n"/>
      <c r="P749" s="325" t="n"/>
      <c r="Q749" s="325" t="n"/>
      <c r="R749" s="325" t="n"/>
      <c r="S749" s="325" t="n"/>
      <c r="T749" s="325" t="n"/>
      <c r="U749" s="325" t="n"/>
      <c r="V749" s="325" t="n"/>
      <c r="W749" s="325" t="n"/>
      <c r="X749" s="325" t="n"/>
      <c r="Y749" s="325" t="n"/>
      <c r="Z749" s="325" t="n"/>
    </row>
    <row r="750" ht="12.75" customHeight="1" s="412">
      <c r="A750" s="325" t="n"/>
      <c r="B750" s="325" t="n"/>
      <c r="C750" s="325" t="n"/>
      <c r="D750" s="325" t="n"/>
      <c r="E750" s="325" t="n"/>
      <c r="F750" s="325" t="n"/>
      <c r="G750" s="325" t="n"/>
      <c r="H750" s="325" t="n"/>
      <c r="I750" s="325" t="n"/>
      <c r="J750" s="325" t="n"/>
      <c r="K750" s="325" t="n"/>
      <c r="L750" s="325" t="n"/>
      <c r="M750" s="325" t="n"/>
      <c r="N750" s="325" t="n"/>
      <c r="O750" s="325" t="n"/>
      <c r="P750" s="325" t="n"/>
      <c r="Q750" s="325" t="n"/>
      <c r="R750" s="325" t="n"/>
      <c r="S750" s="325" t="n"/>
      <c r="T750" s="325" t="n"/>
      <c r="U750" s="325" t="n"/>
      <c r="V750" s="325" t="n"/>
      <c r="W750" s="325" t="n"/>
      <c r="X750" s="325" t="n"/>
      <c r="Y750" s="325" t="n"/>
      <c r="Z750" s="325" t="n"/>
    </row>
    <row r="751" ht="12.75" customHeight="1" s="412">
      <c r="A751" s="325" t="n"/>
      <c r="B751" s="325" t="n"/>
      <c r="C751" s="325" t="n"/>
      <c r="D751" s="325" t="n"/>
      <c r="E751" s="325" t="n"/>
      <c r="F751" s="325" t="n"/>
      <c r="G751" s="325" t="n"/>
      <c r="H751" s="325" t="n"/>
      <c r="I751" s="325" t="n"/>
      <c r="J751" s="325" t="n"/>
      <c r="K751" s="325" t="n"/>
      <c r="L751" s="325" t="n"/>
      <c r="M751" s="325" t="n"/>
      <c r="N751" s="325" t="n"/>
      <c r="O751" s="325" t="n"/>
      <c r="P751" s="325" t="n"/>
      <c r="Q751" s="325" t="n"/>
      <c r="R751" s="325" t="n"/>
      <c r="S751" s="325" t="n"/>
      <c r="T751" s="325" t="n"/>
      <c r="U751" s="325" t="n"/>
      <c r="V751" s="325" t="n"/>
      <c r="W751" s="325" t="n"/>
      <c r="X751" s="325" t="n"/>
      <c r="Y751" s="325" t="n"/>
      <c r="Z751" s="325" t="n"/>
    </row>
    <row r="752" ht="12.75" customHeight="1" s="412">
      <c r="A752" s="325" t="n"/>
      <c r="B752" s="325" t="n"/>
      <c r="C752" s="325" t="n"/>
      <c r="D752" s="325" t="n"/>
      <c r="E752" s="325" t="n"/>
      <c r="F752" s="325" t="n"/>
      <c r="G752" s="325" t="n"/>
      <c r="H752" s="325" t="n"/>
      <c r="I752" s="325" t="n"/>
      <c r="J752" s="325" t="n"/>
      <c r="K752" s="325" t="n"/>
      <c r="L752" s="325" t="n"/>
      <c r="M752" s="325" t="n"/>
      <c r="N752" s="325" t="n"/>
      <c r="O752" s="325" t="n"/>
      <c r="P752" s="325" t="n"/>
      <c r="Q752" s="325" t="n"/>
      <c r="R752" s="325" t="n"/>
      <c r="S752" s="325" t="n"/>
      <c r="T752" s="325" t="n"/>
      <c r="U752" s="325" t="n"/>
      <c r="V752" s="325" t="n"/>
      <c r="W752" s="325" t="n"/>
      <c r="X752" s="325" t="n"/>
      <c r="Y752" s="325" t="n"/>
      <c r="Z752" s="325" t="n"/>
    </row>
    <row r="753" ht="12.75" customHeight="1" s="412">
      <c r="A753" s="325" t="n"/>
      <c r="B753" s="325" t="n"/>
      <c r="C753" s="325" t="n"/>
      <c r="D753" s="325" t="n"/>
      <c r="E753" s="325" t="n"/>
      <c r="F753" s="325" t="n"/>
      <c r="G753" s="325" t="n"/>
      <c r="H753" s="325" t="n"/>
      <c r="I753" s="325" t="n"/>
      <c r="J753" s="325" t="n"/>
      <c r="K753" s="325" t="n"/>
      <c r="L753" s="325" t="n"/>
      <c r="M753" s="325" t="n"/>
      <c r="N753" s="325" t="n"/>
      <c r="O753" s="325" t="n"/>
      <c r="P753" s="325" t="n"/>
      <c r="Q753" s="325" t="n"/>
      <c r="R753" s="325" t="n"/>
      <c r="S753" s="325" t="n"/>
      <c r="T753" s="325" t="n"/>
      <c r="U753" s="325" t="n"/>
      <c r="V753" s="325" t="n"/>
      <c r="W753" s="325" t="n"/>
      <c r="X753" s="325" t="n"/>
      <c r="Y753" s="325" t="n"/>
      <c r="Z753" s="325" t="n"/>
    </row>
    <row r="754" ht="12.75" customHeight="1" s="412">
      <c r="A754" s="325" t="n"/>
      <c r="B754" s="325" t="n"/>
      <c r="C754" s="325" t="n"/>
      <c r="D754" s="325" t="n"/>
      <c r="E754" s="325" t="n"/>
      <c r="F754" s="325" t="n"/>
      <c r="G754" s="325" t="n"/>
      <c r="H754" s="325" t="n"/>
      <c r="I754" s="325" t="n"/>
      <c r="J754" s="325" t="n"/>
      <c r="K754" s="325" t="n"/>
      <c r="L754" s="325" t="n"/>
      <c r="M754" s="325" t="n"/>
      <c r="N754" s="325" t="n"/>
      <c r="O754" s="325" t="n"/>
      <c r="P754" s="325" t="n"/>
      <c r="Q754" s="325" t="n"/>
      <c r="R754" s="325" t="n"/>
      <c r="S754" s="325" t="n"/>
      <c r="T754" s="325" t="n"/>
      <c r="U754" s="325" t="n"/>
      <c r="V754" s="325" t="n"/>
      <c r="W754" s="325" t="n"/>
      <c r="X754" s="325" t="n"/>
      <c r="Y754" s="325" t="n"/>
      <c r="Z754" s="325" t="n"/>
    </row>
    <row r="755" ht="12.75" customHeight="1" s="412">
      <c r="A755" s="325" t="n"/>
      <c r="B755" s="325" t="n"/>
      <c r="C755" s="325" t="n"/>
      <c r="D755" s="325" t="n"/>
      <c r="E755" s="325" t="n"/>
      <c r="F755" s="325" t="n"/>
      <c r="G755" s="325" t="n"/>
      <c r="H755" s="325" t="n"/>
      <c r="I755" s="325" t="n"/>
      <c r="J755" s="325" t="n"/>
      <c r="K755" s="325" t="n"/>
      <c r="L755" s="325" t="n"/>
      <c r="M755" s="325" t="n"/>
      <c r="N755" s="325" t="n"/>
      <c r="O755" s="325" t="n"/>
      <c r="P755" s="325" t="n"/>
      <c r="Q755" s="325" t="n"/>
      <c r="R755" s="325" t="n"/>
      <c r="S755" s="325" t="n"/>
      <c r="T755" s="325" t="n"/>
      <c r="U755" s="325" t="n"/>
      <c r="V755" s="325" t="n"/>
      <c r="W755" s="325" t="n"/>
      <c r="X755" s="325" t="n"/>
      <c r="Y755" s="325" t="n"/>
      <c r="Z755" s="325" t="n"/>
    </row>
    <row r="756" ht="12.75" customHeight="1" s="412">
      <c r="A756" s="325" t="n"/>
      <c r="B756" s="325" t="n"/>
      <c r="C756" s="325" t="n"/>
      <c r="D756" s="325" t="n"/>
      <c r="E756" s="325" t="n"/>
      <c r="F756" s="325" t="n"/>
      <c r="G756" s="325" t="n"/>
      <c r="H756" s="325" t="n"/>
      <c r="I756" s="325" t="n"/>
      <c r="J756" s="325" t="n"/>
      <c r="K756" s="325" t="n"/>
      <c r="L756" s="325" t="n"/>
      <c r="M756" s="325" t="n"/>
      <c r="N756" s="325" t="n"/>
      <c r="O756" s="325" t="n"/>
      <c r="P756" s="325" t="n"/>
      <c r="Q756" s="325" t="n"/>
      <c r="R756" s="325" t="n"/>
      <c r="S756" s="325" t="n"/>
      <c r="T756" s="325" t="n"/>
      <c r="U756" s="325" t="n"/>
      <c r="V756" s="325" t="n"/>
      <c r="W756" s="325" t="n"/>
      <c r="X756" s="325" t="n"/>
      <c r="Y756" s="325" t="n"/>
      <c r="Z756" s="325" t="n"/>
    </row>
    <row r="757" ht="12.75" customHeight="1" s="412">
      <c r="A757" s="325" t="n"/>
      <c r="B757" s="325" t="n"/>
      <c r="C757" s="325" t="n"/>
      <c r="D757" s="325" t="n"/>
      <c r="E757" s="325" t="n"/>
      <c r="F757" s="325" t="n"/>
      <c r="G757" s="325" t="n"/>
      <c r="H757" s="325" t="n"/>
      <c r="I757" s="325" t="n"/>
      <c r="J757" s="325" t="n"/>
      <c r="K757" s="325" t="n"/>
      <c r="L757" s="325" t="n"/>
      <c r="M757" s="325" t="n"/>
      <c r="N757" s="325" t="n"/>
      <c r="O757" s="325" t="n"/>
      <c r="P757" s="325" t="n"/>
      <c r="Q757" s="325" t="n"/>
      <c r="R757" s="325" t="n"/>
      <c r="S757" s="325" t="n"/>
      <c r="T757" s="325" t="n"/>
      <c r="U757" s="325" t="n"/>
      <c r="V757" s="325" t="n"/>
      <c r="W757" s="325" t="n"/>
      <c r="X757" s="325" t="n"/>
      <c r="Y757" s="325" t="n"/>
      <c r="Z757" s="325" t="n"/>
    </row>
    <row r="758" ht="12.75" customHeight="1" s="412">
      <c r="A758" s="325" t="n"/>
      <c r="B758" s="325" t="n"/>
      <c r="C758" s="325" t="n"/>
      <c r="D758" s="325" t="n"/>
      <c r="E758" s="325" t="n"/>
      <c r="F758" s="325" t="n"/>
      <c r="G758" s="325" t="n"/>
      <c r="H758" s="325" t="n"/>
      <c r="I758" s="325" t="n"/>
      <c r="J758" s="325" t="n"/>
      <c r="K758" s="325" t="n"/>
      <c r="L758" s="325" t="n"/>
      <c r="M758" s="325" t="n"/>
      <c r="N758" s="325" t="n"/>
      <c r="O758" s="325" t="n"/>
      <c r="P758" s="325" t="n"/>
      <c r="Q758" s="325" t="n"/>
      <c r="R758" s="325" t="n"/>
      <c r="S758" s="325" t="n"/>
      <c r="T758" s="325" t="n"/>
      <c r="U758" s="325" t="n"/>
      <c r="V758" s="325" t="n"/>
      <c r="W758" s="325" t="n"/>
      <c r="X758" s="325" t="n"/>
      <c r="Y758" s="325" t="n"/>
      <c r="Z758" s="325" t="n"/>
    </row>
    <row r="759" ht="12.75" customHeight="1" s="412">
      <c r="A759" s="325" t="n"/>
      <c r="B759" s="325" t="n"/>
      <c r="C759" s="325" t="n"/>
      <c r="D759" s="325" t="n"/>
      <c r="E759" s="325" t="n"/>
      <c r="F759" s="325" t="n"/>
      <c r="G759" s="325" t="n"/>
      <c r="H759" s="325" t="n"/>
      <c r="I759" s="325" t="n"/>
      <c r="J759" s="325" t="n"/>
      <c r="K759" s="325" t="n"/>
      <c r="L759" s="325" t="n"/>
      <c r="M759" s="325" t="n"/>
      <c r="N759" s="325" t="n"/>
      <c r="O759" s="325" t="n"/>
      <c r="P759" s="325" t="n"/>
      <c r="Q759" s="325" t="n"/>
      <c r="R759" s="325" t="n"/>
      <c r="S759" s="325" t="n"/>
      <c r="T759" s="325" t="n"/>
      <c r="U759" s="325" t="n"/>
      <c r="V759" s="325" t="n"/>
      <c r="W759" s="325" t="n"/>
      <c r="X759" s="325" t="n"/>
      <c r="Y759" s="325" t="n"/>
      <c r="Z759" s="325" t="n"/>
    </row>
    <row r="760" ht="12.75" customHeight="1" s="412">
      <c r="A760" s="325" t="n"/>
      <c r="B760" s="325" t="n"/>
      <c r="C760" s="325" t="n"/>
      <c r="D760" s="325" t="n"/>
      <c r="E760" s="325" t="n"/>
      <c r="F760" s="325" t="n"/>
      <c r="G760" s="325" t="n"/>
      <c r="H760" s="325" t="n"/>
      <c r="I760" s="325" t="n"/>
      <c r="J760" s="325" t="n"/>
      <c r="K760" s="325" t="n"/>
      <c r="L760" s="325" t="n"/>
      <c r="M760" s="325" t="n"/>
      <c r="N760" s="325" t="n"/>
      <c r="O760" s="325" t="n"/>
      <c r="P760" s="325" t="n"/>
      <c r="Q760" s="325" t="n"/>
      <c r="R760" s="325" t="n"/>
      <c r="S760" s="325" t="n"/>
      <c r="T760" s="325" t="n"/>
      <c r="U760" s="325" t="n"/>
      <c r="V760" s="325" t="n"/>
      <c r="W760" s="325" t="n"/>
      <c r="X760" s="325" t="n"/>
      <c r="Y760" s="325" t="n"/>
      <c r="Z760" s="325" t="n"/>
    </row>
    <row r="761" ht="12.75" customHeight="1" s="412">
      <c r="A761" s="325" t="n"/>
      <c r="B761" s="325" t="n"/>
      <c r="C761" s="325" t="n"/>
      <c r="D761" s="325" t="n"/>
      <c r="E761" s="325" t="n"/>
      <c r="F761" s="325" t="n"/>
      <c r="G761" s="325" t="n"/>
      <c r="H761" s="325" t="n"/>
      <c r="I761" s="325" t="n"/>
      <c r="J761" s="325" t="n"/>
      <c r="K761" s="325" t="n"/>
      <c r="L761" s="325" t="n"/>
      <c r="M761" s="325" t="n"/>
      <c r="N761" s="325" t="n"/>
      <c r="O761" s="325" t="n"/>
      <c r="P761" s="325" t="n"/>
      <c r="Q761" s="325" t="n"/>
      <c r="R761" s="325" t="n"/>
      <c r="S761" s="325" t="n"/>
      <c r="T761" s="325" t="n"/>
      <c r="U761" s="325" t="n"/>
      <c r="V761" s="325" t="n"/>
      <c r="W761" s="325" t="n"/>
      <c r="X761" s="325" t="n"/>
      <c r="Y761" s="325" t="n"/>
      <c r="Z761" s="325" t="n"/>
    </row>
    <row r="762" ht="12.75" customHeight="1" s="412">
      <c r="A762" s="325" t="n"/>
      <c r="B762" s="325" t="n"/>
      <c r="C762" s="325" t="n"/>
      <c r="D762" s="325" t="n"/>
      <c r="E762" s="325" t="n"/>
      <c r="F762" s="325" t="n"/>
      <c r="G762" s="325" t="n"/>
      <c r="H762" s="325" t="n"/>
      <c r="I762" s="325" t="n"/>
      <c r="J762" s="325" t="n"/>
      <c r="K762" s="325" t="n"/>
      <c r="L762" s="325" t="n"/>
      <c r="M762" s="325" t="n"/>
      <c r="N762" s="325" t="n"/>
      <c r="O762" s="325" t="n"/>
      <c r="P762" s="325" t="n"/>
      <c r="Q762" s="325" t="n"/>
      <c r="R762" s="325" t="n"/>
      <c r="S762" s="325" t="n"/>
      <c r="T762" s="325" t="n"/>
      <c r="U762" s="325" t="n"/>
      <c r="V762" s="325" t="n"/>
      <c r="W762" s="325" t="n"/>
      <c r="X762" s="325" t="n"/>
      <c r="Y762" s="325" t="n"/>
      <c r="Z762" s="325" t="n"/>
    </row>
    <row r="763" ht="12.75" customHeight="1" s="412">
      <c r="A763" s="325" t="n"/>
      <c r="B763" s="325" t="n"/>
      <c r="C763" s="325" t="n"/>
      <c r="D763" s="325" t="n"/>
      <c r="E763" s="325" t="n"/>
      <c r="F763" s="325" t="n"/>
      <c r="G763" s="325" t="n"/>
      <c r="H763" s="325" t="n"/>
      <c r="I763" s="325" t="n"/>
      <c r="J763" s="325" t="n"/>
      <c r="K763" s="325" t="n"/>
      <c r="L763" s="325" t="n"/>
      <c r="M763" s="325" t="n"/>
      <c r="N763" s="325" t="n"/>
      <c r="O763" s="325" t="n"/>
      <c r="P763" s="325" t="n"/>
      <c r="Q763" s="325" t="n"/>
      <c r="R763" s="325" t="n"/>
      <c r="S763" s="325" t="n"/>
      <c r="T763" s="325" t="n"/>
      <c r="U763" s="325" t="n"/>
      <c r="V763" s="325" t="n"/>
      <c r="W763" s="325" t="n"/>
      <c r="X763" s="325" t="n"/>
      <c r="Y763" s="325" t="n"/>
      <c r="Z763" s="325" t="n"/>
    </row>
    <row r="764" ht="12.75" customHeight="1" s="412">
      <c r="A764" s="325" t="n"/>
      <c r="B764" s="325" t="n"/>
      <c r="C764" s="325" t="n"/>
      <c r="D764" s="325" t="n"/>
      <c r="E764" s="325" t="n"/>
      <c r="F764" s="325" t="n"/>
      <c r="G764" s="325" t="n"/>
      <c r="H764" s="325" t="n"/>
      <c r="I764" s="325" t="n"/>
      <c r="J764" s="325" t="n"/>
      <c r="K764" s="325" t="n"/>
      <c r="L764" s="325" t="n"/>
      <c r="M764" s="325" t="n"/>
      <c r="N764" s="325" t="n"/>
      <c r="O764" s="325" t="n"/>
      <c r="P764" s="325" t="n"/>
      <c r="Q764" s="325" t="n"/>
      <c r="R764" s="325" t="n"/>
      <c r="S764" s="325" t="n"/>
      <c r="T764" s="325" t="n"/>
      <c r="U764" s="325" t="n"/>
      <c r="V764" s="325" t="n"/>
      <c r="W764" s="325" t="n"/>
      <c r="X764" s="325" t="n"/>
      <c r="Y764" s="325" t="n"/>
      <c r="Z764" s="325" t="n"/>
    </row>
    <row r="765" ht="12.75" customHeight="1" s="412">
      <c r="A765" s="325" t="n"/>
      <c r="B765" s="325" t="n"/>
      <c r="C765" s="325" t="n"/>
      <c r="D765" s="325" t="n"/>
      <c r="E765" s="325" t="n"/>
      <c r="F765" s="325" t="n"/>
      <c r="G765" s="325" t="n"/>
      <c r="H765" s="325" t="n"/>
      <c r="I765" s="325" t="n"/>
      <c r="J765" s="325" t="n"/>
      <c r="K765" s="325" t="n"/>
      <c r="L765" s="325" t="n"/>
      <c r="M765" s="325" t="n"/>
      <c r="N765" s="325" t="n"/>
      <c r="O765" s="325" t="n"/>
      <c r="P765" s="325" t="n"/>
      <c r="Q765" s="325" t="n"/>
      <c r="R765" s="325" t="n"/>
      <c r="S765" s="325" t="n"/>
      <c r="T765" s="325" t="n"/>
      <c r="U765" s="325" t="n"/>
      <c r="V765" s="325" t="n"/>
      <c r="W765" s="325" t="n"/>
      <c r="X765" s="325" t="n"/>
      <c r="Y765" s="325" t="n"/>
      <c r="Z765" s="325" t="n"/>
    </row>
    <row r="766" ht="12.75" customHeight="1" s="412">
      <c r="A766" s="325" t="n"/>
      <c r="B766" s="325" t="n"/>
      <c r="C766" s="325" t="n"/>
      <c r="D766" s="325" t="n"/>
      <c r="E766" s="325" t="n"/>
      <c r="F766" s="325" t="n"/>
      <c r="G766" s="325" t="n"/>
      <c r="H766" s="325" t="n"/>
      <c r="I766" s="325" t="n"/>
      <c r="J766" s="325" t="n"/>
      <c r="K766" s="325" t="n"/>
      <c r="L766" s="325" t="n"/>
      <c r="M766" s="325" t="n"/>
      <c r="N766" s="325" t="n"/>
      <c r="O766" s="325" t="n"/>
      <c r="P766" s="325" t="n"/>
      <c r="Q766" s="325" t="n"/>
      <c r="R766" s="325" t="n"/>
      <c r="S766" s="325" t="n"/>
      <c r="T766" s="325" t="n"/>
      <c r="U766" s="325" t="n"/>
      <c r="V766" s="325" t="n"/>
      <c r="W766" s="325" t="n"/>
      <c r="X766" s="325" t="n"/>
      <c r="Y766" s="325" t="n"/>
      <c r="Z766" s="325" t="n"/>
    </row>
    <row r="767" ht="12.75" customHeight="1" s="412">
      <c r="A767" s="325" t="n"/>
      <c r="B767" s="325" t="n"/>
      <c r="C767" s="325" t="n"/>
      <c r="D767" s="325" t="n"/>
      <c r="E767" s="325" t="n"/>
      <c r="F767" s="325" t="n"/>
      <c r="G767" s="325" t="n"/>
      <c r="H767" s="325" t="n"/>
      <c r="I767" s="325" t="n"/>
      <c r="J767" s="325" t="n"/>
      <c r="K767" s="325" t="n"/>
      <c r="L767" s="325" t="n"/>
      <c r="M767" s="325" t="n"/>
      <c r="N767" s="325" t="n"/>
      <c r="O767" s="325" t="n"/>
      <c r="P767" s="325" t="n"/>
      <c r="Q767" s="325" t="n"/>
      <c r="R767" s="325" t="n"/>
      <c r="S767" s="325" t="n"/>
      <c r="T767" s="325" t="n"/>
      <c r="U767" s="325" t="n"/>
      <c r="V767" s="325" t="n"/>
      <c r="W767" s="325" t="n"/>
      <c r="X767" s="325" t="n"/>
      <c r="Y767" s="325" t="n"/>
      <c r="Z767" s="325" t="n"/>
    </row>
    <row r="768" ht="12.75" customHeight="1" s="412">
      <c r="A768" s="325" t="n"/>
      <c r="B768" s="325" t="n"/>
      <c r="C768" s="325" t="n"/>
      <c r="D768" s="325" t="n"/>
      <c r="E768" s="325" t="n"/>
      <c r="F768" s="325" t="n"/>
      <c r="G768" s="325" t="n"/>
      <c r="H768" s="325" t="n"/>
      <c r="I768" s="325" t="n"/>
      <c r="J768" s="325" t="n"/>
      <c r="K768" s="325" t="n"/>
      <c r="L768" s="325" t="n"/>
      <c r="M768" s="325" t="n"/>
      <c r="N768" s="325" t="n"/>
      <c r="O768" s="325" t="n"/>
      <c r="P768" s="325" t="n"/>
      <c r="Q768" s="325" t="n"/>
      <c r="R768" s="325" t="n"/>
      <c r="S768" s="325" t="n"/>
      <c r="T768" s="325" t="n"/>
      <c r="U768" s="325" t="n"/>
      <c r="V768" s="325" t="n"/>
      <c r="W768" s="325" t="n"/>
      <c r="X768" s="325" t="n"/>
      <c r="Y768" s="325" t="n"/>
      <c r="Z768" s="325" t="n"/>
    </row>
    <row r="769" ht="12.75" customHeight="1" s="412">
      <c r="A769" s="325" t="n"/>
      <c r="B769" s="325" t="n"/>
      <c r="C769" s="325" t="n"/>
      <c r="D769" s="325" t="n"/>
      <c r="E769" s="325" t="n"/>
      <c r="F769" s="325" t="n"/>
      <c r="G769" s="325" t="n"/>
      <c r="H769" s="325" t="n"/>
      <c r="I769" s="325" t="n"/>
      <c r="J769" s="325" t="n"/>
      <c r="K769" s="325" t="n"/>
      <c r="L769" s="325" t="n"/>
      <c r="M769" s="325" t="n"/>
      <c r="N769" s="325" t="n"/>
      <c r="O769" s="325" t="n"/>
      <c r="P769" s="325" t="n"/>
      <c r="Q769" s="325" t="n"/>
      <c r="R769" s="325" t="n"/>
      <c r="S769" s="325" t="n"/>
      <c r="T769" s="325" t="n"/>
      <c r="U769" s="325" t="n"/>
      <c r="V769" s="325" t="n"/>
      <c r="W769" s="325" t="n"/>
      <c r="X769" s="325" t="n"/>
      <c r="Y769" s="325" t="n"/>
      <c r="Z769" s="325" t="n"/>
    </row>
    <row r="770" ht="12.75" customHeight="1" s="412">
      <c r="A770" s="325" t="n"/>
      <c r="B770" s="325" t="n"/>
      <c r="C770" s="325" t="n"/>
      <c r="D770" s="325" t="n"/>
      <c r="E770" s="325" t="n"/>
      <c r="F770" s="325" t="n"/>
      <c r="G770" s="325" t="n"/>
      <c r="H770" s="325" t="n"/>
      <c r="I770" s="325" t="n"/>
      <c r="J770" s="325" t="n"/>
      <c r="K770" s="325" t="n"/>
      <c r="L770" s="325" t="n"/>
      <c r="M770" s="325" t="n"/>
      <c r="N770" s="325" t="n"/>
      <c r="O770" s="325" t="n"/>
      <c r="P770" s="325" t="n"/>
      <c r="Q770" s="325" t="n"/>
      <c r="R770" s="325" t="n"/>
      <c r="S770" s="325" t="n"/>
      <c r="T770" s="325" t="n"/>
      <c r="U770" s="325" t="n"/>
      <c r="V770" s="325" t="n"/>
      <c r="W770" s="325" t="n"/>
      <c r="X770" s="325" t="n"/>
      <c r="Y770" s="325" t="n"/>
      <c r="Z770" s="325" t="n"/>
    </row>
    <row r="771" ht="12.75" customHeight="1" s="412">
      <c r="A771" s="325" t="n"/>
      <c r="B771" s="325" t="n"/>
      <c r="C771" s="325" t="n"/>
      <c r="D771" s="325" t="n"/>
      <c r="E771" s="325" t="n"/>
      <c r="F771" s="325" t="n"/>
      <c r="G771" s="325" t="n"/>
      <c r="H771" s="325" t="n"/>
      <c r="I771" s="325" t="n"/>
      <c r="J771" s="325" t="n"/>
      <c r="K771" s="325" t="n"/>
      <c r="L771" s="325" t="n"/>
      <c r="M771" s="325" t="n"/>
      <c r="N771" s="325" t="n"/>
      <c r="O771" s="325" t="n"/>
      <c r="P771" s="325" t="n"/>
      <c r="Q771" s="325" t="n"/>
      <c r="R771" s="325" t="n"/>
      <c r="S771" s="325" t="n"/>
      <c r="T771" s="325" t="n"/>
      <c r="U771" s="325" t="n"/>
      <c r="V771" s="325" t="n"/>
      <c r="W771" s="325" t="n"/>
      <c r="X771" s="325" t="n"/>
      <c r="Y771" s="325" t="n"/>
      <c r="Z771" s="325" t="n"/>
    </row>
    <row r="772" ht="12.75" customHeight="1" s="412">
      <c r="A772" s="325" t="n"/>
      <c r="B772" s="325" t="n"/>
      <c r="C772" s="325" t="n"/>
      <c r="D772" s="325" t="n"/>
      <c r="E772" s="325" t="n"/>
      <c r="F772" s="325" t="n"/>
      <c r="G772" s="325" t="n"/>
      <c r="H772" s="325" t="n"/>
      <c r="I772" s="325" t="n"/>
      <c r="J772" s="325" t="n"/>
      <c r="K772" s="325" t="n"/>
      <c r="L772" s="325" t="n"/>
      <c r="M772" s="325" t="n"/>
      <c r="N772" s="325" t="n"/>
      <c r="O772" s="325" t="n"/>
      <c r="P772" s="325" t="n"/>
      <c r="Q772" s="325" t="n"/>
      <c r="R772" s="325" t="n"/>
      <c r="S772" s="325" t="n"/>
      <c r="T772" s="325" t="n"/>
      <c r="U772" s="325" t="n"/>
      <c r="V772" s="325" t="n"/>
      <c r="W772" s="325" t="n"/>
      <c r="X772" s="325" t="n"/>
      <c r="Y772" s="325" t="n"/>
      <c r="Z772" s="325" t="n"/>
    </row>
    <row r="773" ht="12.75" customHeight="1" s="412">
      <c r="A773" s="325" t="n"/>
      <c r="B773" s="325" t="n"/>
      <c r="C773" s="325" t="n"/>
      <c r="D773" s="325" t="n"/>
      <c r="E773" s="325" t="n"/>
      <c r="F773" s="325" t="n"/>
      <c r="G773" s="325" t="n"/>
      <c r="H773" s="325" t="n"/>
      <c r="I773" s="325" t="n"/>
      <c r="J773" s="325" t="n"/>
      <c r="K773" s="325" t="n"/>
      <c r="L773" s="325" t="n"/>
      <c r="M773" s="325" t="n"/>
      <c r="N773" s="325" t="n"/>
      <c r="O773" s="325" t="n"/>
      <c r="P773" s="325" t="n"/>
      <c r="Q773" s="325" t="n"/>
      <c r="R773" s="325" t="n"/>
      <c r="S773" s="325" t="n"/>
      <c r="T773" s="325" t="n"/>
      <c r="U773" s="325" t="n"/>
      <c r="V773" s="325" t="n"/>
      <c r="W773" s="325" t="n"/>
      <c r="X773" s="325" t="n"/>
      <c r="Y773" s="325" t="n"/>
      <c r="Z773" s="325" t="n"/>
    </row>
    <row r="774" ht="12.75" customHeight="1" s="412">
      <c r="A774" s="325" t="n"/>
      <c r="B774" s="325" t="n"/>
      <c r="C774" s="325" t="n"/>
      <c r="D774" s="325" t="n"/>
      <c r="E774" s="325" t="n"/>
      <c r="F774" s="325" t="n"/>
      <c r="G774" s="325" t="n"/>
      <c r="H774" s="325" t="n"/>
      <c r="I774" s="325" t="n"/>
      <c r="J774" s="325" t="n"/>
      <c r="K774" s="325" t="n"/>
      <c r="L774" s="325" t="n"/>
      <c r="M774" s="325" t="n"/>
      <c r="N774" s="325" t="n"/>
      <c r="O774" s="325" t="n"/>
      <c r="P774" s="325" t="n"/>
      <c r="Q774" s="325" t="n"/>
      <c r="R774" s="325" t="n"/>
      <c r="S774" s="325" t="n"/>
      <c r="T774" s="325" t="n"/>
      <c r="U774" s="325" t="n"/>
      <c r="V774" s="325" t="n"/>
      <c r="W774" s="325" t="n"/>
      <c r="X774" s="325" t="n"/>
      <c r="Y774" s="325" t="n"/>
      <c r="Z774" s="325" t="n"/>
    </row>
    <row r="775" ht="12.75" customHeight="1" s="412">
      <c r="A775" s="325" t="n"/>
      <c r="B775" s="325" t="n"/>
      <c r="C775" s="325" t="n"/>
      <c r="D775" s="325" t="n"/>
      <c r="E775" s="325" t="n"/>
      <c r="F775" s="325" t="n"/>
      <c r="G775" s="325" t="n"/>
      <c r="H775" s="325" t="n"/>
      <c r="I775" s="325" t="n"/>
      <c r="J775" s="325" t="n"/>
      <c r="K775" s="325" t="n"/>
      <c r="L775" s="325" t="n"/>
      <c r="M775" s="325" t="n"/>
      <c r="N775" s="325" t="n"/>
      <c r="O775" s="325" t="n"/>
      <c r="P775" s="325" t="n"/>
      <c r="Q775" s="325" t="n"/>
      <c r="R775" s="325" t="n"/>
      <c r="S775" s="325" t="n"/>
      <c r="T775" s="325" t="n"/>
      <c r="U775" s="325" t="n"/>
      <c r="V775" s="325" t="n"/>
      <c r="W775" s="325" t="n"/>
      <c r="X775" s="325" t="n"/>
      <c r="Y775" s="325" t="n"/>
      <c r="Z775" s="325" t="n"/>
    </row>
    <row r="776" ht="12.75" customHeight="1" s="412">
      <c r="A776" s="325" t="n"/>
      <c r="B776" s="325" t="n"/>
      <c r="C776" s="325" t="n"/>
      <c r="D776" s="325" t="n"/>
      <c r="E776" s="325" t="n"/>
      <c r="F776" s="325" t="n"/>
      <c r="G776" s="325" t="n"/>
      <c r="H776" s="325" t="n"/>
      <c r="I776" s="325" t="n"/>
      <c r="J776" s="325" t="n"/>
      <c r="K776" s="325" t="n"/>
      <c r="L776" s="325" t="n"/>
      <c r="M776" s="325" t="n"/>
      <c r="N776" s="325" t="n"/>
      <c r="O776" s="325" t="n"/>
      <c r="P776" s="325" t="n"/>
      <c r="Q776" s="325" t="n"/>
      <c r="R776" s="325" t="n"/>
      <c r="S776" s="325" t="n"/>
      <c r="T776" s="325" t="n"/>
      <c r="U776" s="325" t="n"/>
      <c r="V776" s="325" t="n"/>
      <c r="W776" s="325" t="n"/>
      <c r="X776" s="325" t="n"/>
      <c r="Y776" s="325" t="n"/>
      <c r="Z776" s="325" t="n"/>
    </row>
    <row r="777" ht="12.75" customHeight="1" s="412">
      <c r="A777" s="325" t="n"/>
      <c r="B777" s="325" t="n"/>
      <c r="C777" s="325" t="n"/>
      <c r="D777" s="325" t="n"/>
      <c r="E777" s="325" t="n"/>
      <c r="F777" s="325" t="n"/>
      <c r="G777" s="325" t="n"/>
      <c r="H777" s="325" t="n"/>
      <c r="I777" s="325" t="n"/>
      <c r="J777" s="325" t="n"/>
      <c r="K777" s="325" t="n"/>
      <c r="L777" s="325" t="n"/>
      <c r="M777" s="325" t="n"/>
      <c r="N777" s="325" t="n"/>
      <c r="O777" s="325" t="n"/>
      <c r="P777" s="325" t="n"/>
      <c r="Q777" s="325" t="n"/>
      <c r="R777" s="325" t="n"/>
      <c r="S777" s="325" t="n"/>
      <c r="T777" s="325" t="n"/>
      <c r="U777" s="325" t="n"/>
      <c r="V777" s="325" t="n"/>
      <c r="W777" s="325" t="n"/>
      <c r="X777" s="325" t="n"/>
      <c r="Y777" s="325" t="n"/>
      <c r="Z777" s="325" t="n"/>
    </row>
    <row r="778" ht="12.75" customHeight="1" s="412">
      <c r="A778" s="325" t="n"/>
      <c r="B778" s="325" t="n"/>
      <c r="C778" s="325" t="n"/>
      <c r="D778" s="325" t="n"/>
      <c r="E778" s="325" t="n"/>
      <c r="F778" s="325" t="n"/>
      <c r="G778" s="325" t="n"/>
      <c r="H778" s="325" t="n"/>
      <c r="I778" s="325" t="n"/>
      <c r="J778" s="325" t="n"/>
      <c r="K778" s="325" t="n"/>
      <c r="L778" s="325" t="n"/>
      <c r="M778" s="325" t="n"/>
      <c r="N778" s="325" t="n"/>
      <c r="O778" s="325" t="n"/>
      <c r="P778" s="325" t="n"/>
      <c r="Q778" s="325" t="n"/>
      <c r="R778" s="325" t="n"/>
      <c r="S778" s="325" t="n"/>
      <c r="T778" s="325" t="n"/>
      <c r="U778" s="325" t="n"/>
      <c r="V778" s="325" t="n"/>
      <c r="W778" s="325" t="n"/>
      <c r="X778" s="325" t="n"/>
      <c r="Y778" s="325" t="n"/>
      <c r="Z778" s="325" t="n"/>
    </row>
    <row r="779" ht="12.75" customHeight="1" s="412">
      <c r="A779" s="325" t="n"/>
      <c r="B779" s="325" t="n"/>
      <c r="C779" s="325" t="n"/>
      <c r="D779" s="325" t="n"/>
      <c r="E779" s="325" t="n"/>
      <c r="F779" s="325" t="n"/>
      <c r="G779" s="325" t="n"/>
      <c r="H779" s="325" t="n"/>
      <c r="I779" s="325" t="n"/>
      <c r="J779" s="325" t="n"/>
      <c r="K779" s="325" t="n"/>
      <c r="L779" s="325" t="n"/>
      <c r="M779" s="325" t="n"/>
      <c r="N779" s="325" t="n"/>
      <c r="O779" s="325" t="n"/>
      <c r="P779" s="325" t="n"/>
      <c r="Q779" s="325" t="n"/>
      <c r="R779" s="325" t="n"/>
      <c r="S779" s="325" t="n"/>
      <c r="T779" s="325" t="n"/>
      <c r="U779" s="325" t="n"/>
      <c r="V779" s="325" t="n"/>
      <c r="W779" s="325" t="n"/>
      <c r="X779" s="325" t="n"/>
      <c r="Y779" s="325" t="n"/>
      <c r="Z779" s="325" t="n"/>
    </row>
    <row r="780" ht="12.75" customHeight="1" s="412">
      <c r="A780" s="325" t="n"/>
      <c r="B780" s="325" t="n"/>
      <c r="C780" s="325" t="n"/>
      <c r="D780" s="325" t="n"/>
      <c r="E780" s="325" t="n"/>
      <c r="F780" s="325" t="n"/>
      <c r="G780" s="325" t="n"/>
      <c r="H780" s="325" t="n"/>
      <c r="I780" s="325" t="n"/>
      <c r="J780" s="325" t="n"/>
      <c r="K780" s="325" t="n"/>
      <c r="L780" s="325" t="n"/>
      <c r="M780" s="325" t="n"/>
      <c r="N780" s="325" t="n"/>
      <c r="O780" s="325" t="n"/>
      <c r="P780" s="325" t="n"/>
      <c r="Q780" s="325" t="n"/>
      <c r="R780" s="325" t="n"/>
      <c r="S780" s="325" t="n"/>
      <c r="T780" s="325" t="n"/>
      <c r="U780" s="325" t="n"/>
      <c r="V780" s="325" t="n"/>
      <c r="W780" s="325" t="n"/>
      <c r="X780" s="325" t="n"/>
      <c r="Y780" s="325" t="n"/>
      <c r="Z780" s="325" t="n"/>
    </row>
    <row r="781" ht="12.75" customHeight="1" s="412">
      <c r="A781" s="325" t="n"/>
      <c r="B781" s="325" t="n"/>
      <c r="C781" s="325" t="n"/>
      <c r="D781" s="325" t="n"/>
      <c r="E781" s="325" t="n"/>
      <c r="F781" s="325" t="n"/>
      <c r="G781" s="325" t="n"/>
      <c r="H781" s="325" t="n"/>
      <c r="I781" s="325" t="n"/>
      <c r="J781" s="325" t="n"/>
      <c r="K781" s="325" t="n"/>
      <c r="L781" s="325" t="n"/>
      <c r="M781" s="325" t="n"/>
      <c r="N781" s="325" t="n"/>
      <c r="O781" s="325" t="n"/>
      <c r="P781" s="325" t="n"/>
      <c r="Q781" s="325" t="n"/>
      <c r="R781" s="325" t="n"/>
      <c r="S781" s="325" t="n"/>
      <c r="T781" s="325" t="n"/>
      <c r="U781" s="325" t="n"/>
      <c r="V781" s="325" t="n"/>
      <c r="W781" s="325" t="n"/>
      <c r="X781" s="325" t="n"/>
      <c r="Y781" s="325" t="n"/>
      <c r="Z781" s="325" t="n"/>
    </row>
    <row r="782" ht="12.75" customHeight="1" s="412">
      <c r="A782" s="325" t="n"/>
      <c r="B782" s="325" t="n"/>
      <c r="C782" s="325" t="n"/>
      <c r="D782" s="325" t="n"/>
      <c r="E782" s="325" t="n"/>
      <c r="F782" s="325" t="n"/>
      <c r="G782" s="325" t="n"/>
      <c r="H782" s="325" t="n"/>
      <c r="I782" s="325" t="n"/>
      <c r="J782" s="325" t="n"/>
      <c r="K782" s="325" t="n"/>
      <c r="L782" s="325" t="n"/>
      <c r="M782" s="325" t="n"/>
      <c r="N782" s="325" t="n"/>
      <c r="O782" s="325" t="n"/>
      <c r="P782" s="325" t="n"/>
      <c r="Q782" s="325" t="n"/>
      <c r="R782" s="325" t="n"/>
      <c r="S782" s="325" t="n"/>
      <c r="T782" s="325" t="n"/>
      <c r="U782" s="325" t="n"/>
      <c r="V782" s="325" t="n"/>
      <c r="W782" s="325" t="n"/>
      <c r="X782" s="325" t="n"/>
      <c r="Y782" s="325" t="n"/>
      <c r="Z782" s="325" t="n"/>
    </row>
    <row r="783" ht="12.75" customHeight="1" s="412">
      <c r="A783" s="325" t="n"/>
      <c r="B783" s="325" t="n"/>
      <c r="C783" s="325" t="n"/>
      <c r="D783" s="325" t="n"/>
      <c r="E783" s="325" t="n"/>
      <c r="F783" s="325" t="n"/>
      <c r="G783" s="325" t="n"/>
      <c r="H783" s="325" t="n"/>
      <c r="I783" s="325" t="n"/>
      <c r="J783" s="325" t="n"/>
      <c r="K783" s="325" t="n"/>
      <c r="L783" s="325" t="n"/>
      <c r="M783" s="325" t="n"/>
      <c r="N783" s="325" t="n"/>
      <c r="O783" s="325" t="n"/>
      <c r="P783" s="325" t="n"/>
      <c r="Q783" s="325" t="n"/>
      <c r="R783" s="325" t="n"/>
      <c r="S783" s="325" t="n"/>
      <c r="T783" s="325" t="n"/>
      <c r="U783" s="325" t="n"/>
      <c r="V783" s="325" t="n"/>
      <c r="W783" s="325" t="n"/>
      <c r="X783" s="325" t="n"/>
      <c r="Y783" s="325" t="n"/>
      <c r="Z783" s="325" t="n"/>
    </row>
    <row r="784" ht="12.75" customHeight="1" s="412">
      <c r="A784" s="325" t="n"/>
      <c r="B784" s="325" t="n"/>
      <c r="C784" s="325" t="n"/>
      <c r="D784" s="325" t="n"/>
      <c r="E784" s="325" t="n"/>
      <c r="F784" s="325" t="n"/>
      <c r="G784" s="325" t="n"/>
      <c r="H784" s="325" t="n"/>
      <c r="I784" s="325" t="n"/>
      <c r="J784" s="325" t="n"/>
      <c r="K784" s="325" t="n"/>
      <c r="L784" s="325" t="n"/>
      <c r="M784" s="325" t="n"/>
      <c r="N784" s="325" t="n"/>
      <c r="O784" s="325" t="n"/>
      <c r="P784" s="325" t="n"/>
      <c r="Q784" s="325" t="n"/>
      <c r="R784" s="325" t="n"/>
      <c r="S784" s="325" t="n"/>
      <c r="T784" s="325" t="n"/>
      <c r="U784" s="325" t="n"/>
      <c r="V784" s="325" t="n"/>
      <c r="W784" s="325" t="n"/>
      <c r="X784" s="325" t="n"/>
      <c r="Y784" s="325" t="n"/>
      <c r="Z784" s="325" t="n"/>
    </row>
    <row r="785" ht="12.75" customHeight="1" s="412">
      <c r="A785" s="325" t="n"/>
      <c r="B785" s="325" t="n"/>
      <c r="C785" s="325" t="n"/>
      <c r="D785" s="325" t="n"/>
      <c r="E785" s="325" t="n"/>
      <c r="F785" s="325" t="n"/>
      <c r="G785" s="325" t="n"/>
      <c r="H785" s="325" t="n"/>
      <c r="I785" s="325" t="n"/>
      <c r="J785" s="325" t="n"/>
      <c r="K785" s="325" t="n"/>
      <c r="L785" s="325" t="n"/>
      <c r="M785" s="325" t="n"/>
      <c r="N785" s="325" t="n"/>
      <c r="O785" s="325" t="n"/>
      <c r="P785" s="325" t="n"/>
      <c r="Q785" s="325" t="n"/>
      <c r="R785" s="325" t="n"/>
      <c r="S785" s="325" t="n"/>
      <c r="T785" s="325" t="n"/>
      <c r="U785" s="325" t="n"/>
      <c r="V785" s="325" t="n"/>
      <c r="W785" s="325" t="n"/>
      <c r="X785" s="325" t="n"/>
      <c r="Y785" s="325" t="n"/>
      <c r="Z785" s="325" t="n"/>
    </row>
    <row r="786" ht="12.75" customHeight="1" s="412">
      <c r="A786" s="325" t="n"/>
      <c r="B786" s="325" t="n"/>
      <c r="C786" s="325" t="n"/>
      <c r="D786" s="325" t="n"/>
      <c r="E786" s="325" t="n"/>
      <c r="F786" s="325" t="n"/>
      <c r="G786" s="325" t="n"/>
      <c r="H786" s="325" t="n"/>
      <c r="I786" s="325" t="n"/>
      <c r="J786" s="325" t="n"/>
      <c r="K786" s="325" t="n"/>
      <c r="L786" s="325" t="n"/>
      <c r="M786" s="325" t="n"/>
      <c r="N786" s="325" t="n"/>
      <c r="O786" s="325" t="n"/>
      <c r="P786" s="325" t="n"/>
      <c r="Q786" s="325" t="n"/>
      <c r="R786" s="325" t="n"/>
      <c r="S786" s="325" t="n"/>
      <c r="T786" s="325" t="n"/>
      <c r="U786" s="325" t="n"/>
      <c r="V786" s="325" t="n"/>
      <c r="W786" s="325" t="n"/>
      <c r="X786" s="325" t="n"/>
      <c r="Y786" s="325" t="n"/>
      <c r="Z786" s="325" t="n"/>
    </row>
    <row r="787" ht="12.75" customHeight="1" s="412">
      <c r="A787" s="325" t="n"/>
      <c r="B787" s="325" t="n"/>
      <c r="C787" s="325" t="n"/>
      <c r="D787" s="325" t="n"/>
      <c r="E787" s="325" t="n"/>
      <c r="F787" s="325" t="n"/>
      <c r="G787" s="325" t="n"/>
      <c r="H787" s="325" t="n"/>
      <c r="I787" s="325" t="n"/>
      <c r="J787" s="325" t="n"/>
      <c r="K787" s="325" t="n"/>
      <c r="L787" s="325" t="n"/>
      <c r="M787" s="325" t="n"/>
      <c r="N787" s="325" t="n"/>
      <c r="O787" s="325" t="n"/>
      <c r="P787" s="325" t="n"/>
      <c r="Q787" s="325" t="n"/>
      <c r="R787" s="325" t="n"/>
      <c r="S787" s="325" t="n"/>
      <c r="T787" s="325" t="n"/>
      <c r="U787" s="325" t="n"/>
      <c r="V787" s="325" t="n"/>
      <c r="W787" s="325" t="n"/>
      <c r="X787" s="325" t="n"/>
      <c r="Y787" s="325" t="n"/>
      <c r="Z787" s="325" t="n"/>
    </row>
    <row r="788" ht="12.75" customHeight="1" s="412">
      <c r="A788" s="325" t="n"/>
      <c r="B788" s="325" t="n"/>
      <c r="C788" s="325" t="n"/>
      <c r="D788" s="325" t="n"/>
      <c r="E788" s="325" t="n"/>
      <c r="F788" s="325" t="n"/>
      <c r="G788" s="325" t="n"/>
      <c r="H788" s="325" t="n"/>
      <c r="I788" s="325" t="n"/>
      <c r="J788" s="325" t="n"/>
      <c r="K788" s="325" t="n"/>
      <c r="L788" s="325" t="n"/>
      <c r="M788" s="325" t="n"/>
      <c r="N788" s="325" t="n"/>
      <c r="O788" s="325" t="n"/>
      <c r="P788" s="325" t="n"/>
      <c r="Q788" s="325" t="n"/>
      <c r="R788" s="325" t="n"/>
      <c r="S788" s="325" t="n"/>
      <c r="T788" s="325" t="n"/>
      <c r="U788" s="325" t="n"/>
      <c r="V788" s="325" t="n"/>
      <c r="W788" s="325" t="n"/>
      <c r="X788" s="325" t="n"/>
      <c r="Y788" s="325" t="n"/>
      <c r="Z788" s="325" t="n"/>
    </row>
    <row r="789" ht="12.75" customHeight="1" s="412">
      <c r="A789" s="325" t="n"/>
      <c r="B789" s="325" t="n"/>
      <c r="C789" s="325" t="n"/>
      <c r="D789" s="325" t="n"/>
      <c r="E789" s="325" t="n"/>
      <c r="F789" s="325" t="n"/>
      <c r="G789" s="325" t="n"/>
      <c r="H789" s="325" t="n"/>
      <c r="I789" s="325" t="n"/>
      <c r="J789" s="325" t="n"/>
      <c r="K789" s="325" t="n"/>
      <c r="L789" s="325" t="n"/>
      <c r="M789" s="325" t="n"/>
      <c r="N789" s="325" t="n"/>
      <c r="O789" s="325" t="n"/>
      <c r="P789" s="325" t="n"/>
      <c r="Q789" s="325" t="n"/>
      <c r="R789" s="325" t="n"/>
      <c r="S789" s="325" t="n"/>
      <c r="T789" s="325" t="n"/>
      <c r="U789" s="325" t="n"/>
      <c r="V789" s="325" t="n"/>
      <c r="W789" s="325" t="n"/>
      <c r="X789" s="325" t="n"/>
      <c r="Y789" s="325" t="n"/>
      <c r="Z789" s="325" t="n"/>
    </row>
    <row r="790" ht="12.75" customHeight="1" s="412">
      <c r="A790" s="325" t="n"/>
      <c r="B790" s="325" t="n"/>
      <c r="C790" s="325" t="n"/>
      <c r="D790" s="325" t="n"/>
      <c r="E790" s="325" t="n"/>
      <c r="F790" s="325" t="n"/>
      <c r="G790" s="325" t="n"/>
      <c r="H790" s="325" t="n"/>
      <c r="I790" s="325" t="n"/>
      <c r="J790" s="325" t="n"/>
      <c r="K790" s="325" t="n"/>
      <c r="L790" s="325" t="n"/>
      <c r="M790" s="325" t="n"/>
      <c r="N790" s="325" t="n"/>
      <c r="O790" s="325" t="n"/>
      <c r="P790" s="325" t="n"/>
      <c r="Q790" s="325" t="n"/>
      <c r="R790" s="325" t="n"/>
      <c r="S790" s="325" t="n"/>
      <c r="T790" s="325" t="n"/>
      <c r="U790" s="325" t="n"/>
      <c r="V790" s="325" t="n"/>
      <c r="W790" s="325" t="n"/>
      <c r="X790" s="325" t="n"/>
      <c r="Y790" s="325" t="n"/>
      <c r="Z790" s="325" t="n"/>
    </row>
    <row r="791" ht="12.75" customHeight="1" s="412">
      <c r="A791" s="325" t="n"/>
      <c r="B791" s="325" t="n"/>
      <c r="C791" s="325" t="n"/>
      <c r="D791" s="325" t="n"/>
      <c r="E791" s="325" t="n"/>
      <c r="F791" s="325" t="n"/>
      <c r="G791" s="325" t="n"/>
      <c r="H791" s="325" t="n"/>
      <c r="I791" s="325" t="n"/>
      <c r="J791" s="325" t="n"/>
      <c r="K791" s="325" t="n"/>
      <c r="L791" s="325" t="n"/>
      <c r="M791" s="325" t="n"/>
      <c r="N791" s="325" t="n"/>
      <c r="O791" s="325" t="n"/>
      <c r="P791" s="325" t="n"/>
      <c r="Q791" s="325" t="n"/>
      <c r="R791" s="325" t="n"/>
      <c r="S791" s="325" t="n"/>
      <c r="T791" s="325" t="n"/>
      <c r="U791" s="325" t="n"/>
      <c r="V791" s="325" t="n"/>
      <c r="W791" s="325" t="n"/>
      <c r="X791" s="325" t="n"/>
      <c r="Y791" s="325" t="n"/>
      <c r="Z791" s="325" t="n"/>
    </row>
    <row r="792" ht="12.75" customHeight="1" s="412">
      <c r="A792" s="325" t="n"/>
      <c r="B792" s="325" t="n"/>
      <c r="C792" s="325" t="n"/>
      <c r="D792" s="325" t="n"/>
      <c r="E792" s="325" t="n"/>
      <c r="F792" s="325" t="n"/>
      <c r="G792" s="325" t="n"/>
      <c r="H792" s="325" t="n"/>
      <c r="I792" s="325" t="n"/>
      <c r="J792" s="325" t="n"/>
      <c r="K792" s="325" t="n"/>
      <c r="L792" s="325" t="n"/>
      <c r="M792" s="325" t="n"/>
      <c r="N792" s="325" t="n"/>
      <c r="O792" s="325" t="n"/>
      <c r="P792" s="325" t="n"/>
      <c r="Q792" s="325" t="n"/>
      <c r="R792" s="325" t="n"/>
      <c r="S792" s="325" t="n"/>
      <c r="T792" s="325" t="n"/>
      <c r="U792" s="325" t="n"/>
      <c r="V792" s="325" t="n"/>
      <c r="W792" s="325" t="n"/>
      <c r="X792" s="325" t="n"/>
      <c r="Y792" s="325" t="n"/>
      <c r="Z792" s="325" t="n"/>
    </row>
    <row r="793" ht="12.75" customHeight="1" s="412">
      <c r="A793" s="325" t="n"/>
      <c r="B793" s="325" t="n"/>
      <c r="C793" s="325" t="n"/>
      <c r="D793" s="325" t="n"/>
      <c r="E793" s="325" t="n"/>
      <c r="F793" s="325" t="n"/>
      <c r="G793" s="325" t="n"/>
      <c r="H793" s="325" t="n"/>
      <c r="I793" s="325" t="n"/>
      <c r="J793" s="325" t="n"/>
      <c r="K793" s="325" t="n"/>
      <c r="L793" s="325" t="n"/>
      <c r="M793" s="325" t="n"/>
      <c r="N793" s="325" t="n"/>
      <c r="O793" s="325" t="n"/>
      <c r="P793" s="325" t="n"/>
      <c r="Q793" s="325" t="n"/>
      <c r="R793" s="325" t="n"/>
      <c r="S793" s="325" t="n"/>
      <c r="T793" s="325" t="n"/>
      <c r="U793" s="325" t="n"/>
      <c r="V793" s="325" t="n"/>
      <c r="W793" s="325" t="n"/>
      <c r="X793" s="325" t="n"/>
      <c r="Y793" s="325" t="n"/>
      <c r="Z793" s="325" t="n"/>
    </row>
    <row r="794" ht="12.75" customHeight="1" s="412">
      <c r="A794" s="325" t="n"/>
      <c r="B794" s="325" t="n"/>
      <c r="C794" s="325" t="n"/>
      <c r="D794" s="325" t="n"/>
      <c r="E794" s="325" t="n"/>
      <c r="F794" s="325" t="n"/>
      <c r="G794" s="325" t="n"/>
      <c r="H794" s="325" t="n"/>
      <c r="I794" s="325" t="n"/>
      <c r="J794" s="325" t="n"/>
      <c r="K794" s="325" t="n"/>
      <c r="L794" s="325" t="n"/>
      <c r="M794" s="325" t="n"/>
      <c r="N794" s="325" t="n"/>
      <c r="O794" s="325" t="n"/>
      <c r="P794" s="325" t="n"/>
      <c r="Q794" s="325" t="n"/>
      <c r="R794" s="325" t="n"/>
      <c r="S794" s="325" t="n"/>
      <c r="T794" s="325" t="n"/>
      <c r="U794" s="325" t="n"/>
      <c r="V794" s="325" t="n"/>
      <c r="W794" s="325" t="n"/>
      <c r="X794" s="325" t="n"/>
      <c r="Y794" s="325" t="n"/>
      <c r="Z794" s="325" t="n"/>
    </row>
    <row r="795" ht="12.75" customHeight="1" s="412">
      <c r="A795" s="325" t="n"/>
      <c r="B795" s="325" t="n"/>
      <c r="C795" s="325" t="n"/>
      <c r="D795" s="325" t="n"/>
      <c r="E795" s="325" t="n"/>
      <c r="F795" s="325" t="n"/>
      <c r="G795" s="325" t="n"/>
      <c r="H795" s="325" t="n"/>
      <c r="I795" s="325" t="n"/>
      <c r="J795" s="325" t="n"/>
      <c r="K795" s="325" t="n"/>
      <c r="L795" s="325" t="n"/>
      <c r="M795" s="325" t="n"/>
      <c r="N795" s="325" t="n"/>
      <c r="O795" s="325" t="n"/>
      <c r="P795" s="325" t="n"/>
      <c r="Q795" s="325" t="n"/>
      <c r="R795" s="325" t="n"/>
      <c r="S795" s="325" t="n"/>
      <c r="T795" s="325" t="n"/>
      <c r="U795" s="325" t="n"/>
      <c r="V795" s="325" t="n"/>
      <c r="W795" s="325" t="n"/>
      <c r="X795" s="325" t="n"/>
      <c r="Y795" s="325" t="n"/>
      <c r="Z795" s="325" t="n"/>
    </row>
    <row r="796" ht="12.75" customHeight="1" s="412">
      <c r="A796" s="325" t="n"/>
      <c r="B796" s="325" t="n"/>
      <c r="C796" s="325" t="n"/>
      <c r="D796" s="325" t="n"/>
      <c r="E796" s="325" t="n"/>
      <c r="F796" s="325" t="n"/>
      <c r="G796" s="325" t="n"/>
      <c r="H796" s="325" t="n"/>
      <c r="I796" s="325" t="n"/>
      <c r="J796" s="325" t="n"/>
      <c r="K796" s="325" t="n"/>
      <c r="L796" s="325" t="n"/>
      <c r="M796" s="325" t="n"/>
      <c r="N796" s="325" t="n"/>
      <c r="O796" s="325" t="n"/>
      <c r="P796" s="325" t="n"/>
      <c r="Q796" s="325" t="n"/>
      <c r="R796" s="325" t="n"/>
      <c r="S796" s="325" t="n"/>
      <c r="T796" s="325" t="n"/>
      <c r="U796" s="325" t="n"/>
      <c r="V796" s="325" t="n"/>
      <c r="W796" s="325" t="n"/>
      <c r="X796" s="325" t="n"/>
      <c r="Y796" s="325" t="n"/>
      <c r="Z796" s="325" t="n"/>
    </row>
    <row r="797" ht="12.75" customHeight="1" s="412">
      <c r="A797" s="325" t="n"/>
      <c r="B797" s="325" t="n"/>
      <c r="C797" s="325" t="n"/>
      <c r="D797" s="325" t="n"/>
      <c r="E797" s="325" t="n"/>
      <c r="F797" s="325" t="n"/>
      <c r="G797" s="325" t="n"/>
      <c r="H797" s="325" t="n"/>
      <c r="I797" s="325" t="n"/>
      <c r="J797" s="325" t="n"/>
      <c r="K797" s="325" t="n"/>
      <c r="L797" s="325" t="n"/>
      <c r="M797" s="325" t="n"/>
      <c r="N797" s="325" t="n"/>
      <c r="O797" s="325" t="n"/>
      <c r="P797" s="325" t="n"/>
      <c r="Q797" s="325" t="n"/>
      <c r="R797" s="325" t="n"/>
      <c r="S797" s="325" t="n"/>
      <c r="T797" s="325" t="n"/>
      <c r="U797" s="325" t="n"/>
      <c r="V797" s="325" t="n"/>
      <c r="W797" s="325" t="n"/>
      <c r="X797" s="325" t="n"/>
      <c r="Y797" s="325" t="n"/>
      <c r="Z797" s="325" t="n"/>
    </row>
    <row r="798" ht="12.75" customHeight="1" s="412">
      <c r="A798" s="325" t="n"/>
      <c r="B798" s="325" t="n"/>
      <c r="C798" s="325" t="n"/>
      <c r="D798" s="325" t="n"/>
      <c r="E798" s="325" t="n"/>
      <c r="F798" s="325" t="n"/>
      <c r="G798" s="325" t="n"/>
      <c r="H798" s="325" t="n"/>
      <c r="I798" s="325" t="n"/>
      <c r="J798" s="325" t="n"/>
      <c r="K798" s="325" t="n"/>
      <c r="L798" s="325" t="n"/>
      <c r="M798" s="325" t="n"/>
      <c r="N798" s="325" t="n"/>
      <c r="O798" s="325" t="n"/>
      <c r="P798" s="325" t="n"/>
      <c r="Q798" s="325" t="n"/>
      <c r="R798" s="325" t="n"/>
      <c r="S798" s="325" t="n"/>
      <c r="T798" s="325" t="n"/>
      <c r="U798" s="325" t="n"/>
      <c r="V798" s="325" t="n"/>
      <c r="W798" s="325" t="n"/>
      <c r="X798" s="325" t="n"/>
      <c r="Y798" s="325" t="n"/>
      <c r="Z798" s="325" t="n"/>
    </row>
    <row r="799" ht="12.75" customHeight="1" s="412">
      <c r="A799" s="325" t="n"/>
      <c r="B799" s="325" t="n"/>
      <c r="C799" s="325" t="n"/>
      <c r="D799" s="325" t="n"/>
      <c r="E799" s="325" t="n"/>
      <c r="F799" s="325" t="n"/>
      <c r="G799" s="325" t="n"/>
      <c r="H799" s="325" t="n"/>
      <c r="I799" s="325" t="n"/>
      <c r="J799" s="325" t="n"/>
      <c r="K799" s="325" t="n"/>
      <c r="L799" s="325" t="n"/>
      <c r="M799" s="325" t="n"/>
      <c r="N799" s="325" t="n"/>
      <c r="O799" s="325" t="n"/>
      <c r="P799" s="325" t="n"/>
      <c r="Q799" s="325" t="n"/>
      <c r="R799" s="325" t="n"/>
      <c r="S799" s="325" t="n"/>
      <c r="T799" s="325" t="n"/>
      <c r="U799" s="325" t="n"/>
      <c r="V799" s="325" t="n"/>
      <c r="W799" s="325" t="n"/>
      <c r="X799" s="325" t="n"/>
      <c r="Y799" s="325" t="n"/>
      <c r="Z799" s="325" t="n"/>
    </row>
    <row r="800" ht="12.75" customHeight="1" s="412">
      <c r="A800" s="325" t="n"/>
      <c r="B800" s="325" t="n"/>
      <c r="C800" s="325" t="n"/>
      <c r="D800" s="325" t="n"/>
      <c r="E800" s="325" t="n"/>
      <c r="F800" s="325" t="n"/>
      <c r="G800" s="325" t="n"/>
      <c r="H800" s="325" t="n"/>
      <c r="I800" s="325" t="n"/>
      <c r="J800" s="325" t="n"/>
      <c r="K800" s="325" t="n"/>
      <c r="L800" s="325" t="n"/>
      <c r="M800" s="325" t="n"/>
      <c r="N800" s="325" t="n"/>
      <c r="O800" s="325" t="n"/>
      <c r="P800" s="325" t="n"/>
      <c r="Q800" s="325" t="n"/>
      <c r="R800" s="325" t="n"/>
      <c r="S800" s="325" t="n"/>
      <c r="T800" s="325" t="n"/>
      <c r="U800" s="325" t="n"/>
      <c r="V800" s="325" t="n"/>
      <c r="W800" s="325" t="n"/>
      <c r="X800" s="325" t="n"/>
      <c r="Y800" s="325" t="n"/>
      <c r="Z800" s="325" t="n"/>
    </row>
    <row r="801" ht="12.75" customHeight="1" s="412">
      <c r="A801" s="325" t="n"/>
      <c r="B801" s="325" t="n"/>
      <c r="C801" s="325" t="n"/>
      <c r="D801" s="325" t="n"/>
      <c r="E801" s="325" t="n"/>
      <c r="F801" s="325" t="n"/>
      <c r="G801" s="325" t="n"/>
      <c r="H801" s="325" t="n"/>
      <c r="I801" s="325" t="n"/>
      <c r="J801" s="325" t="n"/>
      <c r="K801" s="325" t="n"/>
      <c r="L801" s="325" t="n"/>
      <c r="M801" s="325" t="n"/>
      <c r="N801" s="325" t="n"/>
      <c r="O801" s="325" t="n"/>
      <c r="P801" s="325" t="n"/>
      <c r="Q801" s="325" t="n"/>
      <c r="R801" s="325" t="n"/>
      <c r="S801" s="325" t="n"/>
      <c r="T801" s="325" t="n"/>
      <c r="U801" s="325" t="n"/>
      <c r="V801" s="325" t="n"/>
      <c r="W801" s="325" t="n"/>
      <c r="X801" s="325" t="n"/>
      <c r="Y801" s="325" t="n"/>
      <c r="Z801" s="325" t="n"/>
    </row>
    <row r="802" ht="12.75" customHeight="1" s="412">
      <c r="A802" s="325" t="n"/>
      <c r="B802" s="325" t="n"/>
      <c r="C802" s="325" t="n"/>
      <c r="D802" s="325" t="n"/>
      <c r="E802" s="325" t="n"/>
      <c r="F802" s="325" t="n"/>
      <c r="G802" s="325" t="n"/>
      <c r="H802" s="325" t="n"/>
      <c r="I802" s="325" t="n"/>
      <c r="J802" s="325" t="n"/>
      <c r="K802" s="325" t="n"/>
      <c r="L802" s="325" t="n"/>
      <c r="M802" s="325" t="n"/>
      <c r="N802" s="325" t="n"/>
      <c r="O802" s="325" t="n"/>
      <c r="P802" s="325" t="n"/>
      <c r="Q802" s="325" t="n"/>
      <c r="R802" s="325" t="n"/>
      <c r="S802" s="325" t="n"/>
      <c r="T802" s="325" t="n"/>
      <c r="U802" s="325" t="n"/>
      <c r="V802" s="325" t="n"/>
      <c r="W802" s="325" t="n"/>
      <c r="X802" s="325" t="n"/>
      <c r="Y802" s="325" t="n"/>
      <c r="Z802" s="325" t="n"/>
    </row>
    <row r="803" ht="12.75" customHeight="1" s="412">
      <c r="A803" s="325" t="n"/>
      <c r="B803" s="325" t="n"/>
      <c r="C803" s="325" t="n"/>
      <c r="D803" s="325" t="n"/>
      <c r="E803" s="325" t="n"/>
      <c r="F803" s="325" t="n"/>
      <c r="G803" s="325" t="n"/>
      <c r="H803" s="325" t="n"/>
      <c r="I803" s="325" t="n"/>
      <c r="J803" s="325" t="n"/>
      <c r="K803" s="325" t="n"/>
      <c r="L803" s="325" t="n"/>
      <c r="M803" s="325" t="n"/>
      <c r="N803" s="325" t="n"/>
      <c r="O803" s="325" t="n"/>
      <c r="P803" s="325" t="n"/>
      <c r="Q803" s="325" t="n"/>
      <c r="R803" s="325" t="n"/>
      <c r="S803" s="325" t="n"/>
      <c r="T803" s="325" t="n"/>
      <c r="U803" s="325" t="n"/>
      <c r="V803" s="325" t="n"/>
      <c r="W803" s="325" t="n"/>
      <c r="X803" s="325" t="n"/>
      <c r="Y803" s="325" t="n"/>
      <c r="Z803" s="325" t="n"/>
    </row>
    <row r="804" ht="12.75" customHeight="1" s="412">
      <c r="A804" s="325" t="n"/>
      <c r="B804" s="325" t="n"/>
      <c r="C804" s="325" t="n"/>
      <c r="D804" s="325" t="n"/>
      <c r="E804" s="325" t="n"/>
      <c r="F804" s="325" t="n"/>
      <c r="G804" s="325" t="n"/>
      <c r="H804" s="325" t="n"/>
      <c r="I804" s="325" t="n"/>
      <c r="J804" s="325" t="n"/>
      <c r="K804" s="325" t="n"/>
      <c r="L804" s="325" t="n"/>
      <c r="M804" s="325" t="n"/>
      <c r="N804" s="325" t="n"/>
      <c r="O804" s="325" t="n"/>
      <c r="P804" s="325" t="n"/>
      <c r="Q804" s="325" t="n"/>
      <c r="R804" s="325" t="n"/>
      <c r="S804" s="325" t="n"/>
      <c r="T804" s="325" t="n"/>
      <c r="U804" s="325" t="n"/>
      <c r="V804" s="325" t="n"/>
      <c r="W804" s="325" t="n"/>
      <c r="X804" s="325" t="n"/>
      <c r="Y804" s="325" t="n"/>
      <c r="Z804" s="325" t="n"/>
    </row>
    <row r="805" ht="12.75" customHeight="1" s="412">
      <c r="A805" s="325" t="n"/>
      <c r="B805" s="325" t="n"/>
      <c r="C805" s="325" t="n"/>
      <c r="D805" s="325" t="n"/>
      <c r="E805" s="325" t="n"/>
      <c r="F805" s="325" t="n"/>
      <c r="G805" s="325" t="n"/>
      <c r="H805" s="325" t="n"/>
      <c r="I805" s="325" t="n"/>
      <c r="J805" s="325" t="n"/>
      <c r="K805" s="325" t="n"/>
      <c r="L805" s="325" t="n"/>
      <c r="M805" s="325" t="n"/>
      <c r="N805" s="325" t="n"/>
      <c r="O805" s="325" t="n"/>
      <c r="P805" s="325" t="n"/>
      <c r="Q805" s="325" t="n"/>
      <c r="R805" s="325" t="n"/>
      <c r="S805" s="325" t="n"/>
      <c r="T805" s="325" t="n"/>
      <c r="U805" s="325" t="n"/>
      <c r="V805" s="325" t="n"/>
      <c r="W805" s="325" t="n"/>
      <c r="X805" s="325" t="n"/>
      <c r="Y805" s="325" t="n"/>
      <c r="Z805" s="325" t="n"/>
    </row>
    <row r="806" ht="12.75" customHeight="1" s="412">
      <c r="A806" s="325" t="n"/>
      <c r="B806" s="325" t="n"/>
      <c r="C806" s="325" t="n"/>
      <c r="D806" s="325" t="n"/>
      <c r="E806" s="325" t="n"/>
      <c r="F806" s="325" t="n"/>
      <c r="G806" s="325" t="n"/>
      <c r="H806" s="325" t="n"/>
      <c r="I806" s="325" t="n"/>
      <c r="J806" s="325" t="n"/>
      <c r="K806" s="325" t="n"/>
      <c r="L806" s="325" t="n"/>
      <c r="M806" s="325" t="n"/>
      <c r="N806" s="325" t="n"/>
      <c r="O806" s="325" t="n"/>
      <c r="P806" s="325" t="n"/>
      <c r="Q806" s="325" t="n"/>
      <c r="R806" s="325" t="n"/>
      <c r="S806" s="325" t="n"/>
      <c r="T806" s="325" t="n"/>
      <c r="U806" s="325" t="n"/>
      <c r="V806" s="325" t="n"/>
      <c r="W806" s="325" t="n"/>
      <c r="X806" s="325" t="n"/>
      <c r="Y806" s="325" t="n"/>
      <c r="Z806" s="325" t="n"/>
    </row>
    <row r="807" ht="12.75" customHeight="1" s="412">
      <c r="A807" s="325" t="n"/>
      <c r="B807" s="325" t="n"/>
      <c r="C807" s="325" t="n"/>
      <c r="D807" s="325" t="n"/>
      <c r="E807" s="325" t="n"/>
      <c r="F807" s="325" t="n"/>
      <c r="G807" s="325" t="n"/>
      <c r="H807" s="325" t="n"/>
      <c r="I807" s="325" t="n"/>
      <c r="J807" s="325" t="n"/>
      <c r="K807" s="325" t="n"/>
      <c r="L807" s="325" t="n"/>
      <c r="M807" s="325" t="n"/>
      <c r="N807" s="325" t="n"/>
      <c r="O807" s="325" t="n"/>
      <c r="P807" s="325" t="n"/>
      <c r="Q807" s="325" t="n"/>
      <c r="R807" s="325" t="n"/>
      <c r="S807" s="325" t="n"/>
      <c r="T807" s="325" t="n"/>
      <c r="U807" s="325" t="n"/>
      <c r="V807" s="325" t="n"/>
      <c r="W807" s="325" t="n"/>
      <c r="X807" s="325" t="n"/>
      <c r="Y807" s="325" t="n"/>
      <c r="Z807" s="325" t="n"/>
    </row>
    <row r="808" ht="12.75" customHeight="1" s="412">
      <c r="A808" s="325" t="n"/>
      <c r="B808" s="325" t="n"/>
      <c r="C808" s="325" t="n"/>
      <c r="D808" s="325" t="n"/>
      <c r="E808" s="325" t="n"/>
      <c r="F808" s="325" t="n"/>
      <c r="G808" s="325" t="n"/>
      <c r="H808" s="325" t="n"/>
      <c r="I808" s="325" t="n"/>
      <c r="J808" s="325" t="n"/>
      <c r="K808" s="325" t="n"/>
      <c r="L808" s="325" t="n"/>
      <c r="M808" s="325" t="n"/>
      <c r="N808" s="325" t="n"/>
      <c r="O808" s="325" t="n"/>
      <c r="P808" s="325" t="n"/>
      <c r="Q808" s="325" t="n"/>
      <c r="R808" s="325" t="n"/>
      <c r="S808" s="325" t="n"/>
      <c r="T808" s="325" t="n"/>
      <c r="U808" s="325" t="n"/>
      <c r="V808" s="325" t="n"/>
      <c r="W808" s="325" t="n"/>
      <c r="X808" s="325" t="n"/>
      <c r="Y808" s="325" t="n"/>
      <c r="Z808" s="325" t="n"/>
    </row>
    <row r="809" ht="12.75" customHeight="1" s="412">
      <c r="A809" s="325" t="n"/>
      <c r="B809" s="325" t="n"/>
      <c r="C809" s="325" t="n"/>
      <c r="D809" s="325" t="n"/>
      <c r="E809" s="325" t="n"/>
      <c r="F809" s="325" t="n"/>
      <c r="G809" s="325" t="n"/>
      <c r="H809" s="325" t="n"/>
      <c r="I809" s="325" t="n"/>
      <c r="J809" s="325" t="n"/>
      <c r="K809" s="325" t="n"/>
      <c r="L809" s="325" t="n"/>
      <c r="M809" s="325" t="n"/>
      <c r="N809" s="325" t="n"/>
      <c r="O809" s="325" t="n"/>
      <c r="P809" s="325" t="n"/>
      <c r="Q809" s="325" t="n"/>
      <c r="R809" s="325" t="n"/>
      <c r="S809" s="325" t="n"/>
      <c r="T809" s="325" t="n"/>
      <c r="U809" s="325" t="n"/>
      <c r="V809" s="325" t="n"/>
      <c r="W809" s="325" t="n"/>
      <c r="X809" s="325" t="n"/>
      <c r="Y809" s="325" t="n"/>
      <c r="Z809" s="325" t="n"/>
    </row>
    <row r="810" ht="12.75" customHeight="1" s="412">
      <c r="A810" s="325" t="n"/>
      <c r="B810" s="325" t="n"/>
      <c r="C810" s="325" t="n"/>
      <c r="D810" s="325" t="n"/>
      <c r="E810" s="325" t="n"/>
      <c r="F810" s="325" t="n"/>
      <c r="G810" s="325" t="n"/>
      <c r="H810" s="325" t="n"/>
      <c r="I810" s="325" t="n"/>
      <c r="J810" s="325" t="n"/>
      <c r="K810" s="325" t="n"/>
      <c r="L810" s="325" t="n"/>
      <c r="M810" s="325" t="n"/>
      <c r="N810" s="325" t="n"/>
      <c r="O810" s="325" t="n"/>
      <c r="P810" s="325" t="n"/>
      <c r="Q810" s="325" t="n"/>
      <c r="R810" s="325" t="n"/>
      <c r="S810" s="325" t="n"/>
      <c r="T810" s="325" t="n"/>
      <c r="U810" s="325" t="n"/>
      <c r="V810" s="325" t="n"/>
      <c r="W810" s="325" t="n"/>
      <c r="X810" s="325" t="n"/>
      <c r="Y810" s="325" t="n"/>
      <c r="Z810" s="325" t="n"/>
    </row>
    <row r="811" ht="12.75" customHeight="1" s="412">
      <c r="A811" s="325" t="n"/>
      <c r="B811" s="325" t="n"/>
      <c r="C811" s="325" t="n"/>
      <c r="D811" s="325" t="n"/>
      <c r="E811" s="325" t="n"/>
      <c r="F811" s="325" t="n"/>
      <c r="G811" s="325" t="n"/>
      <c r="H811" s="325" t="n"/>
      <c r="I811" s="325" t="n"/>
      <c r="J811" s="325" t="n"/>
      <c r="K811" s="325" t="n"/>
      <c r="L811" s="325" t="n"/>
      <c r="M811" s="325" t="n"/>
      <c r="N811" s="325" t="n"/>
      <c r="O811" s="325" t="n"/>
      <c r="P811" s="325" t="n"/>
      <c r="Q811" s="325" t="n"/>
      <c r="R811" s="325" t="n"/>
      <c r="S811" s="325" t="n"/>
      <c r="T811" s="325" t="n"/>
      <c r="U811" s="325" t="n"/>
      <c r="V811" s="325" t="n"/>
      <c r="W811" s="325" t="n"/>
      <c r="X811" s="325" t="n"/>
      <c r="Y811" s="325" t="n"/>
      <c r="Z811" s="325" t="n"/>
    </row>
    <row r="812" ht="12.75" customHeight="1" s="412">
      <c r="A812" s="325" t="n"/>
      <c r="B812" s="325" t="n"/>
      <c r="C812" s="325" t="n"/>
      <c r="D812" s="325" t="n"/>
      <c r="E812" s="325" t="n"/>
      <c r="F812" s="325" t="n"/>
      <c r="G812" s="325" t="n"/>
      <c r="H812" s="325" t="n"/>
      <c r="I812" s="325" t="n"/>
      <c r="J812" s="325" t="n"/>
      <c r="K812" s="325" t="n"/>
      <c r="L812" s="325" t="n"/>
      <c r="M812" s="325" t="n"/>
      <c r="N812" s="325" t="n"/>
      <c r="O812" s="325" t="n"/>
      <c r="P812" s="325" t="n"/>
      <c r="Q812" s="325" t="n"/>
      <c r="R812" s="325" t="n"/>
      <c r="S812" s="325" t="n"/>
      <c r="T812" s="325" t="n"/>
      <c r="U812" s="325" t="n"/>
      <c r="V812" s="325" t="n"/>
      <c r="W812" s="325" t="n"/>
      <c r="X812" s="325" t="n"/>
      <c r="Y812" s="325" t="n"/>
      <c r="Z812" s="325" t="n"/>
    </row>
    <row r="813" ht="12.75" customHeight="1" s="412">
      <c r="A813" s="325" t="n"/>
      <c r="B813" s="325" t="n"/>
      <c r="C813" s="325" t="n"/>
      <c r="D813" s="325" t="n"/>
      <c r="E813" s="325" t="n"/>
      <c r="F813" s="325" t="n"/>
      <c r="G813" s="325" t="n"/>
      <c r="H813" s="325" t="n"/>
      <c r="I813" s="325" t="n"/>
      <c r="J813" s="325" t="n"/>
      <c r="K813" s="325" t="n"/>
      <c r="L813" s="325" t="n"/>
      <c r="M813" s="325" t="n"/>
      <c r="N813" s="325" t="n"/>
      <c r="O813" s="325" t="n"/>
      <c r="P813" s="325" t="n"/>
      <c r="Q813" s="325" t="n"/>
      <c r="R813" s="325" t="n"/>
      <c r="S813" s="325" t="n"/>
      <c r="T813" s="325" t="n"/>
      <c r="U813" s="325" t="n"/>
      <c r="V813" s="325" t="n"/>
      <c r="W813" s="325" t="n"/>
      <c r="X813" s="325" t="n"/>
      <c r="Y813" s="325" t="n"/>
      <c r="Z813" s="325" t="n"/>
    </row>
    <row r="814" ht="12.75" customHeight="1" s="412">
      <c r="A814" s="325" t="n"/>
      <c r="B814" s="325" t="n"/>
      <c r="C814" s="325" t="n"/>
      <c r="D814" s="325" t="n"/>
      <c r="E814" s="325" t="n"/>
      <c r="F814" s="325" t="n"/>
      <c r="G814" s="325" t="n"/>
      <c r="H814" s="325" t="n"/>
      <c r="I814" s="325" t="n"/>
      <c r="J814" s="325" t="n"/>
      <c r="K814" s="325" t="n"/>
      <c r="L814" s="325" t="n"/>
      <c r="M814" s="325" t="n"/>
      <c r="N814" s="325" t="n"/>
      <c r="O814" s="325" t="n"/>
      <c r="P814" s="325" t="n"/>
      <c r="Q814" s="325" t="n"/>
      <c r="R814" s="325" t="n"/>
      <c r="S814" s="325" t="n"/>
      <c r="T814" s="325" t="n"/>
      <c r="U814" s="325" t="n"/>
      <c r="V814" s="325" t="n"/>
      <c r="W814" s="325" t="n"/>
      <c r="X814" s="325" t="n"/>
      <c r="Y814" s="325" t="n"/>
      <c r="Z814" s="325" t="n"/>
    </row>
    <row r="815" ht="12.75" customHeight="1" s="412">
      <c r="A815" s="325" t="n"/>
      <c r="B815" s="325" t="n"/>
      <c r="C815" s="325" t="n"/>
      <c r="D815" s="325" t="n"/>
      <c r="E815" s="325" t="n"/>
      <c r="F815" s="325" t="n"/>
      <c r="G815" s="325" t="n"/>
      <c r="H815" s="325" t="n"/>
      <c r="I815" s="325" t="n"/>
      <c r="J815" s="325" t="n"/>
      <c r="K815" s="325" t="n"/>
      <c r="L815" s="325" t="n"/>
      <c r="M815" s="325" t="n"/>
      <c r="N815" s="325" t="n"/>
      <c r="O815" s="325" t="n"/>
      <c r="P815" s="325" t="n"/>
      <c r="Q815" s="325" t="n"/>
      <c r="R815" s="325" t="n"/>
      <c r="S815" s="325" t="n"/>
      <c r="T815" s="325" t="n"/>
      <c r="U815" s="325" t="n"/>
      <c r="V815" s="325" t="n"/>
      <c r="W815" s="325" t="n"/>
      <c r="X815" s="325" t="n"/>
      <c r="Y815" s="325" t="n"/>
      <c r="Z815" s="325" t="n"/>
    </row>
    <row r="816" ht="12.75" customHeight="1" s="412">
      <c r="A816" s="325" t="n"/>
      <c r="B816" s="325" t="n"/>
      <c r="C816" s="325" t="n"/>
      <c r="D816" s="325" t="n"/>
      <c r="E816" s="325" t="n"/>
      <c r="F816" s="325" t="n"/>
      <c r="G816" s="325" t="n"/>
      <c r="H816" s="325" t="n"/>
      <c r="I816" s="325" t="n"/>
      <c r="J816" s="325" t="n"/>
      <c r="K816" s="325" t="n"/>
      <c r="L816" s="325" t="n"/>
      <c r="M816" s="325" t="n"/>
      <c r="N816" s="325" t="n"/>
      <c r="O816" s="325" t="n"/>
      <c r="P816" s="325" t="n"/>
      <c r="Q816" s="325" t="n"/>
      <c r="R816" s="325" t="n"/>
      <c r="S816" s="325" t="n"/>
      <c r="T816" s="325" t="n"/>
      <c r="U816" s="325" t="n"/>
      <c r="V816" s="325" t="n"/>
      <c r="W816" s="325" t="n"/>
      <c r="X816" s="325" t="n"/>
      <c r="Y816" s="325" t="n"/>
      <c r="Z816" s="325" t="n"/>
    </row>
    <row r="817" ht="12.75" customHeight="1" s="412">
      <c r="A817" s="325" t="n"/>
      <c r="B817" s="325" t="n"/>
      <c r="C817" s="325" t="n"/>
      <c r="D817" s="325" t="n"/>
      <c r="E817" s="325" t="n"/>
      <c r="F817" s="325" t="n"/>
      <c r="G817" s="325" t="n"/>
      <c r="H817" s="325" t="n"/>
      <c r="I817" s="325" t="n"/>
      <c r="J817" s="325" t="n"/>
      <c r="K817" s="325" t="n"/>
      <c r="L817" s="325" t="n"/>
      <c r="M817" s="325" t="n"/>
      <c r="N817" s="325" t="n"/>
      <c r="O817" s="325" t="n"/>
      <c r="P817" s="325" t="n"/>
      <c r="Q817" s="325" t="n"/>
      <c r="R817" s="325" t="n"/>
      <c r="S817" s="325" t="n"/>
      <c r="T817" s="325" t="n"/>
      <c r="U817" s="325" t="n"/>
      <c r="V817" s="325" t="n"/>
      <c r="W817" s="325" t="n"/>
      <c r="X817" s="325" t="n"/>
      <c r="Y817" s="325" t="n"/>
      <c r="Z817" s="325" t="n"/>
    </row>
    <row r="818" ht="12.75" customHeight="1" s="412">
      <c r="A818" s="325" t="n"/>
      <c r="B818" s="325" t="n"/>
      <c r="C818" s="325" t="n"/>
      <c r="D818" s="325" t="n"/>
      <c r="E818" s="325" t="n"/>
      <c r="F818" s="325" t="n"/>
      <c r="G818" s="325" t="n"/>
      <c r="H818" s="325" t="n"/>
      <c r="I818" s="325" t="n"/>
      <c r="J818" s="325" t="n"/>
      <c r="K818" s="325" t="n"/>
      <c r="L818" s="325" t="n"/>
      <c r="M818" s="325" t="n"/>
      <c r="N818" s="325" t="n"/>
      <c r="O818" s="325" t="n"/>
      <c r="P818" s="325" t="n"/>
      <c r="Q818" s="325" t="n"/>
      <c r="R818" s="325" t="n"/>
      <c r="S818" s="325" t="n"/>
      <c r="T818" s="325" t="n"/>
      <c r="U818" s="325" t="n"/>
      <c r="V818" s="325" t="n"/>
      <c r="W818" s="325" t="n"/>
      <c r="X818" s="325" t="n"/>
      <c r="Y818" s="325" t="n"/>
      <c r="Z818" s="325" t="n"/>
    </row>
    <row r="819" ht="12.75" customHeight="1" s="412">
      <c r="A819" s="325" t="n"/>
      <c r="B819" s="325" t="n"/>
      <c r="C819" s="325" t="n"/>
      <c r="D819" s="325" t="n"/>
      <c r="E819" s="325" t="n"/>
      <c r="F819" s="325" t="n"/>
      <c r="G819" s="325" t="n"/>
      <c r="H819" s="325" t="n"/>
      <c r="I819" s="325" t="n"/>
      <c r="J819" s="325" t="n"/>
      <c r="K819" s="325" t="n"/>
      <c r="L819" s="325" t="n"/>
      <c r="M819" s="325" t="n"/>
      <c r="N819" s="325" t="n"/>
      <c r="O819" s="325" t="n"/>
      <c r="P819" s="325" t="n"/>
      <c r="Q819" s="325" t="n"/>
      <c r="R819" s="325" t="n"/>
      <c r="S819" s="325" t="n"/>
      <c r="T819" s="325" t="n"/>
      <c r="U819" s="325" t="n"/>
      <c r="V819" s="325" t="n"/>
      <c r="W819" s="325" t="n"/>
      <c r="X819" s="325" t="n"/>
      <c r="Y819" s="325" t="n"/>
      <c r="Z819" s="325" t="n"/>
    </row>
    <row r="820" ht="12.75" customHeight="1" s="412">
      <c r="A820" s="325" t="n"/>
      <c r="B820" s="325" t="n"/>
      <c r="C820" s="325" t="n"/>
      <c r="D820" s="325" t="n"/>
      <c r="E820" s="325" t="n"/>
      <c r="F820" s="325" t="n"/>
      <c r="G820" s="325" t="n"/>
      <c r="H820" s="325" t="n"/>
      <c r="I820" s="325" t="n"/>
      <c r="J820" s="325" t="n"/>
      <c r="K820" s="325" t="n"/>
      <c r="L820" s="325" t="n"/>
      <c r="M820" s="325" t="n"/>
      <c r="N820" s="325" t="n"/>
      <c r="O820" s="325" t="n"/>
      <c r="P820" s="325" t="n"/>
      <c r="Q820" s="325" t="n"/>
      <c r="R820" s="325" t="n"/>
      <c r="S820" s="325" t="n"/>
      <c r="T820" s="325" t="n"/>
      <c r="U820" s="325" t="n"/>
      <c r="V820" s="325" t="n"/>
      <c r="W820" s="325" t="n"/>
      <c r="X820" s="325" t="n"/>
      <c r="Y820" s="325" t="n"/>
      <c r="Z820" s="325" t="n"/>
    </row>
    <row r="821" ht="12.75" customHeight="1" s="412">
      <c r="A821" s="325" t="n"/>
      <c r="B821" s="325" t="n"/>
      <c r="C821" s="325" t="n"/>
      <c r="D821" s="325" t="n"/>
      <c r="E821" s="325" t="n"/>
      <c r="F821" s="325" t="n"/>
      <c r="G821" s="325" t="n"/>
      <c r="H821" s="325" t="n"/>
      <c r="I821" s="325" t="n"/>
      <c r="J821" s="325" t="n"/>
      <c r="K821" s="325" t="n"/>
      <c r="L821" s="325" t="n"/>
      <c r="M821" s="325" t="n"/>
      <c r="N821" s="325" t="n"/>
      <c r="O821" s="325" t="n"/>
      <c r="P821" s="325" t="n"/>
      <c r="Q821" s="325" t="n"/>
      <c r="R821" s="325" t="n"/>
      <c r="S821" s="325" t="n"/>
      <c r="T821" s="325" t="n"/>
      <c r="U821" s="325" t="n"/>
      <c r="V821" s="325" t="n"/>
      <c r="W821" s="325" t="n"/>
      <c r="X821" s="325" t="n"/>
      <c r="Y821" s="325" t="n"/>
      <c r="Z821" s="325" t="n"/>
    </row>
    <row r="822" ht="12.75" customHeight="1" s="412">
      <c r="A822" s="325" t="n"/>
      <c r="B822" s="325" t="n"/>
      <c r="C822" s="325" t="n"/>
      <c r="D822" s="325" t="n"/>
      <c r="E822" s="325" t="n"/>
      <c r="F822" s="325" t="n"/>
      <c r="G822" s="325" t="n"/>
      <c r="H822" s="325" t="n"/>
      <c r="I822" s="325" t="n"/>
      <c r="J822" s="325" t="n"/>
      <c r="K822" s="325" t="n"/>
      <c r="L822" s="325" t="n"/>
      <c r="M822" s="325" t="n"/>
      <c r="N822" s="325" t="n"/>
      <c r="O822" s="325" t="n"/>
      <c r="P822" s="325" t="n"/>
      <c r="Q822" s="325" t="n"/>
      <c r="R822" s="325" t="n"/>
      <c r="S822" s="325" t="n"/>
      <c r="T822" s="325" t="n"/>
      <c r="U822" s="325" t="n"/>
      <c r="V822" s="325" t="n"/>
      <c r="W822" s="325" t="n"/>
      <c r="X822" s="325" t="n"/>
      <c r="Y822" s="325" t="n"/>
      <c r="Z822" s="325" t="n"/>
    </row>
    <row r="823" ht="12.75" customHeight="1" s="412">
      <c r="A823" s="325" t="n"/>
      <c r="B823" s="325" t="n"/>
      <c r="C823" s="325" t="n"/>
      <c r="D823" s="325" t="n"/>
      <c r="E823" s="325" t="n"/>
      <c r="F823" s="325" t="n"/>
      <c r="G823" s="325" t="n"/>
      <c r="H823" s="325" t="n"/>
      <c r="I823" s="325" t="n"/>
      <c r="J823" s="325" t="n"/>
      <c r="K823" s="325" t="n"/>
      <c r="L823" s="325" t="n"/>
      <c r="M823" s="325" t="n"/>
      <c r="N823" s="325" t="n"/>
      <c r="O823" s="325" t="n"/>
      <c r="P823" s="325" t="n"/>
      <c r="Q823" s="325" t="n"/>
      <c r="R823" s="325" t="n"/>
      <c r="S823" s="325" t="n"/>
      <c r="T823" s="325" t="n"/>
      <c r="U823" s="325" t="n"/>
      <c r="V823" s="325" t="n"/>
      <c r="W823" s="325" t="n"/>
      <c r="X823" s="325" t="n"/>
      <c r="Y823" s="325" t="n"/>
      <c r="Z823" s="325" t="n"/>
    </row>
    <row r="824" ht="12.75" customHeight="1" s="412">
      <c r="A824" s="325" t="n"/>
      <c r="B824" s="325" t="n"/>
      <c r="C824" s="325" t="n"/>
      <c r="D824" s="325" t="n"/>
      <c r="E824" s="325" t="n"/>
      <c r="F824" s="325" t="n"/>
      <c r="G824" s="325" t="n"/>
      <c r="H824" s="325" t="n"/>
      <c r="I824" s="325" t="n"/>
      <c r="J824" s="325" t="n"/>
      <c r="K824" s="325" t="n"/>
      <c r="L824" s="325" t="n"/>
      <c r="M824" s="325" t="n"/>
      <c r="N824" s="325" t="n"/>
      <c r="O824" s="325" t="n"/>
      <c r="P824" s="325" t="n"/>
      <c r="Q824" s="325" t="n"/>
      <c r="R824" s="325" t="n"/>
      <c r="S824" s="325" t="n"/>
      <c r="T824" s="325" t="n"/>
      <c r="U824" s="325" t="n"/>
      <c r="V824" s="325" t="n"/>
      <c r="W824" s="325" t="n"/>
      <c r="X824" s="325" t="n"/>
      <c r="Y824" s="325" t="n"/>
      <c r="Z824" s="325" t="n"/>
    </row>
    <row r="825" ht="12.75" customHeight="1" s="412">
      <c r="A825" s="325" t="n"/>
      <c r="B825" s="325" t="n"/>
      <c r="C825" s="325" t="n"/>
      <c r="D825" s="325" t="n"/>
      <c r="E825" s="325" t="n"/>
      <c r="F825" s="325" t="n"/>
      <c r="G825" s="325" t="n"/>
      <c r="H825" s="325" t="n"/>
      <c r="I825" s="325" t="n"/>
      <c r="J825" s="325" t="n"/>
      <c r="K825" s="325" t="n"/>
      <c r="L825" s="325" t="n"/>
      <c r="M825" s="325" t="n"/>
      <c r="N825" s="325" t="n"/>
      <c r="O825" s="325" t="n"/>
      <c r="P825" s="325" t="n"/>
      <c r="Q825" s="325" t="n"/>
      <c r="R825" s="325" t="n"/>
      <c r="S825" s="325" t="n"/>
      <c r="T825" s="325" t="n"/>
      <c r="U825" s="325" t="n"/>
      <c r="V825" s="325" t="n"/>
      <c r="W825" s="325" t="n"/>
      <c r="X825" s="325" t="n"/>
      <c r="Y825" s="325" t="n"/>
      <c r="Z825" s="325" t="n"/>
    </row>
    <row r="826" ht="12.75" customHeight="1" s="412">
      <c r="A826" s="325" t="n"/>
      <c r="B826" s="325" t="n"/>
      <c r="C826" s="325" t="n"/>
      <c r="D826" s="325" t="n"/>
      <c r="E826" s="325" t="n"/>
      <c r="F826" s="325" t="n"/>
      <c r="G826" s="325" t="n"/>
      <c r="H826" s="325" t="n"/>
      <c r="I826" s="325" t="n"/>
      <c r="J826" s="325" t="n"/>
      <c r="K826" s="325" t="n"/>
      <c r="L826" s="325" t="n"/>
      <c r="M826" s="325" t="n"/>
      <c r="N826" s="325" t="n"/>
      <c r="O826" s="325" t="n"/>
      <c r="P826" s="325" t="n"/>
      <c r="Q826" s="325" t="n"/>
      <c r="R826" s="325" t="n"/>
      <c r="S826" s="325" t="n"/>
      <c r="T826" s="325" t="n"/>
      <c r="U826" s="325" t="n"/>
      <c r="V826" s="325" t="n"/>
      <c r="W826" s="325" t="n"/>
      <c r="X826" s="325" t="n"/>
      <c r="Y826" s="325" t="n"/>
      <c r="Z826" s="325" t="n"/>
    </row>
    <row r="827" ht="12.75" customHeight="1" s="412">
      <c r="A827" s="325" t="n"/>
      <c r="B827" s="325" t="n"/>
      <c r="C827" s="325" t="n"/>
      <c r="D827" s="325" t="n"/>
      <c r="E827" s="325" t="n"/>
      <c r="F827" s="325" t="n"/>
      <c r="G827" s="325" t="n"/>
      <c r="H827" s="325" t="n"/>
      <c r="I827" s="325" t="n"/>
      <c r="J827" s="325" t="n"/>
      <c r="K827" s="325" t="n"/>
      <c r="L827" s="325" t="n"/>
      <c r="M827" s="325" t="n"/>
      <c r="N827" s="325" t="n"/>
      <c r="O827" s="325" t="n"/>
      <c r="P827" s="325" t="n"/>
      <c r="Q827" s="325" t="n"/>
      <c r="R827" s="325" t="n"/>
      <c r="S827" s="325" t="n"/>
      <c r="T827" s="325" t="n"/>
      <c r="U827" s="325" t="n"/>
      <c r="V827" s="325" t="n"/>
      <c r="W827" s="325" t="n"/>
      <c r="X827" s="325" t="n"/>
      <c r="Y827" s="325" t="n"/>
      <c r="Z827" s="325" t="n"/>
    </row>
    <row r="828" ht="12.75" customHeight="1" s="412">
      <c r="A828" s="325" t="n"/>
      <c r="B828" s="325" t="n"/>
      <c r="C828" s="325" t="n"/>
      <c r="D828" s="325" t="n"/>
      <c r="E828" s="325" t="n"/>
      <c r="F828" s="325" t="n"/>
      <c r="G828" s="325" t="n"/>
      <c r="H828" s="325" t="n"/>
      <c r="I828" s="325" t="n"/>
      <c r="J828" s="325" t="n"/>
      <c r="K828" s="325" t="n"/>
      <c r="L828" s="325" t="n"/>
      <c r="M828" s="325" t="n"/>
      <c r="N828" s="325" t="n"/>
      <c r="O828" s="325" t="n"/>
      <c r="P828" s="325" t="n"/>
      <c r="Q828" s="325" t="n"/>
      <c r="R828" s="325" t="n"/>
      <c r="S828" s="325" t="n"/>
      <c r="T828" s="325" t="n"/>
      <c r="U828" s="325" t="n"/>
      <c r="V828" s="325" t="n"/>
      <c r="W828" s="325" t="n"/>
      <c r="X828" s="325" t="n"/>
      <c r="Y828" s="325" t="n"/>
      <c r="Z828" s="325" t="n"/>
    </row>
    <row r="829" ht="12.75" customHeight="1" s="412">
      <c r="A829" s="325" t="n"/>
      <c r="B829" s="325" t="n"/>
      <c r="C829" s="325" t="n"/>
      <c r="D829" s="325" t="n"/>
      <c r="E829" s="325" t="n"/>
      <c r="F829" s="325" t="n"/>
      <c r="G829" s="325" t="n"/>
      <c r="H829" s="325" t="n"/>
      <c r="I829" s="325" t="n"/>
      <c r="J829" s="325" t="n"/>
      <c r="K829" s="325" t="n"/>
      <c r="L829" s="325" t="n"/>
      <c r="M829" s="325" t="n"/>
      <c r="N829" s="325" t="n"/>
      <c r="O829" s="325" t="n"/>
      <c r="P829" s="325" t="n"/>
      <c r="Q829" s="325" t="n"/>
      <c r="R829" s="325" t="n"/>
      <c r="S829" s="325" t="n"/>
      <c r="T829" s="325" t="n"/>
      <c r="U829" s="325" t="n"/>
      <c r="V829" s="325" t="n"/>
      <c r="W829" s="325" t="n"/>
      <c r="X829" s="325" t="n"/>
      <c r="Y829" s="325" t="n"/>
      <c r="Z829" s="325" t="n"/>
    </row>
    <row r="830" ht="12.75" customHeight="1" s="412">
      <c r="A830" s="325" t="n"/>
      <c r="B830" s="325" t="n"/>
      <c r="C830" s="325" t="n"/>
      <c r="D830" s="325" t="n"/>
      <c r="E830" s="325" t="n"/>
      <c r="F830" s="325" t="n"/>
      <c r="G830" s="325" t="n"/>
      <c r="H830" s="325" t="n"/>
      <c r="I830" s="325" t="n"/>
      <c r="J830" s="325" t="n"/>
      <c r="K830" s="325" t="n"/>
      <c r="L830" s="325" t="n"/>
      <c r="M830" s="325" t="n"/>
      <c r="N830" s="325" t="n"/>
      <c r="O830" s="325" t="n"/>
      <c r="P830" s="325" t="n"/>
      <c r="Q830" s="325" t="n"/>
      <c r="R830" s="325" t="n"/>
      <c r="S830" s="325" t="n"/>
      <c r="T830" s="325" t="n"/>
      <c r="U830" s="325" t="n"/>
      <c r="V830" s="325" t="n"/>
      <c r="W830" s="325" t="n"/>
      <c r="X830" s="325" t="n"/>
      <c r="Y830" s="325" t="n"/>
      <c r="Z830" s="325" t="n"/>
    </row>
    <row r="831" ht="12.75" customHeight="1" s="412">
      <c r="A831" s="325" t="n"/>
      <c r="B831" s="325" t="n"/>
      <c r="C831" s="325" t="n"/>
      <c r="D831" s="325" t="n"/>
      <c r="E831" s="325" t="n"/>
      <c r="F831" s="325" t="n"/>
      <c r="G831" s="325" t="n"/>
      <c r="H831" s="325" t="n"/>
      <c r="I831" s="325" t="n"/>
      <c r="J831" s="325" t="n"/>
      <c r="K831" s="325" t="n"/>
      <c r="L831" s="325" t="n"/>
      <c r="M831" s="325" t="n"/>
      <c r="N831" s="325" t="n"/>
      <c r="O831" s="325" t="n"/>
      <c r="P831" s="325" t="n"/>
      <c r="Q831" s="325" t="n"/>
      <c r="R831" s="325" t="n"/>
      <c r="S831" s="325" t="n"/>
      <c r="T831" s="325" t="n"/>
      <c r="U831" s="325" t="n"/>
      <c r="V831" s="325" t="n"/>
      <c r="W831" s="325" t="n"/>
      <c r="X831" s="325" t="n"/>
      <c r="Y831" s="325" t="n"/>
      <c r="Z831" s="325" t="n"/>
    </row>
    <row r="832" ht="12.75" customHeight="1" s="412">
      <c r="A832" s="325" t="n"/>
      <c r="B832" s="325" t="n"/>
      <c r="C832" s="325" t="n"/>
      <c r="D832" s="325" t="n"/>
      <c r="E832" s="325" t="n"/>
      <c r="F832" s="325" t="n"/>
      <c r="G832" s="325" t="n"/>
      <c r="H832" s="325" t="n"/>
      <c r="I832" s="325" t="n"/>
      <c r="J832" s="325" t="n"/>
      <c r="K832" s="325" t="n"/>
      <c r="L832" s="325" t="n"/>
      <c r="M832" s="325" t="n"/>
      <c r="N832" s="325" t="n"/>
      <c r="O832" s="325" t="n"/>
      <c r="P832" s="325" t="n"/>
      <c r="Q832" s="325" t="n"/>
      <c r="R832" s="325" t="n"/>
      <c r="S832" s="325" t="n"/>
      <c r="T832" s="325" t="n"/>
      <c r="U832" s="325" t="n"/>
      <c r="V832" s="325" t="n"/>
      <c r="W832" s="325" t="n"/>
      <c r="X832" s="325" t="n"/>
      <c r="Y832" s="325" t="n"/>
      <c r="Z832" s="325" t="n"/>
    </row>
    <row r="833" ht="12.75" customHeight="1" s="412">
      <c r="A833" s="325" t="n"/>
      <c r="B833" s="325" t="n"/>
      <c r="C833" s="325" t="n"/>
      <c r="D833" s="325" t="n"/>
      <c r="E833" s="325" t="n"/>
      <c r="F833" s="325" t="n"/>
      <c r="G833" s="325" t="n"/>
      <c r="H833" s="325" t="n"/>
      <c r="I833" s="325" t="n"/>
      <c r="J833" s="325" t="n"/>
      <c r="K833" s="325" t="n"/>
      <c r="L833" s="325" t="n"/>
      <c r="M833" s="325" t="n"/>
      <c r="N833" s="325" t="n"/>
      <c r="O833" s="325" t="n"/>
      <c r="P833" s="325" t="n"/>
      <c r="Q833" s="325" t="n"/>
      <c r="R833" s="325" t="n"/>
      <c r="S833" s="325" t="n"/>
      <c r="T833" s="325" t="n"/>
      <c r="U833" s="325" t="n"/>
      <c r="V833" s="325" t="n"/>
      <c r="W833" s="325" t="n"/>
      <c r="X833" s="325" t="n"/>
      <c r="Y833" s="325" t="n"/>
      <c r="Z833" s="325" t="n"/>
    </row>
    <row r="834" ht="12.75" customHeight="1" s="412">
      <c r="A834" s="325" t="n"/>
      <c r="B834" s="325" t="n"/>
      <c r="C834" s="325" t="n"/>
      <c r="D834" s="325" t="n"/>
      <c r="E834" s="325" t="n"/>
      <c r="F834" s="325" t="n"/>
      <c r="G834" s="325" t="n"/>
      <c r="H834" s="325" t="n"/>
      <c r="I834" s="325" t="n"/>
      <c r="J834" s="325" t="n"/>
      <c r="K834" s="325" t="n"/>
      <c r="L834" s="325" t="n"/>
      <c r="M834" s="325" t="n"/>
      <c r="N834" s="325" t="n"/>
      <c r="O834" s="325" t="n"/>
      <c r="P834" s="325" t="n"/>
      <c r="Q834" s="325" t="n"/>
      <c r="R834" s="325" t="n"/>
      <c r="S834" s="325" t="n"/>
      <c r="T834" s="325" t="n"/>
      <c r="U834" s="325" t="n"/>
      <c r="V834" s="325" t="n"/>
      <c r="W834" s="325" t="n"/>
      <c r="X834" s="325" t="n"/>
      <c r="Y834" s="325" t="n"/>
      <c r="Z834" s="325" t="n"/>
    </row>
    <row r="835" ht="12.75" customHeight="1" s="412">
      <c r="A835" s="325" t="n"/>
      <c r="B835" s="325" t="n"/>
      <c r="C835" s="325" t="n"/>
      <c r="D835" s="325" t="n"/>
      <c r="E835" s="325" t="n"/>
      <c r="F835" s="325" t="n"/>
      <c r="G835" s="325" t="n"/>
      <c r="H835" s="325" t="n"/>
      <c r="I835" s="325" t="n"/>
      <c r="J835" s="325" t="n"/>
      <c r="K835" s="325" t="n"/>
      <c r="L835" s="325" t="n"/>
      <c r="M835" s="325" t="n"/>
      <c r="N835" s="325" t="n"/>
      <c r="O835" s="325" t="n"/>
      <c r="P835" s="325" t="n"/>
      <c r="Q835" s="325" t="n"/>
      <c r="R835" s="325" t="n"/>
      <c r="S835" s="325" t="n"/>
      <c r="T835" s="325" t="n"/>
      <c r="U835" s="325" t="n"/>
      <c r="V835" s="325" t="n"/>
      <c r="W835" s="325" t="n"/>
      <c r="X835" s="325" t="n"/>
      <c r="Y835" s="325" t="n"/>
      <c r="Z835" s="325" t="n"/>
    </row>
    <row r="836" ht="12.75" customHeight="1" s="412">
      <c r="A836" s="325" t="n"/>
      <c r="B836" s="325" t="n"/>
      <c r="C836" s="325" t="n"/>
      <c r="D836" s="325" t="n"/>
      <c r="E836" s="325" t="n"/>
      <c r="F836" s="325" t="n"/>
      <c r="G836" s="325" t="n"/>
      <c r="H836" s="325" t="n"/>
      <c r="I836" s="325" t="n"/>
      <c r="J836" s="325" t="n"/>
      <c r="K836" s="325" t="n"/>
      <c r="L836" s="325" t="n"/>
      <c r="M836" s="325" t="n"/>
      <c r="N836" s="325" t="n"/>
      <c r="O836" s="325" t="n"/>
      <c r="P836" s="325" t="n"/>
      <c r="Q836" s="325" t="n"/>
      <c r="R836" s="325" t="n"/>
      <c r="S836" s="325" t="n"/>
      <c r="T836" s="325" t="n"/>
      <c r="U836" s="325" t="n"/>
      <c r="V836" s="325" t="n"/>
      <c r="W836" s="325" t="n"/>
      <c r="X836" s="325" t="n"/>
      <c r="Y836" s="325" t="n"/>
      <c r="Z836" s="325" t="n"/>
    </row>
    <row r="837" ht="12.75" customHeight="1" s="412">
      <c r="A837" s="325" t="n"/>
      <c r="B837" s="325" t="n"/>
      <c r="C837" s="325" t="n"/>
      <c r="D837" s="325" t="n"/>
      <c r="E837" s="325" t="n"/>
      <c r="F837" s="325" t="n"/>
      <c r="G837" s="325" t="n"/>
      <c r="H837" s="325" t="n"/>
      <c r="I837" s="325" t="n"/>
      <c r="J837" s="325" t="n"/>
      <c r="K837" s="325" t="n"/>
      <c r="L837" s="325" t="n"/>
      <c r="M837" s="325" t="n"/>
      <c r="N837" s="325" t="n"/>
      <c r="O837" s="325" t="n"/>
      <c r="P837" s="325" t="n"/>
      <c r="Q837" s="325" t="n"/>
      <c r="R837" s="325" t="n"/>
      <c r="S837" s="325" t="n"/>
      <c r="T837" s="325" t="n"/>
      <c r="U837" s="325" t="n"/>
      <c r="V837" s="325" t="n"/>
      <c r="W837" s="325" t="n"/>
      <c r="X837" s="325" t="n"/>
      <c r="Y837" s="325" t="n"/>
      <c r="Z837" s="325" t="n"/>
    </row>
    <row r="838" ht="12.75" customHeight="1" s="412">
      <c r="A838" s="325" t="n"/>
      <c r="B838" s="325" t="n"/>
      <c r="C838" s="325" t="n"/>
      <c r="D838" s="325" t="n"/>
      <c r="E838" s="325" t="n"/>
      <c r="F838" s="325" t="n"/>
      <c r="G838" s="325" t="n"/>
      <c r="H838" s="325" t="n"/>
      <c r="I838" s="325" t="n"/>
      <c r="J838" s="325" t="n"/>
      <c r="K838" s="325" t="n"/>
      <c r="L838" s="325" t="n"/>
      <c r="M838" s="325" t="n"/>
      <c r="N838" s="325" t="n"/>
      <c r="O838" s="325" t="n"/>
      <c r="P838" s="325" t="n"/>
      <c r="Q838" s="325" t="n"/>
      <c r="R838" s="325" t="n"/>
      <c r="S838" s="325" t="n"/>
      <c r="T838" s="325" t="n"/>
      <c r="U838" s="325" t="n"/>
      <c r="V838" s="325" t="n"/>
      <c r="W838" s="325" t="n"/>
      <c r="X838" s="325" t="n"/>
      <c r="Y838" s="325" t="n"/>
      <c r="Z838" s="325" t="n"/>
    </row>
    <row r="839" ht="12.75" customHeight="1" s="412">
      <c r="A839" s="325" t="n"/>
      <c r="B839" s="325" t="n"/>
      <c r="C839" s="325" t="n"/>
      <c r="D839" s="325" t="n"/>
      <c r="E839" s="325" t="n"/>
      <c r="F839" s="325" t="n"/>
      <c r="G839" s="325" t="n"/>
      <c r="H839" s="325" t="n"/>
      <c r="I839" s="325" t="n"/>
      <c r="J839" s="325" t="n"/>
      <c r="K839" s="325" t="n"/>
      <c r="L839" s="325" t="n"/>
      <c r="M839" s="325" t="n"/>
      <c r="N839" s="325" t="n"/>
      <c r="O839" s="325" t="n"/>
      <c r="P839" s="325" t="n"/>
      <c r="Q839" s="325" t="n"/>
      <c r="R839" s="325" t="n"/>
      <c r="S839" s="325" t="n"/>
      <c r="T839" s="325" t="n"/>
      <c r="U839" s="325" t="n"/>
      <c r="V839" s="325" t="n"/>
      <c r="W839" s="325" t="n"/>
      <c r="X839" s="325" t="n"/>
      <c r="Y839" s="325" t="n"/>
      <c r="Z839" s="325" t="n"/>
    </row>
    <row r="840" ht="12.75" customHeight="1" s="412">
      <c r="A840" s="325" t="n"/>
      <c r="B840" s="325" t="n"/>
      <c r="C840" s="325" t="n"/>
      <c r="D840" s="325" t="n"/>
      <c r="E840" s="325" t="n"/>
      <c r="F840" s="325" t="n"/>
      <c r="G840" s="325" t="n"/>
      <c r="H840" s="325" t="n"/>
      <c r="I840" s="325" t="n"/>
      <c r="J840" s="325" t="n"/>
      <c r="K840" s="325" t="n"/>
      <c r="L840" s="325" t="n"/>
      <c r="M840" s="325" t="n"/>
      <c r="N840" s="325" t="n"/>
      <c r="O840" s="325" t="n"/>
      <c r="P840" s="325" t="n"/>
      <c r="Q840" s="325" t="n"/>
      <c r="R840" s="325" t="n"/>
      <c r="S840" s="325" t="n"/>
      <c r="T840" s="325" t="n"/>
      <c r="U840" s="325" t="n"/>
      <c r="V840" s="325" t="n"/>
      <c r="W840" s="325" t="n"/>
      <c r="X840" s="325" t="n"/>
      <c r="Y840" s="325" t="n"/>
      <c r="Z840" s="325" t="n"/>
    </row>
    <row r="841" ht="12.75" customHeight="1" s="412">
      <c r="A841" s="325" t="n"/>
      <c r="B841" s="325" t="n"/>
      <c r="C841" s="325" t="n"/>
      <c r="D841" s="325" t="n"/>
      <c r="E841" s="325" t="n"/>
      <c r="F841" s="325" t="n"/>
      <c r="G841" s="325" t="n"/>
      <c r="H841" s="325" t="n"/>
      <c r="I841" s="325" t="n"/>
      <c r="J841" s="325" t="n"/>
      <c r="K841" s="325" t="n"/>
      <c r="L841" s="325" t="n"/>
      <c r="M841" s="325" t="n"/>
      <c r="N841" s="325" t="n"/>
      <c r="O841" s="325" t="n"/>
      <c r="P841" s="325" t="n"/>
      <c r="Q841" s="325" t="n"/>
      <c r="R841" s="325" t="n"/>
      <c r="S841" s="325" t="n"/>
      <c r="T841" s="325" t="n"/>
      <c r="U841" s="325" t="n"/>
      <c r="V841" s="325" t="n"/>
      <c r="W841" s="325" t="n"/>
      <c r="X841" s="325" t="n"/>
      <c r="Y841" s="325" t="n"/>
      <c r="Z841" s="325" t="n"/>
    </row>
    <row r="842" ht="12.75" customHeight="1" s="412">
      <c r="A842" s="325" t="n"/>
      <c r="B842" s="325" t="n"/>
      <c r="C842" s="325" t="n"/>
      <c r="D842" s="325" t="n"/>
      <c r="E842" s="325" t="n"/>
      <c r="F842" s="325" t="n"/>
      <c r="G842" s="325" t="n"/>
      <c r="H842" s="325" t="n"/>
      <c r="I842" s="325" t="n"/>
      <c r="J842" s="325" t="n"/>
      <c r="K842" s="325" t="n"/>
      <c r="L842" s="325" t="n"/>
      <c r="M842" s="325" t="n"/>
      <c r="N842" s="325" t="n"/>
      <c r="O842" s="325" t="n"/>
      <c r="P842" s="325" t="n"/>
      <c r="Q842" s="325" t="n"/>
      <c r="R842" s="325" t="n"/>
      <c r="S842" s="325" t="n"/>
      <c r="T842" s="325" t="n"/>
      <c r="U842" s="325" t="n"/>
      <c r="V842" s="325" t="n"/>
      <c r="W842" s="325" t="n"/>
      <c r="X842" s="325" t="n"/>
      <c r="Y842" s="325" t="n"/>
      <c r="Z842" s="325" t="n"/>
    </row>
    <row r="843" ht="12.75" customHeight="1" s="412">
      <c r="A843" s="325" t="n"/>
      <c r="B843" s="325" t="n"/>
      <c r="C843" s="325" t="n"/>
      <c r="D843" s="325" t="n"/>
      <c r="E843" s="325" t="n"/>
      <c r="F843" s="325" t="n"/>
      <c r="G843" s="325" t="n"/>
      <c r="H843" s="325" t="n"/>
      <c r="I843" s="325" t="n"/>
      <c r="J843" s="325" t="n"/>
      <c r="K843" s="325" t="n"/>
      <c r="L843" s="325" t="n"/>
      <c r="M843" s="325" t="n"/>
      <c r="N843" s="325" t="n"/>
      <c r="O843" s="325" t="n"/>
      <c r="P843" s="325" t="n"/>
      <c r="Q843" s="325" t="n"/>
      <c r="R843" s="325" t="n"/>
      <c r="S843" s="325" t="n"/>
      <c r="T843" s="325" t="n"/>
      <c r="U843" s="325" t="n"/>
      <c r="V843" s="325" t="n"/>
      <c r="W843" s="325" t="n"/>
      <c r="X843" s="325" t="n"/>
      <c r="Y843" s="325" t="n"/>
      <c r="Z843" s="325" t="n"/>
    </row>
    <row r="844" ht="12.75" customHeight="1" s="412">
      <c r="A844" s="325" t="n"/>
      <c r="B844" s="325" t="n"/>
      <c r="C844" s="325" t="n"/>
      <c r="D844" s="325" t="n"/>
      <c r="E844" s="325" t="n"/>
      <c r="F844" s="325" t="n"/>
      <c r="G844" s="325" t="n"/>
      <c r="H844" s="325" t="n"/>
      <c r="I844" s="325" t="n"/>
      <c r="J844" s="325" t="n"/>
      <c r="K844" s="325" t="n"/>
      <c r="L844" s="325" t="n"/>
      <c r="M844" s="325" t="n"/>
      <c r="N844" s="325" t="n"/>
      <c r="O844" s="325" t="n"/>
      <c r="P844" s="325" t="n"/>
      <c r="Q844" s="325" t="n"/>
      <c r="R844" s="325" t="n"/>
      <c r="S844" s="325" t="n"/>
      <c r="T844" s="325" t="n"/>
      <c r="U844" s="325" t="n"/>
      <c r="V844" s="325" t="n"/>
      <c r="W844" s="325" t="n"/>
      <c r="X844" s="325" t="n"/>
      <c r="Y844" s="325" t="n"/>
      <c r="Z844" s="325" t="n"/>
    </row>
    <row r="845" ht="12.75" customHeight="1" s="412">
      <c r="A845" s="325" t="n"/>
      <c r="B845" s="325" t="n"/>
      <c r="C845" s="325" t="n"/>
      <c r="D845" s="325" t="n"/>
      <c r="E845" s="325" t="n"/>
      <c r="F845" s="325" t="n"/>
      <c r="G845" s="325" t="n"/>
      <c r="H845" s="325" t="n"/>
      <c r="I845" s="325" t="n"/>
      <c r="J845" s="325" t="n"/>
      <c r="K845" s="325" t="n"/>
      <c r="L845" s="325" t="n"/>
      <c r="M845" s="325" t="n"/>
      <c r="N845" s="325" t="n"/>
      <c r="O845" s="325" t="n"/>
      <c r="P845" s="325" t="n"/>
      <c r="Q845" s="325" t="n"/>
      <c r="R845" s="325" t="n"/>
      <c r="S845" s="325" t="n"/>
      <c r="T845" s="325" t="n"/>
      <c r="U845" s="325" t="n"/>
      <c r="V845" s="325" t="n"/>
      <c r="W845" s="325" t="n"/>
      <c r="X845" s="325" t="n"/>
      <c r="Y845" s="325" t="n"/>
      <c r="Z845" s="325" t="n"/>
    </row>
    <row r="846" ht="12.75" customHeight="1" s="412">
      <c r="A846" s="325" t="n"/>
      <c r="B846" s="325" t="n"/>
      <c r="C846" s="325" t="n"/>
      <c r="D846" s="325" t="n"/>
      <c r="E846" s="325" t="n"/>
      <c r="F846" s="325" t="n"/>
      <c r="G846" s="325" t="n"/>
      <c r="H846" s="325" t="n"/>
      <c r="I846" s="325" t="n"/>
      <c r="J846" s="325" t="n"/>
      <c r="K846" s="325" t="n"/>
      <c r="L846" s="325" t="n"/>
      <c r="M846" s="325" t="n"/>
      <c r="N846" s="325" t="n"/>
      <c r="O846" s="325" t="n"/>
      <c r="P846" s="325" t="n"/>
      <c r="Q846" s="325" t="n"/>
      <c r="R846" s="325" t="n"/>
      <c r="S846" s="325" t="n"/>
      <c r="T846" s="325" t="n"/>
      <c r="U846" s="325" t="n"/>
      <c r="V846" s="325" t="n"/>
      <c r="W846" s="325" t="n"/>
      <c r="X846" s="325" t="n"/>
      <c r="Y846" s="325" t="n"/>
      <c r="Z846" s="325" t="n"/>
    </row>
    <row r="847" ht="12.75" customHeight="1" s="412">
      <c r="A847" s="325" t="n"/>
      <c r="B847" s="325" t="n"/>
      <c r="C847" s="325" t="n"/>
      <c r="D847" s="325" t="n"/>
      <c r="E847" s="325" t="n"/>
      <c r="F847" s="325" t="n"/>
      <c r="G847" s="325" t="n"/>
      <c r="H847" s="325" t="n"/>
      <c r="I847" s="325" t="n"/>
      <c r="J847" s="325" t="n"/>
      <c r="K847" s="325" t="n"/>
      <c r="L847" s="325" t="n"/>
      <c r="M847" s="325" t="n"/>
      <c r="N847" s="325" t="n"/>
      <c r="O847" s="325" t="n"/>
      <c r="P847" s="325" t="n"/>
      <c r="Q847" s="325" t="n"/>
      <c r="R847" s="325" t="n"/>
      <c r="S847" s="325" t="n"/>
      <c r="T847" s="325" t="n"/>
      <c r="U847" s="325" t="n"/>
      <c r="V847" s="325" t="n"/>
      <c r="W847" s="325" t="n"/>
      <c r="X847" s="325" t="n"/>
      <c r="Y847" s="325" t="n"/>
      <c r="Z847" s="325" t="n"/>
    </row>
    <row r="848" ht="12.75" customHeight="1" s="412">
      <c r="A848" s="325" t="n"/>
      <c r="B848" s="325" t="n"/>
      <c r="C848" s="325" t="n"/>
      <c r="D848" s="325" t="n"/>
      <c r="E848" s="325" t="n"/>
      <c r="F848" s="325" t="n"/>
      <c r="G848" s="325" t="n"/>
      <c r="H848" s="325" t="n"/>
      <c r="I848" s="325" t="n"/>
      <c r="J848" s="325" t="n"/>
      <c r="K848" s="325" t="n"/>
      <c r="L848" s="325" t="n"/>
      <c r="M848" s="325" t="n"/>
      <c r="N848" s="325" t="n"/>
      <c r="O848" s="325" t="n"/>
      <c r="P848" s="325" t="n"/>
      <c r="Q848" s="325" t="n"/>
      <c r="R848" s="325" t="n"/>
      <c r="S848" s="325" t="n"/>
      <c r="T848" s="325" t="n"/>
      <c r="U848" s="325" t="n"/>
      <c r="V848" s="325" t="n"/>
      <c r="W848" s="325" t="n"/>
      <c r="X848" s="325" t="n"/>
      <c r="Y848" s="325" t="n"/>
      <c r="Z848" s="325" t="n"/>
    </row>
    <row r="849" ht="12.75" customHeight="1" s="412">
      <c r="A849" s="325" t="n"/>
      <c r="B849" s="325" t="n"/>
      <c r="C849" s="325" t="n"/>
      <c r="D849" s="325" t="n"/>
      <c r="E849" s="325" t="n"/>
      <c r="F849" s="325" t="n"/>
      <c r="G849" s="325" t="n"/>
      <c r="H849" s="325" t="n"/>
      <c r="I849" s="325" t="n"/>
      <c r="J849" s="325" t="n"/>
      <c r="K849" s="325" t="n"/>
      <c r="L849" s="325" t="n"/>
      <c r="M849" s="325" t="n"/>
      <c r="N849" s="325" t="n"/>
      <c r="O849" s="325" t="n"/>
      <c r="P849" s="325" t="n"/>
      <c r="Q849" s="325" t="n"/>
      <c r="R849" s="325" t="n"/>
      <c r="S849" s="325" t="n"/>
      <c r="T849" s="325" t="n"/>
      <c r="U849" s="325" t="n"/>
      <c r="V849" s="325" t="n"/>
      <c r="W849" s="325" t="n"/>
      <c r="X849" s="325" t="n"/>
      <c r="Y849" s="325" t="n"/>
      <c r="Z849" s="325" t="n"/>
    </row>
    <row r="850" ht="12.75" customHeight="1" s="412">
      <c r="A850" s="325" t="n"/>
      <c r="B850" s="325" t="n"/>
      <c r="C850" s="325" t="n"/>
      <c r="D850" s="325" t="n"/>
      <c r="E850" s="325" t="n"/>
      <c r="F850" s="325" t="n"/>
      <c r="G850" s="325" t="n"/>
      <c r="H850" s="325" t="n"/>
      <c r="I850" s="325" t="n"/>
      <c r="J850" s="325" t="n"/>
      <c r="K850" s="325" t="n"/>
      <c r="L850" s="325" t="n"/>
      <c r="M850" s="325" t="n"/>
      <c r="N850" s="325" t="n"/>
      <c r="O850" s="325" t="n"/>
      <c r="P850" s="325" t="n"/>
      <c r="Q850" s="325" t="n"/>
      <c r="R850" s="325" t="n"/>
      <c r="S850" s="325" t="n"/>
      <c r="T850" s="325" t="n"/>
      <c r="U850" s="325" t="n"/>
      <c r="V850" s="325" t="n"/>
      <c r="W850" s="325" t="n"/>
      <c r="X850" s="325" t="n"/>
      <c r="Y850" s="325" t="n"/>
      <c r="Z850" s="325" t="n"/>
    </row>
    <row r="851" ht="12.75" customHeight="1" s="412">
      <c r="A851" s="325" t="n"/>
      <c r="B851" s="325" t="n"/>
      <c r="C851" s="325" t="n"/>
      <c r="D851" s="325" t="n"/>
      <c r="E851" s="325" t="n"/>
      <c r="F851" s="325" t="n"/>
      <c r="G851" s="325" t="n"/>
      <c r="H851" s="325" t="n"/>
      <c r="I851" s="325" t="n"/>
      <c r="J851" s="325" t="n"/>
      <c r="K851" s="325" t="n"/>
      <c r="L851" s="325" t="n"/>
      <c r="M851" s="325" t="n"/>
      <c r="N851" s="325" t="n"/>
      <c r="O851" s="325" t="n"/>
      <c r="P851" s="325" t="n"/>
      <c r="Q851" s="325" t="n"/>
      <c r="R851" s="325" t="n"/>
      <c r="S851" s="325" t="n"/>
      <c r="T851" s="325" t="n"/>
      <c r="U851" s="325" t="n"/>
      <c r="V851" s="325" t="n"/>
      <c r="W851" s="325" t="n"/>
      <c r="X851" s="325" t="n"/>
      <c r="Y851" s="325" t="n"/>
      <c r="Z851" s="325" t="n"/>
    </row>
    <row r="852" ht="12.75" customHeight="1" s="412">
      <c r="A852" s="325" t="n"/>
      <c r="B852" s="325" t="n"/>
      <c r="C852" s="325" t="n"/>
      <c r="D852" s="325" t="n"/>
      <c r="E852" s="325" t="n"/>
      <c r="F852" s="325" t="n"/>
      <c r="G852" s="325" t="n"/>
      <c r="H852" s="325" t="n"/>
      <c r="I852" s="325" t="n"/>
      <c r="J852" s="325" t="n"/>
      <c r="K852" s="325" t="n"/>
      <c r="L852" s="325" t="n"/>
      <c r="M852" s="325" t="n"/>
      <c r="N852" s="325" t="n"/>
      <c r="O852" s="325" t="n"/>
      <c r="P852" s="325" t="n"/>
      <c r="Q852" s="325" t="n"/>
      <c r="R852" s="325" t="n"/>
      <c r="S852" s="325" t="n"/>
      <c r="T852" s="325" t="n"/>
      <c r="U852" s="325" t="n"/>
      <c r="V852" s="325" t="n"/>
      <c r="W852" s="325" t="n"/>
      <c r="X852" s="325" t="n"/>
      <c r="Y852" s="325" t="n"/>
      <c r="Z852" s="325" t="n"/>
    </row>
    <row r="853" ht="12.75" customHeight="1" s="412">
      <c r="A853" s="325" t="n"/>
      <c r="B853" s="325" t="n"/>
      <c r="C853" s="325" t="n"/>
      <c r="D853" s="325" t="n"/>
      <c r="E853" s="325" t="n"/>
      <c r="F853" s="325" t="n"/>
      <c r="G853" s="325" t="n"/>
      <c r="H853" s="325" t="n"/>
      <c r="I853" s="325" t="n"/>
      <c r="J853" s="325" t="n"/>
      <c r="K853" s="325" t="n"/>
      <c r="L853" s="325" t="n"/>
      <c r="M853" s="325" t="n"/>
      <c r="N853" s="325" t="n"/>
      <c r="O853" s="325" t="n"/>
      <c r="P853" s="325" t="n"/>
      <c r="Q853" s="325" t="n"/>
      <c r="R853" s="325" t="n"/>
      <c r="S853" s="325" t="n"/>
      <c r="T853" s="325" t="n"/>
      <c r="U853" s="325" t="n"/>
      <c r="V853" s="325" t="n"/>
      <c r="W853" s="325" t="n"/>
      <c r="X853" s="325" t="n"/>
      <c r="Y853" s="325" t="n"/>
      <c r="Z853" s="325" t="n"/>
    </row>
    <row r="854" ht="12.75" customHeight="1" s="412">
      <c r="A854" s="325" t="n"/>
      <c r="B854" s="325" t="n"/>
      <c r="C854" s="325" t="n"/>
      <c r="D854" s="325" t="n"/>
      <c r="E854" s="325" t="n"/>
      <c r="F854" s="325" t="n"/>
      <c r="G854" s="325" t="n"/>
      <c r="H854" s="325" t="n"/>
      <c r="I854" s="325" t="n"/>
      <c r="J854" s="325" t="n"/>
      <c r="K854" s="325" t="n"/>
      <c r="L854" s="325" t="n"/>
      <c r="M854" s="325" t="n"/>
      <c r="N854" s="325" t="n"/>
      <c r="O854" s="325" t="n"/>
      <c r="P854" s="325" t="n"/>
      <c r="Q854" s="325" t="n"/>
      <c r="R854" s="325" t="n"/>
      <c r="S854" s="325" t="n"/>
      <c r="T854" s="325" t="n"/>
      <c r="U854" s="325" t="n"/>
      <c r="V854" s="325" t="n"/>
      <c r="W854" s="325" t="n"/>
      <c r="X854" s="325" t="n"/>
      <c r="Y854" s="325" t="n"/>
      <c r="Z854" s="325" t="n"/>
    </row>
    <row r="855" ht="12.75" customHeight="1" s="412">
      <c r="A855" s="325" t="n"/>
      <c r="B855" s="325" t="n"/>
      <c r="C855" s="325" t="n"/>
      <c r="D855" s="325" t="n"/>
      <c r="E855" s="325" t="n"/>
      <c r="F855" s="325" t="n"/>
      <c r="G855" s="325" t="n"/>
      <c r="H855" s="325" t="n"/>
      <c r="I855" s="325" t="n"/>
      <c r="J855" s="325" t="n"/>
      <c r="K855" s="325" t="n"/>
      <c r="L855" s="325" t="n"/>
      <c r="M855" s="325" t="n"/>
      <c r="N855" s="325" t="n"/>
      <c r="O855" s="325" t="n"/>
      <c r="P855" s="325" t="n"/>
      <c r="Q855" s="325" t="n"/>
      <c r="R855" s="325" t="n"/>
      <c r="S855" s="325" t="n"/>
      <c r="T855" s="325" t="n"/>
      <c r="U855" s="325" t="n"/>
      <c r="V855" s="325" t="n"/>
      <c r="W855" s="325" t="n"/>
      <c r="X855" s="325" t="n"/>
      <c r="Y855" s="325" t="n"/>
      <c r="Z855" s="325" t="n"/>
    </row>
    <row r="856" ht="12.75" customHeight="1" s="412">
      <c r="A856" s="325" t="n"/>
      <c r="B856" s="325" t="n"/>
      <c r="C856" s="325" t="n"/>
      <c r="D856" s="325" t="n"/>
      <c r="E856" s="325" t="n"/>
      <c r="F856" s="325" t="n"/>
      <c r="G856" s="325" t="n"/>
      <c r="H856" s="325" t="n"/>
      <c r="I856" s="325" t="n"/>
      <c r="J856" s="325" t="n"/>
      <c r="K856" s="325" t="n"/>
      <c r="L856" s="325" t="n"/>
      <c r="M856" s="325" t="n"/>
      <c r="N856" s="325" t="n"/>
      <c r="O856" s="325" t="n"/>
      <c r="P856" s="325" t="n"/>
      <c r="Q856" s="325" t="n"/>
      <c r="R856" s="325" t="n"/>
      <c r="S856" s="325" t="n"/>
      <c r="T856" s="325" t="n"/>
      <c r="U856" s="325" t="n"/>
      <c r="V856" s="325" t="n"/>
      <c r="W856" s="325" t="n"/>
      <c r="X856" s="325" t="n"/>
      <c r="Y856" s="325" t="n"/>
      <c r="Z856" s="325" t="n"/>
    </row>
    <row r="857" ht="12.75" customHeight="1" s="412">
      <c r="A857" s="325" t="n"/>
      <c r="B857" s="325" t="n"/>
      <c r="C857" s="325" t="n"/>
      <c r="D857" s="325" t="n"/>
      <c r="E857" s="325" t="n"/>
      <c r="F857" s="325" t="n"/>
      <c r="G857" s="325" t="n"/>
      <c r="H857" s="325" t="n"/>
      <c r="I857" s="325" t="n"/>
      <c r="J857" s="325" t="n"/>
      <c r="K857" s="325" t="n"/>
      <c r="L857" s="325" t="n"/>
      <c r="M857" s="325" t="n"/>
      <c r="N857" s="325" t="n"/>
      <c r="O857" s="325" t="n"/>
      <c r="P857" s="325" t="n"/>
      <c r="Q857" s="325" t="n"/>
      <c r="R857" s="325" t="n"/>
      <c r="S857" s="325" t="n"/>
      <c r="T857" s="325" t="n"/>
      <c r="U857" s="325" t="n"/>
      <c r="V857" s="325" t="n"/>
      <c r="W857" s="325" t="n"/>
      <c r="X857" s="325" t="n"/>
      <c r="Y857" s="325" t="n"/>
      <c r="Z857" s="325" t="n"/>
    </row>
    <row r="858" ht="12.75" customHeight="1" s="412">
      <c r="A858" s="325" t="n"/>
      <c r="B858" s="325" t="n"/>
      <c r="C858" s="325" t="n"/>
      <c r="D858" s="325" t="n"/>
      <c r="E858" s="325" t="n"/>
      <c r="F858" s="325" t="n"/>
      <c r="G858" s="325" t="n"/>
      <c r="H858" s="325" t="n"/>
      <c r="I858" s="325" t="n"/>
      <c r="J858" s="325" t="n"/>
      <c r="K858" s="325" t="n"/>
      <c r="L858" s="325" t="n"/>
      <c r="M858" s="325" t="n"/>
      <c r="N858" s="325" t="n"/>
      <c r="O858" s="325" t="n"/>
      <c r="P858" s="325" t="n"/>
      <c r="Q858" s="325" t="n"/>
      <c r="R858" s="325" t="n"/>
      <c r="S858" s="325" t="n"/>
      <c r="T858" s="325" t="n"/>
      <c r="U858" s="325" t="n"/>
      <c r="V858" s="325" t="n"/>
      <c r="W858" s="325" t="n"/>
      <c r="X858" s="325" t="n"/>
      <c r="Y858" s="325" t="n"/>
      <c r="Z858" s="325" t="n"/>
    </row>
    <row r="859" ht="12.75" customHeight="1" s="412">
      <c r="A859" s="325" t="n"/>
      <c r="B859" s="325" t="n"/>
      <c r="C859" s="325" t="n"/>
      <c r="D859" s="325" t="n"/>
      <c r="E859" s="325" t="n"/>
      <c r="F859" s="325" t="n"/>
      <c r="G859" s="325" t="n"/>
      <c r="H859" s="325" t="n"/>
      <c r="I859" s="325" t="n"/>
      <c r="J859" s="325" t="n"/>
      <c r="K859" s="325" t="n"/>
      <c r="L859" s="325" t="n"/>
      <c r="M859" s="325" t="n"/>
      <c r="N859" s="325" t="n"/>
      <c r="O859" s="325" t="n"/>
      <c r="P859" s="325" t="n"/>
      <c r="Q859" s="325" t="n"/>
      <c r="R859" s="325" t="n"/>
      <c r="S859" s="325" t="n"/>
      <c r="T859" s="325" t="n"/>
      <c r="U859" s="325" t="n"/>
      <c r="V859" s="325" t="n"/>
      <c r="W859" s="325" t="n"/>
      <c r="X859" s="325" t="n"/>
      <c r="Y859" s="325" t="n"/>
      <c r="Z859" s="325" t="n"/>
    </row>
    <row r="860" ht="12.75" customHeight="1" s="412">
      <c r="A860" s="325" t="n"/>
      <c r="B860" s="325" t="n"/>
      <c r="C860" s="325" t="n"/>
      <c r="D860" s="325" t="n"/>
      <c r="E860" s="325" t="n"/>
      <c r="F860" s="325" t="n"/>
      <c r="G860" s="325" t="n"/>
      <c r="H860" s="325" t="n"/>
      <c r="I860" s="325" t="n"/>
      <c r="J860" s="325" t="n"/>
      <c r="K860" s="325" t="n"/>
      <c r="L860" s="325" t="n"/>
      <c r="M860" s="325" t="n"/>
      <c r="N860" s="325" t="n"/>
      <c r="O860" s="325" t="n"/>
      <c r="P860" s="325" t="n"/>
      <c r="Q860" s="325" t="n"/>
      <c r="R860" s="325" t="n"/>
      <c r="S860" s="325" t="n"/>
      <c r="T860" s="325" t="n"/>
      <c r="U860" s="325" t="n"/>
      <c r="V860" s="325" t="n"/>
      <c r="W860" s="325" t="n"/>
      <c r="X860" s="325" t="n"/>
      <c r="Y860" s="325" t="n"/>
      <c r="Z860" s="325" t="n"/>
    </row>
    <row r="861" ht="12.75" customHeight="1" s="412">
      <c r="A861" s="325" t="n"/>
      <c r="B861" s="325" t="n"/>
      <c r="C861" s="325" t="n"/>
      <c r="D861" s="325" t="n"/>
      <c r="E861" s="325" t="n"/>
      <c r="F861" s="325" t="n"/>
      <c r="G861" s="325" t="n"/>
      <c r="H861" s="325" t="n"/>
      <c r="I861" s="325" t="n"/>
      <c r="J861" s="325" t="n"/>
      <c r="K861" s="325" t="n"/>
      <c r="L861" s="325" t="n"/>
      <c r="M861" s="325" t="n"/>
      <c r="N861" s="325" t="n"/>
      <c r="O861" s="325" t="n"/>
      <c r="P861" s="325" t="n"/>
      <c r="Q861" s="325" t="n"/>
      <c r="R861" s="325" t="n"/>
      <c r="S861" s="325" t="n"/>
      <c r="T861" s="325" t="n"/>
      <c r="U861" s="325" t="n"/>
      <c r="V861" s="325" t="n"/>
      <c r="W861" s="325" t="n"/>
      <c r="X861" s="325" t="n"/>
      <c r="Y861" s="325" t="n"/>
      <c r="Z861" s="325" t="n"/>
    </row>
    <row r="862" ht="12.75" customHeight="1" s="412">
      <c r="A862" s="325" t="n"/>
      <c r="B862" s="325" t="n"/>
      <c r="C862" s="325" t="n"/>
      <c r="D862" s="325" t="n"/>
      <c r="E862" s="325" t="n"/>
      <c r="F862" s="325" t="n"/>
      <c r="G862" s="325" t="n"/>
      <c r="H862" s="325" t="n"/>
      <c r="I862" s="325" t="n"/>
      <c r="J862" s="325" t="n"/>
      <c r="K862" s="325" t="n"/>
      <c r="L862" s="325" t="n"/>
      <c r="M862" s="325" t="n"/>
      <c r="N862" s="325" t="n"/>
      <c r="O862" s="325" t="n"/>
      <c r="P862" s="325" t="n"/>
      <c r="Q862" s="325" t="n"/>
      <c r="R862" s="325" t="n"/>
      <c r="S862" s="325" t="n"/>
      <c r="T862" s="325" t="n"/>
      <c r="U862" s="325" t="n"/>
      <c r="V862" s="325" t="n"/>
      <c r="W862" s="325" t="n"/>
      <c r="X862" s="325" t="n"/>
      <c r="Y862" s="325" t="n"/>
      <c r="Z862" s="325" t="n"/>
    </row>
    <row r="863" ht="12.75" customHeight="1" s="412">
      <c r="A863" s="325" t="n"/>
      <c r="B863" s="325" t="n"/>
      <c r="C863" s="325" t="n"/>
      <c r="D863" s="325" t="n"/>
      <c r="E863" s="325" t="n"/>
      <c r="F863" s="325" t="n"/>
      <c r="G863" s="325" t="n"/>
      <c r="H863" s="325" t="n"/>
      <c r="I863" s="325" t="n"/>
      <c r="J863" s="325" t="n"/>
      <c r="K863" s="325" t="n"/>
      <c r="L863" s="325" t="n"/>
      <c r="M863" s="325" t="n"/>
      <c r="N863" s="325" t="n"/>
      <c r="O863" s="325" t="n"/>
      <c r="P863" s="325" t="n"/>
      <c r="Q863" s="325" t="n"/>
      <c r="R863" s="325" t="n"/>
      <c r="S863" s="325" t="n"/>
      <c r="T863" s="325" t="n"/>
      <c r="U863" s="325" t="n"/>
      <c r="V863" s="325" t="n"/>
      <c r="W863" s="325" t="n"/>
      <c r="X863" s="325" t="n"/>
      <c r="Y863" s="325" t="n"/>
      <c r="Z863" s="325" t="n"/>
    </row>
    <row r="864" ht="12.75" customHeight="1" s="412">
      <c r="A864" s="325" t="n"/>
      <c r="B864" s="325" t="n"/>
      <c r="C864" s="325" t="n"/>
      <c r="D864" s="325" t="n"/>
      <c r="E864" s="325" t="n"/>
      <c r="F864" s="325" t="n"/>
      <c r="G864" s="325" t="n"/>
      <c r="H864" s="325" t="n"/>
      <c r="I864" s="325" t="n"/>
      <c r="J864" s="325" t="n"/>
      <c r="K864" s="325" t="n"/>
      <c r="L864" s="325" t="n"/>
      <c r="M864" s="325" t="n"/>
      <c r="N864" s="325" t="n"/>
      <c r="O864" s="325" t="n"/>
      <c r="P864" s="325" t="n"/>
      <c r="Q864" s="325" t="n"/>
      <c r="R864" s="325" t="n"/>
      <c r="S864" s="325" t="n"/>
      <c r="T864" s="325" t="n"/>
      <c r="U864" s="325" t="n"/>
      <c r="V864" s="325" t="n"/>
      <c r="W864" s="325" t="n"/>
      <c r="X864" s="325" t="n"/>
      <c r="Y864" s="325" t="n"/>
      <c r="Z864" s="325" t="n"/>
    </row>
    <row r="865" ht="12.75" customHeight="1" s="412">
      <c r="A865" s="325" t="n"/>
      <c r="B865" s="325" t="n"/>
      <c r="C865" s="325" t="n"/>
      <c r="D865" s="325" t="n"/>
      <c r="E865" s="325" t="n"/>
      <c r="F865" s="325" t="n"/>
      <c r="G865" s="325" t="n"/>
      <c r="H865" s="325" t="n"/>
      <c r="I865" s="325" t="n"/>
      <c r="J865" s="325" t="n"/>
      <c r="K865" s="325" t="n"/>
      <c r="L865" s="325" t="n"/>
      <c r="M865" s="325" t="n"/>
      <c r="N865" s="325" t="n"/>
      <c r="O865" s="325" t="n"/>
      <c r="P865" s="325" t="n"/>
      <c r="Q865" s="325" t="n"/>
      <c r="R865" s="325" t="n"/>
      <c r="S865" s="325" t="n"/>
      <c r="T865" s="325" t="n"/>
      <c r="U865" s="325" t="n"/>
      <c r="V865" s="325" t="n"/>
      <c r="W865" s="325" t="n"/>
      <c r="X865" s="325" t="n"/>
      <c r="Y865" s="325" t="n"/>
      <c r="Z865" s="325" t="n"/>
    </row>
    <row r="866" ht="12.75" customHeight="1" s="412">
      <c r="A866" s="325" t="n"/>
      <c r="B866" s="325" t="n"/>
      <c r="C866" s="325" t="n"/>
      <c r="D866" s="325" t="n"/>
      <c r="E866" s="325" t="n"/>
      <c r="F866" s="325" t="n"/>
      <c r="G866" s="325" t="n"/>
      <c r="H866" s="325" t="n"/>
      <c r="I866" s="325" t="n"/>
      <c r="J866" s="325" t="n"/>
      <c r="K866" s="325" t="n"/>
      <c r="L866" s="325" t="n"/>
      <c r="M866" s="325" t="n"/>
      <c r="N866" s="325" t="n"/>
      <c r="O866" s="325" t="n"/>
      <c r="P866" s="325" t="n"/>
      <c r="Q866" s="325" t="n"/>
      <c r="R866" s="325" t="n"/>
      <c r="S866" s="325" t="n"/>
      <c r="T866" s="325" t="n"/>
      <c r="U866" s="325" t="n"/>
      <c r="V866" s="325" t="n"/>
      <c r="W866" s="325" t="n"/>
      <c r="X866" s="325" t="n"/>
      <c r="Y866" s="325" t="n"/>
      <c r="Z866" s="325" t="n"/>
    </row>
    <row r="867" ht="12.75" customHeight="1" s="412">
      <c r="A867" s="325" t="n"/>
      <c r="B867" s="325" t="n"/>
      <c r="C867" s="325" t="n"/>
      <c r="D867" s="325" t="n"/>
      <c r="E867" s="325" t="n"/>
      <c r="F867" s="325" t="n"/>
      <c r="G867" s="325" t="n"/>
      <c r="H867" s="325" t="n"/>
      <c r="I867" s="325" t="n"/>
      <c r="J867" s="325" t="n"/>
      <c r="K867" s="325" t="n"/>
      <c r="L867" s="325" t="n"/>
      <c r="M867" s="325" t="n"/>
      <c r="N867" s="325" t="n"/>
      <c r="O867" s="325" t="n"/>
      <c r="P867" s="325" t="n"/>
      <c r="Q867" s="325" t="n"/>
      <c r="R867" s="325" t="n"/>
      <c r="S867" s="325" t="n"/>
      <c r="T867" s="325" t="n"/>
      <c r="U867" s="325" t="n"/>
      <c r="V867" s="325" t="n"/>
      <c r="W867" s="325" t="n"/>
      <c r="X867" s="325" t="n"/>
      <c r="Y867" s="325" t="n"/>
      <c r="Z867" s="325" t="n"/>
    </row>
    <row r="868" ht="12.75" customHeight="1" s="412">
      <c r="A868" s="325" t="n"/>
      <c r="B868" s="325" t="n"/>
      <c r="C868" s="325" t="n"/>
      <c r="D868" s="325" t="n"/>
      <c r="E868" s="325" t="n"/>
      <c r="F868" s="325" t="n"/>
      <c r="G868" s="325" t="n"/>
      <c r="H868" s="325" t="n"/>
      <c r="I868" s="325" t="n"/>
      <c r="J868" s="325" t="n"/>
      <c r="K868" s="325" t="n"/>
      <c r="L868" s="325" t="n"/>
      <c r="M868" s="325" t="n"/>
      <c r="N868" s="325" t="n"/>
      <c r="O868" s="325" t="n"/>
      <c r="P868" s="325" t="n"/>
      <c r="Q868" s="325" t="n"/>
      <c r="R868" s="325" t="n"/>
      <c r="S868" s="325" t="n"/>
      <c r="T868" s="325" t="n"/>
      <c r="U868" s="325" t="n"/>
      <c r="V868" s="325" t="n"/>
      <c r="W868" s="325" t="n"/>
      <c r="X868" s="325" t="n"/>
      <c r="Y868" s="325" t="n"/>
      <c r="Z868" s="325" t="n"/>
    </row>
    <row r="869" ht="12.75" customHeight="1" s="412">
      <c r="A869" s="325" t="n"/>
      <c r="B869" s="325" t="n"/>
      <c r="C869" s="325" t="n"/>
      <c r="D869" s="325" t="n"/>
      <c r="E869" s="325" t="n"/>
      <c r="F869" s="325" t="n"/>
      <c r="G869" s="325" t="n"/>
      <c r="H869" s="325" t="n"/>
      <c r="I869" s="325" t="n"/>
      <c r="J869" s="325" t="n"/>
      <c r="K869" s="325" t="n"/>
      <c r="L869" s="325" t="n"/>
      <c r="M869" s="325" t="n"/>
      <c r="N869" s="325" t="n"/>
      <c r="O869" s="325" t="n"/>
      <c r="P869" s="325" t="n"/>
      <c r="Q869" s="325" t="n"/>
      <c r="R869" s="325" t="n"/>
      <c r="S869" s="325" t="n"/>
      <c r="T869" s="325" t="n"/>
      <c r="U869" s="325" t="n"/>
      <c r="V869" s="325" t="n"/>
      <c r="W869" s="325" t="n"/>
      <c r="X869" s="325" t="n"/>
      <c r="Y869" s="325" t="n"/>
      <c r="Z869" s="325" t="n"/>
    </row>
    <row r="870" ht="12.75" customHeight="1" s="412">
      <c r="A870" s="325" t="n"/>
      <c r="B870" s="325" t="n"/>
      <c r="C870" s="325" t="n"/>
      <c r="D870" s="325" t="n"/>
      <c r="E870" s="325" t="n"/>
      <c r="F870" s="325" t="n"/>
      <c r="G870" s="325" t="n"/>
      <c r="H870" s="325" t="n"/>
      <c r="I870" s="325" t="n"/>
      <c r="J870" s="325" t="n"/>
      <c r="K870" s="325" t="n"/>
      <c r="L870" s="325" t="n"/>
      <c r="M870" s="325" t="n"/>
      <c r="N870" s="325" t="n"/>
      <c r="O870" s="325" t="n"/>
      <c r="P870" s="325" t="n"/>
      <c r="Q870" s="325" t="n"/>
      <c r="R870" s="325" t="n"/>
      <c r="S870" s="325" t="n"/>
      <c r="T870" s="325" t="n"/>
      <c r="U870" s="325" t="n"/>
      <c r="V870" s="325" t="n"/>
      <c r="W870" s="325" t="n"/>
      <c r="X870" s="325" t="n"/>
      <c r="Y870" s="325" t="n"/>
      <c r="Z870" s="325" t="n"/>
    </row>
    <row r="871" ht="12.75" customHeight="1" s="412">
      <c r="A871" s="325" t="n"/>
      <c r="B871" s="325" t="n"/>
      <c r="C871" s="325" t="n"/>
      <c r="D871" s="325" t="n"/>
      <c r="E871" s="325" t="n"/>
      <c r="F871" s="325" t="n"/>
      <c r="G871" s="325" t="n"/>
      <c r="H871" s="325" t="n"/>
      <c r="I871" s="325" t="n"/>
      <c r="J871" s="325" t="n"/>
      <c r="K871" s="325" t="n"/>
      <c r="L871" s="325" t="n"/>
      <c r="M871" s="325" t="n"/>
      <c r="N871" s="325" t="n"/>
      <c r="O871" s="325" t="n"/>
      <c r="P871" s="325" t="n"/>
      <c r="Q871" s="325" t="n"/>
      <c r="R871" s="325" t="n"/>
      <c r="S871" s="325" t="n"/>
      <c r="T871" s="325" t="n"/>
      <c r="U871" s="325" t="n"/>
      <c r="V871" s="325" t="n"/>
      <c r="W871" s="325" t="n"/>
      <c r="X871" s="325" t="n"/>
      <c r="Y871" s="325" t="n"/>
      <c r="Z871" s="325" t="n"/>
    </row>
    <row r="872" ht="12.75" customHeight="1" s="412">
      <c r="A872" s="325" t="n"/>
      <c r="B872" s="325" t="n"/>
      <c r="C872" s="325" t="n"/>
      <c r="D872" s="325" t="n"/>
      <c r="E872" s="325" t="n"/>
      <c r="F872" s="325" t="n"/>
      <c r="G872" s="325" t="n"/>
      <c r="H872" s="325" t="n"/>
      <c r="I872" s="325" t="n"/>
      <c r="J872" s="325" t="n"/>
      <c r="K872" s="325" t="n"/>
      <c r="L872" s="325" t="n"/>
      <c r="M872" s="325" t="n"/>
      <c r="N872" s="325" t="n"/>
      <c r="O872" s="325" t="n"/>
      <c r="P872" s="325" t="n"/>
      <c r="Q872" s="325" t="n"/>
      <c r="R872" s="325" t="n"/>
      <c r="S872" s="325" t="n"/>
      <c r="T872" s="325" t="n"/>
      <c r="U872" s="325" t="n"/>
      <c r="V872" s="325" t="n"/>
      <c r="W872" s="325" t="n"/>
      <c r="X872" s="325" t="n"/>
      <c r="Y872" s="325" t="n"/>
      <c r="Z872" s="325" t="n"/>
    </row>
    <row r="873" ht="12.75" customHeight="1" s="412">
      <c r="A873" s="325" t="n"/>
      <c r="B873" s="325" t="n"/>
      <c r="C873" s="325" t="n"/>
      <c r="D873" s="325" t="n"/>
      <c r="E873" s="325" t="n"/>
      <c r="F873" s="325" t="n"/>
      <c r="G873" s="325" t="n"/>
      <c r="H873" s="325" t="n"/>
      <c r="I873" s="325" t="n"/>
      <c r="J873" s="325" t="n"/>
      <c r="K873" s="325" t="n"/>
      <c r="L873" s="325" t="n"/>
      <c r="M873" s="325" t="n"/>
      <c r="N873" s="325" t="n"/>
      <c r="O873" s="325" t="n"/>
      <c r="P873" s="325" t="n"/>
      <c r="Q873" s="325" t="n"/>
      <c r="R873" s="325" t="n"/>
      <c r="S873" s="325" t="n"/>
      <c r="T873" s="325" t="n"/>
      <c r="U873" s="325" t="n"/>
      <c r="V873" s="325" t="n"/>
      <c r="W873" s="325" t="n"/>
      <c r="X873" s="325" t="n"/>
      <c r="Y873" s="325" t="n"/>
      <c r="Z873" s="325" t="n"/>
    </row>
    <row r="874" ht="12.75" customHeight="1" s="412">
      <c r="A874" s="325" t="n"/>
      <c r="B874" s="325" t="n"/>
      <c r="C874" s="325" t="n"/>
      <c r="D874" s="325" t="n"/>
      <c r="E874" s="325" t="n"/>
      <c r="F874" s="325" t="n"/>
      <c r="G874" s="325" t="n"/>
      <c r="H874" s="325" t="n"/>
      <c r="I874" s="325" t="n"/>
      <c r="J874" s="325" t="n"/>
      <c r="K874" s="325" t="n"/>
      <c r="L874" s="325" t="n"/>
      <c r="M874" s="325" t="n"/>
      <c r="N874" s="325" t="n"/>
      <c r="O874" s="325" t="n"/>
      <c r="P874" s="325" t="n"/>
      <c r="Q874" s="325" t="n"/>
      <c r="R874" s="325" t="n"/>
      <c r="S874" s="325" t="n"/>
      <c r="T874" s="325" t="n"/>
      <c r="U874" s="325" t="n"/>
      <c r="V874" s="325" t="n"/>
      <c r="W874" s="325" t="n"/>
      <c r="X874" s="325" t="n"/>
      <c r="Y874" s="325" t="n"/>
      <c r="Z874" s="325" t="n"/>
    </row>
    <row r="875" ht="12.75" customHeight="1" s="412">
      <c r="A875" s="325" t="n"/>
      <c r="B875" s="325" t="n"/>
      <c r="C875" s="325" t="n"/>
      <c r="D875" s="325" t="n"/>
      <c r="E875" s="325" t="n"/>
      <c r="F875" s="325" t="n"/>
      <c r="G875" s="325" t="n"/>
      <c r="H875" s="325" t="n"/>
      <c r="I875" s="325" t="n"/>
      <c r="J875" s="325" t="n"/>
      <c r="K875" s="325" t="n"/>
      <c r="L875" s="325" t="n"/>
      <c r="M875" s="325" t="n"/>
      <c r="N875" s="325" t="n"/>
      <c r="O875" s="325" t="n"/>
      <c r="P875" s="325" t="n"/>
      <c r="Q875" s="325" t="n"/>
      <c r="R875" s="325" t="n"/>
      <c r="S875" s="325" t="n"/>
      <c r="T875" s="325" t="n"/>
      <c r="U875" s="325" t="n"/>
      <c r="V875" s="325" t="n"/>
      <c r="W875" s="325" t="n"/>
      <c r="X875" s="325" t="n"/>
      <c r="Y875" s="325" t="n"/>
      <c r="Z875" s="325" t="n"/>
    </row>
    <row r="876" ht="12.75" customHeight="1" s="412">
      <c r="A876" s="325" t="n"/>
      <c r="B876" s="325" t="n"/>
      <c r="C876" s="325" t="n"/>
      <c r="D876" s="325" t="n"/>
      <c r="E876" s="325" t="n"/>
      <c r="F876" s="325" t="n"/>
      <c r="G876" s="325" t="n"/>
      <c r="H876" s="325" t="n"/>
      <c r="I876" s="325" t="n"/>
      <c r="J876" s="325" t="n"/>
      <c r="K876" s="325" t="n"/>
      <c r="L876" s="325" t="n"/>
      <c r="M876" s="325" t="n"/>
      <c r="N876" s="325" t="n"/>
      <c r="O876" s="325" t="n"/>
      <c r="P876" s="325" t="n"/>
      <c r="Q876" s="325" t="n"/>
      <c r="R876" s="325" t="n"/>
      <c r="S876" s="325" t="n"/>
      <c r="T876" s="325" t="n"/>
      <c r="U876" s="325" t="n"/>
      <c r="V876" s="325" t="n"/>
      <c r="W876" s="325" t="n"/>
      <c r="X876" s="325" t="n"/>
      <c r="Y876" s="325" t="n"/>
      <c r="Z876" s="325" t="n"/>
    </row>
    <row r="877" ht="12.75" customHeight="1" s="412">
      <c r="A877" s="325" t="n"/>
      <c r="B877" s="325" t="n"/>
      <c r="C877" s="325" t="n"/>
      <c r="D877" s="325" t="n"/>
      <c r="E877" s="325" t="n"/>
      <c r="F877" s="325" t="n"/>
      <c r="G877" s="325" t="n"/>
      <c r="H877" s="325" t="n"/>
      <c r="I877" s="325" t="n"/>
      <c r="J877" s="325" t="n"/>
      <c r="K877" s="325" t="n"/>
      <c r="L877" s="325" t="n"/>
      <c r="M877" s="325" t="n"/>
      <c r="N877" s="325" t="n"/>
      <c r="O877" s="325" t="n"/>
      <c r="P877" s="325" t="n"/>
      <c r="Q877" s="325" t="n"/>
      <c r="R877" s="325" t="n"/>
      <c r="S877" s="325" t="n"/>
      <c r="T877" s="325" t="n"/>
      <c r="U877" s="325" t="n"/>
      <c r="V877" s="325" t="n"/>
      <c r="W877" s="325" t="n"/>
      <c r="X877" s="325" t="n"/>
      <c r="Y877" s="325" t="n"/>
      <c r="Z877" s="325" t="n"/>
    </row>
    <row r="878" ht="12.75" customHeight="1" s="412">
      <c r="A878" s="325" t="n"/>
      <c r="B878" s="325" t="n"/>
      <c r="C878" s="325" t="n"/>
      <c r="D878" s="325" t="n"/>
      <c r="E878" s="325" t="n"/>
      <c r="F878" s="325" t="n"/>
      <c r="G878" s="325" t="n"/>
      <c r="H878" s="325" t="n"/>
      <c r="I878" s="325" t="n"/>
      <c r="J878" s="325" t="n"/>
      <c r="K878" s="325" t="n"/>
      <c r="L878" s="325" t="n"/>
      <c r="M878" s="325" t="n"/>
      <c r="N878" s="325" t="n"/>
      <c r="O878" s="325" t="n"/>
      <c r="P878" s="325" t="n"/>
      <c r="Q878" s="325" t="n"/>
      <c r="R878" s="325" t="n"/>
      <c r="S878" s="325" t="n"/>
      <c r="T878" s="325" t="n"/>
      <c r="U878" s="325" t="n"/>
      <c r="V878" s="325" t="n"/>
      <c r="W878" s="325" t="n"/>
      <c r="X878" s="325" t="n"/>
      <c r="Y878" s="325" t="n"/>
      <c r="Z878" s="325" t="n"/>
    </row>
    <row r="879" ht="12.75" customHeight="1" s="412">
      <c r="A879" s="325" t="n"/>
      <c r="B879" s="325" t="n"/>
      <c r="C879" s="325" t="n"/>
      <c r="D879" s="325" t="n"/>
      <c r="E879" s="325" t="n"/>
      <c r="F879" s="325" t="n"/>
      <c r="G879" s="325" t="n"/>
      <c r="H879" s="325" t="n"/>
      <c r="I879" s="325" t="n"/>
      <c r="J879" s="325" t="n"/>
      <c r="K879" s="325" t="n"/>
      <c r="L879" s="325" t="n"/>
      <c r="M879" s="325" t="n"/>
      <c r="N879" s="325" t="n"/>
      <c r="O879" s="325" t="n"/>
      <c r="P879" s="325" t="n"/>
      <c r="Q879" s="325" t="n"/>
      <c r="R879" s="325" t="n"/>
      <c r="S879" s="325" t="n"/>
      <c r="T879" s="325" t="n"/>
      <c r="U879" s="325" t="n"/>
      <c r="V879" s="325" t="n"/>
      <c r="W879" s="325" t="n"/>
      <c r="X879" s="325" t="n"/>
      <c r="Y879" s="325" t="n"/>
      <c r="Z879" s="325" t="n"/>
    </row>
    <row r="880" ht="12.75" customHeight="1" s="412">
      <c r="A880" s="325" t="n"/>
      <c r="B880" s="325" t="n"/>
      <c r="C880" s="325" t="n"/>
      <c r="D880" s="325" t="n"/>
      <c r="E880" s="325" t="n"/>
      <c r="F880" s="325" t="n"/>
      <c r="G880" s="325" t="n"/>
      <c r="H880" s="325" t="n"/>
      <c r="I880" s="325" t="n"/>
      <c r="J880" s="325" t="n"/>
      <c r="K880" s="325" t="n"/>
      <c r="L880" s="325" t="n"/>
      <c r="M880" s="325" t="n"/>
      <c r="N880" s="325" t="n"/>
      <c r="O880" s="325" t="n"/>
      <c r="P880" s="325" t="n"/>
      <c r="Q880" s="325" t="n"/>
      <c r="R880" s="325" t="n"/>
      <c r="S880" s="325" t="n"/>
      <c r="T880" s="325" t="n"/>
      <c r="U880" s="325" t="n"/>
      <c r="V880" s="325" t="n"/>
      <c r="W880" s="325" t="n"/>
      <c r="X880" s="325" t="n"/>
      <c r="Y880" s="325" t="n"/>
      <c r="Z880" s="325" t="n"/>
    </row>
    <row r="881" ht="12.75" customHeight="1" s="412">
      <c r="A881" s="325" t="n"/>
      <c r="B881" s="325" t="n"/>
      <c r="C881" s="325" t="n"/>
      <c r="D881" s="325" t="n"/>
      <c r="E881" s="325" t="n"/>
      <c r="F881" s="325" t="n"/>
      <c r="G881" s="325" t="n"/>
      <c r="H881" s="325" t="n"/>
      <c r="I881" s="325" t="n"/>
      <c r="J881" s="325" t="n"/>
      <c r="K881" s="325" t="n"/>
      <c r="L881" s="325" t="n"/>
      <c r="M881" s="325" t="n"/>
      <c r="N881" s="325" t="n"/>
      <c r="O881" s="325" t="n"/>
      <c r="P881" s="325" t="n"/>
      <c r="Q881" s="325" t="n"/>
      <c r="R881" s="325" t="n"/>
      <c r="S881" s="325" t="n"/>
      <c r="T881" s="325" t="n"/>
      <c r="U881" s="325" t="n"/>
      <c r="V881" s="325" t="n"/>
      <c r="W881" s="325" t="n"/>
      <c r="X881" s="325" t="n"/>
      <c r="Y881" s="325" t="n"/>
      <c r="Z881" s="325" t="n"/>
    </row>
    <row r="882" ht="12.75" customHeight="1" s="412">
      <c r="A882" s="325" t="n"/>
      <c r="B882" s="325" t="n"/>
      <c r="C882" s="325" t="n"/>
      <c r="D882" s="325" t="n"/>
      <c r="E882" s="325" t="n"/>
      <c r="F882" s="325" t="n"/>
      <c r="G882" s="325" t="n"/>
      <c r="H882" s="325" t="n"/>
      <c r="I882" s="325" t="n"/>
      <c r="J882" s="325" t="n"/>
      <c r="K882" s="325" t="n"/>
      <c r="L882" s="325" t="n"/>
      <c r="M882" s="325" t="n"/>
      <c r="N882" s="325" t="n"/>
      <c r="O882" s="325" t="n"/>
      <c r="P882" s="325" t="n"/>
      <c r="Q882" s="325" t="n"/>
      <c r="R882" s="325" t="n"/>
      <c r="S882" s="325" t="n"/>
      <c r="T882" s="325" t="n"/>
      <c r="U882" s="325" t="n"/>
      <c r="V882" s="325" t="n"/>
      <c r="W882" s="325" t="n"/>
      <c r="X882" s="325" t="n"/>
      <c r="Y882" s="325" t="n"/>
      <c r="Z882" s="325" t="n"/>
    </row>
    <row r="883" ht="12.75" customHeight="1" s="412">
      <c r="A883" s="325" t="n"/>
      <c r="B883" s="325" t="n"/>
      <c r="C883" s="325" t="n"/>
      <c r="D883" s="325" t="n"/>
      <c r="E883" s="325" t="n"/>
      <c r="F883" s="325" t="n"/>
      <c r="G883" s="325" t="n"/>
      <c r="H883" s="325" t="n"/>
      <c r="I883" s="325" t="n"/>
      <c r="J883" s="325" t="n"/>
      <c r="K883" s="325" t="n"/>
      <c r="L883" s="325" t="n"/>
      <c r="M883" s="325" t="n"/>
      <c r="N883" s="325" t="n"/>
      <c r="O883" s="325" t="n"/>
      <c r="P883" s="325" t="n"/>
      <c r="Q883" s="325" t="n"/>
      <c r="R883" s="325" t="n"/>
      <c r="S883" s="325" t="n"/>
      <c r="T883" s="325" t="n"/>
      <c r="U883" s="325" t="n"/>
      <c r="V883" s="325" t="n"/>
      <c r="W883" s="325" t="n"/>
      <c r="X883" s="325" t="n"/>
      <c r="Y883" s="325" t="n"/>
      <c r="Z883" s="325" t="n"/>
    </row>
    <row r="884" ht="12.75" customHeight="1" s="412">
      <c r="A884" s="325" t="n"/>
      <c r="B884" s="325" t="n"/>
      <c r="C884" s="325" t="n"/>
      <c r="D884" s="325" t="n"/>
      <c r="E884" s="325" t="n"/>
      <c r="F884" s="325" t="n"/>
      <c r="G884" s="325" t="n"/>
      <c r="H884" s="325" t="n"/>
      <c r="I884" s="325" t="n"/>
      <c r="J884" s="325" t="n"/>
      <c r="K884" s="325" t="n"/>
      <c r="L884" s="325" t="n"/>
      <c r="M884" s="325" t="n"/>
      <c r="N884" s="325" t="n"/>
      <c r="O884" s="325" t="n"/>
      <c r="P884" s="325" t="n"/>
      <c r="Q884" s="325" t="n"/>
      <c r="R884" s="325" t="n"/>
      <c r="S884" s="325" t="n"/>
      <c r="T884" s="325" t="n"/>
      <c r="U884" s="325" t="n"/>
      <c r="V884" s="325" t="n"/>
      <c r="W884" s="325" t="n"/>
      <c r="X884" s="325" t="n"/>
      <c r="Y884" s="325" t="n"/>
      <c r="Z884" s="325" t="n"/>
    </row>
    <row r="885" ht="12.75" customHeight="1" s="412">
      <c r="A885" s="325" t="n"/>
      <c r="B885" s="325" t="n"/>
      <c r="C885" s="325" t="n"/>
      <c r="D885" s="325" t="n"/>
      <c r="E885" s="325" t="n"/>
      <c r="F885" s="325" t="n"/>
      <c r="G885" s="325" t="n"/>
      <c r="H885" s="325" t="n"/>
      <c r="I885" s="325" t="n"/>
      <c r="J885" s="325" t="n"/>
      <c r="K885" s="325" t="n"/>
      <c r="L885" s="325" t="n"/>
      <c r="M885" s="325" t="n"/>
      <c r="N885" s="325" t="n"/>
      <c r="O885" s="325" t="n"/>
      <c r="P885" s="325" t="n"/>
      <c r="Q885" s="325" t="n"/>
      <c r="R885" s="325" t="n"/>
      <c r="S885" s="325" t="n"/>
      <c r="T885" s="325" t="n"/>
      <c r="U885" s="325" t="n"/>
      <c r="V885" s="325" t="n"/>
      <c r="W885" s="325" t="n"/>
      <c r="X885" s="325" t="n"/>
      <c r="Y885" s="325" t="n"/>
      <c r="Z885" s="325" t="n"/>
    </row>
    <row r="886" ht="12.75" customHeight="1" s="412">
      <c r="A886" s="325" t="n"/>
      <c r="B886" s="325" t="n"/>
      <c r="C886" s="325" t="n"/>
      <c r="D886" s="325" t="n"/>
      <c r="E886" s="325" t="n"/>
      <c r="F886" s="325" t="n"/>
      <c r="G886" s="325" t="n"/>
      <c r="H886" s="325" t="n"/>
      <c r="I886" s="325" t="n"/>
      <c r="J886" s="325" t="n"/>
      <c r="K886" s="325" t="n"/>
      <c r="L886" s="325" t="n"/>
      <c r="M886" s="325" t="n"/>
      <c r="N886" s="325" t="n"/>
      <c r="O886" s="325" t="n"/>
      <c r="P886" s="325" t="n"/>
      <c r="Q886" s="325" t="n"/>
      <c r="R886" s="325" t="n"/>
      <c r="S886" s="325" t="n"/>
      <c r="T886" s="325" t="n"/>
      <c r="U886" s="325" t="n"/>
      <c r="V886" s="325" t="n"/>
      <c r="W886" s="325" t="n"/>
      <c r="X886" s="325" t="n"/>
      <c r="Y886" s="325" t="n"/>
      <c r="Z886" s="325" t="n"/>
    </row>
    <row r="887" ht="12.75" customHeight="1" s="412">
      <c r="A887" s="325" t="n"/>
      <c r="B887" s="325" t="n"/>
      <c r="C887" s="325" t="n"/>
      <c r="D887" s="325" t="n"/>
      <c r="E887" s="325" t="n"/>
      <c r="F887" s="325" t="n"/>
      <c r="G887" s="325" t="n"/>
      <c r="H887" s="325" t="n"/>
      <c r="I887" s="325" t="n"/>
      <c r="J887" s="325" t="n"/>
      <c r="K887" s="325" t="n"/>
      <c r="L887" s="325" t="n"/>
      <c r="M887" s="325" t="n"/>
      <c r="N887" s="325" t="n"/>
      <c r="O887" s="325" t="n"/>
      <c r="P887" s="325" t="n"/>
      <c r="Q887" s="325" t="n"/>
      <c r="R887" s="325" t="n"/>
      <c r="S887" s="325" t="n"/>
      <c r="T887" s="325" t="n"/>
      <c r="U887" s="325" t="n"/>
      <c r="V887" s="325" t="n"/>
      <c r="W887" s="325" t="n"/>
      <c r="X887" s="325" t="n"/>
      <c r="Y887" s="325" t="n"/>
      <c r="Z887" s="325" t="n"/>
    </row>
    <row r="888" ht="12.75" customHeight="1" s="412">
      <c r="A888" s="325" t="n"/>
      <c r="B888" s="325" t="n"/>
      <c r="C888" s="325" t="n"/>
      <c r="D888" s="325" t="n"/>
      <c r="E888" s="325" t="n"/>
      <c r="F888" s="325" t="n"/>
      <c r="G888" s="325" t="n"/>
      <c r="H888" s="325" t="n"/>
      <c r="I888" s="325" t="n"/>
      <c r="J888" s="325" t="n"/>
      <c r="K888" s="325" t="n"/>
      <c r="L888" s="325" t="n"/>
      <c r="M888" s="325" t="n"/>
      <c r="N888" s="325" t="n"/>
      <c r="O888" s="325" t="n"/>
      <c r="P888" s="325" t="n"/>
      <c r="Q888" s="325" t="n"/>
      <c r="R888" s="325" t="n"/>
      <c r="S888" s="325" t="n"/>
      <c r="T888" s="325" t="n"/>
      <c r="U888" s="325" t="n"/>
      <c r="V888" s="325" t="n"/>
      <c r="W888" s="325" t="n"/>
      <c r="X888" s="325" t="n"/>
      <c r="Y888" s="325" t="n"/>
      <c r="Z888" s="325" t="n"/>
    </row>
    <row r="889" ht="12.75" customHeight="1" s="412">
      <c r="A889" s="325" t="n"/>
      <c r="B889" s="325" t="n"/>
      <c r="C889" s="325" t="n"/>
      <c r="D889" s="325" t="n"/>
      <c r="E889" s="325" t="n"/>
      <c r="F889" s="325" t="n"/>
      <c r="G889" s="325" t="n"/>
      <c r="H889" s="325" t="n"/>
      <c r="I889" s="325" t="n"/>
      <c r="J889" s="325" t="n"/>
      <c r="K889" s="325" t="n"/>
      <c r="L889" s="325" t="n"/>
      <c r="M889" s="325" t="n"/>
      <c r="N889" s="325" t="n"/>
      <c r="O889" s="325" t="n"/>
      <c r="P889" s="325" t="n"/>
      <c r="Q889" s="325" t="n"/>
      <c r="R889" s="325" t="n"/>
      <c r="S889" s="325" t="n"/>
      <c r="T889" s="325" t="n"/>
      <c r="U889" s="325" t="n"/>
      <c r="V889" s="325" t="n"/>
      <c r="W889" s="325" t="n"/>
      <c r="X889" s="325" t="n"/>
      <c r="Y889" s="325" t="n"/>
      <c r="Z889" s="325" t="n"/>
    </row>
    <row r="890" ht="12.75" customHeight="1" s="412">
      <c r="A890" s="325" t="n"/>
      <c r="B890" s="325" t="n"/>
      <c r="C890" s="325" t="n"/>
      <c r="D890" s="325" t="n"/>
      <c r="E890" s="325" t="n"/>
      <c r="F890" s="325" t="n"/>
      <c r="G890" s="325" t="n"/>
      <c r="H890" s="325" t="n"/>
      <c r="I890" s="325" t="n"/>
      <c r="J890" s="325" t="n"/>
      <c r="K890" s="325" t="n"/>
      <c r="L890" s="325" t="n"/>
      <c r="M890" s="325" t="n"/>
      <c r="N890" s="325" t="n"/>
      <c r="O890" s="325" t="n"/>
      <c r="P890" s="325" t="n"/>
      <c r="Q890" s="325" t="n"/>
      <c r="R890" s="325" t="n"/>
      <c r="S890" s="325" t="n"/>
      <c r="T890" s="325" t="n"/>
      <c r="U890" s="325" t="n"/>
      <c r="V890" s="325" t="n"/>
      <c r="W890" s="325" t="n"/>
      <c r="X890" s="325" t="n"/>
      <c r="Y890" s="325" t="n"/>
      <c r="Z890" s="325" t="n"/>
    </row>
    <row r="891" ht="12.75" customHeight="1" s="412">
      <c r="A891" s="325" t="n"/>
      <c r="B891" s="325" t="n"/>
      <c r="C891" s="325" t="n"/>
      <c r="D891" s="325" t="n"/>
      <c r="E891" s="325" t="n"/>
      <c r="F891" s="325" t="n"/>
      <c r="G891" s="325" t="n"/>
      <c r="H891" s="325" t="n"/>
      <c r="I891" s="325" t="n"/>
      <c r="J891" s="325" t="n"/>
      <c r="K891" s="325" t="n"/>
      <c r="L891" s="325" t="n"/>
      <c r="M891" s="325" t="n"/>
      <c r="N891" s="325" t="n"/>
      <c r="O891" s="325" t="n"/>
      <c r="P891" s="325" t="n"/>
      <c r="Q891" s="325" t="n"/>
      <c r="R891" s="325" t="n"/>
      <c r="S891" s="325" t="n"/>
      <c r="T891" s="325" t="n"/>
      <c r="U891" s="325" t="n"/>
      <c r="V891" s="325" t="n"/>
      <c r="W891" s="325" t="n"/>
      <c r="X891" s="325" t="n"/>
      <c r="Y891" s="325" t="n"/>
      <c r="Z891" s="325" t="n"/>
    </row>
    <row r="892" ht="12.75" customHeight="1" s="412">
      <c r="A892" s="325" t="n"/>
      <c r="B892" s="325" t="n"/>
      <c r="C892" s="325" t="n"/>
      <c r="D892" s="325" t="n"/>
      <c r="E892" s="325" t="n"/>
      <c r="F892" s="325" t="n"/>
      <c r="G892" s="325" t="n"/>
      <c r="H892" s="325" t="n"/>
      <c r="I892" s="325" t="n"/>
      <c r="J892" s="325" t="n"/>
      <c r="K892" s="325" t="n"/>
      <c r="L892" s="325" t="n"/>
      <c r="M892" s="325" t="n"/>
      <c r="N892" s="325" t="n"/>
      <c r="O892" s="325" t="n"/>
      <c r="P892" s="325" t="n"/>
      <c r="Q892" s="325" t="n"/>
      <c r="R892" s="325" t="n"/>
      <c r="S892" s="325" t="n"/>
      <c r="T892" s="325" t="n"/>
      <c r="U892" s="325" t="n"/>
      <c r="V892" s="325" t="n"/>
      <c r="W892" s="325" t="n"/>
      <c r="X892" s="325" t="n"/>
      <c r="Y892" s="325" t="n"/>
      <c r="Z892" s="325" t="n"/>
    </row>
    <row r="893" ht="12.75" customHeight="1" s="412">
      <c r="A893" s="325" t="n"/>
      <c r="B893" s="325" t="n"/>
      <c r="C893" s="325" t="n"/>
      <c r="D893" s="325" t="n"/>
      <c r="E893" s="325" t="n"/>
      <c r="F893" s="325" t="n"/>
      <c r="G893" s="325" t="n"/>
      <c r="H893" s="325" t="n"/>
      <c r="I893" s="325" t="n"/>
      <c r="J893" s="325" t="n"/>
      <c r="K893" s="325" t="n"/>
      <c r="L893" s="325" t="n"/>
      <c r="M893" s="325" t="n"/>
      <c r="N893" s="325" t="n"/>
      <c r="O893" s="325" t="n"/>
      <c r="P893" s="325" t="n"/>
      <c r="Q893" s="325" t="n"/>
      <c r="R893" s="325" t="n"/>
      <c r="S893" s="325" t="n"/>
      <c r="T893" s="325" t="n"/>
      <c r="U893" s="325" t="n"/>
      <c r="V893" s="325" t="n"/>
      <c r="W893" s="325" t="n"/>
      <c r="X893" s="325" t="n"/>
      <c r="Y893" s="325" t="n"/>
      <c r="Z893" s="325" t="n"/>
    </row>
    <row r="894" ht="12.75" customHeight="1" s="412">
      <c r="A894" s="325" t="n"/>
      <c r="B894" s="325" t="n"/>
      <c r="C894" s="325" t="n"/>
      <c r="D894" s="325" t="n"/>
      <c r="E894" s="325" t="n"/>
      <c r="F894" s="325" t="n"/>
      <c r="G894" s="325" t="n"/>
      <c r="H894" s="325" t="n"/>
      <c r="I894" s="325" t="n"/>
      <c r="J894" s="325" t="n"/>
      <c r="K894" s="325" t="n"/>
      <c r="L894" s="325" t="n"/>
      <c r="M894" s="325" t="n"/>
      <c r="N894" s="325" t="n"/>
      <c r="O894" s="325" t="n"/>
      <c r="P894" s="325" t="n"/>
      <c r="Q894" s="325" t="n"/>
      <c r="R894" s="325" t="n"/>
      <c r="S894" s="325" t="n"/>
      <c r="T894" s="325" t="n"/>
      <c r="U894" s="325" t="n"/>
      <c r="V894" s="325" t="n"/>
      <c r="W894" s="325" t="n"/>
      <c r="X894" s="325" t="n"/>
      <c r="Y894" s="325" t="n"/>
      <c r="Z894" s="325" t="n"/>
    </row>
    <row r="895" ht="12.75" customHeight="1" s="412">
      <c r="A895" s="325" t="n"/>
      <c r="B895" s="325" t="n"/>
      <c r="C895" s="325" t="n"/>
      <c r="D895" s="325" t="n"/>
      <c r="E895" s="325" t="n"/>
      <c r="F895" s="325" t="n"/>
      <c r="G895" s="325" t="n"/>
      <c r="H895" s="325" t="n"/>
      <c r="I895" s="325" t="n"/>
      <c r="J895" s="325" t="n"/>
      <c r="K895" s="325" t="n"/>
      <c r="L895" s="325" t="n"/>
      <c r="M895" s="325" t="n"/>
      <c r="N895" s="325" t="n"/>
      <c r="O895" s="325" t="n"/>
      <c r="P895" s="325" t="n"/>
      <c r="Q895" s="325" t="n"/>
      <c r="R895" s="325" t="n"/>
      <c r="S895" s="325" t="n"/>
      <c r="T895" s="325" t="n"/>
      <c r="U895" s="325" t="n"/>
      <c r="V895" s="325" t="n"/>
      <c r="W895" s="325" t="n"/>
      <c r="X895" s="325" t="n"/>
      <c r="Y895" s="325" t="n"/>
      <c r="Z895" s="325" t="n"/>
    </row>
    <row r="896" ht="12.75" customHeight="1" s="412">
      <c r="A896" s="325" t="n"/>
      <c r="B896" s="325" t="n"/>
      <c r="C896" s="325" t="n"/>
      <c r="D896" s="325" t="n"/>
      <c r="E896" s="325" t="n"/>
      <c r="F896" s="325" t="n"/>
      <c r="G896" s="325" t="n"/>
      <c r="H896" s="325" t="n"/>
      <c r="I896" s="325" t="n"/>
      <c r="J896" s="325" t="n"/>
      <c r="K896" s="325" t="n"/>
      <c r="L896" s="325" t="n"/>
      <c r="M896" s="325" t="n"/>
      <c r="N896" s="325" t="n"/>
      <c r="O896" s="325" t="n"/>
      <c r="P896" s="325" t="n"/>
      <c r="Q896" s="325" t="n"/>
      <c r="R896" s="325" t="n"/>
      <c r="S896" s="325" t="n"/>
      <c r="T896" s="325" t="n"/>
      <c r="U896" s="325" t="n"/>
      <c r="V896" s="325" t="n"/>
      <c r="W896" s="325" t="n"/>
      <c r="X896" s="325" t="n"/>
      <c r="Y896" s="325" t="n"/>
      <c r="Z896" s="325" t="n"/>
    </row>
    <row r="897" ht="12.75" customHeight="1" s="412">
      <c r="A897" s="325" t="n"/>
      <c r="B897" s="325" t="n"/>
      <c r="C897" s="325" t="n"/>
      <c r="D897" s="325" t="n"/>
      <c r="E897" s="325" t="n"/>
      <c r="F897" s="325" t="n"/>
      <c r="G897" s="325" t="n"/>
      <c r="H897" s="325" t="n"/>
      <c r="I897" s="325" t="n"/>
      <c r="J897" s="325" t="n"/>
      <c r="K897" s="325" t="n"/>
      <c r="L897" s="325" t="n"/>
      <c r="M897" s="325" t="n"/>
      <c r="N897" s="325" t="n"/>
      <c r="O897" s="325" t="n"/>
      <c r="P897" s="325" t="n"/>
      <c r="Q897" s="325" t="n"/>
      <c r="R897" s="325" t="n"/>
      <c r="S897" s="325" t="n"/>
      <c r="T897" s="325" t="n"/>
      <c r="U897" s="325" t="n"/>
      <c r="V897" s="325" t="n"/>
      <c r="W897" s="325" t="n"/>
      <c r="X897" s="325" t="n"/>
      <c r="Y897" s="325" t="n"/>
      <c r="Z897" s="325" t="n"/>
    </row>
    <row r="898" ht="12.75" customHeight="1" s="412">
      <c r="A898" s="325" t="n"/>
      <c r="B898" s="325" t="n"/>
      <c r="C898" s="325" t="n"/>
      <c r="D898" s="325" t="n"/>
      <c r="E898" s="325" t="n"/>
      <c r="F898" s="325" t="n"/>
      <c r="G898" s="325" t="n"/>
      <c r="H898" s="325" t="n"/>
      <c r="I898" s="325" t="n"/>
      <c r="J898" s="325" t="n"/>
      <c r="K898" s="325" t="n"/>
      <c r="L898" s="325" t="n"/>
      <c r="M898" s="325" t="n"/>
      <c r="N898" s="325" t="n"/>
      <c r="O898" s="325" t="n"/>
      <c r="P898" s="325" t="n"/>
      <c r="Q898" s="325" t="n"/>
      <c r="R898" s="325" t="n"/>
      <c r="S898" s="325" t="n"/>
      <c r="T898" s="325" t="n"/>
      <c r="U898" s="325" t="n"/>
      <c r="V898" s="325" t="n"/>
      <c r="W898" s="325" t="n"/>
      <c r="X898" s="325" t="n"/>
      <c r="Y898" s="325" t="n"/>
      <c r="Z898" s="325" t="n"/>
    </row>
    <row r="899" ht="12.75" customHeight="1" s="412">
      <c r="A899" s="325" t="n"/>
      <c r="B899" s="325" t="n"/>
      <c r="C899" s="325" t="n"/>
      <c r="D899" s="325" t="n"/>
      <c r="E899" s="325" t="n"/>
      <c r="F899" s="325" t="n"/>
      <c r="G899" s="325" t="n"/>
      <c r="H899" s="325" t="n"/>
      <c r="I899" s="325" t="n"/>
      <c r="J899" s="325" t="n"/>
      <c r="K899" s="325" t="n"/>
      <c r="L899" s="325" t="n"/>
      <c r="M899" s="325" t="n"/>
      <c r="N899" s="325" t="n"/>
      <c r="O899" s="325" t="n"/>
      <c r="P899" s="325" t="n"/>
      <c r="Q899" s="325" t="n"/>
      <c r="R899" s="325" t="n"/>
      <c r="S899" s="325" t="n"/>
      <c r="T899" s="325" t="n"/>
      <c r="U899" s="325" t="n"/>
      <c r="V899" s="325" t="n"/>
      <c r="W899" s="325" t="n"/>
      <c r="X899" s="325" t="n"/>
      <c r="Y899" s="325" t="n"/>
      <c r="Z899" s="325" t="n"/>
    </row>
    <row r="900" ht="12.75" customHeight="1" s="412">
      <c r="A900" s="325" t="n"/>
      <c r="B900" s="325" t="n"/>
      <c r="C900" s="325" t="n"/>
      <c r="D900" s="325" t="n"/>
      <c r="E900" s="325" t="n"/>
      <c r="F900" s="325" t="n"/>
      <c r="G900" s="325" t="n"/>
      <c r="H900" s="325" t="n"/>
      <c r="I900" s="325" t="n"/>
      <c r="J900" s="325" t="n"/>
      <c r="K900" s="325" t="n"/>
      <c r="L900" s="325" t="n"/>
      <c r="M900" s="325" t="n"/>
      <c r="N900" s="325" t="n"/>
      <c r="O900" s="325" t="n"/>
      <c r="P900" s="325" t="n"/>
      <c r="Q900" s="325" t="n"/>
      <c r="R900" s="325" t="n"/>
      <c r="S900" s="325" t="n"/>
      <c r="T900" s="325" t="n"/>
      <c r="U900" s="325" t="n"/>
      <c r="V900" s="325" t="n"/>
      <c r="W900" s="325" t="n"/>
      <c r="X900" s="325" t="n"/>
      <c r="Y900" s="325" t="n"/>
      <c r="Z900" s="325" t="n"/>
    </row>
    <row r="901" ht="12.75" customHeight="1" s="412">
      <c r="A901" s="325" t="n"/>
      <c r="B901" s="325" t="n"/>
      <c r="C901" s="325" t="n"/>
      <c r="D901" s="325" t="n"/>
      <c r="E901" s="325" t="n"/>
      <c r="F901" s="325" t="n"/>
      <c r="G901" s="325" t="n"/>
      <c r="H901" s="325" t="n"/>
      <c r="I901" s="325" t="n"/>
      <c r="J901" s="325" t="n"/>
      <c r="K901" s="325" t="n"/>
      <c r="L901" s="325" t="n"/>
      <c r="M901" s="325" t="n"/>
      <c r="N901" s="325" t="n"/>
      <c r="O901" s="325" t="n"/>
      <c r="P901" s="325" t="n"/>
      <c r="Q901" s="325" t="n"/>
      <c r="R901" s="325" t="n"/>
      <c r="S901" s="325" t="n"/>
      <c r="T901" s="325" t="n"/>
      <c r="U901" s="325" t="n"/>
      <c r="V901" s="325" t="n"/>
      <c r="W901" s="325" t="n"/>
      <c r="X901" s="325" t="n"/>
      <c r="Y901" s="325" t="n"/>
      <c r="Z901" s="325" t="n"/>
    </row>
    <row r="902" ht="12.75" customHeight="1" s="412">
      <c r="A902" s="325" t="n"/>
      <c r="B902" s="325" t="n"/>
      <c r="C902" s="325" t="n"/>
      <c r="D902" s="325" t="n"/>
      <c r="E902" s="325" t="n"/>
      <c r="F902" s="325" t="n"/>
      <c r="G902" s="325" t="n"/>
      <c r="H902" s="325" t="n"/>
      <c r="I902" s="325" t="n"/>
      <c r="J902" s="325" t="n"/>
      <c r="K902" s="325" t="n"/>
      <c r="L902" s="325" t="n"/>
      <c r="M902" s="325" t="n"/>
      <c r="N902" s="325" t="n"/>
      <c r="O902" s="325" t="n"/>
      <c r="P902" s="325" t="n"/>
      <c r="Q902" s="325" t="n"/>
      <c r="R902" s="325" t="n"/>
      <c r="S902" s="325" t="n"/>
      <c r="T902" s="325" t="n"/>
      <c r="U902" s="325" t="n"/>
      <c r="V902" s="325" t="n"/>
      <c r="W902" s="325" t="n"/>
      <c r="X902" s="325" t="n"/>
      <c r="Y902" s="325" t="n"/>
      <c r="Z902" s="325" t="n"/>
    </row>
    <row r="903" ht="12.75" customHeight="1" s="412">
      <c r="A903" s="325" t="n"/>
      <c r="B903" s="325" t="n"/>
      <c r="C903" s="325" t="n"/>
      <c r="D903" s="325" t="n"/>
      <c r="E903" s="325" t="n"/>
      <c r="F903" s="325" t="n"/>
      <c r="G903" s="325" t="n"/>
      <c r="H903" s="325" t="n"/>
      <c r="I903" s="325" t="n"/>
      <c r="J903" s="325" t="n"/>
      <c r="K903" s="325" t="n"/>
      <c r="L903" s="325" t="n"/>
      <c r="M903" s="325" t="n"/>
      <c r="N903" s="325" t="n"/>
      <c r="O903" s="325" t="n"/>
      <c r="P903" s="325" t="n"/>
      <c r="Q903" s="325" t="n"/>
      <c r="R903" s="325" t="n"/>
      <c r="S903" s="325" t="n"/>
      <c r="T903" s="325" t="n"/>
      <c r="U903" s="325" t="n"/>
      <c r="V903" s="325" t="n"/>
      <c r="W903" s="325" t="n"/>
      <c r="X903" s="325" t="n"/>
      <c r="Y903" s="325" t="n"/>
      <c r="Z903" s="325" t="n"/>
    </row>
    <row r="904" ht="12.75" customHeight="1" s="412">
      <c r="A904" s="325" t="n"/>
      <c r="B904" s="325" t="n"/>
      <c r="C904" s="325" t="n"/>
      <c r="D904" s="325" t="n"/>
      <c r="E904" s="325" t="n"/>
      <c r="F904" s="325" t="n"/>
      <c r="G904" s="325" t="n"/>
      <c r="H904" s="325" t="n"/>
      <c r="I904" s="325" t="n"/>
      <c r="J904" s="325" t="n"/>
      <c r="K904" s="325" t="n"/>
      <c r="L904" s="325" t="n"/>
      <c r="M904" s="325" t="n"/>
      <c r="N904" s="325" t="n"/>
      <c r="O904" s="325" t="n"/>
      <c r="P904" s="325" t="n"/>
      <c r="Q904" s="325" t="n"/>
      <c r="R904" s="325" t="n"/>
      <c r="S904" s="325" t="n"/>
      <c r="T904" s="325" t="n"/>
      <c r="U904" s="325" t="n"/>
      <c r="V904" s="325" t="n"/>
      <c r="W904" s="325" t="n"/>
      <c r="X904" s="325" t="n"/>
      <c r="Y904" s="325" t="n"/>
      <c r="Z904" s="325" t="n"/>
    </row>
    <row r="905" ht="12.75" customHeight="1" s="412">
      <c r="A905" s="325" t="n"/>
      <c r="B905" s="325" t="n"/>
      <c r="C905" s="325" t="n"/>
      <c r="D905" s="325" t="n"/>
      <c r="E905" s="325" t="n"/>
      <c r="F905" s="325" t="n"/>
      <c r="G905" s="325" t="n"/>
      <c r="H905" s="325" t="n"/>
      <c r="I905" s="325" t="n"/>
      <c r="J905" s="325" t="n"/>
      <c r="K905" s="325" t="n"/>
      <c r="L905" s="325" t="n"/>
      <c r="M905" s="325" t="n"/>
      <c r="N905" s="325" t="n"/>
      <c r="O905" s="325" t="n"/>
      <c r="P905" s="325" t="n"/>
      <c r="Q905" s="325" t="n"/>
      <c r="R905" s="325" t="n"/>
      <c r="S905" s="325" t="n"/>
      <c r="T905" s="325" t="n"/>
      <c r="U905" s="325" t="n"/>
      <c r="V905" s="325" t="n"/>
      <c r="W905" s="325" t="n"/>
      <c r="X905" s="325" t="n"/>
      <c r="Y905" s="325" t="n"/>
      <c r="Z905" s="325" t="n"/>
    </row>
    <row r="906" ht="12.75" customHeight="1" s="412">
      <c r="A906" s="325" t="n"/>
      <c r="B906" s="325" t="n"/>
      <c r="C906" s="325" t="n"/>
      <c r="D906" s="325" t="n"/>
      <c r="E906" s="325" t="n"/>
      <c r="F906" s="325" t="n"/>
      <c r="G906" s="325" t="n"/>
      <c r="H906" s="325" t="n"/>
      <c r="I906" s="325" t="n"/>
      <c r="J906" s="325" t="n"/>
      <c r="K906" s="325" t="n"/>
      <c r="L906" s="325" t="n"/>
      <c r="M906" s="325" t="n"/>
      <c r="N906" s="325" t="n"/>
      <c r="O906" s="325" t="n"/>
      <c r="P906" s="325" t="n"/>
      <c r="Q906" s="325" t="n"/>
      <c r="R906" s="325" t="n"/>
      <c r="S906" s="325" t="n"/>
      <c r="T906" s="325" t="n"/>
      <c r="U906" s="325" t="n"/>
      <c r="V906" s="325" t="n"/>
      <c r="W906" s="325" t="n"/>
      <c r="X906" s="325" t="n"/>
      <c r="Y906" s="325" t="n"/>
      <c r="Z906" s="325" t="n"/>
    </row>
    <row r="907" ht="12.75" customHeight="1" s="412">
      <c r="A907" s="325" t="n"/>
      <c r="B907" s="325" t="n"/>
      <c r="C907" s="325" t="n"/>
      <c r="D907" s="325" t="n"/>
      <c r="E907" s="325" t="n"/>
      <c r="F907" s="325" t="n"/>
      <c r="G907" s="325" t="n"/>
      <c r="H907" s="325" t="n"/>
      <c r="I907" s="325" t="n"/>
      <c r="J907" s="325" t="n"/>
      <c r="K907" s="325" t="n"/>
      <c r="L907" s="325" t="n"/>
      <c r="M907" s="325" t="n"/>
      <c r="N907" s="325" t="n"/>
      <c r="O907" s="325" t="n"/>
      <c r="P907" s="325" t="n"/>
      <c r="Q907" s="325" t="n"/>
      <c r="R907" s="325" t="n"/>
      <c r="S907" s="325" t="n"/>
      <c r="T907" s="325" t="n"/>
      <c r="U907" s="325" t="n"/>
      <c r="V907" s="325" t="n"/>
      <c r="W907" s="325" t="n"/>
      <c r="X907" s="325" t="n"/>
      <c r="Y907" s="325" t="n"/>
      <c r="Z907" s="325" t="n"/>
    </row>
    <row r="908" ht="12.75" customHeight="1" s="412">
      <c r="A908" s="325" t="n"/>
      <c r="B908" s="325" t="n"/>
      <c r="C908" s="325" t="n"/>
      <c r="D908" s="325" t="n"/>
      <c r="E908" s="325" t="n"/>
      <c r="F908" s="325" t="n"/>
      <c r="G908" s="325" t="n"/>
      <c r="H908" s="325" t="n"/>
      <c r="I908" s="325" t="n"/>
      <c r="J908" s="325" t="n"/>
      <c r="K908" s="325" t="n"/>
      <c r="L908" s="325" t="n"/>
      <c r="M908" s="325" t="n"/>
      <c r="N908" s="325" t="n"/>
      <c r="O908" s="325" t="n"/>
      <c r="P908" s="325" t="n"/>
      <c r="Q908" s="325" t="n"/>
      <c r="R908" s="325" t="n"/>
      <c r="S908" s="325" t="n"/>
      <c r="T908" s="325" t="n"/>
      <c r="U908" s="325" t="n"/>
      <c r="V908" s="325" t="n"/>
      <c r="W908" s="325" t="n"/>
      <c r="X908" s="325" t="n"/>
      <c r="Y908" s="325" t="n"/>
      <c r="Z908" s="325" t="n"/>
    </row>
    <row r="909" ht="12.75" customHeight="1" s="412">
      <c r="A909" s="325" t="n"/>
      <c r="B909" s="325" t="n"/>
      <c r="C909" s="325" t="n"/>
      <c r="D909" s="325" t="n"/>
      <c r="E909" s="325" t="n"/>
      <c r="F909" s="325" t="n"/>
      <c r="G909" s="325" t="n"/>
      <c r="H909" s="325" t="n"/>
      <c r="I909" s="325" t="n"/>
      <c r="J909" s="325" t="n"/>
      <c r="K909" s="325" t="n"/>
      <c r="L909" s="325" t="n"/>
      <c r="M909" s="325" t="n"/>
      <c r="N909" s="325" t="n"/>
      <c r="O909" s="325" t="n"/>
      <c r="P909" s="325" t="n"/>
      <c r="Q909" s="325" t="n"/>
      <c r="R909" s="325" t="n"/>
      <c r="S909" s="325" t="n"/>
      <c r="T909" s="325" t="n"/>
      <c r="U909" s="325" t="n"/>
      <c r="V909" s="325" t="n"/>
      <c r="W909" s="325" t="n"/>
      <c r="X909" s="325" t="n"/>
      <c r="Y909" s="325" t="n"/>
      <c r="Z909" s="325" t="n"/>
    </row>
    <row r="910" ht="12.75" customHeight="1" s="412">
      <c r="A910" s="325" t="n"/>
      <c r="B910" s="325" t="n"/>
      <c r="C910" s="325" t="n"/>
      <c r="D910" s="325" t="n"/>
      <c r="E910" s="325" t="n"/>
      <c r="F910" s="325" t="n"/>
      <c r="G910" s="325" t="n"/>
      <c r="H910" s="325" t="n"/>
      <c r="I910" s="325" t="n"/>
      <c r="J910" s="325" t="n"/>
      <c r="K910" s="325" t="n"/>
      <c r="L910" s="325" t="n"/>
      <c r="M910" s="325" t="n"/>
      <c r="N910" s="325" t="n"/>
      <c r="O910" s="325" t="n"/>
      <c r="P910" s="325" t="n"/>
      <c r="Q910" s="325" t="n"/>
      <c r="R910" s="325" t="n"/>
      <c r="S910" s="325" t="n"/>
      <c r="T910" s="325" t="n"/>
      <c r="U910" s="325" t="n"/>
      <c r="V910" s="325" t="n"/>
      <c r="W910" s="325" t="n"/>
      <c r="X910" s="325" t="n"/>
      <c r="Y910" s="325" t="n"/>
      <c r="Z910" s="325" t="n"/>
    </row>
    <row r="911" ht="12.75" customHeight="1" s="412">
      <c r="A911" s="325" t="n"/>
      <c r="B911" s="325" t="n"/>
      <c r="C911" s="325" t="n"/>
      <c r="D911" s="325" t="n"/>
      <c r="E911" s="325" t="n"/>
      <c r="F911" s="325" t="n"/>
      <c r="G911" s="325" t="n"/>
      <c r="H911" s="325" t="n"/>
      <c r="I911" s="325" t="n"/>
      <c r="J911" s="325" t="n"/>
      <c r="K911" s="325" t="n"/>
      <c r="L911" s="325" t="n"/>
      <c r="M911" s="325" t="n"/>
      <c r="N911" s="325" t="n"/>
      <c r="O911" s="325" t="n"/>
      <c r="P911" s="325" t="n"/>
      <c r="Q911" s="325" t="n"/>
      <c r="R911" s="325" t="n"/>
      <c r="S911" s="325" t="n"/>
      <c r="T911" s="325" t="n"/>
      <c r="U911" s="325" t="n"/>
      <c r="V911" s="325" t="n"/>
      <c r="W911" s="325" t="n"/>
      <c r="X911" s="325" t="n"/>
      <c r="Y911" s="325" t="n"/>
      <c r="Z911" s="325" t="n"/>
    </row>
    <row r="912" ht="12.75" customHeight="1" s="412">
      <c r="A912" s="325" t="n"/>
      <c r="B912" s="325" t="n"/>
      <c r="C912" s="325" t="n"/>
      <c r="D912" s="325" t="n"/>
      <c r="E912" s="325" t="n"/>
      <c r="F912" s="325" t="n"/>
      <c r="G912" s="325" t="n"/>
      <c r="H912" s="325" t="n"/>
      <c r="I912" s="325" t="n"/>
      <c r="J912" s="325" t="n"/>
      <c r="K912" s="325" t="n"/>
      <c r="L912" s="325" t="n"/>
      <c r="M912" s="325" t="n"/>
      <c r="N912" s="325" t="n"/>
      <c r="O912" s="325" t="n"/>
      <c r="P912" s="325" t="n"/>
      <c r="Q912" s="325" t="n"/>
      <c r="R912" s="325" t="n"/>
      <c r="S912" s="325" t="n"/>
      <c r="T912" s="325" t="n"/>
      <c r="U912" s="325" t="n"/>
      <c r="V912" s="325" t="n"/>
      <c r="W912" s="325" t="n"/>
      <c r="X912" s="325" t="n"/>
      <c r="Y912" s="325" t="n"/>
      <c r="Z912" s="325" t="n"/>
    </row>
    <row r="913" ht="12.75" customHeight="1" s="412">
      <c r="A913" s="325" t="n"/>
      <c r="B913" s="325" t="n"/>
      <c r="C913" s="325" t="n"/>
      <c r="D913" s="325" t="n"/>
      <c r="E913" s="325" t="n"/>
      <c r="F913" s="325" t="n"/>
      <c r="G913" s="325" t="n"/>
      <c r="H913" s="325" t="n"/>
      <c r="I913" s="325" t="n"/>
      <c r="J913" s="325" t="n"/>
      <c r="K913" s="325" t="n"/>
      <c r="L913" s="325" t="n"/>
      <c r="M913" s="325" t="n"/>
      <c r="N913" s="325" t="n"/>
      <c r="O913" s="325" t="n"/>
      <c r="P913" s="325" t="n"/>
      <c r="Q913" s="325" t="n"/>
      <c r="R913" s="325" t="n"/>
      <c r="S913" s="325" t="n"/>
      <c r="T913" s="325" t="n"/>
      <c r="U913" s="325" t="n"/>
      <c r="V913" s="325" t="n"/>
      <c r="W913" s="325" t="n"/>
      <c r="X913" s="325" t="n"/>
      <c r="Y913" s="325" t="n"/>
      <c r="Z913" s="325" t="n"/>
    </row>
    <row r="914" ht="12.75" customHeight="1" s="412">
      <c r="A914" s="325" t="n"/>
      <c r="B914" s="325" t="n"/>
      <c r="C914" s="325" t="n"/>
      <c r="D914" s="325" t="n"/>
      <c r="E914" s="325" t="n"/>
      <c r="F914" s="325" t="n"/>
      <c r="G914" s="325" t="n"/>
      <c r="H914" s="325" t="n"/>
      <c r="I914" s="325" t="n"/>
      <c r="J914" s="325" t="n"/>
      <c r="K914" s="325" t="n"/>
      <c r="L914" s="325" t="n"/>
      <c r="M914" s="325" t="n"/>
      <c r="N914" s="325" t="n"/>
      <c r="O914" s="325" t="n"/>
      <c r="P914" s="325" t="n"/>
      <c r="Q914" s="325" t="n"/>
      <c r="R914" s="325" t="n"/>
      <c r="S914" s="325" t="n"/>
      <c r="T914" s="325" t="n"/>
      <c r="U914" s="325" t="n"/>
      <c r="V914" s="325" t="n"/>
      <c r="W914" s="325" t="n"/>
      <c r="X914" s="325" t="n"/>
      <c r="Y914" s="325" t="n"/>
      <c r="Z914" s="325" t="n"/>
    </row>
    <row r="915" ht="12.75" customHeight="1" s="412">
      <c r="A915" s="325" t="n"/>
      <c r="B915" s="325" t="n"/>
      <c r="C915" s="325" t="n"/>
      <c r="D915" s="325" t="n"/>
      <c r="E915" s="325" t="n"/>
      <c r="F915" s="325" t="n"/>
      <c r="G915" s="325" t="n"/>
      <c r="H915" s="325" t="n"/>
      <c r="I915" s="325" t="n"/>
      <c r="J915" s="325" t="n"/>
      <c r="K915" s="325" t="n"/>
      <c r="L915" s="325" t="n"/>
      <c r="M915" s="325" t="n"/>
      <c r="N915" s="325" t="n"/>
      <c r="O915" s="325" t="n"/>
      <c r="P915" s="325" t="n"/>
      <c r="Q915" s="325" t="n"/>
      <c r="R915" s="325" t="n"/>
      <c r="S915" s="325" t="n"/>
      <c r="T915" s="325" t="n"/>
      <c r="U915" s="325" t="n"/>
      <c r="V915" s="325" t="n"/>
      <c r="W915" s="325" t="n"/>
      <c r="X915" s="325" t="n"/>
      <c r="Y915" s="325" t="n"/>
      <c r="Z915" s="325" t="n"/>
    </row>
    <row r="916" ht="12.75" customHeight="1" s="412">
      <c r="A916" s="325" t="n"/>
      <c r="B916" s="325" t="n"/>
      <c r="C916" s="325" t="n"/>
      <c r="D916" s="325" t="n"/>
      <c r="E916" s="325" t="n"/>
      <c r="F916" s="325" t="n"/>
      <c r="G916" s="325" t="n"/>
      <c r="H916" s="325" t="n"/>
      <c r="I916" s="325" t="n"/>
      <c r="J916" s="325" t="n"/>
      <c r="K916" s="325" t="n"/>
      <c r="L916" s="325" t="n"/>
      <c r="M916" s="325" t="n"/>
      <c r="N916" s="325" t="n"/>
      <c r="O916" s="325" t="n"/>
      <c r="P916" s="325" t="n"/>
      <c r="Q916" s="325" t="n"/>
      <c r="R916" s="325" t="n"/>
      <c r="S916" s="325" t="n"/>
      <c r="T916" s="325" t="n"/>
      <c r="U916" s="325" t="n"/>
      <c r="V916" s="325" t="n"/>
      <c r="W916" s="325" t="n"/>
      <c r="X916" s="325" t="n"/>
      <c r="Y916" s="325" t="n"/>
      <c r="Z916" s="325" t="n"/>
    </row>
    <row r="917" ht="12.75" customHeight="1" s="412">
      <c r="A917" s="325" t="n"/>
      <c r="B917" s="325" t="n"/>
      <c r="C917" s="325" t="n"/>
      <c r="D917" s="325" t="n"/>
      <c r="E917" s="325" t="n"/>
      <c r="F917" s="325" t="n"/>
      <c r="G917" s="325" t="n"/>
      <c r="H917" s="325" t="n"/>
      <c r="I917" s="325" t="n"/>
      <c r="J917" s="325" t="n"/>
      <c r="K917" s="325" t="n"/>
      <c r="L917" s="325" t="n"/>
      <c r="M917" s="325" t="n"/>
      <c r="N917" s="325" t="n"/>
      <c r="O917" s="325" t="n"/>
      <c r="P917" s="325" t="n"/>
      <c r="Q917" s="325" t="n"/>
      <c r="R917" s="325" t="n"/>
      <c r="S917" s="325" t="n"/>
      <c r="T917" s="325" t="n"/>
      <c r="U917" s="325" t="n"/>
      <c r="V917" s="325" t="n"/>
      <c r="W917" s="325" t="n"/>
      <c r="X917" s="325" t="n"/>
      <c r="Y917" s="325" t="n"/>
      <c r="Z917" s="325" t="n"/>
    </row>
    <row r="918" ht="12.75" customHeight="1" s="412">
      <c r="A918" s="325" t="n"/>
      <c r="B918" s="325" t="n"/>
      <c r="C918" s="325" t="n"/>
      <c r="D918" s="325" t="n"/>
      <c r="E918" s="325" t="n"/>
      <c r="F918" s="325" t="n"/>
      <c r="G918" s="325" t="n"/>
      <c r="H918" s="325" t="n"/>
      <c r="I918" s="325" t="n"/>
      <c r="J918" s="325" t="n"/>
      <c r="K918" s="325" t="n"/>
      <c r="L918" s="325" t="n"/>
      <c r="M918" s="325" t="n"/>
      <c r="N918" s="325" t="n"/>
      <c r="O918" s="325" t="n"/>
      <c r="P918" s="325" t="n"/>
      <c r="Q918" s="325" t="n"/>
      <c r="R918" s="325" t="n"/>
      <c r="S918" s="325" t="n"/>
      <c r="T918" s="325" t="n"/>
      <c r="U918" s="325" t="n"/>
      <c r="V918" s="325" t="n"/>
      <c r="W918" s="325" t="n"/>
      <c r="X918" s="325" t="n"/>
      <c r="Y918" s="325" t="n"/>
      <c r="Z918" s="325" t="n"/>
    </row>
    <row r="919" ht="12.75" customHeight="1" s="412">
      <c r="A919" s="325" t="n"/>
      <c r="B919" s="325" t="n"/>
      <c r="C919" s="325" t="n"/>
      <c r="D919" s="325" t="n"/>
      <c r="E919" s="325" t="n"/>
      <c r="F919" s="325" t="n"/>
      <c r="G919" s="325" t="n"/>
      <c r="H919" s="325" t="n"/>
      <c r="I919" s="325" t="n"/>
      <c r="J919" s="325" t="n"/>
      <c r="K919" s="325" t="n"/>
      <c r="L919" s="325" t="n"/>
      <c r="M919" s="325" t="n"/>
      <c r="N919" s="325" t="n"/>
      <c r="O919" s="325" t="n"/>
      <c r="P919" s="325" t="n"/>
      <c r="Q919" s="325" t="n"/>
      <c r="R919" s="325" t="n"/>
      <c r="S919" s="325" t="n"/>
      <c r="T919" s="325" t="n"/>
      <c r="U919" s="325" t="n"/>
      <c r="V919" s="325" t="n"/>
      <c r="W919" s="325" t="n"/>
      <c r="X919" s="325" t="n"/>
      <c r="Y919" s="325" t="n"/>
      <c r="Z919" s="325" t="n"/>
    </row>
    <row r="920" ht="12.75" customHeight="1" s="412">
      <c r="A920" s="325" t="n"/>
      <c r="B920" s="325" t="n"/>
      <c r="C920" s="325" t="n"/>
      <c r="D920" s="325" t="n"/>
      <c r="E920" s="325" t="n"/>
      <c r="F920" s="325" t="n"/>
      <c r="G920" s="325" t="n"/>
      <c r="H920" s="325" t="n"/>
      <c r="I920" s="325" t="n"/>
      <c r="J920" s="325" t="n"/>
      <c r="K920" s="325" t="n"/>
      <c r="L920" s="325" t="n"/>
      <c r="M920" s="325" t="n"/>
      <c r="N920" s="325" t="n"/>
      <c r="O920" s="325" t="n"/>
      <c r="P920" s="325" t="n"/>
      <c r="Q920" s="325" t="n"/>
      <c r="R920" s="325" t="n"/>
      <c r="S920" s="325" t="n"/>
      <c r="T920" s="325" t="n"/>
      <c r="U920" s="325" t="n"/>
      <c r="V920" s="325" t="n"/>
      <c r="W920" s="325" t="n"/>
      <c r="X920" s="325" t="n"/>
      <c r="Y920" s="325" t="n"/>
      <c r="Z920" s="325" t="n"/>
    </row>
    <row r="921" ht="12.75" customHeight="1" s="412">
      <c r="A921" s="325" t="n"/>
      <c r="B921" s="325" t="n"/>
      <c r="C921" s="325" t="n"/>
      <c r="D921" s="325" t="n"/>
      <c r="E921" s="325" t="n"/>
      <c r="F921" s="325" t="n"/>
      <c r="G921" s="325" t="n"/>
      <c r="H921" s="325" t="n"/>
      <c r="I921" s="325" t="n"/>
      <c r="J921" s="325" t="n"/>
      <c r="K921" s="325" t="n"/>
      <c r="L921" s="325" t="n"/>
      <c r="M921" s="325" t="n"/>
      <c r="N921" s="325" t="n"/>
      <c r="O921" s="325" t="n"/>
      <c r="P921" s="325" t="n"/>
      <c r="Q921" s="325" t="n"/>
      <c r="R921" s="325" t="n"/>
      <c r="S921" s="325" t="n"/>
      <c r="T921" s="325" t="n"/>
      <c r="U921" s="325" t="n"/>
      <c r="V921" s="325" t="n"/>
      <c r="W921" s="325" t="n"/>
      <c r="X921" s="325" t="n"/>
      <c r="Y921" s="325" t="n"/>
      <c r="Z921" s="325" t="n"/>
    </row>
    <row r="922" ht="12.75" customHeight="1" s="412">
      <c r="A922" s="325" t="n"/>
      <c r="B922" s="325" t="n"/>
      <c r="C922" s="325" t="n"/>
      <c r="D922" s="325" t="n"/>
      <c r="E922" s="325" t="n"/>
      <c r="F922" s="325" t="n"/>
      <c r="G922" s="325" t="n"/>
      <c r="H922" s="325" t="n"/>
      <c r="I922" s="325" t="n"/>
      <c r="J922" s="325" t="n"/>
      <c r="K922" s="325" t="n"/>
      <c r="L922" s="325" t="n"/>
      <c r="M922" s="325" t="n"/>
      <c r="N922" s="325" t="n"/>
      <c r="O922" s="325" t="n"/>
      <c r="P922" s="325" t="n"/>
      <c r="Q922" s="325" t="n"/>
      <c r="R922" s="325" t="n"/>
      <c r="S922" s="325" t="n"/>
      <c r="T922" s="325" t="n"/>
      <c r="U922" s="325" t="n"/>
      <c r="V922" s="325" t="n"/>
      <c r="W922" s="325" t="n"/>
      <c r="X922" s="325" t="n"/>
      <c r="Y922" s="325" t="n"/>
      <c r="Z922" s="325" t="n"/>
    </row>
    <row r="923" ht="12.75" customHeight="1" s="412">
      <c r="A923" s="325" t="n"/>
      <c r="B923" s="325" t="n"/>
      <c r="C923" s="325" t="n"/>
      <c r="D923" s="325" t="n"/>
      <c r="E923" s="325" t="n"/>
      <c r="F923" s="325" t="n"/>
      <c r="G923" s="325" t="n"/>
      <c r="H923" s="325" t="n"/>
      <c r="I923" s="325" t="n"/>
      <c r="J923" s="325" t="n"/>
      <c r="K923" s="325" t="n"/>
      <c r="L923" s="325" t="n"/>
      <c r="M923" s="325" t="n"/>
      <c r="N923" s="325" t="n"/>
      <c r="O923" s="325" t="n"/>
      <c r="P923" s="325" t="n"/>
      <c r="Q923" s="325" t="n"/>
      <c r="R923" s="325" t="n"/>
      <c r="S923" s="325" t="n"/>
      <c r="T923" s="325" t="n"/>
      <c r="U923" s="325" t="n"/>
      <c r="V923" s="325" t="n"/>
      <c r="W923" s="325" t="n"/>
      <c r="X923" s="325" t="n"/>
      <c r="Y923" s="325" t="n"/>
      <c r="Z923" s="325" t="n"/>
    </row>
    <row r="924" ht="12.75" customHeight="1" s="412">
      <c r="A924" s="325" t="n"/>
      <c r="B924" s="325" t="n"/>
      <c r="C924" s="325" t="n"/>
      <c r="D924" s="325" t="n"/>
      <c r="E924" s="325" t="n"/>
      <c r="F924" s="325" t="n"/>
      <c r="G924" s="325" t="n"/>
      <c r="H924" s="325" t="n"/>
      <c r="I924" s="325" t="n"/>
      <c r="J924" s="325" t="n"/>
      <c r="K924" s="325" t="n"/>
      <c r="L924" s="325" t="n"/>
      <c r="M924" s="325" t="n"/>
      <c r="N924" s="325" t="n"/>
      <c r="O924" s="325" t="n"/>
      <c r="P924" s="325" t="n"/>
      <c r="Q924" s="325" t="n"/>
      <c r="R924" s="325" t="n"/>
      <c r="S924" s="325" t="n"/>
      <c r="T924" s="325" t="n"/>
      <c r="U924" s="325" t="n"/>
      <c r="V924" s="325" t="n"/>
      <c r="W924" s="325" t="n"/>
      <c r="X924" s="325" t="n"/>
      <c r="Y924" s="325" t="n"/>
      <c r="Z924" s="325" t="n"/>
    </row>
    <row r="925" ht="12.75" customHeight="1" s="412">
      <c r="A925" s="325" t="n"/>
      <c r="B925" s="325" t="n"/>
      <c r="C925" s="325" t="n"/>
      <c r="D925" s="325" t="n"/>
      <c r="E925" s="325" t="n"/>
      <c r="F925" s="325" t="n"/>
      <c r="G925" s="325" t="n"/>
      <c r="H925" s="325" t="n"/>
      <c r="I925" s="325" t="n"/>
      <c r="J925" s="325" t="n"/>
      <c r="K925" s="325" t="n"/>
      <c r="L925" s="325" t="n"/>
      <c r="M925" s="325" t="n"/>
      <c r="N925" s="325" t="n"/>
      <c r="O925" s="325" t="n"/>
      <c r="P925" s="325" t="n"/>
      <c r="Q925" s="325" t="n"/>
      <c r="R925" s="325" t="n"/>
      <c r="S925" s="325" t="n"/>
      <c r="T925" s="325" t="n"/>
      <c r="U925" s="325" t="n"/>
      <c r="V925" s="325" t="n"/>
      <c r="W925" s="325" t="n"/>
      <c r="X925" s="325" t="n"/>
      <c r="Y925" s="325" t="n"/>
      <c r="Z925" s="325" t="n"/>
    </row>
    <row r="926" ht="12.75" customHeight="1" s="412">
      <c r="A926" s="325" t="n"/>
      <c r="B926" s="325" t="n"/>
      <c r="C926" s="325" t="n"/>
      <c r="D926" s="325" t="n"/>
      <c r="E926" s="325" t="n"/>
      <c r="F926" s="325" t="n"/>
      <c r="G926" s="325" t="n"/>
      <c r="H926" s="325" t="n"/>
      <c r="I926" s="325" t="n"/>
      <c r="J926" s="325" t="n"/>
      <c r="K926" s="325" t="n"/>
      <c r="L926" s="325" t="n"/>
      <c r="M926" s="325" t="n"/>
      <c r="N926" s="325" t="n"/>
      <c r="O926" s="325" t="n"/>
      <c r="P926" s="325" t="n"/>
      <c r="Q926" s="325" t="n"/>
      <c r="R926" s="325" t="n"/>
      <c r="S926" s="325" t="n"/>
      <c r="T926" s="325" t="n"/>
      <c r="U926" s="325" t="n"/>
      <c r="V926" s="325" t="n"/>
      <c r="W926" s="325" t="n"/>
      <c r="X926" s="325" t="n"/>
      <c r="Y926" s="325" t="n"/>
      <c r="Z926" s="325" t="n"/>
    </row>
    <row r="927" ht="12.75" customHeight="1" s="412">
      <c r="A927" s="325" t="n"/>
      <c r="B927" s="325" t="n"/>
      <c r="C927" s="325" t="n"/>
      <c r="D927" s="325" t="n"/>
      <c r="E927" s="325" t="n"/>
      <c r="F927" s="325" t="n"/>
      <c r="G927" s="325" t="n"/>
      <c r="H927" s="325" t="n"/>
      <c r="I927" s="325" t="n"/>
      <c r="J927" s="325" t="n"/>
      <c r="K927" s="325" t="n"/>
      <c r="L927" s="325" t="n"/>
      <c r="M927" s="325" t="n"/>
      <c r="N927" s="325" t="n"/>
      <c r="O927" s="325" t="n"/>
      <c r="P927" s="325" t="n"/>
      <c r="Q927" s="325" t="n"/>
      <c r="R927" s="325" t="n"/>
      <c r="S927" s="325" t="n"/>
      <c r="T927" s="325" t="n"/>
      <c r="U927" s="325" t="n"/>
      <c r="V927" s="325" t="n"/>
      <c r="W927" s="325" t="n"/>
      <c r="X927" s="325" t="n"/>
      <c r="Y927" s="325" t="n"/>
      <c r="Z927" s="325" t="n"/>
    </row>
    <row r="928" ht="12.75" customHeight="1" s="412">
      <c r="A928" s="325" t="n"/>
      <c r="B928" s="325" t="n"/>
      <c r="C928" s="325" t="n"/>
      <c r="D928" s="325" t="n"/>
      <c r="E928" s="325" t="n"/>
      <c r="F928" s="325" t="n"/>
      <c r="G928" s="325" t="n"/>
      <c r="H928" s="325" t="n"/>
      <c r="I928" s="325" t="n"/>
      <c r="J928" s="325" t="n"/>
      <c r="K928" s="325" t="n"/>
      <c r="L928" s="325" t="n"/>
      <c r="M928" s="325" t="n"/>
      <c r="N928" s="325" t="n"/>
      <c r="O928" s="325" t="n"/>
      <c r="P928" s="325" t="n"/>
      <c r="Q928" s="325" t="n"/>
      <c r="R928" s="325" t="n"/>
      <c r="S928" s="325" t="n"/>
      <c r="T928" s="325" t="n"/>
      <c r="U928" s="325" t="n"/>
      <c r="V928" s="325" t="n"/>
      <c r="W928" s="325" t="n"/>
      <c r="X928" s="325" t="n"/>
      <c r="Y928" s="325" t="n"/>
      <c r="Z928" s="325" t="n"/>
    </row>
    <row r="929" ht="12.75" customHeight="1" s="412">
      <c r="A929" s="325" t="n"/>
      <c r="B929" s="325" t="n"/>
      <c r="C929" s="325" t="n"/>
      <c r="D929" s="325" t="n"/>
      <c r="E929" s="325" t="n"/>
      <c r="F929" s="325" t="n"/>
      <c r="G929" s="325" t="n"/>
      <c r="H929" s="325" t="n"/>
      <c r="I929" s="325" t="n"/>
      <c r="J929" s="325" t="n"/>
      <c r="K929" s="325" t="n"/>
      <c r="L929" s="325" t="n"/>
      <c r="M929" s="325" t="n"/>
      <c r="N929" s="325" t="n"/>
      <c r="O929" s="325" t="n"/>
      <c r="P929" s="325" t="n"/>
      <c r="Q929" s="325" t="n"/>
      <c r="R929" s="325" t="n"/>
      <c r="S929" s="325" t="n"/>
      <c r="T929" s="325" t="n"/>
      <c r="U929" s="325" t="n"/>
      <c r="V929" s="325" t="n"/>
      <c r="W929" s="325" t="n"/>
      <c r="X929" s="325" t="n"/>
      <c r="Y929" s="325" t="n"/>
      <c r="Z929" s="325" t="n"/>
    </row>
    <row r="930" ht="12.75" customHeight="1" s="412">
      <c r="A930" s="325" t="n"/>
      <c r="B930" s="325" t="n"/>
      <c r="C930" s="325" t="n"/>
      <c r="D930" s="325" t="n"/>
      <c r="E930" s="325" t="n"/>
      <c r="F930" s="325" t="n"/>
      <c r="G930" s="325" t="n"/>
      <c r="H930" s="325" t="n"/>
      <c r="I930" s="325" t="n"/>
      <c r="J930" s="325" t="n"/>
      <c r="K930" s="325" t="n"/>
      <c r="L930" s="325" t="n"/>
      <c r="M930" s="325" t="n"/>
      <c r="N930" s="325" t="n"/>
      <c r="O930" s="325" t="n"/>
      <c r="P930" s="325" t="n"/>
      <c r="Q930" s="325" t="n"/>
      <c r="R930" s="325" t="n"/>
      <c r="S930" s="325" t="n"/>
      <c r="T930" s="325" t="n"/>
      <c r="U930" s="325" t="n"/>
      <c r="V930" s="325" t="n"/>
      <c r="W930" s="325" t="n"/>
      <c r="X930" s="325" t="n"/>
      <c r="Y930" s="325" t="n"/>
      <c r="Z930" s="325" t="n"/>
    </row>
    <row r="931" ht="12.75" customHeight="1" s="412">
      <c r="A931" s="325" t="n"/>
      <c r="B931" s="325" t="n"/>
      <c r="C931" s="325" t="n"/>
      <c r="D931" s="325" t="n"/>
      <c r="E931" s="325" t="n"/>
      <c r="F931" s="325" t="n"/>
      <c r="G931" s="325" t="n"/>
      <c r="H931" s="325" t="n"/>
      <c r="I931" s="325" t="n"/>
      <c r="J931" s="325" t="n"/>
      <c r="K931" s="325" t="n"/>
      <c r="L931" s="325" t="n"/>
      <c r="M931" s="325" t="n"/>
      <c r="N931" s="325" t="n"/>
      <c r="O931" s="325" t="n"/>
      <c r="P931" s="325" t="n"/>
      <c r="Q931" s="325" t="n"/>
      <c r="R931" s="325" t="n"/>
      <c r="S931" s="325" t="n"/>
      <c r="T931" s="325" t="n"/>
      <c r="U931" s="325" t="n"/>
      <c r="V931" s="325" t="n"/>
      <c r="W931" s="325" t="n"/>
      <c r="X931" s="325" t="n"/>
      <c r="Y931" s="325" t="n"/>
      <c r="Z931" s="325" t="n"/>
    </row>
    <row r="932" ht="12.75" customHeight="1" s="412">
      <c r="A932" s="325" t="n"/>
      <c r="B932" s="325" t="n"/>
      <c r="C932" s="325" t="n"/>
      <c r="D932" s="325" t="n"/>
      <c r="E932" s="325" t="n"/>
      <c r="F932" s="325" t="n"/>
      <c r="G932" s="325" t="n"/>
      <c r="H932" s="325" t="n"/>
      <c r="I932" s="325" t="n"/>
      <c r="J932" s="325" t="n"/>
      <c r="K932" s="325" t="n"/>
      <c r="L932" s="325" t="n"/>
      <c r="M932" s="325" t="n"/>
      <c r="N932" s="325" t="n"/>
      <c r="O932" s="325" t="n"/>
      <c r="P932" s="325" t="n"/>
      <c r="Q932" s="325" t="n"/>
      <c r="R932" s="325" t="n"/>
      <c r="S932" s="325" t="n"/>
      <c r="T932" s="325" t="n"/>
      <c r="U932" s="325" t="n"/>
      <c r="V932" s="325" t="n"/>
      <c r="W932" s="325" t="n"/>
      <c r="X932" s="325" t="n"/>
      <c r="Y932" s="325" t="n"/>
      <c r="Z932" s="325" t="n"/>
    </row>
    <row r="933" ht="12.75" customHeight="1" s="412">
      <c r="A933" s="325" t="n"/>
      <c r="B933" s="325" t="n"/>
      <c r="C933" s="325" t="n"/>
      <c r="D933" s="325" t="n"/>
      <c r="E933" s="325" t="n"/>
      <c r="F933" s="325" t="n"/>
      <c r="G933" s="325" t="n"/>
      <c r="H933" s="325" t="n"/>
      <c r="I933" s="325" t="n"/>
      <c r="J933" s="325" t="n"/>
      <c r="K933" s="325" t="n"/>
      <c r="L933" s="325" t="n"/>
      <c r="M933" s="325" t="n"/>
      <c r="N933" s="325" t="n"/>
      <c r="O933" s="325" t="n"/>
      <c r="P933" s="325" t="n"/>
      <c r="Q933" s="325" t="n"/>
      <c r="R933" s="325" t="n"/>
      <c r="S933" s="325" t="n"/>
      <c r="T933" s="325" t="n"/>
      <c r="U933" s="325" t="n"/>
      <c r="V933" s="325" t="n"/>
      <c r="W933" s="325" t="n"/>
      <c r="X933" s="325" t="n"/>
      <c r="Y933" s="325" t="n"/>
      <c r="Z933" s="325" t="n"/>
    </row>
    <row r="934" ht="12.75" customHeight="1" s="412">
      <c r="A934" s="325" t="n"/>
      <c r="B934" s="325" t="n"/>
      <c r="C934" s="325" t="n"/>
      <c r="D934" s="325" t="n"/>
      <c r="E934" s="325" t="n"/>
      <c r="F934" s="325" t="n"/>
      <c r="G934" s="325" t="n"/>
      <c r="H934" s="325" t="n"/>
      <c r="I934" s="325" t="n"/>
      <c r="J934" s="325" t="n"/>
      <c r="K934" s="325" t="n"/>
      <c r="L934" s="325" t="n"/>
      <c r="M934" s="325" t="n"/>
      <c r="N934" s="325" t="n"/>
      <c r="O934" s="325" t="n"/>
      <c r="P934" s="325" t="n"/>
      <c r="Q934" s="325" t="n"/>
      <c r="R934" s="325" t="n"/>
      <c r="S934" s="325" t="n"/>
      <c r="T934" s="325" t="n"/>
      <c r="U934" s="325" t="n"/>
      <c r="V934" s="325" t="n"/>
      <c r="W934" s="325" t="n"/>
      <c r="X934" s="325" t="n"/>
      <c r="Y934" s="325" t="n"/>
      <c r="Z934" s="325" t="n"/>
    </row>
    <row r="935" ht="12.75" customHeight="1" s="412">
      <c r="A935" s="325" t="n"/>
      <c r="B935" s="325" t="n"/>
      <c r="C935" s="325" t="n"/>
      <c r="D935" s="325" t="n"/>
      <c r="E935" s="325" t="n"/>
      <c r="F935" s="325" t="n"/>
      <c r="G935" s="325" t="n"/>
      <c r="H935" s="325" t="n"/>
      <c r="I935" s="325" t="n"/>
      <c r="J935" s="325" t="n"/>
      <c r="K935" s="325" t="n"/>
      <c r="L935" s="325" t="n"/>
      <c r="M935" s="325" t="n"/>
      <c r="N935" s="325" t="n"/>
      <c r="O935" s="325" t="n"/>
      <c r="P935" s="325" t="n"/>
      <c r="Q935" s="325" t="n"/>
      <c r="R935" s="325" t="n"/>
      <c r="S935" s="325" t="n"/>
      <c r="T935" s="325" t="n"/>
      <c r="U935" s="325" t="n"/>
      <c r="V935" s="325" t="n"/>
      <c r="W935" s="325" t="n"/>
      <c r="X935" s="325" t="n"/>
      <c r="Y935" s="325" t="n"/>
      <c r="Z935" s="325" t="n"/>
    </row>
    <row r="936" ht="12.75" customHeight="1" s="412">
      <c r="A936" s="325" t="n"/>
      <c r="B936" s="325" t="n"/>
      <c r="C936" s="325" t="n"/>
      <c r="D936" s="325" t="n"/>
      <c r="E936" s="325" t="n"/>
      <c r="F936" s="325" t="n"/>
      <c r="G936" s="325" t="n"/>
      <c r="H936" s="325" t="n"/>
      <c r="I936" s="325" t="n"/>
      <c r="J936" s="325" t="n"/>
      <c r="K936" s="325" t="n"/>
      <c r="L936" s="325" t="n"/>
      <c r="M936" s="325" t="n"/>
      <c r="N936" s="325" t="n"/>
      <c r="O936" s="325" t="n"/>
      <c r="P936" s="325" t="n"/>
      <c r="Q936" s="325" t="n"/>
      <c r="R936" s="325" t="n"/>
      <c r="S936" s="325" t="n"/>
      <c r="T936" s="325" t="n"/>
      <c r="U936" s="325" t="n"/>
      <c r="V936" s="325" t="n"/>
      <c r="W936" s="325" t="n"/>
      <c r="X936" s="325" t="n"/>
      <c r="Y936" s="325" t="n"/>
      <c r="Z936" s="325" t="n"/>
    </row>
    <row r="937" ht="12.75" customHeight="1" s="412">
      <c r="A937" s="325" t="n"/>
      <c r="B937" s="325" t="n"/>
      <c r="C937" s="325" t="n"/>
      <c r="D937" s="325" t="n"/>
      <c r="E937" s="325" t="n"/>
      <c r="F937" s="325" t="n"/>
      <c r="G937" s="325" t="n"/>
      <c r="H937" s="325" t="n"/>
      <c r="I937" s="325" t="n"/>
      <c r="J937" s="325" t="n"/>
      <c r="K937" s="325" t="n"/>
      <c r="L937" s="325" t="n"/>
      <c r="M937" s="325" t="n"/>
      <c r="N937" s="325" t="n"/>
      <c r="O937" s="325" t="n"/>
      <c r="P937" s="325" t="n"/>
      <c r="Q937" s="325" t="n"/>
      <c r="R937" s="325" t="n"/>
      <c r="S937" s="325" t="n"/>
      <c r="T937" s="325" t="n"/>
      <c r="U937" s="325" t="n"/>
      <c r="V937" s="325" t="n"/>
      <c r="W937" s="325" t="n"/>
      <c r="X937" s="325" t="n"/>
      <c r="Y937" s="325" t="n"/>
      <c r="Z937" s="325" t="n"/>
    </row>
    <row r="938" ht="12.75" customHeight="1" s="412">
      <c r="A938" s="325" t="n"/>
      <c r="B938" s="325" t="n"/>
      <c r="C938" s="325" t="n"/>
      <c r="D938" s="325" t="n"/>
      <c r="E938" s="325" t="n"/>
      <c r="F938" s="325" t="n"/>
      <c r="G938" s="325" t="n"/>
      <c r="H938" s="325" t="n"/>
      <c r="I938" s="325" t="n"/>
      <c r="J938" s="325" t="n"/>
      <c r="K938" s="325" t="n"/>
      <c r="L938" s="325" t="n"/>
      <c r="M938" s="325" t="n"/>
      <c r="N938" s="325" t="n"/>
      <c r="O938" s="325" t="n"/>
      <c r="P938" s="325" t="n"/>
      <c r="Q938" s="325" t="n"/>
      <c r="R938" s="325" t="n"/>
      <c r="S938" s="325" t="n"/>
      <c r="T938" s="325" t="n"/>
      <c r="U938" s="325" t="n"/>
      <c r="V938" s="325" t="n"/>
      <c r="W938" s="325" t="n"/>
      <c r="X938" s="325" t="n"/>
      <c r="Y938" s="325" t="n"/>
      <c r="Z938" s="325" t="n"/>
    </row>
    <row r="939" ht="12.75" customHeight="1" s="412">
      <c r="A939" s="325" t="n"/>
      <c r="B939" s="325" t="n"/>
      <c r="C939" s="325" t="n"/>
      <c r="D939" s="325" t="n"/>
      <c r="E939" s="325" t="n"/>
      <c r="F939" s="325" t="n"/>
      <c r="G939" s="325" t="n"/>
      <c r="H939" s="325" t="n"/>
      <c r="I939" s="325" t="n"/>
      <c r="J939" s="325" t="n"/>
      <c r="K939" s="325" t="n"/>
      <c r="L939" s="325" t="n"/>
      <c r="M939" s="325" t="n"/>
      <c r="N939" s="325" t="n"/>
      <c r="O939" s="325" t="n"/>
      <c r="P939" s="325" t="n"/>
      <c r="Q939" s="325" t="n"/>
      <c r="R939" s="325" t="n"/>
      <c r="S939" s="325" t="n"/>
      <c r="T939" s="325" t="n"/>
      <c r="U939" s="325" t="n"/>
      <c r="V939" s="325" t="n"/>
      <c r="W939" s="325" t="n"/>
      <c r="X939" s="325" t="n"/>
      <c r="Y939" s="325" t="n"/>
      <c r="Z939" s="325" t="n"/>
    </row>
    <row r="940" ht="12.75" customHeight="1" s="412">
      <c r="A940" s="325" t="n"/>
      <c r="B940" s="325" t="n"/>
      <c r="C940" s="325" t="n"/>
      <c r="D940" s="325" t="n"/>
      <c r="E940" s="325" t="n"/>
      <c r="F940" s="325" t="n"/>
      <c r="G940" s="325" t="n"/>
      <c r="H940" s="325" t="n"/>
      <c r="I940" s="325" t="n"/>
      <c r="J940" s="325" t="n"/>
      <c r="K940" s="325" t="n"/>
      <c r="L940" s="325" t="n"/>
      <c r="M940" s="325" t="n"/>
      <c r="N940" s="325" t="n"/>
      <c r="O940" s="325" t="n"/>
      <c r="P940" s="325" t="n"/>
      <c r="Q940" s="325" t="n"/>
      <c r="R940" s="325" t="n"/>
      <c r="S940" s="325" t="n"/>
      <c r="T940" s="325" t="n"/>
      <c r="U940" s="325" t="n"/>
      <c r="V940" s="325" t="n"/>
      <c r="W940" s="325" t="n"/>
      <c r="X940" s="325" t="n"/>
      <c r="Y940" s="325" t="n"/>
      <c r="Z940" s="325" t="n"/>
    </row>
    <row r="941" ht="12.75" customHeight="1" s="412">
      <c r="A941" s="325" t="n"/>
      <c r="B941" s="325" t="n"/>
      <c r="C941" s="325" t="n"/>
      <c r="D941" s="325" t="n"/>
      <c r="E941" s="325" t="n"/>
      <c r="F941" s="325" t="n"/>
      <c r="G941" s="325" t="n"/>
      <c r="H941" s="325" t="n"/>
      <c r="I941" s="325" t="n"/>
      <c r="J941" s="325" t="n"/>
      <c r="K941" s="325" t="n"/>
      <c r="L941" s="325" t="n"/>
      <c r="M941" s="325" t="n"/>
      <c r="N941" s="325" t="n"/>
      <c r="O941" s="325" t="n"/>
      <c r="P941" s="325" t="n"/>
      <c r="Q941" s="325" t="n"/>
      <c r="R941" s="325" t="n"/>
      <c r="S941" s="325" t="n"/>
      <c r="T941" s="325" t="n"/>
      <c r="U941" s="325" t="n"/>
      <c r="V941" s="325" t="n"/>
      <c r="W941" s="325" t="n"/>
      <c r="X941" s="325" t="n"/>
      <c r="Y941" s="325" t="n"/>
      <c r="Z941" s="325" t="n"/>
    </row>
    <row r="942" ht="12.75" customHeight="1" s="412">
      <c r="A942" s="325" t="n"/>
      <c r="B942" s="325" t="n"/>
      <c r="C942" s="325" t="n"/>
      <c r="D942" s="325" t="n"/>
      <c r="E942" s="325" t="n"/>
      <c r="F942" s="325" t="n"/>
      <c r="G942" s="325" t="n"/>
      <c r="H942" s="325" t="n"/>
      <c r="I942" s="325" t="n"/>
      <c r="J942" s="325" t="n"/>
      <c r="K942" s="325" t="n"/>
      <c r="L942" s="325" t="n"/>
      <c r="M942" s="325" t="n"/>
      <c r="N942" s="325" t="n"/>
      <c r="O942" s="325" t="n"/>
      <c r="P942" s="325" t="n"/>
      <c r="Q942" s="325" t="n"/>
      <c r="R942" s="325" t="n"/>
      <c r="S942" s="325" t="n"/>
      <c r="T942" s="325" t="n"/>
      <c r="U942" s="325" t="n"/>
      <c r="V942" s="325" t="n"/>
      <c r="W942" s="325" t="n"/>
      <c r="X942" s="325" t="n"/>
      <c r="Y942" s="325" t="n"/>
      <c r="Z942" s="325" t="n"/>
    </row>
    <row r="943" ht="12.75" customHeight="1" s="412">
      <c r="A943" s="325" t="n"/>
      <c r="B943" s="325" t="n"/>
      <c r="C943" s="325" t="n"/>
      <c r="D943" s="325" t="n"/>
      <c r="E943" s="325" t="n"/>
      <c r="F943" s="325" t="n"/>
      <c r="G943" s="325" t="n"/>
      <c r="H943" s="325" t="n"/>
      <c r="I943" s="325" t="n"/>
      <c r="J943" s="325" t="n"/>
      <c r="K943" s="325" t="n"/>
      <c r="L943" s="325" t="n"/>
      <c r="M943" s="325" t="n"/>
      <c r="N943" s="325" t="n"/>
      <c r="O943" s="325" t="n"/>
      <c r="P943" s="325" t="n"/>
      <c r="Q943" s="325" t="n"/>
      <c r="R943" s="325" t="n"/>
      <c r="S943" s="325" t="n"/>
      <c r="T943" s="325" t="n"/>
      <c r="U943" s="325" t="n"/>
      <c r="V943" s="325" t="n"/>
      <c r="W943" s="325" t="n"/>
      <c r="X943" s="325" t="n"/>
      <c r="Y943" s="325" t="n"/>
      <c r="Z943" s="325" t="n"/>
    </row>
    <row r="944" ht="12.75" customHeight="1" s="412">
      <c r="A944" s="325" t="n"/>
      <c r="B944" s="325" t="n"/>
      <c r="C944" s="325" t="n"/>
      <c r="D944" s="325" t="n"/>
      <c r="E944" s="325" t="n"/>
      <c r="F944" s="325" t="n"/>
      <c r="G944" s="325" t="n"/>
      <c r="H944" s="325" t="n"/>
      <c r="I944" s="325" t="n"/>
      <c r="J944" s="325" t="n"/>
      <c r="K944" s="325" t="n"/>
      <c r="L944" s="325" t="n"/>
      <c r="M944" s="325" t="n"/>
      <c r="N944" s="325" t="n"/>
      <c r="O944" s="325" t="n"/>
      <c r="P944" s="325" t="n"/>
      <c r="Q944" s="325" t="n"/>
      <c r="R944" s="325" t="n"/>
      <c r="S944" s="325" t="n"/>
      <c r="T944" s="325" t="n"/>
      <c r="U944" s="325" t="n"/>
      <c r="V944" s="325" t="n"/>
      <c r="W944" s="325" t="n"/>
      <c r="X944" s="325" t="n"/>
      <c r="Y944" s="325" t="n"/>
      <c r="Z944" s="325" t="n"/>
    </row>
    <row r="945" ht="12.75" customHeight="1" s="412">
      <c r="A945" s="325" t="n"/>
      <c r="B945" s="325" t="n"/>
      <c r="C945" s="325" t="n"/>
      <c r="D945" s="325" t="n"/>
      <c r="E945" s="325" t="n"/>
      <c r="F945" s="325" t="n"/>
      <c r="G945" s="325" t="n"/>
      <c r="H945" s="325" t="n"/>
      <c r="I945" s="325" t="n"/>
      <c r="J945" s="325" t="n"/>
      <c r="K945" s="325" t="n"/>
      <c r="L945" s="325" t="n"/>
      <c r="M945" s="325" t="n"/>
      <c r="N945" s="325" t="n"/>
      <c r="O945" s="325" t="n"/>
      <c r="P945" s="325" t="n"/>
      <c r="Q945" s="325" t="n"/>
      <c r="R945" s="325" t="n"/>
      <c r="S945" s="325" t="n"/>
      <c r="T945" s="325" t="n"/>
      <c r="U945" s="325" t="n"/>
      <c r="V945" s="325" t="n"/>
      <c r="W945" s="325" t="n"/>
      <c r="X945" s="325" t="n"/>
      <c r="Y945" s="325" t="n"/>
      <c r="Z945" s="325" t="n"/>
    </row>
    <row r="946" ht="12.75" customHeight="1" s="412">
      <c r="A946" s="325" t="n"/>
      <c r="B946" s="325" t="n"/>
      <c r="C946" s="325" t="n"/>
      <c r="D946" s="325" t="n"/>
      <c r="E946" s="325" t="n"/>
      <c r="F946" s="325" t="n"/>
      <c r="G946" s="325" t="n"/>
      <c r="H946" s="325" t="n"/>
      <c r="I946" s="325" t="n"/>
      <c r="J946" s="325" t="n"/>
      <c r="K946" s="325" t="n"/>
      <c r="L946" s="325" t="n"/>
      <c r="M946" s="325" t="n"/>
      <c r="N946" s="325" t="n"/>
      <c r="O946" s="325" t="n"/>
      <c r="P946" s="325" t="n"/>
      <c r="Q946" s="325" t="n"/>
      <c r="R946" s="325" t="n"/>
      <c r="S946" s="325" t="n"/>
      <c r="T946" s="325" t="n"/>
      <c r="U946" s="325" t="n"/>
      <c r="V946" s="325" t="n"/>
      <c r="W946" s="325" t="n"/>
      <c r="X946" s="325" t="n"/>
      <c r="Y946" s="325" t="n"/>
      <c r="Z946" s="325" t="n"/>
    </row>
    <row r="947" ht="12.75" customHeight="1" s="412">
      <c r="A947" s="325" t="n"/>
      <c r="B947" s="325" t="n"/>
      <c r="C947" s="325" t="n"/>
      <c r="D947" s="325" t="n"/>
      <c r="E947" s="325" t="n"/>
      <c r="F947" s="325" t="n"/>
      <c r="G947" s="325" t="n"/>
      <c r="H947" s="325" t="n"/>
      <c r="I947" s="325" t="n"/>
      <c r="J947" s="325" t="n"/>
      <c r="K947" s="325" t="n"/>
      <c r="L947" s="325" t="n"/>
      <c r="M947" s="325" t="n"/>
      <c r="N947" s="325" t="n"/>
      <c r="O947" s="325" t="n"/>
      <c r="P947" s="325" t="n"/>
      <c r="Q947" s="325" t="n"/>
      <c r="R947" s="325" t="n"/>
      <c r="S947" s="325" t="n"/>
      <c r="T947" s="325" t="n"/>
      <c r="U947" s="325" t="n"/>
      <c r="V947" s="325" t="n"/>
      <c r="W947" s="325" t="n"/>
      <c r="X947" s="325" t="n"/>
      <c r="Y947" s="325" t="n"/>
      <c r="Z947" s="325" t="n"/>
    </row>
    <row r="948" ht="12.75" customHeight="1" s="412">
      <c r="A948" s="325" t="n"/>
      <c r="B948" s="325" t="n"/>
      <c r="C948" s="325" t="n"/>
      <c r="D948" s="325" t="n"/>
      <c r="E948" s="325" t="n"/>
      <c r="F948" s="325" t="n"/>
      <c r="G948" s="325" t="n"/>
      <c r="H948" s="325" t="n"/>
      <c r="I948" s="325" t="n"/>
      <c r="J948" s="325" t="n"/>
      <c r="K948" s="325" t="n"/>
      <c r="L948" s="325" t="n"/>
      <c r="M948" s="325" t="n"/>
      <c r="N948" s="325" t="n"/>
      <c r="O948" s="325" t="n"/>
      <c r="P948" s="325" t="n"/>
      <c r="Q948" s="325" t="n"/>
      <c r="R948" s="325" t="n"/>
      <c r="S948" s="325" t="n"/>
      <c r="T948" s="325" t="n"/>
      <c r="U948" s="325" t="n"/>
      <c r="V948" s="325" t="n"/>
      <c r="W948" s="325" t="n"/>
      <c r="X948" s="325" t="n"/>
      <c r="Y948" s="325" t="n"/>
      <c r="Z948" s="325" t="n"/>
    </row>
    <row r="949" ht="12.75" customHeight="1" s="412">
      <c r="A949" s="325" t="n"/>
      <c r="B949" s="325" t="n"/>
      <c r="C949" s="325" t="n"/>
      <c r="D949" s="325" t="n"/>
      <c r="E949" s="325" t="n"/>
      <c r="F949" s="325" t="n"/>
      <c r="G949" s="325" t="n"/>
      <c r="H949" s="325" t="n"/>
      <c r="I949" s="325" t="n"/>
      <c r="J949" s="325" t="n"/>
      <c r="K949" s="325" t="n"/>
      <c r="L949" s="325" t="n"/>
      <c r="M949" s="325" t="n"/>
      <c r="N949" s="325" t="n"/>
      <c r="O949" s="325" t="n"/>
      <c r="P949" s="325" t="n"/>
      <c r="Q949" s="325" t="n"/>
      <c r="R949" s="325" t="n"/>
      <c r="S949" s="325" t="n"/>
      <c r="T949" s="325" t="n"/>
      <c r="U949" s="325" t="n"/>
      <c r="V949" s="325" t="n"/>
      <c r="W949" s="325" t="n"/>
      <c r="X949" s="325" t="n"/>
      <c r="Y949" s="325" t="n"/>
      <c r="Z949" s="325" t="n"/>
    </row>
    <row r="950" ht="12.75" customHeight="1" s="412">
      <c r="A950" s="325" t="n"/>
      <c r="B950" s="325" t="n"/>
      <c r="C950" s="325" t="n"/>
      <c r="D950" s="325" t="n"/>
      <c r="E950" s="325" t="n"/>
      <c r="F950" s="325" t="n"/>
      <c r="G950" s="325" t="n"/>
      <c r="H950" s="325" t="n"/>
      <c r="I950" s="325" t="n"/>
      <c r="J950" s="325" t="n"/>
      <c r="K950" s="325" t="n"/>
      <c r="L950" s="325" t="n"/>
      <c r="M950" s="325" t="n"/>
      <c r="N950" s="325" t="n"/>
      <c r="O950" s="325" t="n"/>
      <c r="P950" s="325" t="n"/>
      <c r="Q950" s="325" t="n"/>
      <c r="R950" s="325" t="n"/>
      <c r="S950" s="325" t="n"/>
      <c r="T950" s="325" t="n"/>
      <c r="U950" s="325" t="n"/>
      <c r="V950" s="325" t="n"/>
      <c r="W950" s="325" t="n"/>
      <c r="X950" s="325" t="n"/>
      <c r="Y950" s="325" t="n"/>
      <c r="Z950" s="325" t="n"/>
    </row>
    <row r="951" ht="12.75" customHeight="1" s="412">
      <c r="A951" s="325" t="n"/>
      <c r="B951" s="325" t="n"/>
      <c r="C951" s="325" t="n"/>
      <c r="D951" s="325" t="n"/>
      <c r="E951" s="325" t="n"/>
      <c r="F951" s="325" t="n"/>
      <c r="G951" s="325" t="n"/>
      <c r="H951" s="325" t="n"/>
      <c r="I951" s="325" t="n"/>
      <c r="J951" s="325" t="n"/>
      <c r="K951" s="325" t="n"/>
      <c r="L951" s="325" t="n"/>
      <c r="M951" s="325" t="n"/>
      <c r="N951" s="325" t="n"/>
      <c r="O951" s="325" t="n"/>
      <c r="P951" s="325" t="n"/>
      <c r="Q951" s="325" t="n"/>
      <c r="R951" s="325" t="n"/>
      <c r="S951" s="325" t="n"/>
      <c r="T951" s="325" t="n"/>
      <c r="U951" s="325" t="n"/>
      <c r="V951" s="325" t="n"/>
      <c r="W951" s="325" t="n"/>
      <c r="X951" s="325" t="n"/>
      <c r="Y951" s="325" t="n"/>
      <c r="Z951" s="325" t="n"/>
    </row>
    <row r="952" ht="12.75" customHeight="1" s="412">
      <c r="A952" s="325" t="n"/>
      <c r="B952" s="325" t="n"/>
      <c r="C952" s="325" t="n"/>
      <c r="D952" s="325" t="n"/>
      <c r="E952" s="325" t="n"/>
      <c r="F952" s="325" t="n"/>
      <c r="G952" s="325" t="n"/>
      <c r="H952" s="325" t="n"/>
      <c r="I952" s="325" t="n"/>
      <c r="J952" s="325" t="n"/>
      <c r="K952" s="325" t="n"/>
      <c r="L952" s="325" t="n"/>
      <c r="M952" s="325" t="n"/>
      <c r="N952" s="325" t="n"/>
      <c r="O952" s="325" t="n"/>
      <c r="P952" s="325" t="n"/>
      <c r="Q952" s="325" t="n"/>
      <c r="R952" s="325" t="n"/>
      <c r="S952" s="325" t="n"/>
      <c r="T952" s="325" t="n"/>
      <c r="U952" s="325" t="n"/>
      <c r="V952" s="325" t="n"/>
      <c r="W952" s="325" t="n"/>
      <c r="X952" s="325" t="n"/>
      <c r="Y952" s="325" t="n"/>
      <c r="Z952" s="325" t="n"/>
    </row>
    <row r="953" ht="12.75" customHeight="1" s="412">
      <c r="A953" s="325" t="n"/>
      <c r="B953" s="325" t="n"/>
      <c r="C953" s="325" t="n"/>
      <c r="D953" s="325" t="n"/>
      <c r="E953" s="325" t="n"/>
      <c r="F953" s="325" t="n"/>
      <c r="G953" s="325" t="n"/>
      <c r="H953" s="325" t="n"/>
      <c r="I953" s="325" t="n"/>
      <c r="J953" s="325" t="n"/>
      <c r="K953" s="325" t="n"/>
      <c r="L953" s="325" t="n"/>
      <c r="M953" s="325" t="n"/>
      <c r="N953" s="325" t="n"/>
      <c r="O953" s="325" t="n"/>
      <c r="P953" s="325" t="n"/>
      <c r="Q953" s="325" t="n"/>
      <c r="R953" s="325" t="n"/>
      <c r="S953" s="325" t="n"/>
      <c r="T953" s="325" t="n"/>
      <c r="U953" s="325" t="n"/>
      <c r="V953" s="325" t="n"/>
      <c r="W953" s="325" t="n"/>
      <c r="X953" s="325" t="n"/>
      <c r="Y953" s="325" t="n"/>
      <c r="Z953" s="325" t="n"/>
    </row>
    <row r="954" ht="12.75" customHeight="1" s="412">
      <c r="A954" s="325" t="n"/>
      <c r="B954" s="325" t="n"/>
      <c r="C954" s="325" t="n"/>
      <c r="D954" s="325" t="n"/>
      <c r="E954" s="325" t="n"/>
      <c r="F954" s="325" t="n"/>
      <c r="G954" s="325" t="n"/>
      <c r="H954" s="325" t="n"/>
      <c r="I954" s="325" t="n"/>
      <c r="J954" s="325" t="n"/>
      <c r="K954" s="325" t="n"/>
      <c r="L954" s="325" t="n"/>
      <c r="M954" s="325" t="n"/>
      <c r="N954" s="325" t="n"/>
      <c r="O954" s="325" t="n"/>
      <c r="P954" s="325" t="n"/>
      <c r="Q954" s="325" t="n"/>
      <c r="R954" s="325" t="n"/>
      <c r="S954" s="325" t="n"/>
      <c r="T954" s="325" t="n"/>
      <c r="U954" s="325" t="n"/>
      <c r="V954" s="325" t="n"/>
      <c r="W954" s="325" t="n"/>
      <c r="X954" s="325" t="n"/>
      <c r="Y954" s="325" t="n"/>
      <c r="Z954" s="325" t="n"/>
    </row>
    <row r="955" ht="12.75" customHeight="1" s="412">
      <c r="A955" s="325" t="n"/>
      <c r="B955" s="325" t="n"/>
      <c r="C955" s="325" t="n"/>
      <c r="D955" s="325" t="n"/>
      <c r="E955" s="325" t="n"/>
      <c r="F955" s="325" t="n"/>
      <c r="G955" s="325" t="n"/>
      <c r="H955" s="325" t="n"/>
      <c r="I955" s="325" t="n"/>
      <c r="J955" s="325" t="n"/>
      <c r="K955" s="325" t="n"/>
      <c r="L955" s="325" t="n"/>
      <c r="M955" s="325" t="n"/>
      <c r="N955" s="325" t="n"/>
      <c r="O955" s="325" t="n"/>
      <c r="P955" s="325" t="n"/>
      <c r="Q955" s="325" t="n"/>
      <c r="R955" s="325" t="n"/>
      <c r="S955" s="325" t="n"/>
      <c r="T955" s="325" t="n"/>
      <c r="U955" s="325" t="n"/>
      <c r="V955" s="325" t="n"/>
      <c r="W955" s="325" t="n"/>
      <c r="X955" s="325" t="n"/>
      <c r="Y955" s="325" t="n"/>
      <c r="Z955" s="325" t="n"/>
    </row>
    <row r="956" ht="12.75" customHeight="1" s="412">
      <c r="A956" s="325" t="n"/>
      <c r="B956" s="325" t="n"/>
      <c r="C956" s="325" t="n"/>
      <c r="D956" s="325" t="n"/>
      <c r="E956" s="325" t="n"/>
      <c r="F956" s="325" t="n"/>
      <c r="G956" s="325" t="n"/>
      <c r="H956" s="325" t="n"/>
      <c r="I956" s="325" t="n"/>
      <c r="J956" s="325" t="n"/>
      <c r="K956" s="325" t="n"/>
      <c r="L956" s="325" t="n"/>
      <c r="M956" s="325" t="n"/>
      <c r="N956" s="325" t="n"/>
      <c r="O956" s="325" t="n"/>
      <c r="P956" s="325" t="n"/>
      <c r="Q956" s="325" t="n"/>
      <c r="R956" s="325" t="n"/>
      <c r="S956" s="325" t="n"/>
      <c r="T956" s="325" t="n"/>
      <c r="U956" s="325" t="n"/>
      <c r="V956" s="325" t="n"/>
      <c r="W956" s="325" t="n"/>
      <c r="X956" s="325" t="n"/>
      <c r="Y956" s="325" t="n"/>
      <c r="Z956" s="325" t="n"/>
    </row>
    <row r="957" ht="12.75" customHeight="1" s="412">
      <c r="A957" s="325" t="n"/>
      <c r="B957" s="325" t="n"/>
      <c r="C957" s="325" t="n"/>
      <c r="D957" s="325" t="n"/>
      <c r="E957" s="325" t="n"/>
      <c r="F957" s="325" t="n"/>
      <c r="G957" s="325" t="n"/>
      <c r="H957" s="325" t="n"/>
      <c r="I957" s="325" t="n"/>
      <c r="J957" s="325" t="n"/>
      <c r="K957" s="325" t="n"/>
      <c r="L957" s="325" t="n"/>
      <c r="M957" s="325" t="n"/>
      <c r="N957" s="325" t="n"/>
      <c r="O957" s="325" t="n"/>
      <c r="P957" s="325" t="n"/>
      <c r="Q957" s="325" t="n"/>
      <c r="R957" s="325" t="n"/>
      <c r="S957" s="325" t="n"/>
      <c r="T957" s="325" t="n"/>
      <c r="U957" s="325" t="n"/>
      <c r="V957" s="325" t="n"/>
      <c r="W957" s="325" t="n"/>
      <c r="X957" s="325" t="n"/>
      <c r="Y957" s="325" t="n"/>
      <c r="Z957" s="325" t="n"/>
    </row>
    <row r="958" ht="12.75" customHeight="1" s="412">
      <c r="A958" s="325" t="n"/>
      <c r="B958" s="325" t="n"/>
      <c r="C958" s="325" t="n"/>
      <c r="D958" s="325" t="n"/>
      <c r="E958" s="325" t="n"/>
      <c r="F958" s="325" t="n"/>
      <c r="G958" s="325" t="n"/>
      <c r="H958" s="325" t="n"/>
      <c r="I958" s="325" t="n"/>
      <c r="J958" s="325" t="n"/>
      <c r="K958" s="325" t="n"/>
      <c r="L958" s="325" t="n"/>
      <c r="M958" s="325" t="n"/>
      <c r="N958" s="325" t="n"/>
      <c r="O958" s="325" t="n"/>
      <c r="P958" s="325" t="n"/>
      <c r="Q958" s="325" t="n"/>
      <c r="R958" s="325" t="n"/>
      <c r="S958" s="325" t="n"/>
      <c r="T958" s="325" t="n"/>
      <c r="U958" s="325" t="n"/>
      <c r="V958" s="325" t="n"/>
      <c r="W958" s="325" t="n"/>
      <c r="X958" s="325" t="n"/>
      <c r="Y958" s="325" t="n"/>
      <c r="Z958" s="325" t="n"/>
    </row>
    <row r="959" ht="12.75" customHeight="1" s="412">
      <c r="A959" s="325" t="n"/>
      <c r="B959" s="325" t="n"/>
      <c r="C959" s="325" t="n"/>
      <c r="D959" s="325" t="n"/>
      <c r="E959" s="325" t="n"/>
      <c r="F959" s="325" t="n"/>
      <c r="G959" s="325" t="n"/>
      <c r="H959" s="325" t="n"/>
      <c r="I959" s="325" t="n"/>
      <c r="J959" s="325" t="n"/>
      <c r="K959" s="325" t="n"/>
      <c r="L959" s="325" t="n"/>
      <c r="M959" s="325" t="n"/>
      <c r="N959" s="325" t="n"/>
      <c r="O959" s="325" t="n"/>
      <c r="P959" s="325" t="n"/>
      <c r="Q959" s="325" t="n"/>
      <c r="R959" s="325" t="n"/>
      <c r="S959" s="325" t="n"/>
      <c r="T959" s="325" t="n"/>
      <c r="U959" s="325" t="n"/>
      <c r="V959" s="325" t="n"/>
      <c r="W959" s="325" t="n"/>
      <c r="X959" s="325" t="n"/>
      <c r="Y959" s="325" t="n"/>
      <c r="Z959" s="325" t="n"/>
    </row>
    <row r="960" ht="12.75" customHeight="1" s="412">
      <c r="A960" s="325" t="n"/>
      <c r="B960" s="325" t="n"/>
      <c r="C960" s="325" t="n"/>
      <c r="D960" s="325" t="n"/>
      <c r="E960" s="325" t="n"/>
      <c r="F960" s="325" t="n"/>
      <c r="G960" s="325" t="n"/>
      <c r="H960" s="325" t="n"/>
      <c r="I960" s="325" t="n"/>
      <c r="J960" s="325" t="n"/>
      <c r="K960" s="325" t="n"/>
      <c r="L960" s="325" t="n"/>
      <c r="M960" s="325" t="n"/>
      <c r="N960" s="325" t="n"/>
      <c r="O960" s="325" t="n"/>
      <c r="P960" s="325" t="n"/>
      <c r="Q960" s="325" t="n"/>
      <c r="R960" s="325" t="n"/>
      <c r="S960" s="325" t="n"/>
      <c r="T960" s="325" t="n"/>
      <c r="U960" s="325" t="n"/>
      <c r="V960" s="325" t="n"/>
      <c r="W960" s="325" t="n"/>
      <c r="X960" s="325" t="n"/>
      <c r="Y960" s="325" t="n"/>
      <c r="Z960" s="325" t="n"/>
    </row>
    <row r="961" ht="12.75" customHeight="1" s="412">
      <c r="A961" s="325" t="n"/>
      <c r="B961" s="325" t="n"/>
      <c r="C961" s="325" t="n"/>
      <c r="D961" s="325" t="n"/>
      <c r="E961" s="325" t="n"/>
      <c r="F961" s="325" t="n"/>
      <c r="G961" s="325" t="n"/>
      <c r="H961" s="325" t="n"/>
      <c r="I961" s="325" t="n"/>
      <c r="J961" s="325" t="n"/>
      <c r="K961" s="325" t="n"/>
      <c r="L961" s="325" t="n"/>
      <c r="M961" s="325" t="n"/>
      <c r="N961" s="325" t="n"/>
      <c r="O961" s="325" t="n"/>
      <c r="P961" s="325" t="n"/>
      <c r="Q961" s="325" t="n"/>
      <c r="R961" s="325" t="n"/>
      <c r="S961" s="325" t="n"/>
      <c r="T961" s="325" t="n"/>
      <c r="U961" s="325" t="n"/>
      <c r="V961" s="325" t="n"/>
      <c r="W961" s="325" t="n"/>
      <c r="X961" s="325" t="n"/>
      <c r="Y961" s="325" t="n"/>
      <c r="Z961" s="325" t="n"/>
    </row>
    <row r="962" ht="12.75" customHeight="1" s="412">
      <c r="A962" s="325" t="n"/>
      <c r="B962" s="325" t="n"/>
      <c r="C962" s="325" t="n"/>
      <c r="D962" s="325" t="n"/>
      <c r="E962" s="325" t="n"/>
      <c r="F962" s="325" t="n"/>
      <c r="G962" s="325" t="n"/>
      <c r="H962" s="325" t="n"/>
      <c r="I962" s="325" t="n"/>
      <c r="J962" s="325" t="n"/>
      <c r="K962" s="325" t="n"/>
      <c r="L962" s="325" t="n"/>
      <c r="M962" s="325" t="n"/>
      <c r="N962" s="325" t="n"/>
      <c r="O962" s="325" t="n"/>
      <c r="P962" s="325" t="n"/>
      <c r="Q962" s="325" t="n"/>
      <c r="R962" s="325" t="n"/>
      <c r="S962" s="325" t="n"/>
      <c r="T962" s="325" t="n"/>
      <c r="U962" s="325" t="n"/>
      <c r="V962" s="325" t="n"/>
      <c r="W962" s="325" t="n"/>
      <c r="X962" s="325" t="n"/>
      <c r="Y962" s="325" t="n"/>
      <c r="Z962" s="325" t="n"/>
    </row>
    <row r="963" ht="12.75" customHeight="1" s="412">
      <c r="A963" s="325" t="n"/>
      <c r="B963" s="325" t="n"/>
      <c r="C963" s="325" t="n"/>
      <c r="D963" s="325" t="n"/>
      <c r="E963" s="325" t="n"/>
      <c r="F963" s="325" t="n"/>
      <c r="G963" s="325" t="n"/>
      <c r="H963" s="325" t="n"/>
      <c r="I963" s="325" t="n"/>
      <c r="J963" s="325" t="n"/>
      <c r="K963" s="325" t="n"/>
      <c r="L963" s="325" t="n"/>
      <c r="M963" s="325" t="n"/>
      <c r="N963" s="325" t="n"/>
      <c r="O963" s="325" t="n"/>
      <c r="P963" s="325" t="n"/>
      <c r="Q963" s="325" t="n"/>
      <c r="R963" s="325" t="n"/>
      <c r="S963" s="325" t="n"/>
      <c r="T963" s="325" t="n"/>
      <c r="U963" s="325" t="n"/>
      <c r="V963" s="325" t="n"/>
      <c r="W963" s="325" t="n"/>
      <c r="X963" s="325" t="n"/>
      <c r="Y963" s="325" t="n"/>
      <c r="Z963" s="325" t="n"/>
    </row>
    <row r="964" ht="12.75" customHeight="1" s="412">
      <c r="A964" s="325" t="n"/>
      <c r="B964" s="325" t="n"/>
      <c r="C964" s="325" t="n"/>
      <c r="D964" s="325" t="n"/>
      <c r="E964" s="325" t="n"/>
      <c r="F964" s="325" t="n"/>
      <c r="G964" s="325" t="n"/>
      <c r="H964" s="325" t="n"/>
      <c r="I964" s="325" t="n"/>
      <c r="J964" s="325" t="n"/>
      <c r="K964" s="325" t="n"/>
      <c r="L964" s="325" t="n"/>
      <c r="M964" s="325" t="n"/>
      <c r="N964" s="325" t="n"/>
      <c r="O964" s="325" t="n"/>
      <c r="P964" s="325" t="n"/>
      <c r="Q964" s="325" t="n"/>
      <c r="R964" s="325" t="n"/>
      <c r="S964" s="325" t="n"/>
      <c r="T964" s="325" t="n"/>
      <c r="U964" s="325" t="n"/>
      <c r="V964" s="325" t="n"/>
      <c r="W964" s="325" t="n"/>
      <c r="X964" s="325" t="n"/>
      <c r="Y964" s="325" t="n"/>
      <c r="Z964" s="325" t="n"/>
    </row>
    <row r="965" ht="12.75" customHeight="1" s="412">
      <c r="A965" s="325" t="n"/>
      <c r="B965" s="325" t="n"/>
      <c r="C965" s="325" t="n"/>
      <c r="D965" s="325" t="n"/>
      <c r="E965" s="325" t="n"/>
      <c r="F965" s="325" t="n"/>
      <c r="G965" s="325" t="n"/>
      <c r="H965" s="325" t="n"/>
      <c r="I965" s="325" t="n"/>
      <c r="J965" s="325" t="n"/>
      <c r="K965" s="325" t="n"/>
      <c r="L965" s="325" t="n"/>
      <c r="M965" s="325" t="n"/>
      <c r="N965" s="325" t="n"/>
      <c r="O965" s="325" t="n"/>
      <c r="P965" s="325" t="n"/>
      <c r="Q965" s="325" t="n"/>
      <c r="R965" s="325" t="n"/>
      <c r="S965" s="325" t="n"/>
      <c r="T965" s="325" t="n"/>
      <c r="U965" s="325" t="n"/>
      <c r="V965" s="325" t="n"/>
      <c r="W965" s="325" t="n"/>
      <c r="X965" s="325" t="n"/>
      <c r="Y965" s="325" t="n"/>
      <c r="Z965" s="325" t="n"/>
    </row>
    <row r="966" ht="12.75" customHeight="1" s="412">
      <c r="A966" s="325" t="n"/>
      <c r="B966" s="325" t="n"/>
      <c r="C966" s="325" t="n"/>
      <c r="D966" s="325" t="n"/>
      <c r="E966" s="325" t="n"/>
      <c r="F966" s="325" t="n"/>
      <c r="G966" s="325" t="n"/>
      <c r="H966" s="325" t="n"/>
      <c r="I966" s="325" t="n"/>
      <c r="J966" s="325" t="n"/>
      <c r="K966" s="325" t="n"/>
      <c r="L966" s="325" t="n"/>
      <c r="M966" s="325" t="n"/>
      <c r="N966" s="325" t="n"/>
      <c r="O966" s="325" t="n"/>
      <c r="P966" s="325" t="n"/>
      <c r="Q966" s="325" t="n"/>
      <c r="R966" s="325" t="n"/>
      <c r="S966" s="325" t="n"/>
      <c r="T966" s="325" t="n"/>
      <c r="U966" s="325" t="n"/>
      <c r="V966" s="325" t="n"/>
      <c r="W966" s="325" t="n"/>
      <c r="X966" s="325" t="n"/>
      <c r="Y966" s="325" t="n"/>
      <c r="Z966" s="325" t="n"/>
    </row>
    <row r="967" ht="12.75" customHeight="1" s="412">
      <c r="A967" s="325" t="n"/>
      <c r="B967" s="325" t="n"/>
      <c r="C967" s="325" t="n"/>
      <c r="D967" s="325" t="n"/>
      <c r="E967" s="325" t="n"/>
      <c r="F967" s="325" t="n"/>
      <c r="G967" s="325" t="n"/>
      <c r="H967" s="325" t="n"/>
      <c r="I967" s="325" t="n"/>
      <c r="J967" s="325" t="n"/>
      <c r="K967" s="325" t="n"/>
      <c r="L967" s="325" t="n"/>
      <c r="M967" s="325" t="n"/>
      <c r="N967" s="325" t="n"/>
      <c r="O967" s="325" t="n"/>
      <c r="P967" s="325" t="n"/>
      <c r="Q967" s="325" t="n"/>
      <c r="R967" s="325" t="n"/>
      <c r="S967" s="325" t="n"/>
      <c r="T967" s="325" t="n"/>
      <c r="U967" s="325" t="n"/>
      <c r="V967" s="325" t="n"/>
      <c r="W967" s="325" t="n"/>
      <c r="X967" s="325" t="n"/>
      <c r="Y967" s="325" t="n"/>
      <c r="Z967" s="325" t="n"/>
    </row>
    <row r="968" ht="12.75" customHeight="1" s="412">
      <c r="A968" s="325" t="n"/>
      <c r="B968" s="325" t="n"/>
      <c r="C968" s="325" t="n"/>
      <c r="D968" s="325" t="n"/>
      <c r="E968" s="325" t="n"/>
      <c r="F968" s="325" t="n"/>
      <c r="G968" s="325" t="n"/>
      <c r="H968" s="325" t="n"/>
      <c r="I968" s="325" t="n"/>
      <c r="J968" s="325" t="n"/>
      <c r="K968" s="325" t="n"/>
      <c r="L968" s="325" t="n"/>
      <c r="M968" s="325" t="n"/>
      <c r="N968" s="325" t="n"/>
      <c r="O968" s="325" t="n"/>
      <c r="P968" s="325" t="n"/>
      <c r="Q968" s="325" t="n"/>
      <c r="R968" s="325" t="n"/>
      <c r="S968" s="325" t="n"/>
      <c r="T968" s="325" t="n"/>
      <c r="U968" s="325" t="n"/>
      <c r="V968" s="325" t="n"/>
      <c r="W968" s="325" t="n"/>
      <c r="X968" s="325" t="n"/>
      <c r="Y968" s="325" t="n"/>
      <c r="Z968" s="325" t="n"/>
    </row>
    <row r="969" ht="12.75" customHeight="1" s="412">
      <c r="A969" s="325" t="n"/>
      <c r="B969" s="325" t="n"/>
      <c r="C969" s="325" t="n"/>
      <c r="D969" s="325" t="n"/>
      <c r="E969" s="325" t="n"/>
      <c r="F969" s="325" t="n"/>
      <c r="G969" s="325" t="n"/>
      <c r="H969" s="325" t="n"/>
      <c r="I969" s="325" t="n"/>
      <c r="J969" s="325" t="n"/>
      <c r="K969" s="325" t="n"/>
      <c r="L969" s="325" t="n"/>
      <c r="M969" s="325" t="n"/>
      <c r="N969" s="325" t="n"/>
      <c r="O969" s="325" t="n"/>
      <c r="P969" s="325" t="n"/>
      <c r="Q969" s="325" t="n"/>
      <c r="R969" s="325" t="n"/>
      <c r="S969" s="325" t="n"/>
      <c r="T969" s="325" t="n"/>
      <c r="U969" s="325" t="n"/>
      <c r="V969" s="325" t="n"/>
      <c r="W969" s="325" t="n"/>
      <c r="X969" s="325" t="n"/>
      <c r="Y969" s="325" t="n"/>
      <c r="Z969" s="325" t="n"/>
    </row>
    <row r="970" ht="12.75" customHeight="1" s="412">
      <c r="A970" s="325" t="n"/>
      <c r="B970" s="325" t="n"/>
      <c r="C970" s="325" t="n"/>
      <c r="D970" s="325" t="n"/>
      <c r="E970" s="325" t="n"/>
      <c r="F970" s="325" t="n"/>
      <c r="G970" s="325" t="n"/>
      <c r="H970" s="325" t="n"/>
      <c r="I970" s="325" t="n"/>
      <c r="J970" s="325" t="n"/>
      <c r="K970" s="325" t="n"/>
      <c r="L970" s="325" t="n"/>
      <c r="M970" s="325" t="n"/>
      <c r="N970" s="325" t="n"/>
      <c r="O970" s="325" t="n"/>
      <c r="P970" s="325" t="n"/>
      <c r="Q970" s="325" t="n"/>
      <c r="R970" s="325" t="n"/>
      <c r="S970" s="325" t="n"/>
      <c r="T970" s="325" t="n"/>
      <c r="U970" s="325" t="n"/>
      <c r="V970" s="325" t="n"/>
      <c r="W970" s="325" t="n"/>
      <c r="X970" s="325" t="n"/>
      <c r="Y970" s="325" t="n"/>
      <c r="Z970" s="325" t="n"/>
    </row>
    <row r="971" ht="12.75" customHeight="1" s="412">
      <c r="A971" s="325" t="n"/>
      <c r="B971" s="325" t="n"/>
      <c r="C971" s="325" t="n"/>
      <c r="D971" s="325" t="n"/>
      <c r="E971" s="325" t="n"/>
      <c r="F971" s="325" t="n"/>
      <c r="G971" s="325" t="n"/>
      <c r="H971" s="325" t="n"/>
      <c r="I971" s="325" t="n"/>
      <c r="J971" s="325" t="n"/>
      <c r="K971" s="325" t="n"/>
      <c r="L971" s="325" t="n"/>
      <c r="M971" s="325" t="n"/>
      <c r="N971" s="325" t="n"/>
      <c r="O971" s="325" t="n"/>
      <c r="P971" s="325" t="n"/>
      <c r="Q971" s="325" t="n"/>
      <c r="R971" s="325" t="n"/>
      <c r="S971" s="325" t="n"/>
      <c r="T971" s="325" t="n"/>
      <c r="U971" s="325" t="n"/>
      <c r="V971" s="325" t="n"/>
      <c r="W971" s="325" t="n"/>
      <c r="X971" s="325" t="n"/>
      <c r="Y971" s="325" t="n"/>
      <c r="Z971" s="325" t="n"/>
    </row>
    <row r="972" ht="12.75" customHeight="1" s="412">
      <c r="A972" s="325" t="n"/>
      <c r="B972" s="325" t="n"/>
      <c r="C972" s="325" t="n"/>
      <c r="D972" s="325" t="n"/>
      <c r="E972" s="325" t="n"/>
      <c r="F972" s="325" t="n"/>
      <c r="G972" s="325" t="n"/>
      <c r="H972" s="325" t="n"/>
      <c r="I972" s="325" t="n"/>
      <c r="J972" s="325" t="n"/>
      <c r="K972" s="325" t="n"/>
      <c r="L972" s="325" t="n"/>
      <c r="M972" s="325" t="n"/>
      <c r="N972" s="325" t="n"/>
      <c r="O972" s="325" t="n"/>
      <c r="P972" s="325" t="n"/>
      <c r="Q972" s="325" t="n"/>
      <c r="R972" s="325" t="n"/>
      <c r="S972" s="325" t="n"/>
      <c r="T972" s="325" t="n"/>
      <c r="U972" s="325" t="n"/>
      <c r="V972" s="325" t="n"/>
      <c r="W972" s="325" t="n"/>
      <c r="X972" s="325" t="n"/>
      <c r="Y972" s="325" t="n"/>
      <c r="Z972" s="325" t="n"/>
    </row>
    <row r="973" ht="12.75" customHeight="1" s="412">
      <c r="A973" s="325" t="n"/>
      <c r="B973" s="325" t="n"/>
      <c r="C973" s="325" t="n"/>
      <c r="D973" s="325" t="n"/>
      <c r="E973" s="325" t="n"/>
      <c r="F973" s="325" t="n"/>
      <c r="G973" s="325" t="n"/>
      <c r="H973" s="325" t="n"/>
      <c r="I973" s="325" t="n"/>
      <c r="J973" s="325" t="n"/>
      <c r="K973" s="325" t="n"/>
      <c r="L973" s="325" t="n"/>
      <c r="M973" s="325" t="n"/>
      <c r="N973" s="325" t="n"/>
      <c r="O973" s="325" t="n"/>
      <c r="P973" s="325" t="n"/>
      <c r="Q973" s="325" t="n"/>
      <c r="R973" s="325" t="n"/>
      <c r="S973" s="325" t="n"/>
      <c r="T973" s="325" t="n"/>
      <c r="U973" s="325" t="n"/>
      <c r="V973" s="325" t="n"/>
      <c r="W973" s="325" t="n"/>
      <c r="X973" s="325" t="n"/>
      <c r="Y973" s="325" t="n"/>
      <c r="Z973" s="325" t="n"/>
    </row>
    <row r="974" ht="12.75" customHeight="1" s="412">
      <c r="A974" s="325" t="n"/>
      <c r="B974" s="325" t="n"/>
      <c r="C974" s="325" t="n"/>
      <c r="D974" s="325" t="n"/>
      <c r="E974" s="325" t="n"/>
      <c r="F974" s="325" t="n"/>
      <c r="G974" s="325" t="n"/>
      <c r="H974" s="325" t="n"/>
      <c r="I974" s="325" t="n"/>
      <c r="J974" s="325" t="n"/>
      <c r="K974" s="325" t="n"/>
      <c r="L974" s="325" t="n"/>
      <c r="M974" s="325" t="n"/>
      <c r="N974" s="325" t="n"/>
      <c r="O974" s="325" t="n"/>
      <c r="P974" s="325" t="n"/>
      <c r="Q974" s="325" t="n"/>
      <c r="R974" s="325" t="n"/>
      <c r="S974" s="325" t="n"/>
      <c r="T974" s="325" t="n"/>
      <c r="U974" s="325" t="n"/>
      <c r="V974" s="325" t="n"/>
      <c r="W974" s="325" t="n"/>
      <c r="X974" s="325" t="n"/>
      <c r="Y974" s="325" t="n"/>
      <c r="Z974" s="325" t="n"/>
    </row>
    <row r="975" ht="12.75" customHeight="1" s="412">
      <c r="A975" s="325" t="n"/>
      <c r="B975" s="325" t="n"/>
      <c r="C975" s="325" t="n"/>
      <c r="D975" s="325" t="n"/>
      <c r="E975" s="325" t="n"/>
      <c r="F975" s="325" t="n"/>
      <c r="G975" s="325" t="n"/>
      <c r="H975" s="325" t="n"/>
      <c r="I975" s="325" t="n"/>
      <c r="J975" s="325" t="n"/>
      <c r="K975" s="325" t="n"/>
      <c r="L975" s="325" t="n"/>
      <c r="M975" s="325" t="n"/>
      <c r="N975" s="325" t="n"/>
      <c r="O975" s="325" t="n"/>
      <c r="P975" s="325" t="n"/>
      <c r="Q975" s="325" t="n"/>
      <c r="R975" s="325" t="n"/>
      <c r="S975" s="325" t="n"/>
      <c r="T975" s="325" t="n"/>
      <c r="U975" s="325" t="n"/>
      <c r="V975" s="325" t="n"/>
      <c r="W975" s="325" t="n"/>
      <c r="X975" s="325" t="n"/>
      <c r="Y975" s="325" t="n"/>
      <c r="Z975" s="325" t="n"/>
    </row>
    <row r="976" ht="12.75" customHeight="1" s="412">
      <c r="A976" s="325" t="n"/>
      <c r="B976" s="325" t="n"/>
      <c r="C976" s="325" t="n"/>
      <c r="D976" s="325" t="n"/>
      <c r="E976" s="325" t="n"/>
      <c r="F976" s="325" t="n"/>
      <c r="G976" s="325" t="n"/>
      <c r="H976" s="325" t="n"/>
      <c r="I976" s="325" t="n"/>
      <c r="J976" s="325" t="n"/>
      <c r="K976" s="325" t="n"/>
      <c r="L976" s="325" t="n"/>
      <c r="M976" s="325" t="n"/>
      <c r="N976" s="325" t="n"/>
      <c r="O976" s="325" t="n"/>
      <c r="P976" s="325" t="n"/>
      <c r="Q976" s="325" t="n"/>
      <c r="R976" s="325" t="n"/>
      <c r="S976" s="325" t="n"/>
      <c r="T976" s="325" t="n"/>
      <c r="U976" s="325" t="n"/>
      <c r="V976" s="325" t="n"/>
      <c r="W976" s="325" t="n"/>
      <c r="X976" s="325" t="n"/>
      <c r="Y976" s="325" t="n"/>
      <c r="Z976" s="325" t="n"/>
    </row>
    <row r="977" ht="12.75" customHeight="1" s="412">
      <c r="A977" s="325" t="n"/>
      <c r="B977" s="325" t="n"/>
      <c r="C977" s="325" t="n"/>
      <c r="D977" s="325" t="n"/>
      <c r="E977" s="325" t="n"/>
      <c r="F977" s="325" t="n"/>
      <c r="G977" s="325" t="n"/>
      <c r="H977" s="325" t="n"/>
      <c r="I977" s="325" t="n"/>
      <c r="J977" s="325" t="n"/>
      <c r="K977" s="325" t="n"/>
      <c r="L977" s="325" t="n"/>
      <c r="M977" s="325" t="n"/>
      <c r="N977" s="325" t="n"/>
      <c r="O977" s="325" t="n"/>
      <c r="P977" s="325" t="n"/>
      <c r="Q977" s="325" t="n"/>
      <c r="R977" s="325" t="n"/>
      <c r="S977" s="325" t="n"/>
      <c r="T977" s="325" t="n"/>
      <c r="U977" s="325" t="n"/>
      <c r="V977" s="325" t="n"/>
      <c r="W977" s="325" t="n"/>
      <c r="X977" s="325" t="n"/>
      <c r="Y977" s="325" t="n"/>
      <c r="Z977" s="325" t="n"/>
    </row>
    <row r="978" ht="12.75" customHeight="1" s="412">
      <c r="A978" s="325" t="n"/>
      <c r="B978" s="325" t="n"/>
      <c r="C978" s="325" t="n"/>
      <c r="D978" s="325" t="n"/>
      <c r="E978" s="325" t="n"/>
      <c r="F978" s="325" t="n"/>
      <c r="G978" s="325" t="n"/>
      <c r="H978" s="325" t="n"/>
      <c r="I978" s="325" t="n"/>
      <c r="J978" s="325" t="n"/>
      <c r="K978" s="325" t="n"/>
      <c r="L978" s="325" t="n"/>
      <c r="M978" s="325" t="n"/>
      <c r="N978" s="325" t="n"/>
      <c r="O978" s="325" t="n"/>
      <c r="P978" s="325" t="n"/>
      <c r="Q978" s="325" t="n"/>
      <c r="R978" s="325" t="n"/>
      <c r="S978" s="325" t="n"/>
      <c r="T978" s="325" t="n"/>
      <c r="U978" s="325" t="n"/>
      <c r="V978" s="325" t="n"/>
      <c r="W978" s="325" t="n"/>
      <c r="X978" s="325" t="n"/>
      <c r="Y978" s="325" t="n"/>
      <c r="Z978" s="325" t="n"/>
    </row>
    <row r="979" ht="12.75" customHeight="1" s="412">
      <c r="A979" s="325" t="n"/>
      <c r="B979" s="325" t="n"/>
      <c r="C979" s="325" t="n"/>
      <c r="D979" s="325" t="n"/>
      <c r="E979" s="325" t="n"/>
      <c r="F979" s="325" t="n"/>
      <c r="G979" s="325" t="n"/>
      <c r="H979" s="325" t="n"/>
      <c r="I979" s="325" t="n"/>
      <c r="J979" s="325" t="n"/>
      <c r="K979" s="325" t="n"/>
      <c r="L979" s="325" t="n"/>
      <c r="M979" s="325" t="n"/>
      <c r="N979" s="325" t="n"/>
      <c r="O979" s="325" t="n"/>
      <c r="P979" s="325" t="n"/>
      <c r="Q979" s="325" t="n"/>
      <c r="R979" s="325" t="n"/>
      <c r="S979" s="325" t="n"/>
      <c r="T979" s="325" t="n"/>
      <c r="U979" s="325" t="n"/>
      <c r="V979" s="325" t="n"/>
      <c r="W979" s="325" t="n"/>
      <c r="X979" s="325" t="n"/>
      <c r="Y979" s="325" t="n"/>
      <c r="Z979" s="325" t="n"/>
    </row>
    <row r="980" ht="12.75" customHeight="1" s="412">
      <c r="A980" s="325" t="n"/>
      <c r="B980" s="325" t="n"/>
      <c r="C980" s="325" t="n"/>
      <c r="D980" s="325" t="n"/>
      <c r="E980" s="325" t="n"/>
      <c r="F980" s="325" t="n"/>
      <c r="G980" s="325" t="n"/>
      <c r="H980" s="325" t="n"/>
      <c r="I980" s="325" t="n"/>
      <c r="J980" s="325" t="n"/>
      <c r="K980" s="325" t="n"/>
      <c r="L980" s="325" t="n"/>
      <c r="M980" s="325" t="n"/>
      <c r="N980" s="325" t="n"/>
      <c r="O980" s="325" t="n"/>
      <c r="P980" s="325" t="n"/>
      <c r="Q980" s="325" t="n"/>
      <c r="R980" s="325" t="n"/>
      <c r="S980" s="325" t="n"/>
      <c r="T980" s="325" t="n"/>
      <c r="U980" s="325" t="n"/>
      <c r="V980" s="325" t="n"/>
      <c r="W980" s="325" t="n"/>
      <c r="X980" s="325" t="n"/>
      <c r="Y980" s="325" t="n"/>
      <c r="Z980" s="325" t="n"/>
    </row>
    <row r="981" ht="12.75" customHeight="1" s="412">
      <c r="A981" s="325" t="n"/>
      <c r="B981" s="325" t="n"/>
      <c r="C981" s="325" t="n"/>
      <c r="D981" s="325" t="n"/>
      <c r="E981" s="325" t="n"/>
      <c r="F981" s="325" t="n"/>
      <c r="G981" s="325" t="n"/>
      <c r="H981" s="325" t="n"/>
      <c r="I981" s="325" t="n"/>
      <c r="J981" s="325" t="n"/>
      <c r="K981" s="325" t="n"/>
      <c r="L981" s="325" t="n"/>
      <c r="M981" s="325" t="n"/>
      <c r="N981" s="325" t="n"/>
      <c r="O981" s="325" t="n"/>
      <c r="P981" s="325" t="n"/>
      <c r="Q981" s="325" t="n"/>
      <c r="R981" s="325" t="n"/>
      <c r="S981" s="325" t="n"/>
      <c r="T981" s="325" t="n"/>
      <c r="U981" s="325" t="n"/>
      <c r="V981" s="325" t="n"/>
      <c r="W981" s="325" t="n"/>
      <c r="X981" s="325" t="n"/>
      <c r="Y981" s="325" t="n"/>
      <c r="Z981" s="325" t="n"/>
    </row>
    <row r="982" ht="12.75" customHeight="1" s="412">
      <c r="A982" s="325" t="n"/>
      <c r="B982" s="325" t="n"/>
      <c r="C982" s="325" t="n"/>
      <c r="D982" s="325" t="n"/>
      <c r="E982" s="325" t="n"/>
      <c r="F982" s="325" t="n"/>
      <c r="G982" s="325" t="n"/>
      <c r="H982" s="325" t="n"/>
      <c r="I982" s="325" t="n"/>
      <c r="J982" s="325" t="n"/>
      <c r="K982" s="325" t="n"/>
      <c r="L982" s="325" t="n"/>
      <c r="M982" s="325" t="n"/>
      <c r="N982" s="325" t="n"/>
      <c r="O982" s="325" t="n"/>
      <c r="P982" s="325" t="n"/>
      <c r="Q982" s="325" t="n"/>
      <c r="R982" s="325" t="n"/>
      <c r="S982" s="325" t="n"/>
      <c r="T982" s="325" t="n"/>
      <c r="U982" s="325" t="n"/>
      <c r="V982" s="325" t="n"/>
      <c r="W982" s="325" t="n"/>
      <c r="X982" s="325" t="n"/>
      <c r="Y982" s="325" t="n"/>
      <c r="Z982" s="325" t="n"/>
    </row>
    <row r="983" ht="12.75" customHeight="1" s="412">
      <c r="A983" s="325" t="n"/>
      <c r="B983" s="325" t="n"/>
      <c r="C983" s="325" t="n"/>
      <c r="D983" s="325" t="n"/>
      <c r="E983" s="325" t="n"/>
      <c r="F983" s="325" t="n"/>
      <c r="G983" s="325" t="n"/>
      <c r="H983" s="325" t="n"/>
      <c r="I983" s="325" t="n"/>
      <c r="J983" s="325" t="n"/>
      <c r="K983" s="325" t="n"/>
      <c r="L983" s="325" t="n"/>
      <c r="M983" s="325" t="n"/>
      <c r="N983" s="325" t="n"/>
      <c r="O983" s="325" t="n"/>
      <c r="P983" s="325" t="n"/>
      <c r="Q983" s="325" t="n"/>
      <c r="R983" s="325" t="n"/>
      <c r="S983" s="325" t="n"/>
      <c r="T983" s="325" t="n"/>
      <c r="U983" s="325" t="n"/>
      <c r="V983" s="325" t="n"/>
      <c r="W983" s="325" t="n"/>
      <c r="X983" s="325" t="n"/>
      <c r="Y983" s="325" t="n"/>
      <c r="Z983" s="325" t="n"/>
    </row>
    <row r="984" ht="12.75" customHeight="1" s="412">
      <c r="A984" s="325" t="n"/>
      <c r="B984" s="325" t="n"/>
      <c r="C984" s="325" t="n"/>
      <c r="D984" s="325" t="n"/>
      <c r="E984" s="325" t="n"/>
      <c r="F984" s="325" t="n"/>
      <c r="G984" s="325" t="n"/>
      <c r="H984" s="325" t="n"/>
      <c r="I984" s="325" t="n"/>
      <c r="J984" s="325" t="n"/>
      <c r="K984" s="325" t="n"/>
      <c r="L984" s="325" t="n"/>
      <c r="M984" s="325" t="n"/>
      <c r="N984" s="325" t="n"/>
      <c r="O984" s="325" t="n"/>
      <c r="P984" s="325" t="n"/>
      <c r="Q984" s="325" t="n"/>
      <c r="R984" s="325" t="n"/>
      <c r="S984" s="325" t="n"/>
      <c r="T984" s="325" t="n"/>
      <c r="U984" s="325" t="n"/>
      <c r="V984" s="325" t="n"/>
      <c r="W984" s="325" t="n"/>
      <c r="X984" s="325" t="n"/>
      <c r="Y984" s="325" t="n"/>
      <c r="Z984" s="325" t="n"/>
    </row>
    <row r="985" ht="12.75" customHeight="1" s="412">
      <c r="A985" s="325" t="n"/>
      <c r="B985" s="325" t="n"/>
      <c r="C985" s="325" t="n"/>
      <c r="D985" s="325" t="n"/>
      <c r="E985" s="325" t="n"/>
      <c r="F985" s="325" t="n"/>
      <c r="G985" s="325" t="n"/>
      <c r="H985" s="325" t="n"/>
      <c r="I985" s="325" t="n"/>
      <c r="J985" s="325" t="n"/>
      <c r="K985" s="325" t="n"/>
      <c r="L985" s="325" t="n"/>
      <c r="M985" s="325" t="n"/>
      <c r="N985" s="325" t="n"/>
      <c r="O985" s="325" t="n"/>
      <c r="P985" s="325" t="n"/>
      <c r="Q985" s="325" t="n"/>
      <c r="R985" s="325" t="n"/>
      <c r="S985" s="325" t="n"/>
      <c r="T985" s="325" t="n"/>
      <c r="U985" s="325" t="n"/>
      <c r="V985" s="325" t="n"/>
      <c r="W985" s="325" t="n"/>
      <c r="X985" s="325" t="n"/>
      <c r="Y985" s="325" t="n"/>
      <c r="Z985" s="325" t="n"/>
    </row>
    <row r="986" ht="12.75" customHeight="1" s="412">
      <c r="A986" s="325" t="n"/>
      <c r="B986" s="325" t="n"/>
      <c r="C986" s="325" t="n"/>
      <c r="D986" s="325" t="n"/>
      <c r="E986" s="325" t="n"/>
      <c r="F986" s="325" t="n"/>
      <c r="G986" s="325" t="n"/>
      <c r="H986" s="325" t="n"/>
      <c r="I986" s="325" t="n"/>
      <c r="J986" s="325" t="n"/>
      <c r="K986" s="325" t="n"/>
      <c r="L986" s="325" t="n"/>
      <c r="M986" s="325" t="n"/>
      <c r="N986" s="325" t="n"/>
      <c r="O986" s="325" t="n"/>
      <c r="P986" s="325" t="n"/>
      <c r="Q986" s="325" t="n"/>
      <c r="R986" s="325" t="n"/>
      <c r="S986" s="325" t="n"/>
      <c r="T986" s="325" t="n"/>
      <c r="U986" s="325" t="n"/>
      <c r="V986" s="325" t="n"/>
      <c r="W986" s="325" t="n"/>
      <c r="X986" s="325" t="n"/>
      <c r="Y986" s="325" t="n"/>
      <c r="Z986" s="325" t="n"/>
    </row>
    <row r="987" ht="12.75" customHeight="1" s="412">
      <c r="A987" s="325" t="n"/>
      <c r="B987" s="325" t="n"/>
      <c r="C987" s="325" t="n"/>
      <c r="D987" s="325" t="n"/>
      <c r="E987" s="325" t="n"/>
      <c r="F987" s="325" t="n"/>
      <c r="G987" s="325" t="n"/>
      <c r="H987" s="325" t="n"/>
      <c r="I987" s="325" t="n"/>
      <c r="J987" s="325" t="n"/>
      <c r="K987" s="325" t="n"/>
      <c r="L987" s="325" t="n"/>
      <c r="M987" s="325" t="n"/>
      <c r="N987" s="325" t="n"/>
      <c r="O987" s="325" t="n"/>
      <c r="P987" s="325" t="n"/>
      <c r="Q987" s="325" t="n"/>
      <c r="R987" s="325" t="n"/>
      <c r="S987" s="325" t="n"/>
      <c r="T987" s="325" t="n"/>
      <c r="U987" s="325" t="n"/>
      <c r="V987" s="325" t="n"/>
      <c r="W987" s="325" t="n"/>
      <c r="X987" s="325" t="n"/>
      <c r="Y987" s="325" t="n"/>
      <c r="Z987" s="325" t="n"/>
    </row>
    <row r="988" ht="12.75" customHeight="1" s="412">
      <c r="A988" s="325" t="n"/>
      <c r="B988" s="325" t="n"/>
      <c r="C988" s="325" t="n"/>
      <c r="D988" s="325" t="n"/>
      <c r="E988" s="325" t="n"/>
      <c r="F988" s="325" t="n"/>
      <c r="G988" s="325" t="n"/>
      <c r="H988" s="325" t="n"/>
      <c r="I988" s="325" t="n"/>
      <c r="J988" s="325" t="n"/>
      <c r="K988" s="325" t="n"/>
      <c r="L988" s="325" t="n"/>
      <c r="M988" s="325" t="n"/>
      <c r="N988" s="325" t="n"/>
      <c r="O988" s="325" t="n"/>
      <c r="P988" s="325" t="n"/>
      <c r="Q988" s="325" t="n"/>
      <c r="R988" s="325" t="n"/>
      <c r="S988" s="325" t="n"/>
      <c r="T988" s="325" t="n"/>
      <c r="U988" s="325" t="n"/>
      <c r="V988" s="325" t="n"/>
      <c r="W988" s="325" t="n"/>
      <c r="X988" s="325" t="n"/>
      <c r="Y988" s="325" t="n"/>
      <c r="Z988" s="325" t="n"/>
    </row>
    <row r="989" ht="12.75" customHeight="1" s="412">
      <c r="A989" s="325" t="n"/>
      <c r="B989" s="325" t="n"/>
      <c r="C989" s="325" t="n"/>
      <c r="D989" s="325" t="n"/>
      <c r="E989" s="325" t="n"/>
      <c r="F989" s="325" t="n"/>
      <c r="G989" s="325" t="n"/>
      <c r="H989" s="325" t="n"/>
      <c r="I989" s="325" t="n"/>
      <c r="J989" s="325" t="n"/>
      <c r="K989" s="325" t="n"/>
      <c r="L989" s="325" t="n"/>
      <c r="M989" s="325" t="n"/>
      <c r="N989" s="325" t="n"/>
      <c r="O989" s="325" t="n"/>
      <c r="P989" s="325" t="n"/>
      <c r="Q989" s="325" t="n"/>
      <c r="R989" s="325" t="n"/>
      <c r="S989" s="325" t="n"/>
      <c r="T989" s="325" t="n"/>
      <c r="U989" s="325" t="n"/>
      <c r="V989" s="325" t="n"/>
      <c r="W989" s="325" t="n"/>
      <c r="X989" s="325" t="n"/>
      <c r="Y989" s="325" t="n"/>
      <c r="Z989" s="325" t="n"/>
    </row>
    <row r="990" ht="12.75" customHeight="1" s="412">
      <c r="A990" s="325" t="n"/>
      <c r="B990" s="325" t="n"/>
      <c r="C990" s="325" t="n"/>
      <c r="D990" s="325" t="n"/>
      <c r="E990" s="325" t="n"/>
      <c r="F990" s="325" t="n"/>
      <c r="G990" s="325" t="n"/>
      <c r="H990" s="325" t="n"/>
      <c r="I990" s="325" t="n"/>
      <c r="J990" s="325" t="n"/>
      <c r="K990" s="325" t="n"/>
      <c r="L990" s="325" t="n"/>
      <c r="M990" s="325" t="n"/>
      <c r="N990" s="325" t="n"/>
      <c r="O990" s="325" t="n"/>
      <c r="P990" s="325" t="n"/>
      <c r="Q990" s="325" t="n"/>
      <c r="R990" s="325" t="n"/>
      <c r="S990" s="325" t="n"/>
      <c r="T990" s="325" t="n"/>
      <c r="U990" s="325" t="n"/>
      <c r="V990" s="325" t="n"/>
      <c r="W990" s="325" t="n"/>
      <c r="X990" s="325" t="n"/>
      <c r="Y990" s="325" t="n"/>
      <c r="Z990" s="325" t="n"/>
    </row>
    <row r="991" ht="12.75" customHeight="1" s="412">
      <c r="A991" s="325" t="n"/>
      <c r="B991" s="325" t="n"/>
      <c r="C991" s="325" t="n"/>
      <c r="D991" s="325" t="n"/>
      <c r="E991" s="325" t="n"/>
      <c r="F991" s="325" t="n"/>
      <c r="G991" s="325" t="n"/>
      <c r="H991" s="325" t="n"/>
      <c r="I991" s="325" t="n"/>
      <c r="J991" s="325" t="n"/>
      <c r="K991" s="325" t="n"/>
      <c r="L991" s="325" t="n"/>
      <c r="M991" s="325" t="n"/>
      <c r="N991" s="325" t="n"/>
      <c r="O991" s="325" t="n"/>
      <c r="P991" s="325" t="n"/>
      <c r="Q991" s="325" t="n"/>
      <c r="R991" s="325" t="n"/>
      <c r="S991" s="325" t="n"/>
      <c r="T991" s="325" t="n"/>
      <c r="U991" s="325" t="n"/>
      <c r="V991" s="325" t="n"/>
      <c r="W991" s="325" t="n"/>
      <c r="X991" s="325" t="n"/>
      <c r="Y991" s="325" t="n"/>
      <c r="Z991" s="325" t="n"/>
    </row>
    <row r="992" ht="12.75" customHeight="1" s="412">
      <c r="A992" s="325" t="n"/>
      <c r="B992" s="325" t="n"/>
      <c r="C992" s="325" t="n"/>
      <c r="D992" s="325" t="n"/>
      <c r="E992" s="325" t="n"/>
      <c r="F992" s="325" t="n"/>
      <c r="G992" s="325" t="n"/>
      <c r="H992" s="325" t="n"/>
      <c r="I992" s="325" t="n"/>
      <c r="J992" s="325" t="n"/>
      <c r="K992" s="325" t="n"/>
      <c r="L992" s="325" t="n"/>
      <c r="M992" s="325" t="n"/>
      <c r="N992" s="325" t="n"/>
      <c r="O992" s="325" t="n"/>
      <c r="P992" s="325" t="n"/>
      <c r="Q992" s="325" t="n"/>
      <c r="R992" s="325" t="n"/>
      <c r="S992" s="325" t="n"/>
      <c r="T992" s="325" t="n"/>
      <c r="U992" s="325" t="n"/>
      <c r="V992" s="325" t="n"/>
      <c r="W992" s="325" t="n"/>
      <c r="X992" s="325" t="n"/>
      <c r="Y992" s="325" t="n"/>
      <c r="Z992" s="325" t="n"/>
    </row>
    <row r="993" ht="12.75" customHeight="1" s="412">
      <c r="A993" s="325" t="n"/>
      <c r="B993" s="325" t="n"/>
      <c r="C993" s="325" t="n"/>
      <c r="D993" s="325" t="n"/>
      <c r="E993" s="325" t="n"/>
      <c r="F993" s="325" t="n"/>
      <c r="G993" s="325" t="n"/>
      <c r="H993" s="325" t="n"/>
      <c r="I993" s="325" t="n"/>
      <c r="J993" s="325" t="n"/>
      <c r="K993" s="325" t="n"/>
      <c r="L993" s="325" t="n"/>
      <c r="M993" s="325" t="n"/>
      <c r="N993" s="325" t="n"/>
      <c r="O993" s="325" t="n"/>
      <c r="P993" s="325" t="n"/>
      <c r="Q993" s="325" t="n"/>
      <c r="R993" s="325" t="n"/>
      <c r="S993" s="325" t="n"/>
      <c r="T993" s="325" t="n"/>
      <c r="U993" s="325" t="n"/>
      <c r="V993" s="325" t="n"/>
      <c r="W993" s="325" t="n"/>
      <c r="X993" s="325" t="n"/>
      <c r="Y993" s="325" t="n"/>
      <c r="Z993" s="325" t="n"/>
    </row>
    <row r="994" ht="12.75" customHeight="1" s="412">
      <c r="A994" s="325" t="n"/>
      <c r="B994" s="325" t="n"/>
      <c r="C994" s="325" t="n"/>
      <c r="D994" s="325" t="n"/>
      <c r="E994" s="325" t="n"/>
      <c r="F994" s="325" t="n"/>
      <c r="G994" s="325" t="n"/>
      <c r="H994" s="325" t="n"/>
      <c r="I994" s="325" t="n"/>
      <c r="J994" s="325" t="n"/>
      <c r="K994" s="325" t="n"/>
      <c r="L994" s="325" t="n"/>
      <c r="M994" s="325" t="n"/>
      <c r="N994" s="325" t="n"/>
      <c r="O994" s="325" t="n"/>
      <c r="P994" s="325" t="n"/>
      <c r="Q994" s="325" t="n"/>
      <c r="R994" s="325" t="n"/>
      <c r="S994" s="325" t="n"/>
      <c r="T994" s="325" t="n"/>
      <c r="U994" s="325" t="n"/>
      <c r="V994" s="325" t="n"/>
      <c r="W994" s="325" t="n"/>
      <c r="X994" s="325" t="n"/>
      <c r="Y994" s="325" t="n"/>
      <c r="Z994" s="325" t="n"/>
    </row>
    <row r="995" ht="12.75" customHeight="1" s="412">
      <c r="A995" s="325" t="n"/>
      <c r="B995" s="325" t="n"/>
      <c r="C995" s="325" t="n"/>
      <c r="D995" s="325" t="n"/>
      <c r="E995" s="325" t="n"/>
      <c r="F995" s="325" t="n"/>
      <c r="G995" s="325" t="n"/>
      <c r="H995" s="325" t="n"/>
      <c r="I995" s="325" t="n"/>
      <c r="J995" s="325" t="n"/>
      <c r="K995" s="325" t="n"/>
      <c r="L995" s="325" t="n"/>
      <c r="M995" s="325" t="n"/>
      <c r="N995" s="325" t="n"/>
      <c r="O995" s="325" t="n"/>
      <c r="P995" s="325" t="n"/>
      <c r="Q995" s="325" t="n"/>
      <c r="R995" s="325" t="n"/>
      <c r="S995" s="325" t="n"/>
      <c r="T995" s="325" t="n"/>
      <c r="U995" s="325" t="n"/>
      <c r="V995" s="325" t="n"/>
      <c r="W995" s="325" t="n"/>
      <c r="X995" s="325" t="n"/>
      <c r="Y995" s="325" t="n"/>
      <c r="Z995" s="325" t="n"/>
    </row>
    <row r="996" ht="12.75" customHeight="1" s="412">
      <c r="A996" s="325" t="n"/>
      <c r="B996" s="325" t="n"/>
      <c r="C996" s="325" t="n"/>
      <c r="D996" s="325" t="n"/>
      <c r="E996" s="325" t="n"/>
      <c r="F996" s="325" t="n"/>
      <c r="G996" s="325" t="n"/>
      <c r="H996" s="325" t="n"/>
      <c r="I996" s="325" t="n"/>
      <c r="J996" s="325" t="n"/>
      <c r="K996" s="325" t="n"/>
      <c r="L996" s="325" t="n"/>
      <c r="M996" s="325" t="n"/>
      <c r="N996" s="325" t="n"/>
      <c r="O996" s="325" t="n"/>
      <c r="P996" s="325" t="n"/>
      <c r="Q996" s="325" t="n"/>
      <c r="R996" s="325" t="n"/>
      <c r="S996" s="325" t="n"/>
      <c r="T996" s="325" t="n"/>
      <c r="U996" s="325" t="n"/>
      <c r="V996" s="325" t="n"/>
      <c r="W996" s="325" t="n"/>
      <c r="X996" s="325" t="n"/>
      <c r="Y996" s="325" t="n"/>
      <c r="Z996" s="325" t="n"/>
    </row>
    <row r="997" ht="12.75" customHeight="1" s="412">
      <c r="A997" s="325" t="n"/>
      <c r="B997" s="325" t="n"/>
      <c r="C997" s="325" t="n"/>
      <c r="D997" s="325" t="n"/>
      <c r="E997" s="325" t="n"/>
      <c r="F997" s="325" t="n"/>
      <c r="G997" s="325" t="n"/>
      <c r="H997" s="325" t="n"/>
      <c r="I997" s="325" t="n"/>
      <c r="J997" s="325" t="n"/>
      <c r="K997" s="325" t="n"/>
      <c r="L997" s="325" t="n"/>
      <c r="M997" s="325" t="n"/>
      <c r="N997" s="325" t="n"/>
      <c r="O997" s="325" t="n"/>
      <c r="P997" s="325" t="n"/>
      <c r="Q997" s="325" t="n"/>
      <c r="R997" s="325" t="n"/>
      <c r="S997" s="325" t="n"/>
      <c r="T997" s="325" t="n"/>
      <c r="U997" s="325" t="n"/>
      <c r="V997" s="325" t="n"/>
      <c r="W997" s="325" t="n"/>
      <c r="X997" s="325" t="n"/>
      <c r="Y997" s="325" t="n"/>
      <c r="Z997" s="325" t="n"/>
    </row>
    <row r="998" ht="12.75" customHeight="1" s="412">
      <c r="A998" s="325" t="n"/>
      <c r="B998" s="325" t="n"/>
      <c r="C998" s="325" t="n"/>
      <c r="D998" s="325" t="n"/>
      <c r="E998" s="325" t="n"/>
      <c r="F998" s="325" t="n"/>
      <c r="G998" s="325" t="n"/>
      <c r="H998" s="325" t="n"/>
      <c r="I998" s="325" t="n"/>
      <c r="J998" s="325" t="n"/>
      <c r="K998" s="325" t="n"/>
      <c r="L998" s="325" t="n"/>
      <c r="M998" s="325" t="n"/>
      <c r="N998" s="325" t="n"/>
      <c r="O998" s="325" t="n"/>
      <c r="P998" s="325" t="n"/>
      <c r="Q998" s="325" t="n"/>
      <c r="R998" s="325" t="n"/>
      <c r="S998" s="325" t="n"/>
      <c r="T998" s="325" t="n"/>
      <c r="U998" s="325" t="n"/>
      <c r="V998" s="325" t="n"/>
      <c r="W998" s="325" t="n"/>
      <c r="X998" s="325" t="n"/>
      <c r="Y998" s="325" t="n"/>
      <c r="Z998" s="325" t="n"/>
    </row>
    <row r="999" ht="12.75" customHeight="1" s="412">
      <c r="A999" s="325" t="n"/>
      <c r="B999" s="325" t="n"/>
      <c r="C999" s="325" t="n"/>
      <c r="D999" s="325" t="n"/>
      <c r="E999" s="325" t="n"/>
      <c r="F999" s="325" t="n"/>
      <c r="G999" s="325" t="n"/>
      <c r="H999" s="325" t="n"/>
      <c r="I999" s="325" t="n"/>
      <c r="J999" s="325" t="n"/>
      <c r="K999" s="325" t="n"/>
      <c r="L999" s="325" t="n"/>
      <c r="M999" s="325" t="n"/>
      <c r="N999" s="325" t="n"/>
      <c r="O999" s="325" t="n"/>
      <c r="P999" s="325" t="n"/>
      <c r="Q999" s="325" t="n"/>
      <c r="R999" s="325" t="n"/>
      <c r="S999" s="325" t="n"/>
      <c r="T999" s="325" t="n"/>
      <c r="U999" s="325" t="n"/>
      <c r="V999" s="325" t="n"/>
      <c r="W999" s="325" t="n"/>
      <c r="X999" s="325" t="n"/>
      <c r="Y999" s="325" t="n"/>
      <c r="Z999" s="325" t="n"/>
    </row>
    <row r="1000" ht="12.75" customHeight="1" s="412">
      <c r="A1000" s="325" t="n"/>
      <c r="B1000" s="325" t="n"/>
      <c r="C1000" s="325" t="n"/>
      <c r="D1000" s="325" t="n"/>
      <c r="E1000" s="325" t="n"/>
      <c r="F1000" s="325" t="n"/>
      <c r="G1000" s="325" t="n"/>
      <c r="H1000" s="325" t="n"/>
      <c r="I1000" s="325" t="n"/>
      <c r="J1000" s="325" t="n"/>
      <c r="K1000" s="325" t="n"/>
      <c r="L1000" s="325" t="n"/>
      <c r="M1000" s="325" t="n"/>
      <c r="N1000" s="325" t="n"/>
      <c r="O1000" s="325" t="n"/>
      <c r="P1000" s="325" t="n"/>
      <c r="Q1000" s="325" t="n"/>
      <c r="R1000" s="325" t="n"/>
      <c r="S1000" s="325" t="n"/>
      <c r="T1000" s="325" t="n"/>
      <c r="U1000" s="325" t="n"/>
      <c r="V1000" s="325" t="n"/>
      <c r="W1000" s="325" t="n"/>
      <c r="X1000" s="325" t="n"/>
      <c r="Y1000" s="325" t="n"/>
      <c r="Z1000" s="325" t="n"/>
    </row>
  </sheetData>
  <pageMargins left="0.75" right="0.75" top="1" bottom="1" header="0" footer="0"/>
  <pageSetup orientation="landscape"/>
</worksheet>
</file>

<file path=xl/worksheets/sheet1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0.5" customWidth="1" style="412" min="1" max="1"/>
    <col width="8.880000000000001" customWidth="1" style="412" min="2" max="2"/>
    <col width="8.75" customWidth="1" style="412" min="3" max="6"/>
    <col width="8.630000000000001" customWidth="1" style="412" min="7" max="26"/>
  </cols>
  <sheetData>
    <row r="1" ht="14.25" customHeight="1" s="412">
      <c r="A1" s="1" t="inlineStr">
        <is>
          <t>Date</t>
        </is>
      </c>
      <c r="B1" s="1" t="inlineStr">
        <is>
          <t>Close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342" t="n">
        <v>45119</v>
      </c>
      <c r="B2" s="1" t="n">
        <v>383.320007</v>
      </c>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342" t="n">
        <v>45120</v>
      </c>
      <c r="B3" s="1" t="n">
        <v>379.540009</v>
      </c>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342" t="n">
        <v>45121</v>
      </c>
      <c r="B4" s="1" t="n">
        <v>380.410004</v>
      </c>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342" t="n">
        <v>45124</v>
      </c>
      <c r="B5" s="1" t="n">
        <v>383.690002</v>
      </c>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342" t="n">
        <v>45125</v>
      </c>
      <c r="B6" s="1" t="n">
        <v>385.420013</v>
      </c>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342" t="n">
        <v>45126</v>
      </c>
      <c r="B7" s="1" t="n">
        <v>390.51001</v>
      </c>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342" t="n">
        <v>45127</v>
      </c>
      <c r="B8" s="1" t="n">
        <v>381.859985</v>
      </c>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342" t="n">
        <v>45128</v>
      </c>
      <c r="B9" s="1" t="n">
        <v>382.959991</v>
      </c>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342" t="n">
        <v>45131</v>
      </c>
      <c r="B10" s="1" t="n">
        <v>380.390015</v>
      </c>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342" t="n">
        <v>45132</v>
      </c>
      <c r="B11" s="1" t="n">
        <v>382.119995</v>
      </c>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342" t="n">
        <v>45133</v>
      </c>
      <c r="B12" s="1" t="n">
        <v>378.980011</v>
      </c>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342" t="n">
        <v>45134</v>
      </c>
      <c r="B13" s="1" t="n">
        <v>370.75</v>
      </c>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342" t="n">
        <v>45135</v>
      </c>
      <c r="B14" s="1" t="n">
        <v>377.959991</v>
      </c>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342" t="n">
        <v>45138</v>
      </c>
      <c r="B15" s="1" t="n">
        <v>378.529999</v>
      </c>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342" t="n">
        <v>45139</v>
      </c>
      <c r="B16" s="1" t="n">
        <v>381.209991</v>
      </c>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342" t="n">
        <v>45140</v>
      </c>
      <c r="B17" s="1" t="n">
        <v>376.649994</v>
      </c>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342" t="n">
        <v>45141</v>
      </c>
      <c r="B18" s="1" t="n">
        <v>384</v>
      </c>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342" t="n">
        <v>45142</v>
      </c>
      <c r="B19" s="1" t="n">
        <v>378.200012</v>
      </c>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342" t="n">
        <v>45145</v>
      </c>
      <c r="B20" s="1" t="n">
        <v>382.5</v>
      </c>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342" t="n">
        <v>45146</v>
      </c>
      <c r="B21" s="1" t="n">
        <v>380.700012</v>
      </c>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342" t="n">
        <v>45147</v>
      </c>
      <c r="B22" s="1" t="n">
        <v>382.329987</v>
      </c>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342" t="n">
        <v>45148</v>
      </c>
      <c r="B23" s="1" t="n">
        <v>384.549988</v>
      </c>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342" t="n">
        <v>45149</v>
      </c>
      <c r="B24" s="1" t="n">
        <v>381.130005</v>
      </c>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342" t="n">
        <v>45152</v>
      </c>
      <c r="B25" s="1" t="n">
        <v>385.019989</v>
      </c>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342" t="n">
        <v>45153</v>
      </c>
      <c r="B26" s="1" t="n">
        <v>383.179993</v>
      </c>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342" t="n">
        <v>45154</v>
      </c>
      <c r="B27" s="1" t="n">
        <v>381.160004</v>
      </c>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342" t="n">
        <v>45155</v>
      </c>
      <c r="B28" s="1" t="n">
        <v>376.299988</v>
      </c>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342" t="n">
        <v>45156</v>
      </c>
      <c r="B29" s="1" t="n">
        <v>381.290009</v>
      </c>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342" t="n">
        <v>45159</v>
      </c>
      <c r="B30" s="1" t="n">
        <v>384.899994</v>
      </c>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342" t="n">
        <v>45160</v>
      </c>
      <c r="B31" s="1" t="n">
        <v>379.420013</v>
      </c>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342" t="n">
        <v>45161</v>
      </c>
      <c r="B32" s="1" t="n">
        <v>377.709991</v>
      </c>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342" t="n">
        <v>45162</v>
      </c>
      <c r="B33" s="1" t="n">
        <v>360.220001</v>
      </c>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342" t="n">
        <v>45163</v>
      </c>
      <c r="B34" s="1" t="n">
        <v>365.589996</v>
      </c>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342" t="n">
        <v>45166</v>
      </c>
      <c r="B35" s="1" t="n">
        <v>365.839996</v>
      </c>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342" t="n">
        <v>45167</v>
      </c>
      <c r="B36" s="1" t="n">
        <v>374.730011</v>
      </c>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342" t="n">
        <v>45168</v>
      </c>
      <c r="B37" s="1" t="n">
        <v>376.730011</v>
      </c>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342" t="n">
        <v>45169</v>
      </c>
      <c r="B38" s="1" t="n">
        <v>381.26001</v>
      </c>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342" t="n">
        <v>45170</v>
      </c>
      <c r="B39" s="1" t="n">
        <v>404.190002</v>
      </c>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342" t="n">
        <v>45174</v>
      </c>
      <c r="B40" s="1" t="n">
        <v>401.809998</v>
      </c>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342" t="n">
        <v>45175</v>
      </c>
      <c r="B41" s="1" t="n">
        <v>399</v>
      </c>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342" t="n">
        <v>45176</v>
      </c>
      <c r="B42" s="1" t="n">
        <v>398.98999</v>
      </c>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342" t="n">
        <v>45177</v>
      </c>
      <c r="B43" s="1" t="n">
        <v>396.359985</v>
      </c>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342" t="n">
        <v>45180</v>
      </c>
      <c r="B44" s="1" t="n">
        <v>397.440002</v>
      </c>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342" t="n">
        <v>45181</v>
      </c>
      <c r="B45" s="1" t="n">
        <v>388.119995</v>
      </c>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342" t="n">
        <v>45182</v>
      </c>
      <c r="B46" s="1" t="n">
        <v>388.970001</v>
      </c>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342" t="n">
        <v>45183</v>
      </c>
      <c r="B47" s="1" t="n">
        <v>388.73999</v>
      </c>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342" t="n">
        <v>45184</v>
      </c>
      <c r="B48" s="1" t="n">
        <v>389.929993</v>
      </c>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342" t="n">
        <v>45187</v>
      </c>
      <c r="B49" s="1" t="n">
        <v>382.809998</v>
      </c>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342" t="n">
        <v>45188</v>
      </c>
      <c r="B50" s="1" t="n">
        <v>384.450012</v>
      </c>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342" t="n">
        <v>45189</v>
      </c>
      <c r="B51" s="1" t="n">
        <v>391.880005</v>
      </c>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342" t="n">
        <v>45190</v>
      </c>
      <c r="B52" s="1" t="n">
        <v>383.899994</v>
      </c>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342" t="n">
        <v>45191</v>
      </c>
      <c r="B53" s="1" t="n">
        <v>388.049988</v>
      </c>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342" t="n">
        <v>45194</v>
      </c>
      <c r="B54" s="1" t="n">
        <v>384.329987</v>
      </c>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342" t="n">
        <v>45195</v>
      </c>
      <c r="B55" s="1" t="n">
        <v>380.660004</v>
      </c>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342" t="n">
        <v>45196</v>
      </c>
      <c r="B56" s="1" t="n">
        <v>379.140015</v>
      </c>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342" t="n">
        <v>45197</v>
      </c>
      <c r="B57" s="1" t="n">
        <v>379</v>
      </c>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342" t="n">
        <v>45198</v>
      </c>
      <c r="B58" s="1" t="n">
        <v>385.609985</v>
      </c>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342" t="n">
        <v>45201</v>
      </c>
      <c r="B59" s="1" t="n">
        <v>382.859985</v>
      </c>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342" t="n">
        <v>45202</v>
      </c>
      <c r="B60" s="1" t="n">
        <v>368.339996</v>
      </c>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342" t="n">
        <v>45203</v>
      </c>
      <c r="B61" s="1" t="n">
        <v>370.100006</v>
      </c>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342" t="n">
        <v>45204</v>
      </c>
      <c r="B62" s="1" t="n">
        <v>360.359985</v>
      </c>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342" t="n">
        <v>45205</v>
      </c>
      <c r="B63" s="1" t="n">
        <v>367.220001</v>
      </c>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342" t="n">
        <v>45208</v>
      </c>
      <c r="B64" s="1" t="n">
        <v>372.640015</v>
      </c>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342" t="n">
        <v>45209</v>
      </c>
      <c r="B65" s="1" t="n">
        <v>373.029999</v>
      </c>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342" t="n">
        <v>45210</v>
      </c>
      <c r="B66" s="1" t="n">
        <v>373.359985</v>
      </c>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342" t="n">
        <v>45211</v>
      </c>
      <c r="B67" s="1" t="n">
        <v>373.940002</v>
      </c>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342" t="n">
        <v>45212</v>
      </c>
      <c r="B68" s="1" t="n">
        <v>377.690002</v>
      </c>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342" t="n">
        <v>45215</v>
      </c>
      <c r="B69" s="1" t="n">
        <v>416.640015</v>
      </c>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342" t="n">
        <v>45216</v>
      </c>
      <c r="B70" s="1" t="n">
        <v>412.940002</v>
      </c>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342" t="n">
        <v>45217</v>
      </c>
      <c r="B71" s="1" t="n">
        <v>405.609985</v>
      </c>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342" t="n">
        <v>45218</v>
      </c>
      <c r="B72" s="1" t="n">
        <v>396.190002</v>
      </c>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342" t="n">
        <v>45219</v>
      </c>
      <c r="B73" s="1" t="n">
        <v>395.820007</v>
      </c>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342" t="n">
        <v>45222</v>
      </c>
      <c r="B74" s="1" t="n">
        <v>402.459991</v>
      </c>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342" t="n">
        <v>45223</v>
      </c>
      <c r="B75" s="1" t="n">
        <v>403.369995</v>
      </c>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342" t="n">
        <v>45224</v>
      </c>
      <c r="B76" s="1" t="n">
        <v>396.700012</v>
      </c>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342" t="n">
        <v>45225</v>
      </c>
      <c r="B77" s="1" t="n">
        <v>388.619995</v>
      </c>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342" t="n">
        <v>45226</v>
      </c>
      <c r="B78" s="1" t="n">
        <v>386.820007</v>
      </c>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342" t="n">
        <v>45229</v>
      </c>
      <c r="B79" s="1" t="n">
        <v>391.75</v>
      </c>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342" t="n">
        <v>45230</v>
      </c>
      <c r="B80" s="1" t="n">
        <v>393.480011</v>
      </c>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342" t="n">
        <v>45231</v>
      </c>
      <c r="B81" s="1" t="n">
        <v>395.290009</v>
      </c>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342" t="n">
        <v>45232</v>
      </c>
      <c r="B82" s="1" t="n">
        <v>403.5</v>
      </c>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342" t="n">
        <v>45233</v>
      </c>
      <c r="B83" s="1" t="n">
        <v>407.929993</v>
      </c>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342" t="n">
        <v>45236</v>
      </c>
      <c r="B84" s="1" t="n">
        <v>407.950012</v>
      </c>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342" t="n">
        <v>45237</v>
      </c>
      <c r="B85" s="1" t="n">
        <v>413.690002</v>
      </c>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342" t="n">
        <v>45238</v>
      </c>
      <c r="B86" s="1" t="n">
        <v>409.640015</v>
      </c>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342" t="n">
        <v>45239</v>
      </c>
      <c r="B87" s="1" t="n">
        <v>406.579987</v>
      </c>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342" t="n">
        <v>45240</v>
      </c>
      <c r="B88" s="1" t="n">
        <v>413.670013</v>
      </c>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342" t="n">
        <v>45243</v>
      </c>
      <c r="B89" s="1" t="n">
        <v>416.980011</v>
      </c>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342" t="n">
        <v>45244</v>
      </c>
      <c r="B90" s="1" t="n">
        <v>430.329987</v>
      </c>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342" t="n">
        <v>45245</v>
      </c>
      <c r="B91" s="1" t="n">
        <v>432.190002</v>
      </c>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342" t="n">
        <v>45246</v>
      </c>
      <c r="B92" s="1" t="n">
        <v>420.279999</v>
      </c>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342" t="n">
        <v>45247</v>
      </c>
      <c r="B93" s="1" t="n">
        <v>422.440002</v>
      </c>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342" t="n">
        <v>45250</v>
      </c>
      <c r="B94" s="1" t="n">
        <v>428.579987</v>
      </c>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342" t="n">
        <v>45251</v>
      </c>
      <c r="B95" s="1" t="n">
        <v>430.369995</v>
      </c>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342" t="n">
        <v>45252</v>
      </c>
      <c r="B96" s="1" t="n">
        <v>428.630005</v>
      </c>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342" t="n">
        <v>45254</v>
      </c>
      <c r="B97" s="1" t="n">
        <v>431.76001</v>
      </c>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342" t="n">
        <v>45257</v>
      </c>
      <c r="B98" s="1" t="n">
        <v>435.670013</v>
      </c>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342" t="n">
        <v>45258</v>
      </c>
      <c r="B99" s="1" t="n">
        <v>427.730011</v>
      </c>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342" t="n">
        <v>45259</v>
      </c>
      <c r="B100" s="1" t="n">
        <v>438.350006</v>
      </c>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342" t="n">
        <v>45260</v>
      </c>
      <c r="B101" s="1" t="n">
        <v>446.799988</v>
      </c>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342" t="n">
        <v>45261</v>
      </c>
      <c r="B102" s="1" t="n">
        <v>466.609985</v>
      </c>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342" t="n">
        <v>45264</v>
      </c>
      <c r="B103" s="1" t="n">
        <v>460.76001</v>
      </c>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342" t="n">
        <v>45265</v>
      </c>
      <c r="B104" s="1" t="n">
        <v>456.929993</v>
      </c>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342" t="n">
        <v>45266</v>
      </c>
      <c r="B105" s="1" t="n">
        <v>460.670013</v>
      </c>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342" t="n">
        <v>45267</v>
      </c>
      <c r="B106" s="1" t="n">
        <v>464.670013</v>
      </c>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342" t="n">
        <v>45268</v>
      </c>
      <c r="B107" s="1" t="n">
        <v>489.640015</v>
      </c>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342" t="n">
        <v>45271</v>
      </c>
      <c r="B108" s="1" t="n">
        <v>502.73999</v>
      </c>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342" t="n">
        <v>45272</v>
      </c>
      <c r="B109" s="1" t="n">
        <v>503.649994</v>
      </c>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342" t="n">
        <v>45273</v>
      </c>
      <c r="B110" s="1" t="n">
        <v>504.5</v>
      </c>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342" t="n">
        <v>45274</v>
      </c>
      <c r="B111" s="1" t="n">
        <v>489.299988</v>
      </c>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342" t="n">
        <v>45275</v>
      </c>
      <c r="B112" s="1" t="n">
        <v>491.459991</v>
      </c>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342" t="n">
        <v>45278</v>
      </c>
      <c r="B113" s="1" t="n">
        <v>501.630005</v>
      </c>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342" t="n">
        <v>45279</v>
      </c>
      <c r="B114" s="1" t="n">
        <v>506.859985</v>
      </c>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342" t="n">
        <v>45280</v>
      </c>
      <c r="B115" s="1" t="n">
        <v>505.149994</v>
      </c>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342" t="n">
        <v>45281</v>
      </c>
      <c r="B116" s="1" t="n">
        <v>511.029999</v>
      </c>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342" t="n">
        <v>45282</v>
      </c>
      <c r="B117" s="1" t="n">
        <v>510</v>
      </c>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342" t="n">
        <v>45286</v>
      </c>
      <c r="B118" s="1" t="n">
        <v>506.320007</v>
      </c>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342" t="n">
        <v>45287</v>
      </c>
      <c r="B119" s="1" t="n">
        <v>508.809998</v>
      </c>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342" t="n">
        <v>45288</v>
      </c>
      <c r="B120" s="1" t="n">
        <v>509.220001</v>
      </c>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342" t="n">
        <v>45289</v>
      </c>
      <c r="B121" s="1" t="n">
        <v>511.290009</v>
      </c>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342" t="n">
        <v>45293</v>
      </c>
      <c r="B122" s="1" t="n">
        <v>505.380005</v>
      </c>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342" t="n">
        <v>45294</v>
      </c>
      <c r="B123" s="1" t="n">
        <v>498.019989</v>
      </c>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342" t="n">
        <v>45295</v>
      </c>
      <c r="B124" s="1" t="n">
        <v>496</v>
      </c>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342" t="n">
        <v>45296</v>
      </c>
      <c r="B125" s="1" t="n">
        <v>491.100006</v>
      </c>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342" t="n">
        <v>45299</v>
      </c>
      <c r="B126" s="1" t="n">
        <v>491.480011</v>
      </c>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342" t="n">
        <v>45300</v>
      </c>
      <c r="B127" s="1" t="n">
        <v>485.709991</v>
      </c>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342" t="n">
        <v>45301</v>
      </c>
      <c r="B128" s="1" t="n">
        <v>484.100006</v>
      </c>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342" t="n">
        <v>45302</v>
      </c>
      <c r="B129" s="1" t="n">
        <v>485.480011</v>
      </c>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342" t="n">
        <v>45303</v>
      </c>
      <c r="B130" s="1" t="n">
        <v>479.940002</v>
      </c>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342" t="n">
        <v>45307</v>
      </c>
      <c r="B131" s="1" t="n">
        <v>470.730011</v>
      </c>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342" t="n">
        <v>45308</v>
      </c>
      <c r="B132" s="1" t="n">
        <v>468.399994</v>
      </c>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342" t="n">
        <v>45309</v>
      </c>
      <c r="B133" s="1" t="n">
        <v>477.450012</v>
      </c>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342" t="n">
        <v>45310</v>
      </c>
      <c r="B134" s="1" t="n">
        <v>484.019989</v>
      </c>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342" t="n">
        <v>45313</v>
      </c>
      <c r="B135" s="1" t="n">
        <v>481.890015</v>
      </c>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342" t="n">
        <v>45314</v>
      </c>
      <c r="B136" s="1" t="n">
        <v>477</v>
      </c>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342" t="n">
        <v>45315</v>
      </c>
      <c r="B137" s="1" t="n">
        <v>474.839996</v>
      </c>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342" t="n">
        <v>45316</v>
      </c>
      <c r="B138" s="1" t="n">
        <v>474.299988</v>
      </c>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342" t="n">
        <v>45317</v>
      </c>
      <c r="B139" s="1" t="n">
        <v>478.029999</v>
      </c>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342" t="n">
        <v>45320</v>
      </c>
      <c r="B140" s="1" t="n">
        <v>481.98999</v>
      </c>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342" t="n">
        <v>45321</v>
      </c>
      <c r="B141" s="1" t="n">
        <v>481.399994</v>
      </c>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342" t="n">
        <v>45322</v>
      </c>
      <c r="B142" s="1" t="n">
        <v>453.820007</v>
      </c>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342" t="n">
        <v>45323</v>
      </c>
      <c r="B143" s="1" t="n">
        <v>461.940002</v>
      </c>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342" t="n">
        <v>45324</v>
      </c>
      <c r="B144" s="1" t="n">
        <v>462.399994</v>
      </c>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342" t="n">
        <v>45327</v>
      </c>
      <c r="B145" s="1" t="n">
        <v>456.730011</v>
      </c>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342" t="n">
        <v>45328</v>
      </c>
      <c r="B146" s="1" t="n">
        <v>456.540009</v>
      </c>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342" t="n">
        <v>45329</v>
      </c>
      <c r="B147" s="1" t="n">
        <v>457.75</v>
      </c>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342" t="n">
        <v>45330</v>
      </c>
      <c r="B148" s="1" t="n">
        <v>472.980011</v>
      </c>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342" t="n">
        <v>45331</v>
      </c>
      <c r="B149" s="1" t="n">
        <v>470.23999</v>
      </c>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342" t="n">
        <v>45334</v>
      </c>
      <c r="B150" s="1" t="n">
        <v>466.079987</v>
      </c>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342" t="n">
        <v>45335</v>
      </c>
      <c r="B151" s="1" t="n">
        <v>456.230011</v>
      </c>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342" t="n">
        <v>45336</v>
      </c>
      <c r="B152" s="1" t="n">
        <v>460.709991</v>
      </c>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342" t="n">
        <v>45337</v>
      </c>
      <c r="B153" s="1" t="n">
        <v>458.980011</v>
      </c>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342" t="n">
        <v>45338</v>
      </c>
      <c r="B154" s="1" t="n">
        <v>449.600006</v>
      </c>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342" t="n">
        <v>45342</v>
      </c>
      <c r="B155" s="1" t="n">
        <v>444.600006</v>
      </c>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342" t="n">
        <v>45343</v>
      </c>
      <c r="B156" s="1" t="n">
        <v>443.459991</v>
      </c>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342" t="n">
        <v>45344</v>
      </c>
      <c r="B157" s="1" t="n">
        <v>455.26001</v>
      </c>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342" t="n">
        <v>45345</v>
      </c>
      <c r="B158" s="1" t="n">
        <v>457.890015</v>
      </c>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342" t="n">
        <v>45348</v>
      </c>
      <c r="B159" s="1" t="n">
        <v>468.25</v>
      </c>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342" t="n">
        <v>45349</v>
      </c>
      <c r="B160" s="1" t="n">
        <v>467.839996</v>
      </c>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342" t="n">
        <v>45350</v>
      </c>
      <c r="B161" s="1" t="n">
        <v>464.140015</v>
      </c>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342" t="n">
        <v>45351</v>
      </c>
      <c r="B162" s="1" t="n">
        <v>467.089996</v>
      </c>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342" t="n">
        <v>45352</v>
      </c>
      <c r="B163" s="1" t="n">
        <v>458.5</v>
      </c>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342" t="n">
        <v>45355</v>
      </c>
      <c r="B164" s="1" t="n">
        <v>450.790009</v>
      </c>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342" t="n">
        <v>45356</v>
      </c>
      <c r="B165" s="1" t="n">
        <v>446.059998</v>
      </c>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342" t="n">
        <v>45357</v>
      </c>
      <c r="B166" s="1" t="n">
        <v>448.540009</v>
      </c>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342" t="n">
        <v>45358</v>
      </c>
      <c r="B167" s="1" t="n">
        <v>457.279999</v>
      </c>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342" t="n">
        <v>45359</v>
      </c>
      <c r="B168" s="1" t="n">
        <v>460.390015</v>
      </c>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342" t="n">
        <v>45362</v>
      </c>
      <c r="B169" s="1" t="n">
        <v>457.76001</v>
      </c>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342" t="n">
        <v>45363</v>
      </c>
      <c r="B170" s="1" t="n">
        <v>465.279999</v>
      </c>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342" t="n">
        <v>45364</v>
      </c>
      <c r="B171" s="1" t="n">
        <v>465.549988</v>
      </c>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342" t="n">
        <v>45365</v>
      </c>
      <c r="B172" s="1" t="n">
        <v>470.01001</v>
      </c>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342" t="n">
        <v>45366</v>
      </c>
      <c r="B173" s="1" t="n">
        <v>464.940002</v>
      </c>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342" t="n">
        <v>45369</v>
      </c>
      <c r="B174" s="1" t="n">
        <v>459.570007</v>
      </c>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342" t="n">
        <v>45370</v>
      </c>
      <c r="B175" s="1" t="n">
        <v>467.269989</v>
      </c>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342" t="n">
        <v>45371</v>
      </c>
      <c r="B176" s="1" t="n">
        <v>469.049988</v>
      </c>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342" t="n">
        <v>45372</v>
      </c>
      <c r="B177" s="1" t="n">
        <v>478.839996</v>
      </c>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342" t="n">
        <v>45373</v>
      </c>
      <c r="B178" s="1" t="n">
        <v>403.190002</v>
      </c>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342" t="n">
        <v>45376</v>
      </c>
      <c r="B179" s="1" t="n">
        <v>388.899994</v>
      </c>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342" t="n">
        <v>45377</v>
      </c>
      <c r="B180" s="1" t="n">
        <v>386.140015</v>
      </c>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342" t="n">
        <v>45378</v>
      </c>
      <c r="B181" s="1" t="n">
        <v>389.459991</v>
      </c>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342" t="n">
        <v>45379</v>
      </c>
      <c r="B182" s="1" t="n">
        <v>390.649994</v>
      </c>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342" t="n">
        <v>45383</v>
      </c>
      <c r="B183" s="1" t="n">
        <v>385.200012</v>
      </c>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342" t="n">
        <v>45384</v>
      </c>
      <c r="B184" s="1" t="n">
        <v>378.059998</v>
      </c>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342" t="n">
        <v>45385</v>
      </c>
      <c r="B185" s="1" t="n">
        <v>374.01001</v>
      </c>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342" t="n">
        <v>45386</v>
      </c>
      <c r="B186" s="1" t="n">
        <v>357.559998</v>
      </c>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342" t="n">
        <v>45387</v>
      </c>
      <c r="B187" s="1" t="n">
        <v>356.869995</v>
      </c>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342" t="n">
        <v>45390</v>
      </c>
      <c r="B188" s="1" t="n">
        <v>360.459991</v>
      </c>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342" t="n">
        <v>45391</v>
      </c>
      <c r="B189" s="1" t="n">
        <v>358.799988</v>
      </c>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342" t="n">
        <v>45392</v>
      </c>
      <c r="B190" s="1" t="n">
        <v>350.25</v>
      </c>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342" t="n">
        <v>45393</v>
      </c>
      <c r="B191" s="1" t="n">
        <v>349.920013</v>
      </c>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342" t="n">
        <v>45394</v>
      </c>
      <c r="B192" s="1" t="n">
        <v>336.130005</v>
      </c>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342" t="n">
        <v>45397</v>
      </c>
      <c r="B193" s="1" t="n">
        <v>334.76001</v>
      </c>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342" t="n">
        <v>45398</v>
      </c>
      <c r="B194" s="1" t="n">
        <v>338.980011</v>
      </c>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342" t="n">
        <v>45399</v>
      </c>
      <c r="B195" s="1" t="n">
        <v>344.859985</v>
      </c>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342" t="n">
        <v>45400</v>
      </c>
      <c r="B196" s="1" t="n">
        <v>347.51001</v>
      </c>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342" t="n">
        <v>45401</v>
      </c>
      <c r="B197" s="1" t="n">
        <v>352.470001</v>
      </c>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342" t="n">
        <v>45404</v>
      </c>
      <c r="B198" s="1" t="n">
        <v>361.790009</v>
      </c>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342" t="n">
        <v>45405</v>
      </c>
      <c r="B199" s="1" t="n">
        <v>364.679993</v>
      </c>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342" t="n">
        <v>45406</v>
      </c>
      <c r="B200" s="1" t="n">
        <v>364.589996</v>
      </c>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342" t="n">
        <v>45407</v>
      </c>
      <c r="B201" s="1" t="n">
        <v>360</v>
      </c>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342" t="n">
        <v>45408</v>
      </c>
      <c r="B202" s="1" t="n">
        <v>364.700012</v>
      </c>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342" t="n">
        <v>45411</v>
      </c>
      <c r="B203" s="1" t="n">
        <v>363.959991</v>
      </c>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342" t="n">
        <v>45412</v>
      </c>
      <c r="B204" s="1" t="n">
        <v>360.600006</v>
      </c>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342" t="n">
        <v>45413</v>
      </c>
      <c r="B205" s="1" t="n">
        <v>354.399994</v>
      </c>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342" t="n">
        <v>45414</v>
      </c>
      <c r="B206" s="1" t="n">
        <v>350.799988</v>
      </c>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342" t="n">
        <v>45415</v>
      </c>
      <c r="B207" s="1" t="n">
        <v>355.149994</v>
      </c>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342" t="n">
        <v>45418</v>
      </c>
      <c r="B208" s="1" t="n">
        <v>350.23999</v>
      </c>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342" t="n">
        <v>45419</v>
      </c>
      <c r="B209" s="1" t="n">
        <v>349.850006</v>
      </c>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342" t="n">
        <v>45420</v>
      </c>
      <c r="B210" s="1" t="n">
        <v>345.609985</v>
      </c>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342" t="n">
        <v>45421</v>
      </c>
      <c r="B211" s="1" t="n">
        <v>352.950012</v>
      </c>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342" t="n">
        <v>45422</v>
      </c>
      <c r="B212" s="1" t="n">
        <v>352.959991</v>
      </c>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342" t="n">
        <v>45425</v>
      </c>
      <c r="B213" s="1" t="n">
        <v>347.160004</v>
      </c>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342" t="n">
        <v>45426</v>
      </c>
      <c r="B214" s="1" t="n">
        <v>352.350006</v>
      </c>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342" t="n">
        <v>45427</v>
      </c>
      <c r="B215" s="1" t="n">
        <v>346.850006</v>
      </c>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342" t="n">
        <v>45428</v>
      </c>
      <c r="B216" s="1" t="n">
        <v>338.279999</v>
      </c>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342" t="n">
        <v>45429</v>
      </c>
      <c r="B217" s="1" t="n">
        <v>334.950012</v>
      </c>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342" t="n">
        <v>45432</v>
      </c>
      <c r="B218" s="1" t="n">
        <v>327.070007</v>
      </c>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342" t="n">
        <v>45433</v>
      </c>
      <c r="B219" s="1" t="n">
        <v>322.980011</v>
      </c>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342" t="n">
        <v>45434</v>
      </c>
      <c r="B220" s="1" t="n">
        <v>299.630005</v>
      </c>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342" t="n">
        <v>45435</v>
      </c>
      <c r="B221" s="1" t="n">
        <v>299.73999</v>
      </c>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342" t="n">
        <v>45436</v>
      </c>
      <c r="B222" s="1" t="n">
        <v>303.01001</v>
      </c>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342" t="n">
        <v>45440</v>
      </c>
      <c r="B223" s="1" t="n">
        <v>295.25</v>
      </c>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342" t="n">
        <v>45441</v>
      </c>
      <c r="B224" s="1" t="n">
        <v>298.540009</v>
      </c>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342" t="n">
        <v>45442</v>
      </c>
      <c r="B225" s="1" t="n">
        <v>302.899994</v>
      </c>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342" t="n">
        <v>45443</v>
      </c>
      <c r="B226" s="1" t="n">
        <v>311.98999</v>
      </c>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342" t="n">
        <v>45446</v>
      </c>
      <c r="B227" s="1" t="n">
        <v>306.619995</v>
      </c>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342" t="n">
        <v>45447</v>
      </c>
      <c r="B228" s="1" t="n">
        <v>306.779999</v>
      </c>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342" t="n">
        <v>45448</v>
      </c>
      <c r="B229" s="1" t="n">
        <v>308.269989</v>
      </c>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342" t="n">
        <v>45449</v>
      </c>
      <c r="B230" s="1" t="n">
        <v>323.029999</v>
      </c>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342" t="n">
        <v>45450</v>
      </c>
      <c r="B231" s="1" t="n">
        <v>317.859985</v>
      </c>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342" t="n">
        <v>45453</v>
      </c>
      <c r="B232" s="1" t="n">
        <v>318.26001</v>
      </c>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342" t="n">
        <v>45454</v>
      </c>
      <c r="B233" s="1" t="n">
        <v>318.040009</v>
      </c>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342" t="n">
        <v>45455</v>
      </c>
      <c r="B234" s="1" t="n">
        <v>309.809998</v>
      </c>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342" t="n">
        <v>45456</v>
      </c>
      <c r="B235" s="1" t="n">
        <v>307.48999</v>
      </c>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342" t="n">
        <v>45457</v>
      </c>
      <c r="B236" s="1" t="n">
        <v>306.01001</v>
      </c>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342" t="n">
        <v>45460</v>
      </c>
      <c r="B237" s="1" t="n">
        <v>312.910004</v>
      </c>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342" t="n">
        <v>45461</v>
      </c>
      <c r="B238" s="1" t="n">
        <v>313.230011</v>
      </c>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342" t="n">
        <v>45463</v>
      </c>
      <c r="B239" s="1" t="n">
        <v>310.769989</v>
      </c>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342" t="n">
        <v>45464</v>
      </c>
      <c r="B240" s="1" t="n">
        <v>311.820007</v>
      </c>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342" t="n">
        <v>45467</v>
      </c>
      <c r="B241" s="1" t="n">
        <v>312.279999</v>
      </c>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342" t="n">
        <v>45468</v>
      </c>
      <c r="B242" s="1" t="n">
        <v>309.070007</v>
      </c>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342" t="n">
        <v>45469</v>
      </c>
      <c r="B243" s="1" t="n">
        <v>304.809998</v>
      </c>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342" t="n">
        <v>45470</v>
      </c>
      <c r="B244" s="1" t="n">
        <v>308.299988</v>
      </c>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342" t="n">
        <v>45471</v>
      </c>
      <c r="B245" s="1" t="n">
        <v>298.700012</v>
      </c>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342" t="n">
        <v>45474</v>
      </c>
      <c r="B246" s="1" t="n">
        <v>302.359985</v>
      </c>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342" t="n">
        <v>45475</v>
      </c>
      <c r="B247" s="1" t="n">
        <v>301.670013</v>
      </c>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342" t="n">
        <v>45476</v>
      </c>
      <c r="B248" s="1" t="n">
        <v>300.320007</v>
      </c>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342" t="n">
        <v>45478</v>
      </c>
      <c r="B249" s="1" t="n">
        <v>298.140015</v>
      </c>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342" t="n">
        <v>45481</v>
      </c>
      <c r="B250" s="1" t="n">
        <v>294.029999</v>
      </c>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342" t="n">
        <v>45482</v>
      </c>
      <c r="B251" s="1" t="n">
        <v>289.869995</v>
      </c>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342" t="n">
        <v>45483</v>
      </c>
      <c r="B252" s="1" t="n">
        <v>288.079987</v>
      </c>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342" t="n">
        <v>45484</v>
      </c>
      <c r="B253" s="1" t="n">
        <v>289.200012</v>
      </c>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342" t="n">
        <v>45485</v>
      </c>
      <c r="B254" s="1" t="n">
        <v>290.690002</v>
      </c>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AE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31"/>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c r="AC1" s="1" t="n"/>
      <c r="AD1" s="1" t="n"/>
      <c r="AE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c r="AA2" s="1" t="n"/>
      <c r="AB2" s="1" t="n"/>
      <c r="AC2" s="1" t="n"/>
      <c r="AD2" s="1" t="n"/>
      <c r="AE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c r="AC3" s="1" t="n"/>
      <c r="AD3" s="1" t="n"/>
      <c r="AE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c r="AA4" s="1" t="n"/>
      <c r="AB4" s="1" t="n"/>
      <c r="AC4" s="1" t="n"/>
      <c r="AD4" s="1" t="n"/>
      <c r="AE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c r="AC5" s="1" t="n"/>
      <c r="AD5" s="1" t="n"/>
      <c r="AE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c r="AA6" s="1" t="n"/>
      <c r="AB6" s="1" t="n"/>
      <c r="AC6" s="1" t="n"/>
      <c r="AD6" s="1" t="n"/>
      <c r="AE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c r="AC7" s="1" t="n"/>
      <c r="AD7" s="1" t="n"/>
      <c r="AE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c r="AA8" s="1" t="n"/>
      <c r="AB8" s="1" t="n"/>
      <c r="AC8" s="1" t="n"/>
      <c r="AD8" s="1" t="n"/>
      <c r="AE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c r="AA9" s="1" t="n"/>
      <c r="AB9" s="1" t="n"/>
      <c r="AC9" s="1" t="n"/>
      <c r="AD9" s="1" t="n"/>
      <c r="AE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c r="AA10" s="1" t="n"/>
      <c r="AB10" s="1" t="n"/>
      <c r="AC10" s="1" t="n"/>
      <c r="AD10" s="1" t="n"/>
      <c r="AE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c r="AA11" s="1" t="n"/>
      <c r="AB11" s="1" t="n"/>
      <c r="AC11" s="1" t="n"/>
      <c r="AD11" s="1" t="n"/>
      <c r="AE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c r="AA12" s="1" t="n"/>
      <c r="AB12" s="1" t="n"/>
      <c r="AC12" s="1" t="n"/>
      <c r="AD12" s="1" t="n"/>
      <c r="AE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c r="AA13" s="1" t="n"/>
      <c r="AB13" s="1" t="n"/>
      <c r="AC13" s="1" t="n"/>
      <c r="AD13" s="1" t="n"/>
      <c r="AE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c r="AA14" s="1" t="n"/>
      <c r="AB14" s="1" t="n"/>
      <c r="AC14" s="1" t="n"/>
      <c r="AD14" s="1" t="n"/>
      <c r="AE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c r="AC15" s="1" t="n"/>
      <c r="AD15" s="1" t="n"/>
      <c r="AE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c r="AA16" s="1" t="n"/>
      <c r="AB16" s="1" t="n"/>
      <c r="AC16" s="1" t="n"/>
      <c r="AD16" s="1" t="n"/>
      <c r="AE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c r="AA17" s="1" t="n"/>
      <c r="AB17" s="1" t="n"/>
      <c r="AC17" s="1" t="n"/>
      <c r="AD17" s="1" t="n"/>
      <c r="AE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c r="AA18" s="1" t="n"/>
      <c r="AB18" s="1" t="n"/>
      <c r="AC18" s="1" t="n"/>
      <c r="AD18" s="1" t="n"/>
      <c r="AE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c r="AA19" s="1" t="n"/>
      <c r="AB19" s="1" t="n"/>
      <c r="AC19" s="1" t="n"/>
      <c r="AD19" s="1" t="n"/>
      <c r="AE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c r="AC20" s="1" t="n"/>
      <c r="AD20" s="1" t="n"/>
      <c r="AE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c r="AA21" s="1" t="n"/>
      <c r="AB21" s="1" t="n"/>
      <c r="AC21" s="1" t="n"/>
      <c r="AD21" s="1" t="n"/>
      <c r="AE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c r="AA22" s="1" t="n"/>
      <c r="AB22" s="1" t="n"/>
      <c r="AC22" s="1" t="n"/>
      <c r="AD22" s="1" t="n"/>
      <c r="AE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c r="AA23" s="1" t="n"/>
      <c r="AB23" s="1" t="n"/>
      <c r="AC23" s="1" t="n"/>
      <c r="AD23" s="1" t="n"/>
      <c r="AE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c r="AA24" s="1" t="n"/>
      <c r="AB24" s="1" t="n"/>
      <c r="AC24" s="1" t="n"/>
      <c r="AD24" s="1" t="n"/>
      <c r="AE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c r="AC25" s="1" t="n"/>
      <c r="AD25" s="1" t="n"/>
      <c r="AE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c r="AA26" s="1" t="n"/>
      <c r="AB26" s="1" t="n"/>
      <c r="AC26" s="1" t="n"/>
      <c r="AD26" s="1" t="n"/>
      <c r="AE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c r="AA27" s="1" t="n"/>
      <c r="AB27" s="1" t="n"/>
      <c r="AC27" s="1" t="n"/>
      <c r="AD27" s="1" t="n"/>
      <c r="AE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c r="AA28" s="1" t="n"/>
      <c r="AB28" s="1" t="n"/>
      <c r="AC28" s="1" t="n"/>
      <c r="AD28" s="1" t="n"/>
      <c r="AE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c r="AA29" s="1" t="n"/>
      <c r="AB29" s="1" t="n"/>
      <c r="AC29" s="1" t="n"/>
      <c r="AD29" s="1" t="n"/>
      <c r="AE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c r="AA30" s="1" t="n"/>
      <c r="AB30" s="1" t="n"/>
      <c r="AC30" s="1" t="n"/>
      <c r="AD30" s="1" t="n"/>
      <c r="AE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c r="AA31" s="1" t="n"/>
      <c r="AB31" s="1" t="n"/>
      <c r="AC31" s="1" t="n"/>
      <c r="AD31" s="1" t="n"/>
      <c r="AE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c r="AA32" s="1" t="n"/>
      <c r="AB32" s="1" t="n"/>
      <c r="AC32" s="1" t="n"/>
      <c r="AD32" s="1" t="n"/>
      <c r="AE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c r="AA33" s="1" t="n"/>
      <c r="AB33" s="1" t="n"/>
      <c r="AC33" s="1" t="n"/>
      <c r="AD33" s="1" t="n"/>
      <c r="AE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c r="AA34" s="1" t="n"/>
      <c r="AB34" s="1" t="n"/>
      <c r="AC34" s="1" t="n"/>
      <c r="AD34" s="1" t="n"/>
      <c r="AE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c r="AA35" s="1" t="n"/>
      <c r="AB35" s="1" t="n"/>
      <c r="AC35" s="1" t="n"/>
      <c r="AD35" s="1" t="n"/>
      <c r="AE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c r="AA36" s="1" t="n"/>
      <c r="AB36" s="1" t="n"/>
      <c r="AC36" s="1" t="n"/>
      <c r="AD36" s="1" t="n"/>
      <c r="AE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c r="AA37" s="1" t="n"/>
      <c r="AB37" s="1" t="n"/>
      <c r="AC37" s="1" t="n"/>
      <c r="AD37" s="1" t="n"/>
      <c r="AE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c r="AA38" s="1" t="n"/>
      <c r="AB38" s="1" t="n"/>
      <c r="AC38" s="1" t="n"/>
      <c r="AD38" s="1" t="n"/>
      <c r="AE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c r="AC39" s="1" t="n"/>
      <c r="AD39" s="1" t="n"/>
      <c r="AE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c r="AA40" s="1" t="n"/>
      <c r="AB40" s="1" t="n"/>
      <c r="AC40" s="1" t="n"/>
      <c r="AD40" s="1" t="n"/>
      <c r="AE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c r="AA41" s="1" t="n"/>
      <c r="AB41" s="1" t="n"/>
      <c r="AC41" s="1" t="n"/>
      <c r="AD41" s="1" t="n"/>
      <c r="AE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c r="AA42" s="1" t="n"/>
      <c r="AB42" s="1" t="n"/>
      <c r="AC42" s="1" t="n"/>
      <c r="AD42" s="1" t="n"/>
      <c r="AE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c r="AC43" s="1" t="n"/>
      <c r="AD43" s="1" t="n"/>
      <c r="AE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c r="AA44" s="1" t="n"/>
      <c r="AB44" s="1" t="n"/>
      <c r="AC44" s="1" t="n"/>
      <c r="AD44" s="1" t="n"/>
      <c r="AE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c r="AA45" s="1" t="n"/>
      <c r="AB45" s="1" t="n"/>
      <c r="AC45" s="1" t="n"/>
      <c r="AD45" s="1" t="n"/>
      <c r="AE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c r="AA46" s="1" t="n"/>
      <c r="AB46" s="1" t="n"/>
      <c r="AC46" s="1" t="n"/>
      <c r="AD46" s="1" t="n"/>
      <c r="AE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c r="AA47" s="1" t="n"/>
      <c r="AB47" s="1" t="n"/>
      <c r="AC47" s="1" t="n"/>
      <c r="AD47" s="1" t="n"/>
      <c r="AE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c r="AA48" s="1" t="n"/>
      <c r="AB48" s="1" t="n"/>
      <c r="AC48" s="1" t="n"/>
      <c r="AD48" s="1" t="n"/>
      <c r="AE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c r="AA49" s="1" t="n"/>
      <c r="AB49" s="1" t="n"/>
      <c r="AC49" s="1" t="n"/>
      <c r="AD49" s="1" t="n"/>
      <c r="AE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c r="AA50" s="1" t="n"/>
      <c r="AB50" s="1" t="n"/>
      <c r="AC50" s="1" t="n"/>
      <c r="AD50" s="1" t="n"/>
      <c r="AE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c r="AA51" s="1" t="n"/>
      <c r="AB51" s="1" t="n"/>
      <c r="AC51" s="1" t="n"/>
      <c r="AD51" s="1" t="n"/>
      <c r="AE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c r="AA52" s="1" t="n"/>
      <c r="AB52" s="1" t="n"/>
      <c r="AC52" s="1" t="n"/>
      <c r="AD52" s="1" t="n"/>
      <c r="AE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c r="AA53" s="1" t="n"/>
      <c r="AB53" s="1" t="n"/>
      <c r="AC53" s="1" t="n"/>
      <c r="AD53" s="1" t="n"/>
      <c r="AE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c r="AA54" s="1" t="n"/>
      <c r="AB54" s="1" t="n"/>
      <c r="AC54" s="1" t="n"/>
      <c r="AD54" s="1" t="n"/>
      <c r="AE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c r="AA55" s="1" t="n"/>
      <c r="AB55" s="1" t="n"/>
      <c r="AC55" s="1" t="n"/>
      <c r="AD55" s="1" t="n"/>
      <c r="AE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c r="AA56" s="1" t="n"/>
      <c r="AB56" s="1" t="n"/>
      <c r="AC56" s="1" t="n"/>
      <c r="AD56" s="1" t="n"/>
      <c r="AE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c r="AA57" s="1" t="n"/>
      <c r="AB57" s="1" t="n"/>
      <c r="AC57" s="1" t="n"/>
      <c r="AD57" s="1" t="n"/>
      <c r="AE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c r="AA58" s="1" t="n"/>
      <c r="AB58" s="1" t="n"/>
      <c r="AC58" s="1" t="n"/>
      <c r="AD58" s="1" t="n"/>
      <c r="AE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c r="AA59" s="1" t="n"/>
      <c r="AB59" s="1" t="n"/>
      <c r="AC59" s="1" t="n"/>
      <c r="AD59" s="1" t="n"/>
      <c r="AE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c r="AC60" s="1" t="n"/>
      <c r="AD60" s="1" t="n"/>
      <c r="AE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c r="AA61" s="1" t="n"/>
      <c r="AB61" s="1" t="n"/>
      <c r="AC61" s="1" t="n"/>
      <c r="AD61" s="1" t="n"/>
      <c r="AE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c r="AC62" s="1" t="n"/>
      <c r="AD62" s="1" t="n"/>
      <c r="AE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c r="AA63" s="1" t="n"/>
      <c r="AB63" s="1" t="n"/>
      <c r="AC63" s="1" t="n"/>
      <c r="AD63" s="1" t="n"/>
      <c r="AE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c r="AC64" s="1" t="n"/>
      <c r="AD64" s="1" t="n"/>
      <c r="AE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c r="AA65" s="1" t="n"/>
      <c r="AB65" s="1" t="n"/>
      <c r="AC65" s="1" t="n"/>
      <c r="AD65" s="1" t="n"/>
      <c r="AE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c r="AA66" s="1" t="n"/>
      <c r="AB66" s="1" t="n"/>
      <c r="AC66" s="1" t="n"/>
      <c r="AD66" s="1" t="n"/>
      <c r="AE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c r="AA67" s="1" t="n"/>
      <c r="AB67" s="1" t="n"/>
      <c r="AC67" s="1" t="n"/>
      <c r="AD67" s="1" t="n"/>
      <c r="AE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c r="AA68" s="1" t="n"/>
      <c r="AB68" s="1" t="n"/>
      <c r="AC68" s="1" t="n"/>
      <c r="AD68" s="1" t="n"/>
      <c r="AE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c r="AA69" s="1" t="n"/>
      <c r="AB69" s="1" t="n"/>
      <c r="AC69" s="1" t="n"/>
      <c r="AD69" s="1" t="n"/>
      <c r="AE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c r="AC70" s="1" t="n"/>
      <c r="AD70" s="1" t="n"/>
      <c r="AE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c r="AA71" s="1" t="n"/>
      <c r="AB71" s="1" t="n"/>
      <c r="AC71" s="1" t="n"/>
      <c r="AD71" s="1" t="n"/>
      <c r="AE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c r="AA72" s="1" t="n"/>
      <c r="AB72" s="1" t="n"/>
      <c r="AC72" s="1" t="n"/>
      <c r="AD72" s="1" t="n"/>
      <c r="AE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c r="AA73" s="1" t="n"/>
      <c r="AB73" s="1" t="n"/>
      <c r="AC73" s="1" t="n"/>
      <c r="AD73" s="1" t="n"/>
      <c r="AE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c r="AA74" s="1" t="n"/>
      <c r="AB74" s="1" t="n"/>
      <c r="AC74" s="1" t="n"/>
      <c r="AD74" s="1" t="n"/>
      <c r="AE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c r="AA75" s="1" t="n"/>
      <c r="AB75" s="1" t="n"/>
      <c r="AC75" s="1" t="n"/>
      <c r="AD75" s="1" t="n"/>
      <c r="AE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c r="AC76" s="1" t="n"/>
      <c r="AD76" s="1" t="n"/>
      <c r="AE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c r="AA77" s="1" t="n"/>
      <c r="AB77" s="1" t="n"/>
      <c r="AC77" s="1" t="n"/>
      <c r="AD77" s="1" t="n"/>
      <c r="AE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c r="AA78" s="1" t="n"/>
      <c r="AB78" s="1" t="n"/>
      <c r="AC78" s="1" t="n"/>
      <c r="AD78" s="1" t="n"/>
      <c r="AE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c r="AA79" s="1" t="n"/>
      <c r="AB79" s="1" t="n"/>
      <c r="AC79" s="1" t="n"/>
      <c r="AD79" s="1" t="n"/>
      <c r="AE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c r="AA80" s="1" t="n"/>
      <c r="AB80" s="1" t="n"/>
      <c r="AC80" s="1" t="n"/>
      <c r="AD80" s="1" t="n"/>
      <c r="AE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c r="AA81" s="1" t="n"/>
      <c r="AB81" s="1" t="n"/>
      <c r="AC81" s="1" t="n"/>
      <c r="AD81" s="1" t="n"/>
      <c r="AE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c r="AC82" s="1" t="n"/>
      <c r="AD82" s="1" t="n"/>
      <c r="AE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c r="AA83" s="1" t="n"/>
      <c r="AB83" s="1" t="n"/>
      <c r="AC83" s="1" t="n"/>
      <c r="AD83" s="1" t="n"/>
      <c r="AE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c r="AA84" s="1" t="n"/>
      <c r="AB84" s="1" t="n"/>
      <c r="AC84" s="1" t="n"/>
      <c r="AD84" s="1" t="n"/>
      <c r="AE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c r="AA85" s="1" t="n"/>
      <c r="AB85" s="1" t="n"/>
      <c r="AC85" s="1" t="n"/>
      <c r="AD85" s="1" t="n"/>
      <c r="AE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c r="AA86" s="1" t="n"/>
      <c r="AB86" s="1" t="n"/>
      <c r="AC86" s="1" t="n"/>
      <c r="AD86" s="1" t="n"/>
      <c r="AE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c r="AA87" s="1" t="n"/>
      <c r="AB87" s="1" t="n"/>
      <c r="AC87" s="1" t="n"/>
      <c r="AD87" s="1" t="n"/>
      <c r="AE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c r="AA88" s="1" t="n"/>
      <c r="AB88" s="1" t="n"/>
      <c r="AC88" s="1" t="n"/>
      <c r="AD88" s="1" t="n"/>
      <c r="AE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c r="AA89" s="1" t="n"/>
      <c r="AB89" s="1" t="n"/>
      <c r="AC89" s="1" t="n"/>
      <c r="AD89" s="1" t="n"/>
      <c r="AE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c r="AA90" s="1" t="n"/>
      <c r="AB90" s="1" t="n"/>
      <c r="AC90" s="1" t="n"/>
      <c r="AD90" s="1" t="n"/>
      <c r="AE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c r="AA91" s="1" t="n"/>
      <c r="AB91" s="1" t="n"/>
      <c r="AC91" s="1" t="n"/>
      <c r="AD91" s="1" t="n"/>
      <c r="AE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c r="AA92" s="1" t="n"/>
      <c r="AB92" s="1" t="n"/>
      <c r="AC92" s="1" t="n"/>
      <c r="AD92" s="1" t="n"/>
      <c r="AE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c r="AC93" s="1" t="n"/>
      <c r="AD93" s="1" t="n"/>
      <c r="AE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c r="AA94" s="1" t="n"/>
      <c r="AB94" s="1" t="n"/>
      <c r="AC94" s="1" t="n"/>
      <c r="AD94" s="1" t="n"/>
      <c r="AE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c r="AA95" s="1" t="n"/>
      <c r="AB95" s="1" t="n"/>
      <c r="AC95" s="1" t="n"/>
      <c r="AD95" s="1" t="n"/>
      <c r="AE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c r="AA96" s="1" t="n"/>
      <c r="AB96" s="1" t="n"/>
      <c r="AC96" s="1" t="n"/>
      <c r="AD96" s="1" t="n"/>
      <c r="AE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c r="AA97" s="1" t="n"/>
      <c r="AB97" s="1" t="n"/>
      <c r="AC97" s="1" t="n"/>
      <c r="AD97" s="1" t="n"/>
      <c r="AE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c r="AA98" s="1" t="n"/>
      <c r="AB98" s="1" t="n"/>
      <c r="AC98" s="1" t="n"/>
      <c r="AD98" s="1" t="n"/>
      <c r="AE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c r="AA99" s="1" t="n"/>
      <c r="AB99" s="1" t="n"/>
      <c r="AC99" s="1" t="n"/>
      <c r="AD99" s="1" t="n"/>
      <c r="AE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c r="AC100" s="1" t="n"/>
      <c r="AD100" s="1" t="n"/>
      <c r="AE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c r="AA101" s="1" t="n"/>
      <c r="AB101" s="1" t="n"/>
      <c r="AC101" s="1" t="n"/>
      <c r="AD101" s="1" t="n"/>
      <c r="AE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c r="AA102" s="1" t="n"/>
      <c r="AB102" s="1" t="n"/>
      <c r="AC102" s="1" t="n"/>
      <c r="AD102" s="1" t="n"/>
      <c r="AE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c r="AA103" s="1" t="n"/>
      <c r="AB103" s="1" t="n"/>
      <c r="AC103" s="1" t="n"/>
      <c r="AD103" s="1" t="n"/>
      <c r="AE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c r="AA104" s="1" t="n"/>
      <c r="AB104" s="1" t="n"/>
      <c r="AC104" s="1" t="n"/>
      <c r="AD104" s="1" t="n"/>
      <c r="AE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c r="AC105" s="1" t="n"/>
      <c r="AD105" s="1" t="n"/>
      <c r="AE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c r="AA106" s="1" t="n"/>
      <c r="AB106" s="1" t="n"/>
      <c r="AC106" s="1" t="n"/>
      <c r="AD106" s="1" t="n"/>
      <c r="AE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c r="AC107" s="1" t="n"/>
      <c r="AD107" s="1" t="n"/>
      <c r="AE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c r="AA108" s="1" t="n"/>
      <c r="AB108" s="1" t="n"/>
      <c r="AC108" s="1" t="n"/>
      <c r="AD108" s="1" t="n"/>
      <c r="AE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c r="AC109" s="1" t="n"/>
      <c r="AD109" s="1" t="n"/>
      <c r="AE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c r="AA110" s="1" t="n"/>
      <c r="AB110" s="1" t="n"/>
      <c r="AC110" s="1" t="n"/>
      <c r="AD110" s="1" t="n"/>
      <c r="AE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c r="AC111" s="1" t="n"/>
      <c r="AD111" s="1" t="n"/>
      <c r="AE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c r="AA112" s="1" t="n"/>
      <c r="AB112" s="1" t="n"/>
      <c r="AC112" s="1" t="n"/>
      <c r="AD112" s="1" t="n"/>
      <c r="AE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c r="AC113" s="1" t="n"/>
      <c r="AD113" s="1" t="n"/>
      <c r="AE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c r="AC114" s="1" t="n"/>
      <c r="AD114" s="1" t="n"/>
      <c r="AE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c r="AA115" s="1" t="n"/>
      <c r="AB115" s="1" t="n"/>
      <c r="AC115" s="1" t="n"/>
      <c r="AD115" s="1" t="n"/>
      <c r="AE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c r="AA116" s="1" t="n"/>
      <c r="AB116" s="1" t="n"/>
      <c r="AC116" s="1" t="n"/>
      <c r="AD116" s="1" t="n"/>
      <c r="AE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c r="AA117" s="1" t="n"/>
      <c r="AB117" s="1" t="n"/>
      <c r="AC117" s="1" t="n"/>
      <c r="AD117" s="1" t="n"/>
      <c r="AE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c r="AA118" s="1" t="n"/>
      <c r="AB118" s="1" t="n"/>
      <c r="AC118" s="1" t="n"/>
      <c r="AD118" s="1" t="n"/>
      <c r="AE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c r="AC119" s="1" t="n"/>
      <c r="AD119" s="1" t="n"/>
      <c r="AE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c r="AA120" s="1" t="n"/>
      <c r="AB120" s="1" t="n"/>
      <c r="AC120" s="1" t="n"/>
      <c r="AD120" s="1" t="n"/>
      <c r="AE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c r="AA121" s="1" t="n"/>
      <c r="AB121" s="1" t="n"/>
      <c r="AC121" s="1" t="n"/>
      <c r="AD121" s="1" t="n"/>
      <c r="AE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c r="AA122" s="1" t="n"/>
      <c r="AB122" s="1" t="n"/>
      <c r="AC122" s="1" t="n"/>
      <c r="AD122" s="1" t="n"/>
      <c r="AE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c r="AC123" s="1" t="n"/>
      <c r="AD123" s="1" t="n"/>
      <c r="AE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c r="AA124" s="1" t="n"/>
      <c r="AB124" s="1" t="n"/>
      <c r="AC124" s="1" t="n"/>
      <c r="AD124" s="1" t="n"/>
      <c r="AE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c r="AA125" s="1" t="n"/>
      <c r="AB125" s="1" t="n"/>
      <c r="AC125" s="1" t="n"/>
      <c r="AD125" s="1" t="n"/>
      <c r="AE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c r="AA126" s="1" t="n"/>
      <c r="AB126" s="1" t="n"/>
      <c r="AC126" s="1" t="n"/>
      <c r="AD126" s="1" t="n"/>
      <c r="AE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c r="AA127" s="1" t="n"/>
      <c r="AB127" s="1" t="n"/>
      <c r="AC127" s="1" t="n"/>
      <c r="AD127" s="1" t="n"/>
      <c r="AE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c r="AA128" s="1" t="n"/>
      <c r="AB128" s="1" t="n"/>
      <c r="AC128" s="1" t="n"/>
      <c r="AD128" s="1" t="n"/>
      <c r="AE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c r="AC129" s="1" t="n"/>
      <c r="AD129" s="1" t="n"/>
      <c r="AE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c r="AA130" s="1" t="n"/>
      <c r="AB130" s="1" t="n"/>
      <c r="AC130" s="1" t="n"/>
      <c r="AD130" s="1" t="n"/>
      <c r="AE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c r="AA131" s="1" t="n"/>
      <c r="AB131" s="1" t="n"/>
      <c r="AC131" s="1" t="n"/>
      <c r="AD131" s="1" t="n"/>
      <c r="AE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c r="AA132" s="1" t="n"/>
      <c r="AB132" s="1" t="n"/>
      <c r="AC132" s="1" t="n"/>
      <c r="AD132" s="1" t="n"/>
      <c r="AE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c r="AA133" s="1" t="n"/>
      <c r="AB133" s="1" t="n"/>
      <c r="AC133" s="1" t="n"/>
      <c r="AD133" s="1" t="n"/>
      <c r="AE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c r="AA134" s="1" t="n"/>
      <c r="AB134" s="1" t="n"/>
      <c r="AC134" s="1" t="n"/>
      <c r="AD134" s="1" t="n"/>
      <c r="AE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c r="AC135" s="1" t="n"/>
      <c r="AD135" s="1" t="n"/>
      <c r="AE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c r="AC136" s="1" t="n"/>
      <c r="AD136" s="1" t="n"/>
      <c r="AE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c r="AC137" s="1" t="n"/>
      <c r="AD137" s="1" t="n"/>
      <c r="AE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c r="AC138" s="1" t="n"/>
      <c r="AD138" s="1" t="n"/>
      <c r="AE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c r="AC139" s="1" t="n"/>
      <c r="AD139" s="1" t="n"/>
      <c r="AE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c r="AC140" s="1" t="n"/>
      <c r="AD140" s="1" t="n"/>
      <c r="AE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c r="AC141" s="1" t="n"/>
      <c r="AD141" s="1" t="n"/>
      <c r="AE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c r="AC142" s="1" t="n"/>
      <c r="AD142" s="1" t="n"/>
      <c r="AE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c r="AC143" s="1" t="n"/>
      <c r="AD143" s="1" t="n"/>
      <c r="AE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c r="AC144" s="1" t="n"/>
      <c r="AD144" s="1" t="n"/>
      <c r="AE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c r="AC145" s="1" t="n"/>
      <c r="AD145" s="1" t="n"/>
      <c r="AE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c r="AC146" s="1" t="n"/>
      <c r="AD146" s="1" t="n"/>
      <c r="AE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c r="AC147" s="1" t="n"/>
      <c r="AD147" s="1" t="n"/>
      <c r="AE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c r="AC148" s="1" t="n"/>
      <c r="AD148" s="1" t="n"/>
      <c r="AE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c r="AC149" s="1" t="n"/>
      <c r="AD149" s="1" t="n"/>
      <c r="AE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c r="AC150" s="1" t="n"/>
      <c r="AD150" s="1" t="n"/>
      <c r="AE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c r="AC151" s="1" t="n"/>
      <c r="AD151" s="1" t="n"/>
      <c r="AE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c r="AC152" s="1" t="n"/>
      <c r="AD152" s="1" t="n"/>
      <c r="AE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c r="AC153" s="1" t="n"/>
      <c r="AD153" s="1" t="n"/>
      <c r="AE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c r="AC154" s="1" t="n"/>
      <c r="AD154" s="1" t="n"/>
      <c r="AE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c r="AC155" s="1" t="n"/>
      <c r="AD155" s="1" t="n"/>
      <c r="AE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c r="AC156" s="1" t="n"/>
      <c r="AD156" s="1" t="n"/>
      <c r="AE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c r="AC157" s="1" t="n"/>
      <c r="AD157" s="1" t="n"/>
      <c r="AE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c r="AC158" s="1" t="n"/>
      <c r="AD158" s="1" t="n"/>
      <c r="AE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c r="AC159" s="1" t="n"/>
      <c r="AD159" s="1" t="n"/>
      <c r="AE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c r="AC160" s="1" t="n"/>
      <c r="AD160" s="1" t="n"/>
      <c r="AE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c r="AC161" s="1" t="n"/>
      <c r="AD161" s="1" t="n"/>
      <c r="AE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c r="AC162" s="1" t="n"/>
      <c r="AD162" s="1" t="n"/>
      <c r="AE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c r="AC163" s="1" t="n"/>
      <c r="AD163" s="1" t="n"/>
      <c r="AE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c r="AC164" s="1" t="n"/>
      <c r="AD164" s="1" t="n"/>
      <c r="AE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c r="AC165" s="1" t="n"/>
      <c r="AD165" s="1" t="n"/>
      <c r="AE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c r="AC166" s="1" t="n"/>
      <c r="AD166" s="1" t="n"/>
      <c r="AE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c r="AC167" s="1" t="n"/>
      <c r="AD167" s="1" t="n"/>
      <c r="AE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c r="AC168" s="1" t="n"/>
      <c r="AD168" s="1" t="n"/>
      <c r="AE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c r="AC169" s="1" t="n"/>
      <c r="AD169" s="1" t="n"/>
      <c r="AE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c r="AC170" s="1" t="n"/>
      <c r="AD170" s="1" t="n"/>
      <c r="AE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c r="AC171" s="1" t="n"/>
      <c r="AD171" s="1" t="n"/>
      <c r="AE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c r="AC172" s="1" t="n"/>
      <c r="AD172" s="1" t="n"/>
      <c r="AE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c r="AC173" s="1" t="n"/>
      <c r="AD173" s="1" t="n"/>
      <c r="AE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c r="AC174" s="1" t="n"/>
      <c r="AD174" s="1" t="n"/>
      <c r="AE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c r="AC175" s="1" t="n"/>
      <c r="AD175" s="1" t="n"/>
      <c r="AE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c r="AC176" s="1" t="n"/>
      <c r="AD176" s="1" t="n"/>
      <c r="AE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c r="AC177" s="1" t="n"/>
      <c r="AD177" s="1" t="n"/>
      <c r="AE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c r="AC178" s="1" t="n"/>
      <c r="AD178" s="1" t="n"/>
      <c r="AE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c r="AC179" s="1" t="n"/>
      <c r="AD179" s="1" t="n"/>
      <c r="AE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c r="AC180" s="1" t="n"/>
      <c r="AD180" s="1" t="n"/>
      <c r="AE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c r="AC181" s="1" t="n"/>
      <c r="AD181" s="1" t="n"/>
      <c r="AE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c r="AC182" s="1" t="n"/>
      <c r="AD182" s="1" t="n"/>
      <c r="AE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c r="AC183" s="1" t="n"/>
      <c r="AD183" s="1" t="n"/>
      <c r="AE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c r="AC184" s="1" t="n"/>
      <c r="AD184" s="1" t="n"/>
      <c r="AE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c r="AC185" s="1" t="n"/>
      <c r="AD185" s="1" t="n"/>
      <c r="AE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c r="AC186" s="1" t="n"/>
      <c r="AD186" s="1" t="n"/>
      <c r="AE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c r="AC187" s="1" t="n"/>
      <c r="AD187" s="1" t="n"/>
      <c r="AE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c r="AC188" s="1" t="n"/>
      <c r="AD188" s="1" t="n"/>
      <c r="AE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c r="AC189" s="1" t="n"/>
      <c r="AD189" s="1" t="n"/>
      <c r="AE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c r="AC190" s="1" t="n"/>
      <c r="AD190" s="1" t="n"/>
      <c r="AE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c r="AC191" s="1" t="n"/>
      <c r="AD191" s="1" t="n"/>
      <c r="AE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c r="AC192" s="1" t="n"/>
      <c r="AD192" s="1" t="n"/>
      <c r="AE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c r="AC193" s="1" t="n"/>
      <c r="AD193" s="1" t="n"/>
      <c r="AE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c r="AC194" s="1" t="n"/>
      <c r="AD194" s="1" t="n"/>
      <c r="AE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c r="AC195" s="1" t="n"/>
      <c r="AD195" s="1" t="n"/>
      <c r="AE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c r="AC196" s="1" t="n"/>
      <c r="AD196" s="1" t="n"/>
      <c r="AE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c r="AC197" s="1" t="n"/>
      <c r="AD197" s="1" t="n"/>
      <c r="AE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c r="AC198" s="1" t="n"/>
      <c r="AD198" s="1" t="n"/>
      <c r="AE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c r="AC199" s="1" t="n"/>
      <c r="AD199" s="1" t="n"/>
      <c r="AE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c r="AC200" s="1" t="n"/>
      <c r="AD200" s="1" t="n"/>
      <c r="AE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c r="AC201" s="1" t="n"/>
      <c r="AD201" s="1" t="n"/>
      <c r="AE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c r="AC202" s="1" t="n"/>
      <c r="AD202" s="1" t="n"/>
      <c r="AE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c r="AC203" s="1" t="n"/>
      <c r="AD203" s="1" t="n"/>
      <c r="AE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c r="AC204" s="1" t="n"/>
      <c r="AD204" s="1" t="n"/>
      <c r="AE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c r="AC205" s="1" t="n"/>
      <c r="AD205" s="1" t="n"/>
      <c r="AE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c r="AC206" s="1" t="n"/>
      <c r="AD206" s="1" t="n"/>
      <c r="AE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c r="AC207" s="1" t="n"/>
      <c r="AD207" s="1" t="n"/>
      <c r="AE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c r="AC208" s="1" t="n"/>
      <c r="AD208" s="1" t="n"/>
      <c r="AE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c r="AC209" s="1" t="n"/>
      <c r="AD209" s="1" t="n"/>
      <c r="AE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c r="AC210" s="1" t="n"/>
      <c r="AD210" s="1" t="n"/>
      <c r="AE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c r="AC211" s="1" t="n"/>
      <c r="AD211" s="1" t="n"/>
      <c r="AE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c r="AC212" s="1" t="n"/>
      <c r="AD212" s="1" t="n"/>
      <c r="AE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c r="AC213" s="1" t="n"/>
      <c r="AD213" s="1" t="n"/>
      <c r="AE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c r="AC214" s="1" t="n"/>
      <c r="AD214" s="1" t="n"/>
      <c r="AE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c r="AC215" s="1" t="n"/>
      <c r="AD215" s="1" t="n"/>
      <c r="AE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c r="AC216" s="1" t="n"/>
      <c r="AD216" s="1" t="n"/>
      <c r="AE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c r="AC217" s="1" t="n"/>
      <c r="AD217" s="1" t="n"/>
      <c r="AE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c r="AC218" s="1" t="n"/>
      <c r="AD218" s="1" t="n"/>
      <c r="AE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c r="AC219" s="1" t="n"/>
      <c r="AD219" s="1" t="n"/>
      <c r="AE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c r="AC220" s="1" t="n"/>
      <c r="AD220" s="1" t="n"/>
      <c r="AE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c r="AC221" s="1" t="n"/>
      <c r="AD221" s="1" t="n"/>
      <c r="AE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c r="AC222" s="1" t="n"/>
      <c r="AD222" s="1" t="n"/>
      <c r="AE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c r="AC223" s="1" t="n"/>
      <c r="AD223" s="1" t="n"/>
      <c r="AE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c r="AC224" s="1" t="n"/>
      <c r="AD224" s="1" t="n"/>
      <c r="AE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c r="AC225" s="1" t="n"/>
      <c r="AD225" s="1" t="n"/>
      <c r="AE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c r="AC226" s="1" t="n"/>
      <c r="AD226" s="1" t="n"/>
      <c r="AE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c r="AC227" s="1" t="n"/>
      <c r="AD227" s="1" t="n"/>
      <c r="AE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c r="AC228" s="1" t="n"/>
      <c r="AD228" s="1" t="n"/>
      <c r="AE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c r="AC229" s="1" t="n"/>
      <c r="AD229" s="1" t="n"/>
      <c r="AE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c r="AC230" s="1" t="n"/>
      <c r="AD230" s="1" t="n"/>
      <c r="AE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c r="AC231" s="1" t="n"/>
      <c r="AD231" s="1" t="n"/>
      <c r="AE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c r="AC232" s="1" t="n"/>
      <c r="AD232" s="1" t="n"/>
      <c r="AE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c r="AC233" s="1" t="n"/>
      <c r="AD233" s="1" t="n"/>
      <c r="AE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c r="AC234" s="1" t="n"/>
      <c r="AD234" s="1" t="n"/>
      <c r="AE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c r="AC235" s="1" t="n"/>
      <c r="AD235" s="1" t="n"/>
      <c r="AE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c r="AC236" s="1" t="n"/>
      <c r="AD236" s="1" t="n"/>
      <c r="AE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c r="AC237" s="1" t="n"/>
      <c r="AD237" s="1" t="n"/>
      <c r="AE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c r="AC238" s="1" t="n"/>
      <c r="AD238" s="1" t="n"/>
      <c r="AE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c r="AC239" s="1" t="n"/>
      <c r="AD239" s="1" t="n"/>
      <c r="AE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c r="AC240" s="1" t="n"/>
      <c r="AD240" s="1" t="n"/>
      <c r="AE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c r="AC241" s="1" t="n"/>
      <c r="AD241" s="1" t="n"/>
      <c r="AE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c r="AC242" s="1" t="n"/>
      <c r="AD242" s="1" t="n"/>
      <c r="AE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c r="AC243" s="1" t="n"/>
      <c r="AD243" s="1" t="n"/>
      <c r="AE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c r="AC244" s="1" t="n"/>
      <c r="AD244" s="1" t="n"/>
      <c r="AE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c r="AC245" s="1" t="n"/>
      <c r="AD245" s="1" t="n"/>
      <c r="AE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c r="AC246" s="1" t="n"/>
      <c r="AD246" s="1" t="n"/>
      <c r="AE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c r="AC247" s="1" t="n"/>
      <c r="AD247" s="1" t="n"/>
      <c r="AE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c r="AC248" s="1" t="n"/>
      <c r="AD248" s="1" t="n"/>
      <c r="AE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c r="AC249" s="1" t="n"/>
      <c r="AD249" s="1" t="n"/>
      <c r="AE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c r="AC250" s="1" t="n"/>
      <c r="AD250" s="1" t="n"/>
      <c r="AE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c r="AC251" s="1" t="n"/>
      <c r="AD251" s="1" t="n"/>
      <c r="AE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c r="AC252" s="1" t="n"/>
      <c r="AD252" s="1" t="n"/>
      <c r="AE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c r="AC253" s="1" t="n"/>
      <c r="AD253" s="1" t="n"/>
      <c r="AE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c r="AC254" s="1" t="n"/>
      <c r="AD254" s="1" t="n"/>
      <c r="AE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c r="AC255" s="1" t="n"/>
      <c r="AD255" s="1" t="n"/>
      <c r="AE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c r="AC256" s="1" t="n"/>
      <c r="AD256" s="1" t="n"/>
      <c r="AE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c r="AC257" s="1" t="n"/>
      <c r="AD257" s="1" t="n"/>
      <c r="AE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c r="AC258" s="1" t="n"/>
      <c r="AD258" s="1" t="n"/>
      <c r="AE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c r="AC259" s="1" t="n"/>
      <c r="AD259" s="1" t="n"/>
      <c r="AE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c r="AC260" s="1" t="n"/>
      <c r="AD260" s="1" t="n"/>
      <c r="AE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c r="AC261" s="1" t="n"/>
      <c r="AD261" s="1" t="n"/>
      <c r="AE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c r="AC262" s="1" t="n"/>
      <c r="AD262" s="1" t="n"/>
      <c r="AE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c r="AC263" s="1" t="n"/>
      <c r="AD263" s="1" t="n"/>
      <c r="AE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c r="AC264" s="1" t="n"/>
      <c r="AD264" s="1" t="n"/>
      <c r="AE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c r="AC265" s="1" t="n"/>
      <c r="AD265" s="1" t="n"/>
      <c r="AE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c r="AC266" s="1" t="n"/>
      <c r="AD266" s="1" t="n"/>
      <c r="AE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c r="AC267" s="1" t="n"/>
      <c r="AD267" s="1" t="n"/>
      <c r="AE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c r="AC268" s="1" t="n"/>
      <c r="AD268" s="1" t="n"/>
      <c r="AE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c r="AC269" s="1" t="n"/>
      <c r="AD269" s="1" t="n"/>
      <c r="AE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c r="AC270" s="1" t="n"/>
      <c r="AD270" s="1" t="n"/>
      <c r="AE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c r="AC271" s="1" t="n"/>
      <c r="AD271" s="1" t="n"/>
      <c r="AE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c r="AC272" s="1" t="n"/>
      <c r="AD272" s="1" t="n"/>
      <c r="AE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c r="AC273" s="1" t="n"/>
      <c r="AD273" s="1" t="n"/>
      <c r="AE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c r="AC274" s="1" t="n"/>
      <c r="AD274" s="1" t="n"/>
      <c r="AE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c r="AC275" s="1" t="n"/>
      <c r="AD275" s="1" t="n"/>
      <c r="AE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c r="AC276" s="1" t="n"/>
      <c r="AD276" s="1" t="n"/>
      <c r="AE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c r="AC277" s="1" t="n"/>
      <c r="AD277" s="1" t="n"/>
      <c r="AE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c r="AC278" s="1" t="n"/>
      <c r="AD278" s="1" t="n"/>
      <c r="AE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c r="AC279" s="1" t="n"/>
      <c r="AD279" s="1" t="n"/>
      <c r="AE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c r="AC280" s="1" t="n"/>
      <c r="AD280" s="1" t="n"/>
      <c r="AE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c r="AC281" s="1" t="n"/>
      <c r="AD281" s="1" t="n"/>
      <c r="AE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c r="AC282" s="1" t="n"/>
      <c r="AD282" s="1" t="n"/>
      <c r="AE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c r="AC283" s="1" t="n"/>
      <c r="AD283" s="1" t="n"/>
      <c r="AE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c r="AC284" s="1" t="n"/>
      <c r="AD284" s="1" t="n"/>
      <c r="AE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c r="AC285" s="1" t="n"/>
      <c r="AD285" s="1" t="n"/>
      <c r="AE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c r="AC286" s="1" t="n"/>
      <c r="AD286" s="1" t="n"/>
      <c r="AE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c r="AC287" s="1" t="n"/>
      <c r="AD287" s="1" t="n"/>
      <c r="AE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c r="AC288" s="1" t="n"/>
      <c r="AD288" s="1" t="n"/>
      <c r="AE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c r="AC289" s="1" t="n"/>
      <c r="AD289" s="1" t="n"/>
      <c r="AE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c r="AC290" s="1" t="n"/>
      <c r="AD290" s="1" t="n"/>
      <c r="AE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c r="AC291" s="1" t="n"/>
      <c r="AD291" s="1" t="n"/>
      <c r="AE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c r="AC292" s="1" t="n"/>
      <c r="AD292" s="1" t="n"/>
      <c r="AE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c r="AC293" s="1" t="n"/>
      <c r="AD293" s="1" t="n"/>
      <c r="AE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c r="AC294" s="1" t="n"/>
      <c r="AD294" s="1" t="n"/>
      <c r="AE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c r="AC295" s="1" t="n"/>
      <c r="AD295" s="1" t="n"/>
      <c r="AE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c r="AC296" s="1" t="n"/>
      <c r="AD296" s="1" t="n"/>
      <c r="AE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c r="AC297" s="1" t="n"/>
      <c r="AD297" s="1" t="n"/>
      <c r="AE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c r="AC298" s="1" t="n"/>
      <c r="AD298" s="1" t="n"/>
      <c r="AE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c r="AC299" s="1" t="n"/>
      <c r="AD299" s="1" t="n"/>
      <c r="AE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c r="AC300" s="1" t="n"/>
      <c r="AD300" s="1" t="n"/>
      <c r="AE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c r="AC301" s="1" t="n"/>
      <c r="AD301" s="1" t="n"/>
      <c r="AE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c r="AC302" s="1" t="n"/>
      <c r="AD302" s="1" t="n"/>
      <c r="AE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c r="AC303" s="1" t="n"/>
      <c r="AD303" s="1" t="n"/>
      <c r="AE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c r="AC304" s="1" t="n"/>
      <c r="AD304" s="1" t="n"/>
      <c r="AE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c r="AC305" s="1" t="n"/>
      <c r="AD305" s="1" t="n"/>
      <c r="AE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c r="AC306" s="1" t="n"/>
      <c r="AD306" s="1" t="n"/>
      <c r="AE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c r="AC307" s="1" t="n"/>
      <c r="AD307" s="1" t="n"/>
      <c r="AE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c r="AC308" s="1" t="n"/>
      <c r="AD308" s="1" t="n"/>
      <c r="AE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c r="AC309" s="1" t="n"/>
      <c r="AD309" s="1" t="n"/>
      <c r="AE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c r="AC310" s="1" t="n"/>
      <c r="AD310" s="1" t="n"/>
      <c r="AE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c r="AC311" s="1" t="n"/>
      <c r="AD311" s="1" t="n"/>
      <c r="AE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c r="AC312" s="1" t="n"/>
      <c r="AD312" s="1" t="n"/>
      <c r="AE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c r="AC313" s="1" t="n"/>
      <c r="AD313" s="1" t="n"/>
      <c r="AE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c r="AC314" s="1" t="n"/>
      <c r="AD314" s="1" t="n"/>
      <c r="AE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c r="AC315" s="1" t="n"/>
      <c r="AD315" s="1" t="n"/>
      <c r="AE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c r="AC316" s="1" t="n"/>
      <c r="AD316" s="1" t="n"/>
      <c r="AE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c r="AC317" s="1" t="n"/>
      <c r="AD317" s="1" t="n"/>
      <c r="AE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c r="AC318" s="1" t="n"/>
      <c r="AD318" s="1" t="n"/>
      <c r="AE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c r="AC319" s="1" t="n"/>
      <c r="AD319" s="1" t="n"/>
      <c r="AE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c r="AC320" s="1" t="n"/>
      <c r="AD320" s="1" t="n"/>
      <c r="AE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c r="AC321" s="1" t="n"/>
      <c r="AD321" s="1" t="n"/>
      <c r="AE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c r="AC322" s="1" t="n"/>
      <c r="AD322" s="1" t="n"/>
      <c r="AE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c r="AC323" s="1" t="n"/>
      <c r="AD323" s="1" t="n"/>
      <c r="AE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c r="AC324" s="1" t="n"/>
      <c r="AD324" s="1" t="n"/>
      <c r="AE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c r="AC325" s="1" t="n"/>
      <c r="AD325" s="1" t="n"/>
      <c r="AE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c r="AC326" s="1" t="n"/>
      <c r="AD326" s="1" t="n"/>
      <c r="AE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c r="AC327" s="1" t="n"/>
      <c r="AD327" s="1" t="n"/>
      <c r="AE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c r="AC328" s="1" t="n"/>
      <c r="AD328" s="1" t="n"/>
      <c r="AE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c r="AC329" s="1" t="n"/>
      <c r="AD329" s="1" t="n"/>
      <c r="AE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c r="AC330" s="1" t="n"/>
      <c r="AD330" s="1" t="n"/>
      <c r="AE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c r="AC331" s="1" t="n"/>
      <c r="AD331" s="1" t="n"/>
      <c r="AE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c r="AC332" s="1" t="n"/>
      <c r="AD332" s="1" t="n"/>
      <c r="AE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c r="AC333" s="1" t="n"/>
      <c r="AD333" s="1" t="n"/>
      <c r="AE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c r="AC334" s="1" t="n"/>
      <c r="AD334" s="1" t="n"/>
      <c r="AE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c r="AC335" s="1" t="n"/>
      <c r="AD335" s="1" t="n"/>
      <c r="AE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c r="AC336" s="1" t="n"/>
      <c r="AD336" s="1" t="n"/>
      <c r="AE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c r="AC337" s="1" t="n"/>
      <c r="AD337" s="1" t="n"/>
      <c r="AE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c r="AC338" s="1" t="n"/>
      <c r="AD338" s="1" t="n"/>
      <c r="AE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c r="AC339" s="1" t="n"/>
      <c r="AD339" s="1" t="n"/>
      <c r="AE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c r="AC340" s="1" t="n"/>
      <c r="AD340" s="1" t="n"/>
      <c r="AE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c r="AC341" s="1" t="n"/>
      <c r="AD341" s="1" t="n"/>
      <c r="AE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c r="AC342" s="1" t="n"/>
      <c r="AD342" s="1" t="n"/>
      <c r="AE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c r="AC343" s="1" t="n"/>
      <c r="AD343" s="1" t="n"/>
      <c r="AE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c r="AC344" s="1" t="n"/>
      <c r="AD344" s="1" t="n"/>
      <c r="AE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c r="AC345" s="1" t="n"/>
      <c r="AD345" s="1" t="n"/>
      <c r="AE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c r="AC346" s="1" t="n"/>
      <c r="AD346" s="1" t="n"/>
      <c r="AE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c r="AC347" s="1" t="n"/>
      <c r="AD347" s="1" t="n"/>
      <c r="AE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c r="AC348" s="1" t="n"/>
      <c r="AD348" s="1" t="n"/>
      <c r="AE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c r="AC349" s="1" t="n"/>
      <c r="AD349" s="1" t="n"/>
      <c r="AE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c r="AC350" s="1" t="n"/>
      <c r="AD350" s="1" t="n"/>
      <c r="AE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c r="AC351" s="1" t="n"/>
      <c r="AD351" s="1" t="n"/>
      <c r="AE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c r="AC352" s="1" t="n"/>
      <c r="AD352" s="1" t="n"/>
      <c r="AE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c r="AC353" s="1" t="n"/>
      <c r="AD353" s="1" t="n"/>
      <c r="AE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c r="AC354" s="1" t="n"/>
      <c r="AD354" s="1" t="n"/>
      <c r="AE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c r="AC355" s="1" t="n"/>
      <c r="AD355" s="1" t="n"/>
      <c r="AE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c r="AC356" s="1" t="n"/>
      <c r="AD356" s="1" t="n"/>
      <c r="AE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c r="AC357" s="1" t="n"/>
      <c r="AD357" s="1" t="n"/>
      <c r="AE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c r="AC358" s="1" t="n"/>
      <c r="AD358" s="1" t="n"/>
      <c r="AE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c r="AC359" s="1" t="n"/>
      <c r="AD359" s="1" t="n"/>
      <c r="AE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c r="AC360" s="1" t="n"/>
      <c r="AD360" s="1" t="n"/>
      <c r="AE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c r="AC361" s="1" t="n"/>
      <c r="AD361" s="1" t="n"/>
      <c r="AE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c r="AC362" s="1" t="n"/>
      <c r="AD362" s="1" t="n"/>
      <c r="AE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c r="AC363" s="1" t="n"/>
      <c r="AD363" s="1" t="n"/>
      <c r="AE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c r="AC364" s="1" t="n"/>
      <c r="AD364" s="1" t="n"/>
      <c r="AE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c r="AC365" s="1" t="n"/>
      <c r="AD365" s="1" t="n"/>
      <c r="AE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c r="AC366" s="1" t="n"/>
      <c r="AD366" s="1" t="n"/>
      <c r="AE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c r="AC367" s="1" t="n"/>
      <c r="AD367" s="1" t="n"/>
      <c r="AE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c r="AC368" s="1" t="n"/>
      <c r="AD368" s="1" t="n"/>
      <c r="AE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c r="AC369" s="1" t="n"/>
      <c r="AD369" s="1" t="n"/>
      <c r="AE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c r="AC370" s="1" t="n"/>
      <c r="AD370" s="1" t="n"/>
      <c r="AE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c r="AC371" s="1" t="n"/>
      <c r="AD371" s="1" t="n"/>
      <c r="AE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c r="AC372" s="1" t="n"/>
      <c r="AD372" s="1" t="n"/>
      <c r="AE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c r="AC373" s="1" t="n"/>
      <c r="AD373" s="1" t="n"/>
      <c r="AE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c r="AC374" s="1" t="n"/>
      <c r="AD374" s="1" t="n"/>
      <c r="AE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c r="AC375" s="1" t="n"/>
      <c r="AD375" s="1" t="n"/>
      <c r="AE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c r="AC376" s="1" t="n"/>
      <c r="AD376" s="1" t="n"/>
      <c r="AE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c r="AC377" s="1" t="n"/>
      <c r="AD377" s="1" t="n"/>
      <c r="AE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c r="AC378" s="1" t="n"/>
      <c r="AD378" s="1" t="n"/>
      <c r="AE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c r="AC379" s="1" t="n"/>
      <c r="AD379" s="1" t="n"/>
      <c r="AE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c r="AC380" s="1" t="n"/>
      <c r="AD380" s="1" t="n"/>
      <c r="AE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c r="AC381" s="1" t="n"/>
      <c r="AD381" s="1" t="n"/>
      <c r="AE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c r="AC382" s="1" t="n"/>
      <c r="AD382" s="1" t="n"/>
      <c r="AE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c r="AC383" s="1" t="n"/>
      <c r="AD383" s="1" t="n"/>
      <c r="AE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c r="AC384" s="1" t="n"/>
      <c r="AD384" s="1" t="n"/>
      <c r="AE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c r="AC385" s="1" t="n"/>
      <c r="AD385" s="1" t="n"/>
      <c r="AE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c r="AC386" s="1" t="n"/>
      <c r="AD386" s="1" t="n"/>
      <c r="AE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c r="AC387" s="1" t="n"/>
      <c r="AD387" s="1" t="n"/>
      <c r="AE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c r="AC388" s="1" t="n"/>
      <c r="AD388" s="1" t="n"/>
      <c r="AE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c r="AC389" s="1" t="n"/>
      <c r="AD389" s="1" t="n"/>
      <c r="AE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c r="AC390" s="1" t="n"/>
      <c r="AD390" s="1" t="n"/>
      <c r="AE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c r="AC391" s="1" t="n"/>
      <c r="AD391" s="1" t="n"/>
      <c r="AE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c r="AC392" s="1" t="n"/>
      <c r="AD392" s="1" t="n"/>
      <c r="AE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c r="AC393" s="1" t="n"/>
      <c r="AD393" s="1" t="n"/>
      <c r="AE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c r="AC394" s="1" t="n"/>
      <c r="AD394" s="1" t="n"/>
      <c r="AE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c r="AC395" s="1" t="n"/>
      <c r="AD395" s="1" t="n"/>
      <c r="AE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c r="AC396" s="1" t="n"/>
      <c r="AD396" s="1" t="n"/>
      <c r="AE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c r="AC397" s="1" t="n"/>
      <c r="AD397" s="1" t="n"/>
      <c r="AE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c r="AC398" s="1" t="n"/>
      <c r="AD398" s="1" t="n"/>
      <c r="AE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c r="AC399" s="1" t="n"/>
      <c r="AD399" s="1" t="n"/>
      <c r="AE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c r="AC400" s="1" t="n"/>
      <c r="AD400" s="1" t="n"/>
      <c r="AE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c r="AC401" s="1" t="n"/>
      <c r="AD401" s="1" t="n"/>
      <c r="AE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c r="AC402" s="1" t="n"/>
      <c r="AD402" s="1" t="n"/>
      <c r="AE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c r="AC403" s="1" t="n"/>
      <c r="AD403" s="1" t="n"/>
      <c r="AE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c r="AC404" s="1" t="n"/>
      <c r="AD404" s="1" t="n"/>
      <c r="AE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c r="AC405" s="1" t="n"/>
      <c r="AD405" s="1" t="n"/>
      <c r="AE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c r="AC406" s="1" t="n"/>
      <c r="AD406" s="1" t="n"/>
      <c r="AE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c r="AC407" s="1" t="n"/>
      <c r="AD407" s="1" t="n"/>
      <c r="AE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c r="AC408" s="1" t="n"/>
      <c r="AD408" s="1" t="n"/>
      <c r="AE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c r="AC409" s="1" t="n"/>
      <c r="AD409" s="1" t="n"/>
      <c r="AE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c r="AC410" s="1" t="n"/>
      <c r="AD410" s="1" t="n"/>
      <c r="AE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c r="AC411" s="1" t="n"/>
      <c r="AD411" s="1" t="n"/>
      <c r="AE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c r="AC412" s="1" t="n"/>
      <c r="AD412" s="1" t="n"/>
      <c r="AE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c r="AC413" s="1" t="n"/>
      <c r="AD413" s="1" t="n"/>
      <c r="AE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c r="AC414" s="1" t="n"/>
      <c r="AD414" s="1" t="n"/>
      <c r="AE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c r="AC415" s="1" t="n"/>
      <c r="AD415" s="1" t="n"/>
      <c r="AE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c r="AC416" s="1" t="n"/>
      <c r="AD416" s="1" t="n"/>
      <c r="AE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c r="AC417" s="1" t="n"/>
      <c r="AD417" s="1" t="n"/>
      <c r="AE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c r="AC418" s="1" t="n"/>
      <c r="AD418" s="1" t="n"/>
      <c r="AE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c r="AC419" s="1" t="n"/>
      <c r="AD419" s="1" t="n"/>
      <c r="AE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c r="AC420" s="1" t="n"/>
      <c r="AD420" s="1" t="n"/>
      <c r="AE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c r="AC421" s="1" t="n"/>
      <c r="AD421" s="1" t="n"/>
      <c r="AE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c r="AC422" s="1" t="n"/>
      <c r="AD422" s="1" t="n"/>
      <c r="AE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c r="AC423" s="1" t="n"/>
      <c r="AD423" s="1" t="n"/>
      <c r="AE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c r="AC424" s="1" t="n"/>
      <c r="AD424" s="1" t="n"/>
      <c r="AE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c r="AC425" s="1" t="n"/>
      <c r="AD425" s="1" t="n"/>
      <c r="AE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c r="AC426" s="1" t="n"/>
      <c r="AD426" s="1" t="n"/>
      <c r="AE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c r="AC427" s="1" t="n"/>
      <c r="AD427" s="1" t="n"/>
      <c r="AE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c r="AC428" s="1" t="n"/>
      <c r="AD428" s="1" t="n"/>
      <c r="AE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c r="AC429" s="1" t="n"/>
      <c r="AD429" s="1" t="n"/>
      <c r="AE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c r="AC430" s="1" t="n"/>
      <c r="AD430" s="1" t="n"/>
      <c r="AE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c r="AC431" s="1" t="n"/>
      <c r="AD431" s="1" t="n"/>
      <c r="AE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c r="AC432" s="1" t="n"/>
      <c r="AD432" s="1" t="n"/>
      <c r="AE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c r="AC433" s="1" t="n"/>
      <c r="AD433" s="1" t="n"/>
      <c r="AE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c r="AC434" s="1" t="n"/>
      <c r="AD434" s="1" t="n"/>
      <c r="AE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c r="AC435" s="1" t="n"/>
      <c r="AD435" s="1" t="n"/>
      <c r="AE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c r="AC436" s="1" t="n"/>
      <c r="AD436" s="1" t="n"/>
      <c r="AE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c r="AC437" s="1" t="n"/>
      <c r="AD437" s="1" t="n"/>
      <c r="AE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c r="AC438" s="1" t="n"/>
      <c r="AD438" s="1" t="n"/>
      <c r="AE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c r="AC439" s="1" t="n"/>
      <c r="AD439" s="1" t="n"/>
      <c r="AE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c r="AC440" s="1" t="n"/>
      <c r="AD440" s="1" t="n"/>
      <c r="AE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c r="AC441" s="1" t="n"/>
      <c r="AD441" s="1" t="n"/>
      <c r="AE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c r="AC442" s="1" t="n"/>
      <c r="AD442" s="1" t="n"/>
      <c r="AE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c r="AC443" s="1" t="n"/>
      <c r="AD443" s="1" t="n"/>
      <c r="AE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c r="AC444" s="1" t="n"/>
      <c r="AD444" s="1" t="n"/>
      <c r="AE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c r="AC445" s="1" t="n"/>
      <c r="AD445" s="1" t="n"/>
      <c r="AE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c r="AC446" s="1" t="n"/>
      <c r="AD446" s="1" t="n"/>
      <c r="AE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c r="AC447" s="1" t="n"/>
      <c r="AD447" s="1" t="n"/>
      <c r="AE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c r="AC448" s="1" t="n"/>
      <c r="AD448" s="1" t="n"/>
      <c r="AE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c r="AC449" s="1" t="n"/>
      <c r="AD449" s="1" t="n"/>
      <c r="AE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c r="AC450" s="1" t="n"/>
      <c r="AD450" s="1" t="n"/>
      <c r="AE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c r="AC451" s="1" t="n"/>
      <c r="AD451" s="1" t="n"/>
      <c r="AE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c r="AC452" s="1" t="n"/>
      <c r="AD452" s="1" t="n"/>
      <c r="AE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c r="AC453" s="1" t="n"/>
      <c r="AD453" s="1" t="n"/>
      <c r="AE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c r="AC454" s="1" t="n"/>
      <c r="AD454" s="1" t="n"/>
      <c r="AE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c r="AC455" s="1" t="n"/>
      <c r="AD455" s="1" t="n"/>
      <c r="AE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c r="AC456" s="1" t="n"/>
      <c r="AD456" s="1" t="n"/>
      <c r="AE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c r="AC457" s="1" t="n"/>
      <c r="AD457" s="1" t="n"/>
      <c r="AE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c r="AC458" s="1" t="n"/>
      <c r="AD458" s="1" t="n"/>
      <c r="AE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c r="AC459" s="1" t="n"/>
      <c r="AD459" s="1" t="n"/>
      <c r="AE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c r="AC460" s="1" t="n"/>
      <c r="AD460" s="1" t="n"/>
      <c r="AE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c r="AC461" s="1" t="n"/>
      <c r="AD461" s="1" t="n"/>
      <c r="AE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c r="AC462" s="1" t="n"/>
      <c r="AD462" s="1" t="n"/>
      <c r="AE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c r="AC463" s="1" t="n"/>
      <c r="AD463" s="1" t="n"/>
      <c r="AE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c r="AC464" s="1" t="n"/>
      <c r="AD464" s="1" t="n"/>
      <c r="AE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c r="AC465" s="1" t="n"/>
      <c r="AD465" s="1" t="n"/>
      <c r="AE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c r="AC466" s="1" t="n"/>
      <c r="AD466" s="1" t="n"/>
      <c r="AE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c r="AC467" s="1" t="n"/>
      <c r="AD467" s="1" t="n"/>
      <c r="AE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c r="AC468" s="1" t="n"/>
      <c r="AD468" s="1" t="n"/>
      <c r="AE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c r="AC469" s="1" t="n"/>
      <c r="AD469" s="1" t="n"/>
      <c r="AE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c r="AC470" s="1" t="n"/>
      <c r="AD470" s="1" t="n"/>
      <c r="AE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c r="AC471" s="1" t="n"/>
      <c r="AD471" s="1" t="n"/>
      <c r="AE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c r="AC472" s="1" t="n"/>
      <c r="AD472" s="1" t="n"/>
      <c r="AE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c r="AC473" s="1" t="n"/>
      <c r="AD473" s="1" t="n"/>
      <c r="AE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c r="AC474" s="1" t="n"/>
      <c r="AD474" s="1" t="n"/>
      <c r="AE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c r="AC475" s="1" t="n"/>
      <c r="AD475" s="1" t="n"/>
      <c r="AE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c r="AC476" s="1" t="n"/>
      <c r="AD476" s="1" t="n"/>
      <c r="AE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c r="AC477" s="1" t="n"/>
      <c r="AD477" s="1" t="n"/>
      <c r="AE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c r="AC478" s="1" t="n"/>
      <c r="AD478" s="1" t="n"/>
      <c r="AE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c r="AC479" s="1" t="n"/>
      <c r="AD479" s="1" t="n"/>
      <c r="AE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c r="AC480" s="1" t="n"/>
      <c r="AD480" s="1" t="n"/>
      <c r="AE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c r="AC481" s="1" t="n"/>
      <c r="AD481" s="1" t="n"/>
      <c r="AE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c r="AC482" s="1" t="n"/>
      <c r="AD482" s="1" t="n"/>
      <c r="AE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c r="AC483" s="1" t="n"/>
      <c r="AD483" s="1" t="n"/>
      <c r="AE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c r="AC484" s="1" t="n"/>
      <c r="AD484" s="1" t="n"/>
      <c r="AE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c r="AC485" s="1" t="n"/>
      <c r="AD485" s="1" t="n"/>
      <c r="AE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c r="AC486" s="1" t="n"/>
      <c r="AD486" s="1" t="n"/>
      <c r="AE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c r="AC487" s="1" t="n"/>
      <c r="AD487" s="1" t="n"/>
      <c r="AE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c r="AC488" s="1" t="n"/>
      <c r="AD488" s="1" t="n"/>
      <c r="AE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c r="AC489" s="1" t="n"/>
      <c r="AD489" s="1" t="n"/>
      <c r="AE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c r="AC490" s="1" t="n"/>
      <c r="AD490" s="1" t="n"/>
      <c r="AE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c r="AC491" s="1" t="n"/>
      <c r="AD491" s="1" t="n"/>
      <c r="AE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c r="AC492" s="1" t="n"/>
      <c r="AD492" s="1" t="n"/>
      <c r="AE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c r="AC493" s="1" t="n"/>
      <c r="AD493" s="1" t="n"/>
      <c r="AE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c r="AC494" s="1" t="n"/>
      <c r="AD494" s="1" t="n"/>
      <c r="AE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c r="AC495" s="1" t="n"/>
      <c r="AD495" s="1" t="n"/>
      <c r="AE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c r="AC496" s="1" t="n"/>
      <c r="AD496" s="1" t="n"/>
      <c r="AE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c r="AC497" s="1" t="n"/>
      <c r="AD497" s="1" t="n"/>
      <c r="AE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c r="AC498" s="1" t="n"/>
      <c r="AD498" s="1" t="n"/>
      <c r="AE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c r="AC499" s="1" t="n"/>
      <c r="AD499" s="1" t="n"/>
      <c r="AE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c r="AC500" s="1" t="n"/>
      <c r="AD500" s="1" t="n"/>
      <c r="AE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c r="AC501" s="1" t="n"/>
      <c r="AD501" s="1" t="n"/>
      <c r="AE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c r="AC502" s="1" t="n"/>
      <c r="AD502" s="1" t="n"/>
      <c r="AE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c r="AC503" s="1" t="n"/>
      <c r="AD503" s="1" t="n"/>
      <c r="AE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c r="AC504" s="1" t="n"/>
      <c r="AD504" s="1" t="n"/>
      <c r="AE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c r="AC505" s="1" t="n"/>
      <c r="AD505" s="1" t="n"/>
      <c r="AE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c r="AC506" s="1" t="n"/>
      <c r="AD506" s="1" t="n"/>
      <c r="AE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c r="AC507" s="1" t="n"/>
      <c r="AD507" s="1" t="n"/>
      <c r="AE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c r="AC508" s="1" t="n"/>
      <c r="AD508" s="1" t="n"/>
      <c r="AE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c r="AC509" s="1" t="n"/>
      <c r="AD509" s="1" t="n"/>
      <c r="AE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c r="AC510" s="1" t="n"/>
      <c r="AD510" s="1" t="n"/>
      <c r="AE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c r="AC511" s="1" t="n"/>
      <c r="AD511" s="1" t="n"/>
      <c r="AE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c r="AC512" s="1" t="n"/>
      <c r="AD512" s="1" t="n"/>
      <c r="AE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c r="AC513" s="1" t="n"/>
      <c r="AD513" s="1" t="n"/>
      <c r="AE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c r="AC514" s="1" t="n"/>
      <c r="AD514" s="1" t="n"/>
      <c r="AE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c r="AC515" s="1" t="n"/>
      <c r="AD515" s="1" t="n"/>
      <c r="AE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c r="AC516" s="1" t="n"/>
      <c r="AD516" s="1" t="n"/>
      <c r="AE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c r="AC517" s="1" t="n"/>
      <c r="AD517" s="1" t="n"/>
      <c r="AE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c r="AC518" s="1" t="n"/>
      <c r="AD518" s="1" t="n"/>
      <c r="AE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c r="AC519" s="1" t="n"/>
      <c r="AD519" s="1" t="n"/>
      <c r="AE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c r="AC520" s="1" t="n"/>
      <c r="AD520" s="1" t="n"/>
      <c r="AE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c r="AC521" s="1" t="n"/>
      <c r="AD521" s="1" t="n"/>
      <c r="AE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c r="AC522" s="1" t="n"/>
      <c r="AD522" s="1" t="n"/>
      <c r="AE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c r="AC523" s="1" t="n"/>
      <c r="AD523" s="1" t="n"/>
      <c r="AE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c r="AC524" s="1" t="n"/>
      <c r="AD524" s="1" t="n"/>
      <c r="AE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c r="AC525" s="1" t="n"/>
      <c r="AD525" s="1" t="n"/>
      <c r="AE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c r="AC526" s="1" t="n"/>
      <c r="AD526" s="1" t="n"/>
      <c r="AE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c r="AC527" s="1" t="n"/>
      <c r="AD527" s="1" t="n"/>
      <c r="AE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c r="AC528" s="1" t="n"/>
      <c r="AD528" s="1" t="n"/>
      <c r="AE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c r="AC529" s="1" t="n"/>
      <c r="AD529" s="1" t="n"/>
      <c r="AE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c r="AC530" s="1" t="n"/>
      <c r="AD530" s="1" t="n"/>
      <c r="AE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c r="AC531" s="1" t="n"/>
      <c r="AD531" s="1" t="n"/>
      <c r="AE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c r="AC532" s="1" t="n"/>
      <c r="AD532" s="1" t="n"/>
      <c r="AE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c r="AC533" s="1" t="n"/>
      <c r="AD533" s="1" t="n"/>
      <c r="AE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c r="AC534" s="1" t="n"/>
      <c r="AD534" s="1" t="n"/>
      <c r="AE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c r="AC535" s="1" t="n"/>
      <c r="AD535" s="1" t="n"/>
      <c r="AE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c r="AC536" s="1" t="n"/>
      <c r="AD536" s="1" t="n"/>
      <c r="AE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c r="AC537" s="1" t="n"/>
      <c r="AD537" s="1" t="n"/>
      <c r="AE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c r="AC538" s="1" t="n"/>
      <c r="AD538" s="1" t="n"/>
      <c r="AE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c r="AC539" s="1" t="n"/>
      <c r="AD539" s="1" t="n"/>
      <c r="AE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c r="AC540" s="1" t="n"/>
      <c r="AD540" s="1" t="n"/>
      <c r="AE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c r="AC541" s="1" t="n"/>
      <c r="AD541" s="1" t="n"/>
      <c r="AE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c r="AC542" s="1" t="n"/>
      <c r="AD542" s="1" t="n"/>
      <c r="AE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c r="AC543" s="1" t="n"/>
      <c r="AD543" s="1" t="n"/>
      <c r="AE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c r="AC544" s="1" t="n"/>
      <c r="AD544" s="1" t="n"/>
      <c r="AE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c r="AC545" s="1" t="n"/>
      <c r="AD545" s="1" t="n"/>
      <c r="AE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c r="AC546" s="1" t="n"/>
      <c r="AD546" s="1" t="n"/>
      <c r="AE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c r="AC547" s="1" t="n"/>
      <c r="AD547" s="1" t="n"/>
      <c r="AE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c r="AC548" s="1" t="n"/>
      <c r="AD548" s="1" t="n"/>
      <c r="AE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c r="AC549" s="1" t="n"/>
      <c r="AD549" s="1" t="n"/>
      <c r="AE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c r="AC550" s="1" t="n"/>
      <c r="AD550" s="1" t="n"/>
      <c r="AE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c r="AC551" s="1" t="n"/>
      <c r="AD551" s="1" t="n"/>
      <c r="AE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c r="AC552" s="1" t="n"/>
      <c r="AD552" s="1" t="n"/>
      <c r="AE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c r="AC553" s="1" t="n"/>
      <c r="AD553" s="1" t="n"/>
      <c r="AE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c r="AC554" s="1" t="n"/>
      <c r="AD554" s="1" t="n"/>
      <c r="AE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c r="AC555" s="1" t="n"/>
      <c r="AD555" s="1" t="n"/>
      <c r="AE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c r="AC556" s="1" t="n"/>
      <c r="AD556" s="1" t="n"/>
      <c r="AE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c r="AC557" s="1" t="n"/>
      <c r="AD557" s="1" t="n"/>
      <c r="AE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c r="AC558" s="1" t="n"/>
      <c r="AD558" s="1" t="n"/>
      <c r="AE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c r="AC559" s="1" t="n"/>
      <c r="AD559" s="1" t="n"/>
      <c r="AE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c r="AC560" s="1" t="n"/>
      <c r="AD560" s="1" t="n"/>
      <c r="AE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c r="AC561" s="1" t="n"/>
      <c r="AD561" s="1" t="n"/>
      <c r="AE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c r="AC562" s="1" t="n"/>
      <c r="AD562" s="1" t="n"/>
      <c r="AE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c r="AC563" s="1" t="n"/>
      <c r="AD563" s="1" t="n"/>
      <c r="AE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c r="AC564" s="1" t="n"/>
      <c r="AD564" s="1" t="n"/>
      <c r="AE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c r="AC565" s="1" t="n"/>
      <c r="AD565" s="1" t="n"/>
      <c r="AE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c r="AC566" s="1" t="n"/>
      <c r="AD566" s="1" t="n"/>
      <c r="AE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c r="AC567" s="1" t="n"/>
      <c r="AD567" s="1" t="n"/>
      <c r="AE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c r="AC568" s="1" t="n"/>
      <c r="AD568" s="1" t="n"/>
      <c r="AE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c r="AC569" s="1" t="n"/>
      <c r="AD569" s="1" t="n"/>
      <c r="AE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c r="AC570" s="1" t="n"/>
      <c r="AD570" s="1" t="n"/>
      <c r="AE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c r="AC571" s="1" t="n"/>
      <c r="AD571" s="1" t="n"/>
      <c r="AE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c r="AC572" s="1" t="n"/>
      <c r="AD572" s="1" t="n"/>
      <c r="AE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c r="AC573" s="1" t="n"/>
      <c r="AD573" s="1" t="n"/>
      <c r="AE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c r="AC574" s="1" t="n"/>
      <c r="AD574" s="1" t="n"/>
      <c r="AE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c r="AC575" s="1" t="n"/>
      <c r="AD575" s="1" t="n"/>
      <c r="AE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c r="AC576" s="1" t="n"/>
      <c r="AD576" s="1" t="n"/>
      <c r="AE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c r="AC577" s="1" t="n"/>
      <c r="AD577" s="1" t="n"/>
      <c r="AE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c r="AC578" s="1" t="n"/>
      <c r="AD578" s="1" t="n"/>
      <c r="AE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c r="AC579" s="1" t="n"/>
      <c r="AD579" s="1" t="n"/>
      <c r="AE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c r="AC580" s="1" t="n"/>
      <c r="AD580" s="1" t="n"/>
      <c r="AE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c r="AC581" s="1" t="n"/>
      <c r="AD581" s="1" t="n"/>
      <c r="AE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c r="AC582" s="1" t="n"/>
      <c r="AD582" s="1" t="n"/>
      <c r="AE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c r="AC583" s="1" t="n"/>
      <c r="AD583" s="1" t="n"/>
      <c r="AE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c r="AC584" s="1" t="n"/>
      <c r="AD584" s="1" t="n"/>
      <c r="AE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c r="AC585" s="1" t="n"/>
      <c r="AD585" s="1" t="n"/>
      <c r="AE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c r="AC586" s="1" t="n"/>
      <c r="AD586" s="1" t="n"/>
      <c r="AE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c r="AC587" s="1" t="n"/>
      <c r="AD587" s="1" t="n"/>
      <c r="AE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c r="AC588" s="1" t="n"/>
      <c r="AD588" s="1" t="n"/>
      <c r="AE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c r="AC589" s="1" t="n"/>
      <c r="AD589" s="1" t="n"/>
      <c r="AE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c r="AC590" s="1" t="n"/>
      <c r="AD590" s="1" t="n"/>
      <c r="AE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c r="AC591" s="1" t="n"/>
      <c r="AD591" s="1" t="n"/>
      <c r="AE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c r="AC592" s="1" t="n"/>
      <c r="AD592" s="1" t="n"/>
      <c r="AE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c r="AC593" s="1" t="n"/>
      <c r="AD593" s="1" t="n"/>
      <c r="AE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c r="AC594" s="1" t="n"/>
      <c r="AD594" s="1" t="n"/>
      <c r="AE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c r="AC595" s="1" t="n"/>
      <c r="AD595" s="1" t="n"/>
      <c r="AE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c r="AC596" s="1" t="n"/>
      <c r="AD596" s="1" t="n"/>
      <c r="AE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c r="AC597" s="1" t="n"/>
      <c r="AD597" s="1" t="n"/>
      <c r="AE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c r="AC598" s="1" t="n"/>
      <c r="AD598" s="1" t="n"/>
      <c r="AE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c r="AC599" s="1" t="n"/>
      <c r="AD599" s="1" t="n"/>
      <c r="AE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c r="AC600" s="1" t="n"/>
      <c r="AD600" s="1" t="n"/>
      <c r="AE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c r="AC601" s="1" t="n"/>
      <c r="AD601" s="1" t="n"/>
      <c r="AE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c r="AC602" s="1" t="n"/>
      <c r="AD602" s="1" t="n"/>
      <c r="AE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c r="AC603" s="1" t="n"/>
      <c r="AD603" s="1" t="n"/>
      <c r="AE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c r="AC604" s="1" t="n"/>
      <c r="AD604" s="1" t="n"/>
      <c r="AE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c r="AC605" s="1" t="n"/>
      <c r="AD605" s="1" t="n"/>
      <c r="AE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c r="AC606" s="1" t="n"/>
      <c r="AD606" s="1" t="n"/>
      <c r="AE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c r="AC607" s="1" t="n"/>
      <c r="AD607" s="1" t="n"/>
      <c r="AE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c r="AC608" s="1" t="n"/>
      <c r="AD608" s="1" t="n"/>
      <c r="AE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c r="AC609" s="1" t="n"/>
      <c r="AD609" s="1" t="n"/>
      <c r="AE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c r="AC610" s="1" t="n"/>
      <c r="AD610" s="1" t="n"/>
      <c r="AE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c r="AC611" s="1" t="n"/>
      <c r="AD611" s="1" t="n"/>
      <c r="AE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c r="AC612" s="1" t="n"/>
      <c r="AD612" s="1" t="n"/>
      <c r="AE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c r="AC613" s="1" t="n"/>
      <c r="AD613" s="1" t="n"/>
      <c r="AE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c r="AC614" s="1" t="n"/>
      <c r="AD614" s="1" t="n"/>
      <c r="AE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c r="AC615" s="1" t="n"/>
      <c r="AD615" s="1" t="n"/>
      <c r="AE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c r="AC616" s="1" t="n"/>
      <c r="AD616" s="1" t="n"/>
      <c r="AE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c r="AC617" s="1" t="n"/>
      <c r="AD617" s="1" t="n"/>
      <c r="AE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c r="AC618" s="1" t="n"/>
      <c r="AD618" s="1" t="n"/>
      <c r="AE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c r="AC619" s="1" t="n"/>
      <c r="AD619" s="1" t="n"/>
      <c r="AE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c r="AC620" s="1" t="n"/>
      <c r="AD620" s="1" t="n"/>
      <c r="AE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c r="AC621" s="1" t="n"/>
      <c r="AD621" s="1" t="n"/>
      <c r="AE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c r="AC622" s="1" t="n"/>
      <c r="AD622" s="1" t="n"/>
      <c r="AE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c r="AC623" s="1" t="n"/>
      <c r="AD623" s="1" t="n"/>
      <c r="AE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c r="AC624" s="1" t="n"/>
      <c r="AD624" s="1" t="n"/>
      <c r="AE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c r="AC625" s="1" t="n"/>
      <c r="AD625" s="1" t="n"/>
      <c r="AE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c r="AC626" s="1" t="n"/>
      <c r="AD626" s="1" t="n"/>
      <c r="AE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c r="AC627" s="1" t="n"/>
      <c r="AD627" s="1" t="n"/>
      <c r="AE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c r="AC628" s="1" t="n"/>
      <c r="AD628" s="1" t="n"/>
      <c r="AE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c r="AC629" s="1" t="n"/>
      <c r="AD629" s="1" t="n"/>
      <c r="AE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c r="AC630" s="1" t="n"/>
      <c r="AD630" s="1" t="n"/>
      <c r="AE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c r="AC631" s="1" t="n"/>
      <c r="AD631" s="1" t="n"/>
      <c r="AE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c r="AC632" s="1" t="n"/>
      <c r="AD632" s="1" t="n"/>
      <c r="AE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c r="AC633" s="1" t="n"/>
      <c r="AD633" s="1" t="n"/>
      <c r="AE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c r="AC634" s="1" t="n"/>
      <c r="AD634" s="1" t="n"/>
      <c r="AE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c r="AC635" s="1" t="n"/>
      <c r="AD635" s="1" t="n"/>
      <c r="AE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c r="AC636" s="1" t="n"/>
      <c r="AD636" s="1" t="n"/>
      <c r="AE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c r="AC637" s="1" t="n"/>
      <c r="AD637" s="1" t="n"/>
      <c r="AE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c r="AC638" s="1" t="n"/>
      <c r="AD638" s="1" t="n"/>
      <c r="AE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c r="AC639" s="1" t="n"/>
      <c r="AD639" s="1" t="n"/>
      <c r="AE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c r="AC640" s="1" t="n"/>
      <c r="AD640" s="1" t="n"/>
      <c r="AE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c r="AC641" s="1" t="n"/>
      <c r="AD641" s="1" t="n"/>
      <c r="AE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c r="AC642" s="1" t="n"/>
      <c r="AD642" s="1" t="n"/>
      <c r="AE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c r="AC643" s="1" t="n"/>
      <c r="AD643" s="1" t="n"/>
      <c r="AE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c r="AC644" s="1" t="n"/>
      <c r="AD644" s="1" t="n"/>
      <c r="AE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c r="AC645" s="1" t="n"/>
      <c r="AD645" s="1" t="n"/>
      <c r="AE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c r="AC646" s="1" t="n"/>
      <c r="AD646" s="1" t="n"/>
      <c r="AE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c r="AC647" s="1" t="n"/>
      <c r="AD647" s="1" t="n"/>
      <c r="AE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c r="AC648" s="1" t="n"/>
      <c r="AD648" s="1" t="n"/>
      <c r="AE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c r="AC649" s="1" t="n"/>
      <c r="AD649" s="1" t="n"/>
      <c r="AE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c r="AC650" s="1" t="n"/>
      <c r="AD650" s="1" t="n"/>
      <c r="AE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c r="AC651" s="1" t="n"/>
      <c r="AD651" s="1" t="n"/>
      <c r="AE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c r="AC652" s="1" t="n"/>
      <c r="AD652" s="1" t="n"/>
      <c r="AE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c r="AC653" s="1" t="n"/>
      <c r="AD653" s="1" t="n"/>
      <c r="AE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c r="AC654" s="1" t="n"/>
      <c r="AD654" s="1" t="n"/>
      <c r="AE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c r="AC655" s="1" t="n"/>
      <c r="AD655" s="1" t="n"/>
      <c r="AE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c r="AC656" s="1" t="n"/>
      <c r="AD656" s="1" t="n"/>
      <c r="AE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c r="AC657" s="1" t="n"/>
      <c r="AD657" s="1" t="n"/>
      <c r="AE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c r="AC658" s="1" t="n"/>
      <c r="AD658" s="1" t="n"/>
      <c r="AE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c r="AC659" s="1" t="n"/>
      <c r="AD659" s="1" t="n"/>
      <c r="AE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c r="AC660" s="1" t="n"/>
      <c r="AD660" s="1" t="n"/>
      <c r="AE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c r="AC661" s="1" t="n"/>
      <c r="AD661" s="1" t="n"/>
      <c r="AE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c r="AC662" s="1" t="n"/>
      <c r="AD662" s="1" t="n"/>
      <c r="AE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c r="AC663" s="1" t="n"/>
      <c r="AD663" s="1" t="n"/>
      <c r="AE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c r="AC664" s="1" t="n"/>
      <c r="AD664" s="1" t="n"/>
      <c r="AE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c r="AC665" s="1" t="n"/>
      <c r="AD665" s="1" t="n"/>
      <c r="AE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c r="AC666" s="1" t="n"/>
      <c r="AD666" s="1" t="n"/>
      <c r="AE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c r="AC667" s="1" t="n"/>
      <c r="AD667" s="1" t="n"/>
      <c r="AE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c r="AC668" s="1" t="n"/>
      <c r="AD668" s="1" t="n"/>
      <c r="AE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c r="AC669" s="1" t="n"/>
      <c r="AD669" s="1" t="n"/>
      <c r="AE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c r="AC670" s="1" t="n"/>
      <c r="AD670" s="1" t="n"/>
      <c r="AE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c r="AC671" s="1" t="n"/>
      <c r="AD671" s="1" t="n"/>
      <c r="AE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c r="AC672" s="1" t="n"/>
      <c r="AD672" s="1" t="n"/>
      <c r="AE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c r="AC673" s="1" t="n"/>
      <c r="AD673" s="1" t="n"/>
      <c r="AE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c r="AC674" s="1" t="n"/>
      <c r="AD674" s="1" t="n"/>
      <c r="AE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c r="AC675" s="1" t="n"/>
      <c r="AD675" s="1" t="n"/>
      <c r="AE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c r="AC676" s="1" t="n"/>
      <c r="AD676" s="1" t="n"/>
      <c r="AE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c r="AC677" s="1" t="n"/>
      <c r="AD677" s="1" t="n"/>
      <c r="AE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c r="AC678" s="1" t="n"/>
      <c r="AD678" s="1" t="n"/>
      <c r="AE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c r="AC679" s="1" t="n"/>
      <c r="AD679" s="1" t="n"/>
      <c r="AE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c r="AC680" s="1" t="n"/>
      <c r="AD680" s="1" t="n"/>
      <c r="AE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c r="AC681" s="1" t="n"/>
      <c r="AD681" s="1" t="n"/>
      <c r="AE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c r="AC682" s="1" t="n"/>
      <c r="AD682" s="1" t="n"/>
      <c r="AE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c r="AC683" s="1" t="n"/>
      <c r="AD683" s="1" t="n"/>
      <c r="AE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c r="AC684" s="1" t="n"/>
      <c r="AD684" s="1" t="n"/>
      <c r="AE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c r="AC685" s="1" t="n"/>
      <c r="AD685" s="1" t="n"/>
      <c r="AE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c r="AC686" s="1" t="n"/>
      <c r="AD686" s="1" t="n"/>
      <c r="AE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c r="AC687" s="1" t="n"/>
      <c r="AD687" s="1" t="n"/>
      <c r="AE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c r="AC688" s="1" t="n"/>
      <c r="AD688" s="1" t="n"/>
      <c r="AE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c r="AC689" s="1" t="n"/>
      <c r="AD689" s="1" t="n"/>
      <c r="AE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c r="AC690" s="1" t="n"/>
      <c r="AD690" s="1" t="n"/>
      <c r="AE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c r="AC691" s="1" t="n"/>
      <c r="AD691" s="1" t="n"/>
      <c r="AE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c r="AC692" s="1" t="n"/>
      <c r="AD692" s="1" t="n"/>
      <c r="AE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c r="AC693" s="1" t="n"/>
      <c r="AD693" s="1" t="n"/>
      <c r="AE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c r="AC694" s="1" t="n"/>
      <c r="AD694" s="1" t="n"/>
      <c r="AE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c r="AC695" s="1" t="n"/>
      <c r="AD695" s="1" t="n"/>
      <c r="AE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c r="AC696" s="1" t="n"/>
      <c r="AD696" s="1" t="n"/>
      <c r="AE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c r="AC697" s="1" t="n"/>
      <c r="AD697" s="1" t="n"/>
      <c r="AE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c r="AC698" s="1" t="n"/>
      <c r="AD698" s="1" t="n"/>
      <c r="AE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c r="AC699" s="1" t="n"/>
      <c r="AD699" s="1" t="n"/>
      <c r="AE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c r="AC700" s="1" t="n"/>
      <c r="AD700" s="1" t="n"/>
      <c r="AE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c r="AC701" s="1" t="n"/>
      <c r="AD701" s="1" t="n"/>
      <c r="AE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c r="AC702" s="1" t="n"/>
      <c r="AD702" s="1" t="n"/>
      <c r="AE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c r="AC703" s="1" t="n"/>
      <c r="AD703" s="1" t="n"/>
      <c r="AE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c r="AC704" s="1" t="n"/>
      <c r="AD704" s="1" t="n"/>
      <c r="AE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c r="AC705" s="1" t="n"/>
      <c r="AD705" s="1" t="n"/>
      <c r="AE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c r="AC706" s="1" t="n"/>
      <c r="AD706" s="1" t="n"/>
      <c r="AE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c r="AC707" s="1" t="n"/>
      <c r="AD707" s="1" t="n"/>
      <c r="AE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c r="AC708" s="1" t="n"/>
      <c r="AD708" s="1" t="n"/>
      <c r="AE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c r="AC709" s="1" t="n"/>
      <c r="AD709" s="1" t="n"/>
      <c r="AE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c r="AC710" s="1" t="n"/>
      <c r="AD710" s="1" t="n"/>
      <c r="AE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c r="AC711" s="1" t="n"/>
      <c r="AD711" s="1" t="n"/>
      <c r="AE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c r="AC712" s="1" t="n"/>
      <c r="AD712" s="1" t="n"/>
      <c r="AE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c r="AC713" s="1" t="n"/>
      <c r="AD713" s="1" t="n"/>
      <c r="AE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c r="AC714" s="1" t="n"/>
      <c r="AD714" s="1" t="n"/>
      <c r="AE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c r="AC715" s="1" t="n"/>
      <c r="AD715" s="1" t="n"/>
      <c r="AE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c r="AC716" s="1" t="n"/>
      <c r="AD716" s="1" t="n"/>
      <c r="AE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c r="AC717" s="1" t="n"/>
      <c r="AD717" s="1" t="n"/>
      <c r="AE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c r="AC718" s="1" t="n"/>
      <c r="AD718" s="1" t="n"/>
      <c r="AE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c r="AC719" s="1" t="n"/>
      <c r="AD719" s="1" t="n"/>
      <c r="AE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c r="AC720" s="1" t="n"/>
      <c r="AD720" s="1" t="n"/>
      <c r="AE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c r="AC721" s="1" t="n"/>
      <c r="AD721" s="1" t="n"/>
      <c r="AE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c r="AC722" s="1" t="n"/>
      <c r="AD722" s="1" t="n"/>
      <c r="AE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c r="AC723" s="1" t="n"/>
      <c r="AD723" s="1" t="n"/>
      <c r="AE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c r="AC724" s="1" t="n"/>
      <c r="AD724" s="1" t="n"/>
      <c r="AE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c r="AC725" s="1" t="n"/>
      <c r="AD725" s="1" t="n"/>
      <c r="AE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c r="AC726" s="1" t="n"/>
      <c r="AD726" s="1" t="n"/>
      <c r="AE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c r="AC727" s="1" t="n"/>
      <c r="AD727" s="1" t="n"/>
      <c r="AE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c r="AC728" s="1" t="n"/>
      <c r="AD728" s="1" t="n"/>
      <c r="AE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c r="AC729" s="1" t="n"/>
      <c r="AD729" s="1" t="n"/>
      <c r="AE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c r="AC730" s="1" t="n"/>
      <c r="AD730" s="1" t="n"/>
      <c r="AE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c r="AC731" s="1" t="n"/>
      <c r="AD731" s="1" t="n"/>
      <c r="AE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c r="AC732" s="1" t="n"/>
      <c r="AD732" s="1" t="n"/>
      <c r="AE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c r="AC733" s="1" t="n"/>
      <c r="AD733" s="1" t="n"/>
      <c r="AE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c r="AC734" s="1" t="n"/>
      <c r="AD734" s="1" t="n"/>
      <c r="AE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c r="AC735" s="1" t="n"/>
      <c r="AD735" s="1" t="n"/>
      <c r="AE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c r="AC736" s="1" t="n"/>
      <c r="AD736" s="1" t="n"/>
      <c r="AE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c r="AC737" s="1" t="n"/>
      <c r="AD737" s="1" t="n"/>
      <c r="AE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c r="AC738" s="1" t="n"/>
      <c r="AD738" s="1" t="n"/>
      <c r="AE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c r="AC739" s="1" t="n"/>
      <c r="AD739" s="1" t="n"/>
      <c r="AE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c r="AC740" s="1" t="n"/>
      <c r="AD740" s="1" t="n"/>
      <c r="AE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c r="AC741" s="1" t="n"/>
      <c r="AD741" s="1" t="n"/>
      <c r="AE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c r="AC742" s="1" t="n"/>
      <c r="AD742" s="1" t="n"/>
      <c r="AE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c r="AC743" s="1" t="n"/>
      <c r="AD743" s="1" t="n"/>
      <c r="AE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c r="AC744" s="1" t="n"/>
      <c r="AD744" s="1" t="n"/>
      <c r="AE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c r="AC745" s="1" t="n"/>
      <c r="AD745" s="1" t="n"/>
      <c r="AE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c r="AC746" s="1" t="n"/>
      <c r="AD746" s="1" t="n"/>
      <c r="AE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c r="AC747" s="1" t="n"/>
      <c r="AD747" s="1" t="n"/>
      <c r="AE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c r="AC748" s="1" t="n"/>
      <c r="AD748" s="1" t="n"/>
      <c r="AE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c r="AC749" s="1" t="n"/>
      <c r="AD749" s="1" t="n"/>
      <c r="AE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c r="AC750" s="1" t="n"/>
      <c r="AD750" s="1" t="n"/>
      <c r="AE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c r="AC751" s="1" t="n"/>
      <c r="AD751" s="1" t="n"/>
      <c r="AE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c r="AC752" s="1" t="n"/>
      <c r="AD752" s="1" t="n"/>
      <c r="AE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c r="AC753" s="1" t="n"/>
      <c r="AD753" s="1" t="n"/>
      <c r="AE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c r="AC754" s="1" t="n"/>
      <c r="AD754" s="1" t="n"/>
      <c r="AE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c r="AC755" s="1" t="n"/>
      <c r="AD755" s="1" t="n"/>
      <c r="AE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c r="AC756" s="1" t="n"/>
      <c r="AD756" s="1" t="n"/>
      <c r="AE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c r="AC757" s="1" t="n"/>
      <c r="AD757" s="1" t="n"/>
      <c r="AE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c r="AC758" s="1" t="n"/>
      <c r="AD758" s="1" t="n"/>
      <c r="AE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c r="AC759" s="1" t="n"/>
      <c r="AD759" s="1" t="n"/>
      <c r="AE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c r="AC760" s="1" t="n"/>
      <c r="AD760" s="1" t="n"/>
      <c r="AE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c r="AC761" s="1" t="n"/>
      <c r="AD761" s="1" t="n"/>
      <c r="AE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c r="AC762" s="1" t="n"/>
      <c r="AD762" s="1" t="n"/>
      <c r="AE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c r="AC763" s="1" t="n"/>
      <c r="AD763" s="1" t="n"/>
      <c r="AE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c r="AC764" s="1" t="n"/>
      <c r="AD764" s="1" t="n"/>
      <c r="AE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c r="AC765" s="1" t="n"/>
      <c r="AD765" s="1" t="n"/>
      <c r="AE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c r="AC766" s="1" t="n"/>
      <c r="AD766" s="1" t="n"/>
      <c r="AE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c r="AC767" s="1" t="n"/>
      <c r="AD767" s="1" t="n"/>
      <c r="AE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c r="AC768" s="1" t="n"/>
      <c r="AD768" s="1" t="n"/>
      <c r="AE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c r="AC769" s="1" t="n"/>
      <c r="AD769" s="1" t="n"/>
      <c r="AE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c r="AC770" s="1" t="n"/>
      <c r="AD770" s="1" t="n"/>
      <c r="AE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c r="AC771" s="1" t="n"/>
      <c r="AD771" s="1" t="n"/>
      <c r="AE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c r="AC772" s="1" t="n"/>
      <c r="AD772" s="1" t="n"/>
      <c r="AE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c r="AC773" s="1" t="n"/>
      <c r="AD773" s="1" t="n"/>
      <c r="AE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c r="AC774" s="1" t="n"/>
      <c r="AD774" s="1" t="n"/>
      <c r="AE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c r="AC775" s="1" t="n"/>
      <c r="AD775" s="1" t="n"/>
      <c r="AE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c r="AC776" s="1" t="n"/>
      <c r="AD776" s="1" t="n"/>
      <c r="AE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c r="AC777" s="1" t="n"/>
      <c r="AD777" s="1" t="n"/>
      <c r="AE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c r="AC778" s="1" t="n"/>
      <c r="AD778" s="1" t="n"/>
      <c r="AE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c r="AC779" s="1" t="n"/>
      <c r="AD779" s="1" t="n"/>
      <c r="AE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c r="AC780" s="1" t="n"/>
      <c r="AD780" s="1" t="n"/>
      <c r="AE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c r="AC781" s="1" t="n"/>
      <c r="AD781" s="1" t="n"/>
      <c r="AE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c r="AC782" s="1" t="n"/>
      <c r="AD782" s="1" t="n"/>
      <c r="AE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c r="AC783" s="1" t="n"/>
      <c r="AD783" s="1" t="n"/>
      <c r="AE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c r="AC784" s="1" t="n"/>
      <c r="AD784" s="1" t="n"/>
      <c r="AE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c r="AC785" s="1" t="n"/>
      <c r="AD785" s="1" t="n"/>
      <c r="AE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c r="AC786" s="1" t="n"/>
      <c r="AD786" s="1" t="n"/>
      <c r="AE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c r="AC787" s="1" t="n"/>
      <c r="AD787" s="1" t="n"/>
      <c r="AE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c r="AC788" s="1" t="n"/>
      <c r="AD788" s="1" t="n"/>
      <c r="AE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c r="AC789" s="1" t="n"/>
      <c r="AD789" s="1" t="n"/>
      <c r="AE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c r="AC790" s="1" t="n"/>
      <c r="AD790" s="1" t="n"/>
      <c r="AE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c r="AC791" s="1" t="n"/>
      <c r="AD791" s="1" t="n"/>
      <c r="AE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c r="AC792" s="1" t="n"/>
      <c r="AD792" s="1" t="n"/>
      <c r="AE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c r="AC793" s="1" t="n"/>
      <c r="AD793" s="1" t="n"/>
      <c r="AE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c r="AC794" s="1" t="n"/>
      <c r="AD794" s="1" t="n"/>
      <c r="AE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c r="AC795" s="1" t="n"/>
      <c r="AD795" s="1" t="n"/>
      <c r="AE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c r="AC796" s="1" t="n"/>
      <c r="AD796" s="1" t="n"/>
      <c r="AE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c r="AC797" s="1" t="n"/>
      <c r="AD797" s="1" t="n"/>
      <c r="AE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c r="AC798" s="1" t="n"/>
      <c r="AD798" s="1" t="n"/>
      <c r="AE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c r="AC799" s="1" t="n"/>
      <c r="AD799" s="1" t="n"/>
      <c r="AE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c r="AC800" s="1" t="n"/>
      <c r="AD800" s="1" t="n"/>
      <c r="AE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c r="AC801" s="1" t="n"/>
      <c r="AD801" s="1" t="n"/>
      <c r="AE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c r="AC802" s="1" t="n"/>
      <c r="AD802" s="1" t="n"/>
      <c r="AE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c r="AC803" s="1" t="n"/>
      <c r="AD803" s="1" t="n"/>
      <c r="AE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c r="AC804" s="1" t="n"/>
      <c r="AD804" s="1" t="n"/>
      <c r="AE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c r="AC805" s="1" t="n"/>
      <c r="AD805" s="1" t="n"/>
      <c r="AE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c r="AC806" s="1" t="n"/>
      <c r="AD806" s="1" t="n"/>
      <c r="AE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c r="AC807" s="1" t="n"/>
      <c r="AD807" s="1" t="n"/>
      <c r="AE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c r="AC808" s="1" t="n"/>
      <c r="AD808" s="1" t="n"/>
      <c r="AE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c r="AC809" s="1" t="n"/>
      <c r="AD809" s="1" t="n"/>
      <c r="AE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c r="AC810" s="1" t="n"/>
      <c r="AD810" s="1" t="n"/>
      <c r="AE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c r="AC811" s="1" t="n"/>
      <c r="AD811" s="1" t="n"/>
      <c r="AE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c r="AC812" s="1" t="n"/>
      <c r="AD812" s="1" t="n"/>
      <c r="AE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c r="AC813" s="1" t="n"/>
      <c r="AD813" s="1" t="n"/>
      <c r="AE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c r="AC814" s="1" t="n"/>
      <c r="AD814" s="1" t="n"/>
      <c r="AE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c r="AC815" s="1" t="n"/>
      <c r="AD815" s="1" t="n"/>
      <c r="AE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c r="AC816" s="1" t="n"/>
      <c r="AD816" s="1" t="n"/>
      <c r="AE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c r="AC817" s="1" t="n"/>
      <c r="AD817" s="1" t="n"/>
      <c r="AE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c r="AC818" s="1" t="n"/>
      <c r="AD818" s="1" t="n"/>
      <c r="AE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c r="AC819" s="1" t="n"/>
      <c r="AD819" s="1" t="n"/>
      <c r="AE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c r="AC820" s="1" t="n"/>
      <c r="AD820" s="1" t="n"/>
      <c r="AE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c r="AC821" s="1" t="n"/>
      <c r="AD821" s="1" t="n"/>
      <c r="AE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c r="AC822" s="1" t="n"/>
      <c r="AD822" s="1" t="n"/>
      <c r="AE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c r="AC823" s="1" t="n"/>
      <c r="AD823" s="1" t="n"/>
      <c r="AE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c r="AC824" s="1" t="n"/>
      <c r="AD824" s="1" t="n"/>
      <c r="AE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c r="AC825" s="1" t="n"/>
      <c r="AD825" s="1" t="n"/>
      <c r="AE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c r="AC826" s="1" t="n"/>
      <c r="AD826" s="1" t="n"/>
      <c r="AE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c r="AC827" s="1" t="n"/>
      <c r="AD827" s="1" t="n"/>
      <c r="AE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c r="AC828" s="1" t="n"/>
      <c r="AD828" s="1" t="n"/>
      <c r="AE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c r="AC829" s="1" t="n"/>
      <c r="AD829" s="1" t="n"/>
      <c r="AE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c r="AC830" s="1" t="n"/>
      <c r="AD830" s="1" t="n"/>
      <c r="AE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c r="AC831" s="1" t="n"/>
      <c r="AD831" s="1" t="n"/>
      <c r="AE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c r="AC832" s="1" t="n"/>
      <c r="AD832" s="1" t="n"/>
      <c r="AE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c r="AC833" s="1" t="n"/>
      <c r="AD833" s="1" t="n"/>
      <c r="AE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c r="AC834" s="1" t="n"/>
      <c r="AD834" s="1" t="n"/>
      <c r="AE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c r="AC835" s="1" t="n"/>
      <c r="AD835" s="1" t="n"/>
      <c r="AE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c r="AC836" s="1" t="n"/>
      <c r="AD836" s="1" t="n"/>
      <c r="AE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c r="AC837" s="1" t="n"/>
      <c r="AD837" s="1" t="n"/>
      <c r="AE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c r="AC838" s="1" t="n"/>
      <c r="AD838" s="1" t="n"/>
      <c r="AE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c r="AC839" s="1" t="n"/>
      <c r="AD839" s="1" t="n"/>
      <c r="AE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c r="AC840" s="1" t="n"/>
      <c r="AD840" s="1" t="n"/>
      <c r="AE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c r="AC841" s="1" t="n"/>
      <c r="AD841" s="1" t="n"/>
      <c r="AE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c r="AC842" s="1" t="n"/>
      <c r="AD842" s="1" t="n"/>
      <c r="AE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c r="AC843" s="1" t="n"/>
      <c r="AD843" s="1" t="n"/>
      <c r="AE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c r="AC844" s="1" t="n"/>
      <c r="AD844" s="1" t="n"/>
      <c r="AE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c r="AC845" s="1" t="n"/>
      <c r="AD845" s="1" t="n"/>
      <c r="AE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c r="AC846" s="1" t="n"/>
      <c r="AD846" s="1" t="n"/>
      <c r="AE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c r="AC847" s="1" t="n"/>
      <c r="AD847" s="1" t="n"/>
      <c r="AE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c r="AC848" s="1" t="n"/>
      <c r="AD848" s="1" t="n"/>
      <c r="AE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c r="AC849" s="1" t="n"/>
      <c r="AD849" s="1" t="n"/>
      <c r="AE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c r="AC850" s="1" t="n"/>
      <c r="AD850" s="1" t="n"/>
      <c r="AE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c r="AC851" s="1" t="n"/>
      <c r="AD851" s="1" t="n"/>
      <c r="AE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c r="AC852" s="1" t="n"/>
      <c r="AD852" s="1" t="n"/>
      <c r="AE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c r="AC853" s="1" t="n"/>
      <c r="AD853" s="1" t="n"/>
      <c r="AE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c r="AC854" s="1" t="n"/>
      <c r="AD854" s="1" t="n"/>
      <c r="AE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c r="AC855" s="1" t="n"/>
      <c r="AD855" s="1" t="n"/>
      <c r="AE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c r="AC856" s="1" t="n"/>
      <c r="AD856" s="1" t="n"/>
      <c r="AE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c r="AC857" s="1" t="n"/>
      <c r="AD857" s="1" t="n"/>
      <c r="AE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c r="AC858" s="1" t="n"/>
      <c r="AD858" s="1" t="n"/>
      <c r="AE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c r="AC859" s="1" t="n"/>
      <c r="AD859" s="1" t="n"/>
      <c r="AE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c r="AC860" s="1" t="n"/>
      <c r="AD860" s="1" t="n"/>
      <c r="AE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c r="AC861" s="1" t="n"/>
      <c r="AD861" s="1" t="n"/>
      <c r="AE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c r="AC862" s="1" t="n"/>
      <c r="AD862" s="1" t="n"/>
      <c r="AE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c r="AC863" s="1" t="n"/>
      <c r="AD863" s="1" t="n"/>
      <c r="AE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c r="AC864" s="1" t="n"/>
      <c r="AD864" s="1" t="n"/>
      <c r="AE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c r="AC865" s="1" t="n"/>
      <c r="AD865" s="1" t="n"/>
      <c r="AE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c r="AC866" s="1" t="n"/>
      <c r="AD866" s="1" t="n"/>
      <c r="AE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c r="AC867" s="1" t="n"/>
      <c r="AD867" s="1" t="n"/>
      <c r="AE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c r="AC868" s="1" t="n"/>
      <c r="AD868" s="1" t="n"/>
      <c r="AE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c r="AC869" s="1" t="n"/>
      <c r="AD869" s="1" t="n"/>
      <c r="AE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c r="AC870" s="1" t="n"/>
      <c r="AD870" s="1" t="n"/>
      <c r="AE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c r="AC871" s="1" t="n"/>
      <c r="AD871" s="1" t="n"/>
      <c r="AE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c r="AC872" s="1" t="n"/>
      <c r="AD872" s="1" t="n"/>
      <c r="AE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c r="AC873" s="1" t="n"/>
      <c r="AD873" s="1" t="n"/>
      <c r="AE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c r="AC874" s="1" t="n"/>
      <c r="AD874" s="1" t="n"/>
      <c r="AE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c r="AC875" s="1" t="n"/>
      <c r="AD875" s="1" t="n"/>
      <c r="AE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c r="AC876" s="1" t="n"/>
      <c r="AD876" s="1" t="n"/>
      <c r="AE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c r="AC877" s="1" t="n"/>
      <c r="AD877" s="1" t="n"/>
      <c r="AE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c r="AC878" s="1" t="n"/>
      <c r="AD878" s="1" t="n"/>
      <c r="AE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c r="AC879" s="1" t="n"/>
      <c r="AD879" s="1" t="n"/>
      <c r="AE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c r="AC880" s="1" t="n"/>
      <c r="AD880" s="1" t="n"/>
      <c r="AE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c r="AC881" s="1" t="n"/>
      <c r="AD881" s="1" t="n"/>
      <c r="AE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c r="AC882" s="1" t="n"/>
      <c r="AD882" s="1" t="n"/>
      <c r="AE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c r="AC883" s="1" t="n"/>
      <c r="AD883" s="1" t="n"/>
      <c r="AE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c r="AC884" s="1" t="n"/>
      <c r="AD884" s="1" t="n"/>
      <c r="AE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c r="AC885" s="1" t="n"/>
      <c r="AD885" s="1" t="n"/>
      <c r="AE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c r="AC886" s="1" t="n"/>
      <c r="AD886" s="1" t="n"/>
      <c r="AE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c r="AC887" s="1" t="n"/>
      <c r="AD887" s="1" t="n"/>
      <c r="AE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c r="AC888" s="1" t="n"/>
      <c r="AD888" s="1" t="n"/>
      <c r="AE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c r="AC889" s="1" t="n"/>
      <c r="AD889" s="1" t="n"/>
      <c r="AE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c r="AC890" s="1" t="n"/>
      <c r="AD890" s="1" t="n"/>
      <c r="AE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c r="AC891" s="1" t="n"/>
      <c r="AD891" s="1" t="n"/>
      <c r="AE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c r="AC892" s="1" t="n"/>
      <c r="AD892" s="1" t="n"/>
      <c r="AE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c r="AC893" s="1" t="n"/>
      <c r="AD893" s="1" t="n"/>
      <c r="AE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c r="AC894" s="1" t="n"/>
      <c r="AD894" s="1" t="n"/>
      <c r="AE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c r="AC895" s="1" t="n"/>
      <c r="AD895" s="1" t="n"/>
      <c r="AE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c r="AC896" s="1" t="n"/>
      <c r="AD896" s="1" t="n"/>
      <c r="AE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c r="AC897" s="1" t="n"/>
      <c r="AD897" s="1" t="n"/>
      <c r="AE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c r="AC898" s="1" t="n"/>
      <c r="AD898" s="1" t="n"/>
      <c r="AE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c r="AC899" s="1" t="n"/>
      <c r="AD899" s="1" t="n"/>
      <c r="AE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c r="AC900" s="1" t="n"/>
      <c r="AD900" s="1" t="n"/>
      <c r="AE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c r="AC901" s="1" t="n"/>
      <c r="AD901" s="1" t="n"/>
      <c r="AE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c r="AC902" s="1" t="n"/>
      <c r="AD902" s="1" t="n"/>
      <c r="AE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c r="AC903" s="1" t="n"/>
      <c r="AD903" s="1" t="n"/>
      <c r="AE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c r="AC904" s="1" t="n"/>
      <c r="AD904" s="1" t="n"/>
      <c r="AE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c r="AC905" s="1" t="n"/>
      <c r="AD905" s="1" t="n"/>
      <c r="AE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c r="AC906" s="1" t="n"/>
      <c r="AD906" s="1" t="n"/>
      <c r="AE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c r="AC907" s="1" t="n"/>
      <c r="AD907" s="1" t="n"/>
      <c r="AE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c r="AC908" s="1" t="n"/>
      <c r="AD908" s="1" t="n"/>
      <c r="AE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c r="AC909" s="1" t="n"/>
      <c r="AD909" s="1" t="n"/>
      <c r="AE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c r="AC910" s="1" t="n"/>
      <c r="AD910" s="1" t="n"/>
      <c r="AE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c r="AC911" s="1" t="n"/>
      <c r="AD911" s="1" t="n"/>
      <c r="AE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c r="AC912" s="1" t="n"/>
      <c r="AD912" s="1" t="n"/>
      <c r="AE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c r="AC913" s="1" t="n"/>
      <c r="AD913" s="1" t="n"/>
      <c r="AE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c r="AC914" s="1" t="n"/>
      <c r="AD914" s="1" t="n"/>
      <c r="AE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c r="AC915" s="1" t="n"/>
      <c r="AD915" s="1" t="n"/>
      <c r="AE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c r="AC916" s="1" t="n"/>
      <c r="AD916" s="1" t="n"/>
      <c r="AE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c r="AC917" s="1" t="n"/>
      <c r="AD917" s="1" t="n"/>
      <c r="AE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c r="AC918" s="1" t="n"/>
      <c r="AD918" s="1" t="n"/>
      <c r="AE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c r="AC919" s="1" t="n"/>
      <c r="AD919" s="1" t="n"/>
      <c r="AE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c r="AC920" s="1" t="n"/>
      <c r="AD920" s="1" t="n"/>
      <c r="AE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c r="AC921" s="1" t="n"/>
      <c r="AD921" s="1" t="n"/>
      <c r="AE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c r="AC922" s="1" t="n"/>
      <c r="AD922" s="1" t="n"/>
      <c r="AE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c r="AC923" s="1" t="n"/>
      <c r="AD923" s="1" t="n"/>
      <c r="AE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c r="AC924" s="1" t="n"/>
      <c r="AD924" s="1" t="n"/>
      <c r="AE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c r="AC925" s="1" t="n"/>
      <c r="AD925" s="1" t="n"/>
      <c r="AE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c r="AC926" s="1" t="n"/>
      <c r="AD926" s="1" t="n"/>
      <c r="AE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c r="AC927" s="1" t="n"/>
      <c r="AD927" s="1" t="n"/>
      <c r="AE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c r="AC928" s="1" t="n"/>
      <c r="AD928" s="1" t="n"/>
      <c r="AE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c r="AC929" s="1" t="n"/>
      <c r="AD929" s="1" t="n"/>
      <c r="AE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c r="AC930" s="1" t="n"/>
      <c r="AD930" s="1" t="n"/>
      <c r="AE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c r="AC931" s="1" t="n"/>
      <c r="AD931" s="1" t="n"/>
      <c r="AE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c r="AC932" s="1" t="n"/>
      <c r="AD932" s="1" t="n"/>
      <c r="AE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c r="AC933" s="1" t="n"/>
      <c r="AD933" s="1" t="n"/>
      <c r="AE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c r="AC934" s="1" t="n"/>
      <c r="AD934" s="1" t="n"/>
      <c r="AE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c r="AC935" s="1" t="n"/>
      <c r="AD935" s="1" t="n"/>
      <c r="AE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c r="AC936" s="1" t="n"/>
      <c r="AD936" s="1" t="n"/>
      <c r="AE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c r="AC937" s="1" t="n"/>
      <c r="AD937" s="1" t="n"/>
      <c r="AE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c r="AC938" s="1" t="n"/>
      <c r="AD938" s="1" t="n"/>
      <c r="AE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c r="AC939" s="1" t="n"/>
      <c r="AD939" s="1" t="n"/>
      <c r="AE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c r="AC940" s="1" t="n"/>
      <c r="AD940" s="1" t="n"/>
      <c r="AE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c r="AC941" s="1" t="n"/>
      <c r="AD941" s="1" t="n"/>
      <c r="AE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c r="AC942" s="1" t="n"/>
      <c r="AD942" s="1" t="n"/>
      <c r="AE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c r="AC943" s="1" t="n"/>
      <c r="AD943" s="1" t="n"/>
      <c r="AE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c r="AC944" s="1" t="n"/>
      <c r="AD944" s="1" t="n"/>
      <c r="AE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c r="AC945" s="1" t="n"/>
      <c r="AD945" s="1" t="n"/>
      <c r="AE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c r="AC946" s="1" t="n"/>
      <c r="AD946" s="1" t="n"/>
      <c r="AE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c r="AC947" s="1" t="n"/>
      <c r="AD947" s="1" t="n"/>
      <c r="AE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c r="AC948" s="1" t="n"/>
      <c r="AD948" s="1" t="n"/>
      <c r="AE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c r="AC949" s="1" t="n"/>
      <c r="AD949" s="1" t="n"/>
      <c r="AE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c r="AC950" s="1" t="n"/>
      <c r="AD950" s="1" t="n"/>
      <c r="AE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c r="AC951" s="1" t="n"/>
      <c r="AD951" s="1" t="n"/>
      <c r="AE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c r="AC952" s="1" t="n"/>
      <c r="AD952" s="1" t="n"/>
      <c r="AE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c r="AC953" s="1" t="n"/>
      <c r="AD953" s="1" t="n"/>
      <c r="AE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c r="AC954" s="1" t="n"/>
      <c r="AD954" s="1" t="n"/>
      <c r="AE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c r="AC955" s="1" t="n"/>
      <c r="AD955" s="1" t="n"/>
      <c r="AE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c r="AC956" s="1" t="n"/>
      <c r="AD956" s="1" t="n"/>
      <c r="AE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c r="AC957" s="1" t="n"/>
      <c r="AD957" s="1" t="n"/>
      <c r="AE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c r="AC958" s="1" t="n"/>
      <c r="AD958" s="1" t="n"/>
      <c r="AE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c r="AC959" s="1" t="n"/>
      <c r="AD959" s="1" t="n"/>
      <c r="AE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c r="AC960" s="1" t="n"/>
      <c r="AD960" s="1" t="n"/>
      <c r="AE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c r="AC961" s="1" t="n"/>
      <c r="AD961" s="1" t="n"/>
      <c r="AE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c r="AC962" s="1" t="n"/>
      <c r="AD962" s="1" t="n"/>
      <c r="AE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c r="AC963" s="1" t="n"/>
      <c r="AD963" s="1" t="n"/>
      <c r="AE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c r="AC964" s="1" t="n"/>
      <c r="AD964" s="1" t="n"/>
      <c r="AE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c r="AC965" s="1" t="n"/>
      <c r="AD965" s="1" t="n"/>
      <c r="AE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c r="AC966" s="1" t="n"/>
      <c r="AD966" s="1" t="n"/>
      <c r="AE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c r="AC967" s="1" t="n"/>
      <c r="AD967" s="1" t="n"/>
      <c r="AE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c r="AC968" s="1" t="n"/>
      <c r="AD968" s="1" t="n"/>
      <c r="AE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c r="AC969" s="1" t="n"/>
      <c r="AD969" s="1" t="n"/>
      <c r="AE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c r="AC970" s="1" t="n"/>
      <c r="AD970" s="1" t="n"/>
      <c r="AE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c r="AC971" s="1" t="n"/>
      <c r="AD971" s="1" t="n"/>
      <c r="AE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c r="AC972" s="1" t="n"/>
      <c r="AD972" s="1" t="n"/>
      <c r="AE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c r="AC973" s="1" t="n"/>
      <c r="AD973" s="1" t="n"/>
      <c r="AE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c r="AC974" s="1" t="n"/>
      <c r="AD974" s="1" t="n"/>
      <c r="AE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c r="AC975" s="1" t="n"/>
      <c r="AD975" s="1" t="n"/>
      <c r="AE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c r="AC976" s="1" t="n"/>
      <c r="AD976" s="1" t="n"/>
      <c r="AE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c r="AC977" s="1" t="n"/>
      <c r="AD977" s="1" t="n"/>
      <c r="AE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c r="AC978" s="1" t="n"/>
      <c r="AD978" s="1" t="n"/>
      <c r="AE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c r="AC979" s="1" t="n"/>
      <c r="AD979" s="1" t="n"/>
      <c r="AE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c r="AC980" s="1" t="n"/>
      <c r="AD980" s="1" t="n"/>
      <c r="AE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c r="AC981" s="1" t="n"/>
      <c r="AD981" s="1" t="n"/>
      <c r="AE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c r="AC982" s="1" t="n"/>
      <c r="AD982" s="1" t="n"/>
      <c r="AE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c r="AC983" s="1" t="n"/>
      <c r="AD983" s="1" t="n"/>
      <c r="AE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c r="AC984" s="1" t="n"/>
      <c r="AD984" s="1" t="n"/>
      <c r="AE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c r="AC985" s="1" t="n"/>
      <c r="AD985" s="1" t="n"/>
      <c r="AE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c r="AC986" s="1" t="n"/>
      <c r="AD986" s="1" t="n"/>
      <c r="AE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c r="AC987" s="1" t="n"/>
      <c r="AD987" s="1" t="n"/>
      <c r="AE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c r="AC988" s="1" t="n"/>
      <c r="AD988" s="1" t="n"/>
      <c r="AE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c r="AC989" s="1" t="n"/>
      <c r="AD989" s="1" t="n"/>
      <c r="AE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c r="AC990" s="1" t="n"/>
      <c r="AD990" s="1" t="n"/>
      <c r="AE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c r="AC991" s="1" t="n"/>
      <c r="AD991" s="1" t="n"/>
      <c r="AE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c r="AC992" s="1" t="n"/>
      <c r="AD992" s="1" t="n"/>
      <c r="AE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c r="AC993" s="1" t="n"/>
      <c r="AD993" s="1" t="n"/>
      <c r="AE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c r="AC994" s="1" t="n"/>
      <c r="AD994" s="1" t="n"/>
      <c r="AE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c r="AC995" s="1" t="n"/>
      <c r="AD995" s="1" t="n"/>
      <c r="AE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c r="AC996" s="1" t="n"/>
      <c r="AD996" s="1" t="n"/>
      <c r="AE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c r="AC997" s="1" t="n"/>
      <c r="AD997" s="1" t="n"/>
      <c r="AE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c r="AC998" s="1" t="n"/>
      <c r="AD998" s="1" t="n"/>
      <c r="AE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c r="AC999" s="1" t="n"/>
      <c r="AD999" s="1" t="n"/>
      <c r="AE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c r="AC1000" s="1" t="n"/>
      <c r="AD1000" s="1" t="n"/>
      <c r="AE1000" s="1" t="n"/>
    </row>
  </sheetData>
  <pageMargins left="0.7" right="0.7" top="0.75" bottom="0.75" header="0" footer="0"/>
  <pageSetup orientation="landscape"/>
</worksheet>
</file>

<file path=xl/worksheets/sheet13.xml><?xml version="1.0" encoding="utf-8"?>
<worksheet xmlns="http://schemas.openxmlformats.org/spreadsheetml/2006/main">
  <sheetPr>
    <outlinePr summaryBelow="0" summaryRight="0"/>
    <pageSetUpPr/>
  </sheetPr>
  <dimension ref="A1:AC1000"/>
  <sheetViews>
    <sheetView workbookViewId="0">
      <selection activeCell="A1" sqref="A1"/>
    </sheetView>
  </sheetViews>
  <sheetFormatPr baseColWidth="8" defaultColWidth="12.63" defaultRowHeight="15" customHeight="1"/>
  <cols>
    <col width="45.88" customWidth="1" style="412" min="1" max="1"/>
    <col width="14.88" customWidth="1" style="412" min="2" max="9"/>
    <col width="8.75" customWidth="1" style="412" min="10" max="29"/>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row>
    <row r="5" ht="10.5" customHeight="1" s="412">
      <c r="A5" s="303" t="inlineStr">
        <is>
          <t>Lululemon Athletica Inc. (NasdaqGS:LULU) &gt; Financials &gt; Key Stats</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row>
    <row r="7" ht="10.5" customHeight="1" s="412">
      <c r="A7" s="343" t="inlineStr">
        <is>
          <t>In Millions of the trading currency, except per share items.</t>
        </is>
      </c>
      <c r="B7" s="318" t="inlineStr">
        <is>
          <t>Currency:</t>
        </is>
      </c>
      <c r="C7" s="302" t="inlineStr">
        <is>
          <t>Trading Currency</t>
        </is>
      </c>
      <c r="D7" s="344" t="inlineStr">
        <is>
          <t> </t>
        </is>
      </c>
      <c r="E7" s="318" t="inlineStr">
        <is>
          <t>Conversion:</t>
        </is>
      </c>
      <c r="F7" s="302" t="inlineStr">
        <is>
          <t>Today's Spot Rate</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row>
    <row r="8" ht="10.5" customHeight="1" s="412">
      <c r="A8" s="344" t="n"/>
      <c r="B8" s="318" t="inlineStr">
        <is>
          <t>Order:</t>
        </is>
      </c>
      <c r="C8" s="302" t="inlineStr">
        <is>
          <t>Latest on Right</t>
        </is>
      </c>
      <c r="D8" s="344" t="inlineStr">
        <is>
          <t> </t>
        </is>
      </c>
      <c r="E8" s="318" t="inlineStr">
        <is>
          <t>Units:</t>
        </is>
      </c>
      <c r="F8" s="302" t="inlineStr">
        <is>
          <t>S&amp;P Capital IQ (Default)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row>
    <row r="9" ht="10.5" customHeight="1" s="412">
      <c r="A9" s="344" t="n"/>
      <c r="B9" s="318" t="inlineStr">
        <is>
          <t>Decimals:</t>
        </is>
      </c>
      <c r="C9" s="345" t="inlineStr">
        <is>
          <t>Capital IQ (Default)</t>
        </is>
      </c>
      <c r="D9" s="344" t="inlineStr">
        <is>
          <t> </t>
        </is>
      </c>
      <c r="E9" s="318" t="inlineStr">
        <is>
          <t>Dilution:</t>
        </is>
      </c>
      <c r="F9" s="302" t="inlineStr">
        <is>
          <t>Basic</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row>
    <row r="10" ht="10.5" customHeight="1" s="412">
      <c r="A10" s="302" t="n"/>
      <c r="B10" s="302" t="n"/>
      <c r="C10" s="302" t="n"/>
      <c r="D10" s="302"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row>
    <row r="11" ht="10.5" customHeight="1" s="412">
      <c r="A11" s="302" t="n"/>
      <c r="B11" s="302" t="n"/>
      <c r="C11" s="302" t="n"/>
      <c r="D11" s="302"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row>
    <row r="12" ht="10.5" customHeight="1" s="412">
      <c r="A12" s="305" t="inlineStr">
        <is>
          <t>Key Financials¹</t>
        </is>
      </c>
      <c r="B12" s="305" t="n"/>
      <c r="C12" s="305" t="n"/>
      <c r="D12" s="305" t="n"/>
      <c r="E12" s="305" t="n"/>
      <c r="F12" s="305" t="n"/>
      <c r="G12" s="305" t="n"/>
      <c r="H12" s="305" t="n"/>
      <c r="I12" s="305" t="n"/>
      <c r="J12" s="306" t="n"/>
      <c r="K12" s="306" t="n"/>
      <c r="L12" s="306" t="n"/>
      <c r="M12" s="306" t="n"/>
      <c r="N12" s="306" t="n"/>
      <c r="O12" s="306" t="n"/>
      <c r="P12" s="306" t="n"/>
      <c r="Q12" s="306" t="n"/>
      <c r="R12" s="306" t="n"/>
      <c r="S12" s="306" t="n"/>
      <c r="T12" s="306" t="n"/>
      <c r="U12" s="306" t="n"/>
      <c r="V12" s="306" t="n"/>
      <c r="W12" s="306" t="n"/>
      <c r="X12" s="306" t="n"/>
      <c r="Y12" s="306" t="n"/>
      <c r="Z12" s="306" t="n"/>
      <c r="AA12" s="306" t="n"/>
      <c r="AB12" s="306" t="n"/>
      <c r="AC12" s="306" t="n"/>
    </row>
    <row r="13" ht="10.5" customHeight="1" s="412">
      <c r="A13" s="346" t="inlineStr">
        <is>
          <t xml:space="preserve">For the Fiscal Period Ending
</t>
        </is>
      </c>
      <c r="B13" s="347" t="inlineStr">
        <is>
          <t>12 months
Jan-31-2021A</t>
        </is>
      </c>
      <c r="C13" s="347" t="inlineStr">
        <is>
          <t>12 months
Jan-30-2022A</t>
        </is>
      </c>
      <c r="D13" s="347" t="inlineStr">
        <is>
          <t>12 months
Jan-29-2023A</t>
        </is>
      </c>
      <c r="E13" s="347" t="inlineStr">
        <is>
          <t>12 months
Jan-28-2024A</t>
        </is>
      </c>
      <c r="F13" s="347" t="inlineStr">
        <is>
          <t>LTM²
12 months
Apr-28-2024A</t>
        </is>
      </c>
      <c r="G13" s="347" t="inlineStr">
        <is>
          <t>12 months†
Jan-31-2025E</t>
        </is>
      </c>
      <c r="H13" s="347" t="inlineStr">
        <is>
          <t>12 months
Jan-31-2026E</t>
        </is>
      </c>
      <c r="I13" s="347" t="inlineStr">
        <is>
          <t>12 months
Jan-31-2027E</t>
        </is>
      </c>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row>
    <row r="14" ht="10.5" customHeight="1" s="412">
      <c r="A14" s="348" t="inlineStr">
        <is>
          <t>Currency</t>
        </is>
      </c>
      <c r="B14" s="349" t="inlineStr">
        <is>
          <t>USD</t>
        </is>
      </c>
      <c r="C14" s="349" t="inlineStr">
        <is>
          <t>USD</t>
        </is>
      </c>
      <c r="D14" s="349" t="inlineStr">
        <is>
          <t>USD</t>
        </is>
      </c>
      <c r="E14" s="349" t="inlineStr">
        <is>
          <t>USD</t>
        </is>
      </c>
      <c r="F14" s="349" t="inlineStr">
        <is>
          <t>USD</t>
        </is>
      </c>
      <c r="G14" s="349" t="inlineStr">
        <is>
          <t>USD</t>
        </is>
      </c>
      <c r="H14" s="349" t="inlineStr">
        <is>
          <t>USD</t>
        </is>
      </c>
      <c r="I14" s="349" t="inlineStr">
        <is>
          <t>USD</t>
        </is>
      </c>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row>
    <row r="15" ht="10.5" customHeight="1" s="412">
      <c r="A15" s="350" t="n"/>
      <c r="B15" s="344" t="n"/>
      <c r="C15" s="344" t="n"/>
      <c r="D15" s="344" t="n"/>
      <c r="E15" s="344" t="n"/>
      <c r="F15" s="344" t="n"/>
      <c r="G15" s="344" t="n"/>
      <c r="H15" s="344" t="n"/>
      <c r="I15" s="344"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row>
    <row r="16" ht="10.5" customHeight="1" s="412">
      <c r="A16" s="350" t="inlineStr">
        <is>
          <t>Total Revenue</t>
        </is>
      </c>
      <c r="B16" s="472" t="n">
        <v>4401.879</v>
      </c>
      <c r="C16" s="472" t="n">
        <v>6256.617</v>
      </c>
      <c r="D16" s="472" t="n">
        <v>8110.518</v>
      </c>
      <c r="E16" s="472" t="n">
        <v>9619.278</v>
      </c>
      <c r="F16" s="472" t="n">
        <v>9827.377</v>
      </c>
      <c r="G16" s="473" t="n">
        <v>10747.08073</v>
      </c>
      <c r="H16" s="473" t="n">
        <v>11782.07309</v>
      </c>
      <c r="I16" s="473" t="n">
        <v>13069.51575</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row>
    <row r="17" ht="10.5" customHeight="1" s="412">
      <c r="A17" s="353" t="inlineStr">
        <is>
          <t xml:space="preserve">  Growth Over Prior Year</t>
        </is>
      </c>
      <c r="B17" s="474" t="n">
        <v>0.106195</v>
      </c>
      <c r="C17" s="474" t="n">
        <v>0.421351</v>
      </c>
      <c r="D17" s="474" t="n">
        <v>0.29631</v>
      </c>
      <c r="E17" s="474" t="n">
        <v>0.186025</v>
      </c>
      <c r="F17" s="474" t="n">
        <v>0.156454</v>
      </c>
      <c r="G17" s="355" t="inlineStr">
        <is>
          <t>-</t>
        </is>
      </c>
      <c r="H17" s="475" t="n">
        <v>0.096304511523</v>
      </c>
      <c r="I17" s="475" t="n">
        <v>0.109271318397</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row>
    <row r="18" ht="10.5" customHeight="1" s="412">
      <c r="A18" s="344" t="n"/>
      <c r="B18" s="344" t="n"/>
      <c r="C18" s="344" t="n"/>
      <c r="D18" s="344" t="n"/>
      <c r="E18" s="344" t="n"/>
      <c r="F18" s="344" t="n"/>
      <c r="G18" s="344" t="n"/>
      <c r="H18" s="344" t="n"/>
      <c r="I18" s="344"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row>
    <row r="19" ht="10.5" customHeight="1" s="412">
      <c r="A19" s="350" t="inlineStr">
        <is>
          <t>Gross Profit</t>
        </is>
      </c>
      <c r="B19" s="472" t="n">
        <v>2463.991</v>
      </c>
      <c r="C19" s="472" t="n">
        <v>3608.565</v>
      </c>
      <c r="D19" s="472" t="n">
        <v>4492.34</v>
      </c>
      <c r="E19" s="472" t="n">
        <v>5609.405</v>
      </c>
      <c r="F19" s="472" t="n">
        <v>5733.668</v>
      </c>
      <c r="G19" s="472" t="inlineStr">
        <is>
          <t>-</t>
        </is>
      </c>
      <c r="H19" s="472" t="inlineStr">
        <is>
          <t>-</t>
        </is>
      </c>
      <c r="I19" s="472" t="inlineStr">
        <is>
          <t>-</t>
        </is>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row>
    <row r="20" ht="10.5" customHeight="1" s="412">
      <c r="A20" s="353" t="inlineStr">
        <is>
          <t xml:space="preserve">  Margin %</t>
        </is>
      </c>
      <c r="B20" s="474" t="n">
        <v>0.559758</v>
      </c>
      <c r="C20" s="474" t="n">
        <v>0.576759</v>
      </c>
      <c r="D20" s="474" t="n">
        <v>0.55389</v>
      </c>
      <c r="E20" s="474" t="n">
        <v>0.583141</v>
      </c>
      <c r="F20" s="474" t="n">
        <v>0.583438</v>
      </c>
      <c r="G20" s="475" t="n">
        <v>0.5853882</v>
      </c>
      <c r="H20" s="475" t="n">
        <v>0.5855628</v>
      </c>
      <c r="I20" s="475" t="n">
        <v>0.5865179</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row>
    <row r="21" ht="10.5" customHeight="1" s="412">
      <c r="A21" s="344" t="n"/>
      <c r="B21" s="344" t="n"/>
      <c r="C21" s="344" t="n"/>
      <c r="D21" s="344" t="n"/>
      <c r="E21" s="344" t="n"/>
      <c r="F21" s="344" t="n"/>
      <c r="G21" s="344" t="n"/>
      <c r="H21" s="344" t="n"/>
      <c r="I21" s="344"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row>
    <row r="22" ht="10.5" customHeight="1" s="412">
      <c r="A22" s="350" t="inlineStr">
        <is>
          <t>EBITDA</t>
        </is>
      </c>
      <c r="B22" s="472" t="n">
        <v>998.206</v>
      </c>
      <c r="C22" s="472" t="n">
        <v>1598.955</v>
      </c>
      <c r="D22" s="472" t="n">
        <v>2017.932</v>
      </c>
      <c r="E22" s="472" t="n">
        <v>2586.561</v>
      </c>
      <c r="F22" s="472" t="n">
        <v>2629.432</v>
      </c>
      <c r="G22" s="473" t="n">
        <v>2931.46147</v>
      </c>
      <c r="H22" s="473" t="n">
        <v>3217.13047</v>
      </c>
      <c r="I22" s="473" t="n">
        <v>3547.70501</v>
      </c>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row>
    <row r="23" ht="10.5" customHeight="1" s="412">
      <c r="A23" s="353" t="inlineStr">
        <is>
          <t xml:space="preserve">  Margin %</t>
        </is>
      </c>
      <c r="B23" s="474" t="n">
        <v>0.226768</v>
      </c>
      <c r="C23" s="474" t="n">
        <v>0.255562</v>
      </c>
      <c r="D23" s="474" t="n">
        <v>0.248804</v>
      </c>
      <c r="E23" s="474" t="n">
        <v>0.268893</v>
      </c>
      <c r="F23" s="474" t="n">
        <v>0.267561</v>
      </c>
      <c r="G23" s="475" t="n">
        <v>0.272768163155</v>
      </c>
      <c r="H23" s="475" t="n">
        <v>0.273053005649</v>
      </c>
      <c r="I23" s="475" t="n">
        <v>0.271448849205</v>
      </c>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row>
    <row r="24" ht="10.5" customHeight="1" s="412">
      <c r="A24" s="344" t="n"/>
      <c r="B24" s="344" t="n"/>
      <c r="C24" s="344" t="n"/>
      <c r="D24" s="344" t="n"/>
      <c r="E24" s="344" t="n"/>
      <c r="F24" s="344" t="n"/>
      <c r="G24" s="344" t="n"/>
      <c r="H24" s="344" t="n"/>
      <c r="I24" s="344"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row>
    <row r="25" ht="10.5" customHeight="1" s="412">
      <c r="A25" s="350" t="inlineStr">
        <is>
          <t>EBIT</t>
        </is>
      </c>
      <c r="B25" s="472" t="n">
        <v>812.728</v>
      </c>
      <c r="C25" s="472" t="n">
        <v>1374.749</v>
      </c>
      <c r="D25" s="472" t="n">
        <v>1726.141</v>
      </c>
      <c r="E25" s="472" t="n">
        <v>2207.177</v>
      </c>
      <c r="F25" s="472" t="n">
        <v>2238.405</v>
      </c>
      <c r="G25" s="473" t="n">
        <v>2494.94744</v>
      </c>
      <c r="H25" s="473" t="n">
        <v>2722.35448</v>
      </c>
      <c r="I25" s="473" t="n">
        <v>3009.66923</v>
      </c>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row>
    <row r="26" ht="10.5" customHeight="1" s="412">
      <c r="A26" s="353" t="inlineStr">
        <is>
          <t xml:space="preserve">  Margin %</t>
        </is>
      </c>
      <c r="B26" s="474" t="n">
        <v>0.184632</v>
      </c>
      <c r="C26" s="474" t="n">
        <v>0.219727</v>
      </c>
      <c r="D26" s="474" t="n">
        <v>0.212827</v>
      </c>
      <c r="E26" s="474" t="n">
        <v>0.229453</v>
      </c>
      <c r="F26" s="474" t="n">
        <v>0.227772</v>
      </c>
      <c r="G26" s="475" t="n">
        <v>0.232151176927</v>
      </c>
      <c r="H26" s="475" t="n">
        <v>0.231059038524</v>
      </c>
      <c r="I26" s="475" t="n">
        <v>0.230281617741</v>
      </c>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row>
    <row r="27" ht="10.5" customHeight="1" s="412">
      <c r="A27" s="344" t="n"/>
      <c r="B27" s="344" t="n"/>
      <c r="C27" s="344" t="n"/>
      <c r="D27" s="344" t="n"/>
      <c r="E27" s="344" t="n"/>
      <c r="F27" s="344" t="n"/>
      <c r="G27" s="344" t="n"/>
      <c r="H27" s="344" t="n"/>
      <c r="I27" s="344"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row>
    <row r="28" ht="10.5" customHeight="1" s="412">
      <c r="A28" s="350" t="inlineStr">
        <is>
          <t>Earnings from Cont. Ops.</t>
        </is>
      </c>
      <c r="B28" s="472" t="n">
        <v>588.913</v>
      </c>
      <c r="C28" s="472" t="n">
        <v>975.322</v>
      </c>
      <c r="D28" s="472" t="n">
        <v>854.8</v>
      </c>
      <c r="E28" s="472" t="n">
        <v>1550.19</v>
      </c>
      <c r="F28" s="472" t="n">
        <v>1581.206</v>
      </c>
      <c r="G28" s="472" t="inlineStr">
        <is>
          <t>-</t>
        </is>
      </c>
      <c r="H28" s="472" t="inlineStr">
        <is>
          <t>-</t>
        </is>
      </c>
      <c r="I28" s="472" t="inlineStr">
        <is>
          <t>-</t>
        </is>
      </c>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row>
    <row r="29" ht="10.5" customHeight="1" s="412">
      <c r="A29" s="353" t="inlineStr">
        <is>
          <t xml:space="preserve">  Margin %</t>
        </is>
      </c>
      <c r="B29" s="474" t="n">
        <v>0.133786</v>
      </c>
      <c r="C29" s="474" t="n">
        <v>0.155886</v>
      </c>
      <c r="D29" s="474" t="n">
        <v>0.105394</v>
      </c>
      <c r="E29" s="474" t="n">
        <v>0.161154</v>
      </c>
      <c r="F29" s="474" t="n">
        <v>0.160898</v>
      </c>
      <c r="G29" s="355" t="inlineStr">
        <is>
          <t>-</t>
        </is>
      </c>
      <c r="H29" s="355" t="inlineStr">
        <is>
          <t>-</t>
        </is>
      </c>
      <c r="I29" s="355" t="inlineStr">
        <is>
          <t>-</t>
        </is>
      </c>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row>
    <row r="30" ht="10.5" customHeight="1" s="412">
      <c r="A30" s="344" t="n"/>
      <c r="B30" s="344" t="n"/>
      <c r="C30" s="344" t="n"/>
      <c r="D30" s="344" t="n"/>
      <c r="E30" s="344" t="n"/>
      <c r="F30" s="344" t="n"/>
      <c r="G30" s="344" t="n"/>
      <c r="H30" s="344" t="n"/>
      <c r="I30" s="344"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row>
    <row r="31" ht="10.5" customHeight="1" s="412">
      <c r="A31" s="350" t="inlineStr">
        <is>
          <t>Net Income</t>
        </is>
      </c>
      <c r="B31" s="472" t="n">
        <v>588.913</v>
      </c>
      <c r="C31" s="472" t="n">
        <v>975.322</v>
      </c>
      <c r="D31" s="472" t="n">
        <v>854.8</v>
      </c>
      <c r="E31" s="472" t="n">
        <v>1550.19</v>
      </c>
      <c r="F31" s="472" t="n">
        <v>1581.206</v>
      </c>
      <c r="G31" s="473" t="n">
        <v>1799.75052</v>
      </c>
      <c r="H31" s="473" t="n">
        <v>1966.01588</v>
      </c>
      <c r="I31" s="473" t="n">
        <v>2137.88267</v>
      </c>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row>
    <row r="32" ht="10.5" customHeight="1" s="412">
      <c r="A32" s="353" t="inlineStr">
        <is>
          <t xml:space="preserve">  Margin %</t>
        </is>
      </c>
      <c r="B32" s="474" t="n">
        <v>0.133786</v>
      </c>
      <c r="C32" s="474" t="n">
        <v>0.155886</v>
      </c>
      <c r="D32" s="474" t="n">
        <v>0.105394</v>
      </c>
      <c r="E32" s="474" t="n">
        <v>0.161154</v>
      </c>
      <c r="F32" s="474" t="n">
        <v>0.160898</v>
      </c>
      <c r="G32" s="475" t="n">
        <v>0.167464129582</v>
      </c>
      <c r="H32" s="475" t="n">
        <v>0.166865021544</v>
      </c>
      <c r="I32" s="475" t="n">
        <v>0.163577802797</v>
      </c>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row>
    <row r="33" ht="10.5" customHeight="1" s="412">
      <c r="A33" s="344" t="n"/>
      <c r="B33" s="344" t="n"/>
      <c r="C33" s="344" t="n"/>
      <c r="D33" s="344" t="n"/>
      <c r="E33" s="344" t="n"/>
      <c r="F33" s="344" t="n"/>
      <c r="G33" s="344" t="n"/>
      <c r="H33" s="344" t="n"/>
      <c r="I33" s="344"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row>
    <row r="34" ht="10.5" customHeight="1" s="412">
      <c r="A34" s="350" t="inlineStr">
        <is>
          <t>Diluted EPS Excl. Extra Items³</t>
        </is>
      </c>
      <c r="B34" s="473" t="n">
        <v>4.5</v>
      </c>
      <c r="C34" s="473" t="n">
        <v>7.49</v>
      </c>
      <c r="D34" s="473" t="n">
        <v>6.68</v>
      </c>
      <c r="E34" s="473" t="n">
        <v>12.2</v>
      </c>
      <c r="F34" s="473" t="n">
        <v>12.46698</v>
      </c>
      <c r="G34" s="473" t="n">
        <v>14.32699</v>
      </c>
      <c r="H34" s="473" t="n">
        <v>15.94728</v>
      </c>
      <c r="I34" s="473" t="n">
        <v>17.77979</v>
      </c>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row>
    <row r="35" ht="10.5" customHeight="1" s="412">
      <c r="A35" s="353" t="inlineStr">
        <is>
          <t xml:space="preserve">  Growth Over Prior Year</t>
        </is>
      </c>
      <c r="B35" s="474" t="n">
        <v>-0.08722199999999999</v>
      </c>
      <c r="C35" s="474" t="n">
        <v>0.664444</v>
      </c>
      <c r="D35" s="474" t="n">
        <v>-0.108145</v>
      </c>
      <c r="E35" s="474" t="n">
        <v>0.8263470000000001</v>
      </c>
      <c r="F35" s="474" t="n">
        <v>0.666635</v>
      </c>
      <c r="G35" s="355" t="inlineStr">
        <is>
          <t>-</t>
        </is>
      </c>
      <c r="H35" s="475" t="n">
        <v>0.113093538838</v>
      </c>
      <c r="I35" s="475" t="n">
        <v>0.114910505114</v>
      </c>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row>
    <row r="36" ht="10.5" customHeight="1" s="412">
      <c r="A36" s="344" t="n"/>
      <c r="B36" s="344" t="n"/>
      <c r="C36" s="344" t="n"/>
      <c r="D36" s="344" t="n"/>
      <c r="E36" s="344" t="n"/>
      <c r="F36" s="344" t="n"/>
      <c r="G36" s="344" t="n"/>
      <c r="H36" s="344" t="n"/>
      <c r="I36" s="344"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row>
    <row r="37" ht="10.5" customHeight="1" s="412">
      <c r="A37" s="350" t="inlineStr">
        <is>
          <t>Same Store Sales Growth %</t>
        </is>
      </c>
      <c r="B37" s="357" t="inlineStr">
        <is>
          <t>NA</t>
        </is>
      </c>
      <c r="C37" s="357" t="inlineStr">
        <is>
          <t>NA</t>
        </is>
      </c>
      <c r="D37" s="476" t="n">
        <v>0.28</v>
      </c>
      <c r="E37" s="476" t="n">
        <v>0.14</v>
      </c>
      <c r="F37" s="357" t="inlineStr">
        <is>
          <t>NA</t>
        </is>
      </c>
      <c r="G37" s="357" t="inlineStr">
        <is>
          <t>-</t>
        </is>
      </c>
      <c r="H37" s="357" t="inlineStr">
        <is>
          <t>-</t>
        </is>
      </c>
      <c r="I37" s="357" t="inlineStr">
        <is>
          <t>-</t>
        </is>
      </c>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row>
    <row r="38" ht="10.5" customHeight="1" s="412">
      <c r="A38" s="359" t="n"/>
      <c r="B38" s="359" t="n"/>
      <c r="C38" s="359" t="n"/>
      <c r="D38" s="359" t="n"/>
      <c r="E38" s="359" t="n"/>
      <c r="F38" s="359" t="n"/>
      <c r="G38" s="359" t="n"/>
      <c r="H38" s="359" t="n"/>
      <c r="I38" s="359"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row>
    <row r="39" ht="10.5" customHeight="1" s="412">
      <c r="A39" s="302" t="inlineStr">
        <is>
          <t>¹All results are taken from the most recently filed statement for each period. When there has been more than one, earlier filings can be viewed on the individual statement pages.</t>
        </is>
      </c>
      <c r="B39" s="302" t="n"/>
      <c r="C39" s="302" t="n"/>
      <c r="D39" s="302" t="n"/>
      <c r="E39" s="302" t="n"/>
      <c r="F39" s="302" t="n"/>
      <c r="G39" s="302" t="n"/>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row>
    <row r="40" ht="10.5" customHeight="1" s="412">
      <c r="A40" s="302" t="inlineStr">
        <is>
          <t>²Growth rates for the LTM period are calculated against the LTM period ending 12 months before.</t>
        </is>
      </c>
      <c r="B40" s="302" t="n"/>
      <c r="C40" s="302" t="n"/>
      <c r="D40" s="302" t="n"/>
      <c r="E40" s="302" t="n"/>
      <c r="F40" s="302" t="n"/>
      <c r="G40" s="302" t="n"/>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row>
    <row r="41" ht="10.5" customHeight="1" s="412">
      <c r="A41" s="302" t="inlineStr">
        <is>
          <t>³All forward period figures are consensus mean estimates provided by the brokers and may not be on a comparable basis as financials.</t>
        </is>
      </c>
      <c r="B41" s="302" t="n"/>
      <c r="C41" s="302" t="n"/>
      <c r="D41" s="302" t="n"/>
      <c r="E41" s="302" t="n"/>
      <c r="F41" s="302" t="n"/>
      <c r="G41" s="302"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row>
    <row r="42" ht="10.5" customHeight="1" s="412">
      <c r="A42" s="302" t="inlineStr">
        <is>
          <t>†Growth rates for forward periods are calculated against prior period estimates or actual pro forma results as disclosed on the Estimates Consensus page.</t>
        </is>
      </c>
      <c r="B42" s="302" t="n"/>
      <c r="C42" s="302" t="n"/>
      <c r="D42" s="302" t="n"/>
      <c r="E42" s="302" t="n"/>
      <c r="F42" s="302" t="n"/>
      <c r="G42" s="302" t="n"/>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row>
    <row r="43" ht="10.5" customHeight="1" s="412">
      <c r="A43" s="302" t="n"/>
      <c r="B43" s="302" t="n"/>
      <c r="C43" s="302" t="n"/>
      <c r="D43" s="302" t="n"/>
      <c r="E43" s="302" t="n"/>
      <c r="F43" s="302" t="n"/>
      <c r="G43" s="302" t="n"/>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c r="AC43" s="302" t="n"/>
    </row>
    <row r="44" ht="10.5" customHeight="1" s="412">
      <c r="A44" s="305" t="inlineStr">
        <is>
          <t>Current Capitalization (Millions of USD)</t>
        </is>
      </c>
      <c r="B44" s="305" t="n"/>
      <c r="C44" s="302" t="n"/>
      <c r="D44" s="302" t="n"/>
      <c r="E44" s="302" t="n"/>
      <c r="F44" s="302" t="n"/>
      <c r="G44" s="302" t="n"/>
      <c r="H44" s="302" t="n"/>
      <c r="I44" s="302" t="n"/>
      <c r="J44" s="306" t="n"/>
      <c r="K44" s="306" t="n"/>
      <c r="L44" s="306" t="n"/>
      <c r="M44" s="306" t="n"/>
      <c r="N44" s="306" t="n"/>
      <c r="O44" s="306" t="n"/>
      <c r="P44" s="306" t="n"/>
      <c r="Q44" s="306" t="n"/>
      <c r="R44" s="306" t="n"/>
      <c r="S44" s="306" t="n"/>
      <c r="T44" s="306" t="n"/>
      <c r="U44" s="306" t="n"/>
      <c r="V44" s="306" t="n"/>
      <c r="W44" s="306" t="n"/>
      <c r="X44" s="306" t="n"/>
      <c r="Y44" s="306" t="n"/>
      <c r="Z44" s="306" t="n"/>
      <c r="AA44" s="306" t="n"/>
      <c r="AB44" s="306" t="n"/>
      <c r="AC44" s="306" t="n"/>
    </row>
    <row r="45" ht="10.5" customHeight="1" s="412">
      <c r="A45" s="348" t="inlineStr">
        <is>
          <t>Currency</t>
        </is>
      </c>
      <c r="B45" s="349" t="inlineStr">
        <is>
          <t>USD</t>
        </is>
      </c>
      <c r="C45" s="302" t="n"/>
      <c r="D45" s="302" t="n"/>
      <c r="E45" s="302" t="n"/>
      <c r="F45" s="302" t="n"/>
      <c r="G45" s="302" t="n"/>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row>
    <row r="46" ht="10.5" customHeight="1" s="412">
      <c r="A46" s="344" t="inlineStr">
        <is>
          <t>Share Price</t>
        </is>
      </c>
      <c r="B46" s="477" t="n">
        <v>283.72</v>
      </c>
      <c r="C46" s="302" t="n"/>
      <c r="D46" s="302" t="n"/>
      <c r="E46" s="302" t="n"/>
      <c r="F46" s="302" t="n"/>
      <c r="G46" s="302" t="n"/>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row>
    <row r="47" ht="10.5" customHeight="1" s="412">
      <c r="A47" s="344" t="inlineStr">
        <is>
          <t>Shares Out.</t>
        </is>
      </c>
      <c r="B47" s="478" t="n">
        <v>125.002362</v>
      </c>
      <c r="C47" s="302" t="n"/>
      <c r="D47" s="302" t="n"/>
      <c r="E47" s="302" t="n"/>
      <c r="F47" s="302" t="n"/>
      <c r="G47" s="302" t="n"/>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row>
    <row r="48" ht="10.5" customHeight="1" s="412">
      <c r="A48" s="344" t="n"/>
      <c r="B48" s="344" t="n"/>
      <c r="C48" s="302" t="n"/>
      <c r="D48" s="302" t="n"/>
      <c r="E48" s="302" t="n"/>
      <c r="F48" s="302" t="n"/>
      <c r="G48" s="302"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row>
    <row r="49" ht="10.5" customHeight="1" s="412">
      <c r="A49" s="350" t="inlineStr">
        <is>
          <t>Market Capitalization</t>
        </is>
      </c>
      <c r="B49" s="472" t="n">
        <v>35465.670146</v>
      </c>
      <c r="C49" s="302" t="n"/>
      <c r="D49" s="302" t="n"/>
      <c r="E49" s="302" t="n"/>
      <c r="F49" s="302" t="n"/>
      <c r="G49" s="302"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c r="AC49" s="302" t="n"/>
    </row>
    <row r="50" ht="10.5" customHeight="1" s="412">
      <c r="A50" s="344" t="inlineStr">
        <is>
          <t>Common Stock Shares Out</t>
        </is>
      </c>
      <c r="B50" s="478" t="n">
        <v>119.886401</v>
      </c>
      <c r="C50" s="302" t="n"/>
      <c r="D50" s="302" t="n"/>
      <c r="E50" s="302" t="n"/>
      <c r="F50" s="302" t="n"/>
      <c r="G50" s="302" t="n"/>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row>
    <row r="51" ht="10.5" customHeight="1" s="412">
      <c r="A51" s="344" t="inlineStr">
        <is>
          <t>* Common Stock Share Price</t>
        </is>
      </c>
      <c r="B51" s="478" t="n">
        <v>283.72</v>
      </c>
      <c r="C51" s="302" t="n"/>
      <c r="D51" s="302" t="n"/>
      <c r="E51" s="302" t="n"/>
      <c r="F51" s="302" t="n"/>
      <c r="G51" s="302"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row>
    <row r="52" ht="10.5" customHeight="1" s="412">
      <c r="A52" s="344" t="inlineStr">
        <is>
          <t>= Common Stock Market Capitalization</t>
        </is>
      </c>
      <c r="B52" s="478" t="n">
        <v>34014.169691</v>
      </c>
      <c r="C52" s="302" t="n"/>
      <c r="D52" s="302" t="n"/>
      <c r="E52" s="302" t="n"/>
      <c r="F52" s="302" t="n"/>
      <c r="G52" s="302"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row>
    <row r="53" ht="10.5" customHeight="1" s="412">
      <c r="A53" s="344" t="inlineStr">
        <is>
          <t>+ Exchangeable Stock Shares Out</t>
        </is>
      </c>
      <c r="B53" s="478" t="n">
        <v>5.115961</v>
      </c>
      <c r="C53" s="302" t="n"/>
      <c r="D53" s="302" t="n"/>
      <c r="E53" s="302" t="n"/>
      <c r="F53" s="302" t="n"/>
      <c r="G53" s="302"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row>
    <row r="54" ht="10.5" customHeight="1" s="412">
      <c r="A54" s="344" t="inlineStr">
        <is>
          <t>* Exchangeable Stock Share Price</t>
        </is>
      </c>
      <c r="B54" s="478" t="n">
        <v>283.72</v>
      </c>
      <c r="C54" s="302" t="n"/>
      <c r="D54" s="302" t="n"/>
      <c r="E54" s="302" t="n"/>
      <c r="F54" s="302" t="n"/>
      <c r="G54" s="302" t="n"/>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c r="AC54" s="302" t="n"/>
    </row>
    <row r="55" ht="10.5" customHeight="1" s="412">
      <c r="A55" s="344" t="inlineStr">
        <is>
          <t>= Exchangeable Stock Market Capitalization</t>
        </is>
      </c>
      <c r="B55" s="478" t="n">
        <v>1451.500454</v>
      </c>
      <c r="C55" s="302" t="n"/>
      <c r="D55" s="302" t="n"/>
      <c r="E55" s="302" t="n"/>
      <c r="F55" s="302" t="n"/>
      <c r="G55" s="302" t="n"/>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c r="AC55" s="302" t="n"/>
    </row>
    <row r="56" ht="10.5" customHeight="1" s="412">
      <c r="A56" s="344" t="inlineStr">
        <is>
          <t>- Cash &amp; Short Term Investments</t>
        </is>
      </c>
      <c r="B56" s="478" t="n">
        <v>1900.672</v>
      </c>
      <c r="C56" s="302" t="n"/>
      <c r="D56" s="302" t="n"/>
      <c r="E56" s="302" t="n"/>
      <c r="F56" s="302" t="n"/>
      <c r="G56" s="302"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c r="AC56" s="302" t="n"/>
    </row>
    <row r="57" ht="10.5" customHeight="1" s="412">
      <c r="A57" s="344" t="inlineStr">
        <is>
          <t>+ Total Debt</t>
        </is>
      </c>
      <c r="B57" s="478" t="n">
        <v>1402.074</v>
      </c>
      <c r="C57" s="302" t="n"/>
      <c r="D57" s="302" t="n"/>
      <c r="E57" s="302" t="n"/>
      <c r="F57" s="302" t="n"/>
      <c r="G57" s="302"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c r="AC57" s="302" t="n"/>
    </row>
    <row r="58" ht="10.5" customHeight="1" s="412">
      <c r="A58" s="344" t="inlineStr">
        <is>
          <t>+ Pref. Equity</t>
        </is>
      </c>
      <c r="B58" s="478" t="inlineStr">
        <is>
          <t>-</t>
        </is>
      </c>
      <c r="C58" s="302" t="n"/>
      <c r="D58" s="302" t="n"/>
      <c r="E58" s="302" t="n"/>
      <c r="F58" s="302" t="n"/>
      <c r="G58" s="302" t="n"/>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row>
    <row r="59" ht="10.5" customHeight="1" s="412">
      <c r="A59" s="344" t="inlineStr">
        <is>
          <t>+ Total Minority Interest</t>
        </is>
      </c>
      <c r="B59" s="478" t="inlineStr">
        <is>
          <t>-</t>
        </is>
      </c>
      <c r="C59" s="302" t="n"/>
      <c r="D59" s="302" t="n"/>
      <c r="E59" s="302" t="n"/>
      <c r="F59" s="302" t="n"/>
      <c r="G59" s="302"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row>
    <row r="60" ht="10.5" customHeight="1" s="412">
      <c r="A60" s="344" t="inlineStr">
        <is>
          <t>- Long Term Marketable Securities</t>
        </is>
      </c>
      <c r="B60" s="478" t="inlineStr">
        <is>
          <t>-</t>
        </is>
      </c>
      <c r="C60" s="302" t="n"/>
      <c r="D60" s="302" t="n"/>
      <c r="E60" s="302" t="n"/>
      <c r="F60" s="302" t="n"/>
      <c r="G60" s="302"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row>
    <row r="61" ht="10.5" customHeight="1" s="412">
      <c r="A61" s="350" t="inlineStr">
        <is>
          <t>= Total Enterprise Value (TEV)</t>
        </is>
      </c>
      <c r="B61" s="472" t="n">
        <v>34967.072146</v>
      </c>
      <c r="C61" s="302" t="n"/>
      <c r="D61" s="302" t="n"/>
      <c r="E61" s="302" t="n"/>
      <c r="F61" s="302" t="n"/>
      <c r="G61" s="302"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row>
    <row r="62" ht="10.5" customHeight="1" s="412">
      <c r="A62" s="344" t="n"/>
      <c r="B62" s="344" t="n"/>
      <c r="C62" s="302" t="n"/>
      <c r="D62" s="302" t="n"/>
      <c r="E62" s="302" t="n"/>
      <c r="F62" s="302" t="n"/>
      <c r="G62" s="302" t="n"/>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row>
    <row r="63" ht="10.5" customHeight="1" s="412">
      <c r="A63" s="344" t="inlineStr">
        <is>
          <t>Book Value of Common Equity</t>
        </is>
      </c>
      <c r="B63" s="478" t="n">
        <v>4219.808</v>
      </c>
      <c r="C63" s="302" t="n"/>
      <c r="D63" s="302" t="n"/>
      <c r="E63" s="302" t="n"/>
      <c r="F63" s="302" t="n"/>
      <c r="G63" s="302" t="n"/>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row>
    <row r="64" ht="10.5" customHeight="1" s="412">
      <c r="A64" s="344" t="inlineStr">
        <is>
          <t>+ Pref. Equity</t>
        </is>
      </c>
      <c r="B64" s="478" t="inlineStr">
        <is>
          <t>-</t>
        </is>
      </c>
      <c r="C64" s="302" t="n"/>
      <c r="D64" s="302" t="n"/>
      <c r="E64" s="302" t="n"/>
      <c r="F64" s="302" t="n"/>
      <c r="G64" s="302"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row>
    <row r="65" ht="10.5" customHeight="1" s="412">
      <c r="A65" s="344" t="inlineStr">
        <is>
          <t>+ Total Minority Interest</t>
        </is>
      </c>
      <c r="B65" s="478" t="inlineStr">
        <is>
          <t>-</t>
        </is>
      </c>
      <c r="C65" s="302" t="n"/>
      <c r="D65" s="302" t="n"/>
      <c r="E65" s="302" t="n"/>
      <c r="F65" s="302" t="n"/>
      <c r="G65" s="302"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row>
    <row r="66" ht="10.5" customHeight="1" s="412">
      <c r="A66" s="344" t="inlineStr">
        <is>
          <t>+ Total Debt</t>
        </is>
      </c>
      <c r="B66" s="478" t="n">
        <v>1402.074</v>
      </c>
      <c r="C66" s="302" t="n"/>
      <c r="D66" s="302" t="n"/>
      <c r="E66" s="302" t="n"/>
      <c r="F66" s="302" t="n"/>
      <c r="G66" s="302" t="n"/>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row>
    <row r="67" ht="10.5" customHeight="1" s="412">
      <c r="A67" s="350" t="inlineStr">
        <is>
          <t>= Total Capital</t>
        </is>
      </c>
      <c r="B67" s="472" t="n">
        <v>5621.882</v>
      </c>
      <c r="C67" s="302" t="n"/>
      <c r="D67" s="302" t="n"/>
      <c r="E67" s="302" t="n"/>
      <c r="F67" s="302" t="n"/>
      <c r="G67" s="302" t="n"/>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row>
    <row r="68" ht="10.5" customHeight="1" s="412">
      <c r="A68" s="344" t="n"/>
      <c r="B68" s="344" t="n"/>
      <c r="C68" s="302" t="n"/>
      <c r="D68" s="302" t="n"/>
      <c r="E68" s="302" t="n"/>
      <c r="F68" s="302" t="n"/>
      <c r="G68" s="302" t="n"/>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row>
    <row r="69" ht="10.5" customHeight="1" s="412">
      <c r="A69" s="359" t="inlineStr">
        <is>
          <t>**For companies that have multiple share classes that publicly trade, we are incorporating the different prices to calculate our company level market capitalization.  Please click on the value to see the detailed calculation. Prices shown on this page are the close price of the company’s primary stock class. Shares shown on this page are total company as-reported share values.</t>
        </is>
      </c>
      <c r="B69" s="359" t="n"/>
      <c r="C69" s="302" t="n"/>
      <c r="D69" s="302" t="n"/>
      <c r="E69" s="302" t="n"/>
      <c r="F69" s="302" t="n"/>
      <c r="G69" s="302"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row>
    <row r="70" ht="10.5" customHeight="1" s="412">
      <c r="A70" s="302" t="n"/>
      <c r="B70" s="302" t="n"/>
      <c r="C70" s="302" t="n"/>
      <c r="D70" s="302" t="n"/>
      <c r="E70" s="302" t="n"/>
      <c r="F70" s="302" t="n"/>
      <c r="G70" s="302" t="n"/>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row>
    <row r="71" ht="199.5" customHeight="1" s="412">
      <c r="A71" s="362" t="n"/>
      <c r="B71" s="302" t="n"/>
      <c r="C71" s="302" t="n"/>
      <c r="D71" s="302" t="n"/>
      <c r="E71" s="302" t="n"/>
      <c r="F71" s="302" t="n"/>
      <c r="G71" s="302"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row>
    <row r="72" ht="10.5" customHeight="1" s="412">
      <c r="A72" s="302" t="inlineStr">
        <is>
          <t>Note: Striped area represents the impact of negative Net Liability on Market Cap.</t>
        </is>
      </c>
      <c r="B72" s="302" t="n"/>
      <c r="C72" s="302" t="n"/>
      <c r="D72" s="302" t="n"/>
      <c r="E72" s="302" t="n"/>
      <c r="F72" s="302" t="n"/>
      <c r="G72" s="302"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row>
    <row r="73" ht="10.5" customHeight="1" s="412">
      <c r="A73" s="302" t="inlineStr">
        <is>
          <t>Total Liability includes Total Debt, Minority Interest and Pref. Equity.</t>
        </is>
      </c>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row>
    <row r="74" ht="10.5" customHeight="1" s="412">
      <c r="A74" s="302" t="inlineStr">
        <is>
          <t>Net Liability includes Total Liability, net of Cash and Short Term Investments.</t>
        </is>
      </c>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row>
    <row r="75" ht="10.5" customHeight="1" s="412">
      <c r="A75" s="302" t="inlineStr">
        <is>
          <t>TEV includes Market Cap and Net Liability.</t>
        </is>
      </c>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row>
    <row r="76" ht="10.5" customHeight="1" s="412">
      <c r="A76" s="302" t="inlineStr">
        <is>
          <t>Total Capital includes Common Equity and Total Liability.</t>
        </is>
      </c>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row>
    <row r="78" ht="10.5" customHeight="1" s="412">
      <c r="A78" s="305" t="inlineStr">
        <is>
          <t>Valuation Multiples based on Current Capitalization</t>
        </is>
      </c>
      <c r="B78" s="305" t="n"/>
      <c r="C78" s="305" t="n"/>
      <c r="D78" s="305" t="n"/>
      <c r="E78" s="305" t="n"/>
      <c r="F78" s="305" t="n"/>
      <c r="G78" s="302" t="n"/>
      <c r="H78" s="302" t="n"/>
      <c r="I78" s="302" t="n"/>
      <c r="J78" s="306" t="n"/>
      <c r="K78" s="306" t="n"/>
      <c r="L78" s="306" t="n"/>
      <c r="M78" s="306" t="n"/>
      <c r="N78" s="306" t="n"/>
      <c r="O78" s="306" t="n"/>
      <c r="P78" s="306" t="n"/>
      <c r="Q78" s="306" t="n"/>
      <c r="R78" s="306" t="n"/>
      <c r="S78" s="306" t="n"/>
      <c r="T78" s="306" t="n"/>
      <c r="U78" s="306" t="n"/>
      <c r="V78" s="306" t="n"/>
      <c r="W78" s="306" t="n"/>
      <c r="X78" s="306" t="n"/>
      <c r="Y78" s="306" t="n"/>
      <c r="Z78" s="306" t="n"/>
      <c r="AA78" s="306" t="n"/>
      <c r="AB78" s="306" t="n"/>
      <c r="AC78" s="306" t="n"/>
    </row>
    <row r="79" ht="10.5" customHeight="1" s="412">
      <c r="A79" s="346" t="inlineStr">
        <is>
          <t xml:space="preserve">For the Fiscal Period Ending
</t>
        </is>
      </c>
      <c r="B79" s="347" t="inlineStr">
        <is>
          <t>12 months
Jan-28-2024A</t>
        </is>
      </c>
      <c r="C79" s="347" t="inlineStr">
        <is>
          <t>LTM
12 months
Apr-28-2024A</t>
        </is>
      </c>
      <c r="D79" s="347" t="inlineStr">
        <is>
          <t>12 months
Jan-31-2025E</t>
        </is>
      </c>
      <c r="E79" s="347" t="inlineStr">
        <is>
          <t>12 months
Jan-31-2026E</t>
        </is>
      </c>
      <c r="F79" s="347" t="inlineStr">
        <is>
          <t>12 months
Jan-31-2027E</t>
        </is>
      </c>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row>
    <row r="80" ht="10.5" customHeight="1" s="412">
      <c r="A80" s="350" t="inlineStr">
        <is>
          <t>TEV/Total Revenue</t>
        </is>
      </c>
      <c r="B80" s="479" t="n">
        <v>3.59954</v>
      </c>
      <c r="C80" s="479" t="n">
        <v>3.558128</v>
      </c>
      <c r="D80" s="480" t="n">
        <v>3.347149988062</v>
      </c>
      <c r="E80" s="480" t="n">
        <v>3.053120691269</v>
      </c>
      <c r="F80" s="480" t="n">
        <v>2.752366026807</v>
      </c>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row>
    <row r="81" ht="10.5" customHeight="1" s="412">
      <c r="A81" s="344" t="n"/>
      <c r="B81" s="344" t="n"/>
      <c r="C81" s="344" t="n"/>
      <c r="D81" s="344" t="n"/>
      <c r="E81" s="344" t="n"/>
      <c r="F81" s="344"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row>
    <row r="82" ht="10.5" customHeight="1" s="412">
      <c r="A82" s="350" t="inlineStr">
        <is>
          <t>TEV/EBITDA</t>
        </is>
      </c>
      <c r="B82" s="479" t="n">
        <v>11.399061</v>
      </c>
      <c r="C82" s="479" t="n">
        <v>11.283731</v>
      </c>
      <c r="D82" s="480" t="n">
        <v>12.27104347277</v>
      </c>
      <c r="E82" s="480" t="n">
        <v>11.181421292224</v>
      </c>
      <c r="F82" s="480" t="n">
        <v>10.139538387697</v>
      </c>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row>
    <row r="83" ht="10.5" customHeight="1" s="412">
      <c r="A83" s="344" t="n"/>
      <c r="B83" s="344" t="n"/>
      <c r="C83" s="344" t="n"/>
      <c r="D83" s="344" t="n"/>
      <c r="E83" s="344" t="n"/>
      <c r="F83" s="344"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row>
    <row r="84" ht="10.5" customHeight="1" s="412">
      <c r="A84" s="350" t="inlineStr">
        <is>
          <t>TEV/EBIT</t>
        </is>
      </c>
      <c r="B84" s="479" t="n">
        <v>15.687451</v>
      </c>
      <c r="C84" s="479" t="n">
        <v>15.621423</v>
      </c>
      <c r="D84" s="480" t="n">
        <v>14.417975529424</v>
      </c>
      <c r="E84" s="480" t="n">
        <v>13.213595584775</v>
      </c>
      <c r="F84" s="480" t="n">
        <v>11.952174271696</v>
      </c>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row>
    <row r="85" ht="10.5" customHeight="1" s="412">
      <c r="A85" s="344" t="n"/>
      <c r="B85" s="344" t="n"/>
      <c r="C85" s="344" t="n"/>
      <c r="D85" s="344" t="n"/>
      <c r="E85" s="344" t="n"/>
      <c r="F85" s="344"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row>
    <row r="86" ht="10.5" customHeight="1" s="412">
      <c r="A86" s="350" t="inlineStr">
        <is>
          <t>P/Diluted EPS Before Extra</t>
        </is>
      </c>
      <c r="B86" s="479" t="n">
        <v>23.255737</v>
      </c>
      <c r="C86" s="479" t="n">
        <v>22.757716</v>
      </c>
      <c r="D86" s="480" t="n">
        <v>20.364361251037</v>
      </c>
      <c r="E86" s="480" t="n">
        <v>18.295282957345</v>
      </c>
      <c r="F86" s="480" t="n">
        <v>16.409642633574</v>
      </c>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row>
    <row r="87" ht="10.5" customHeight="1" s="412">
      <c r="A87" s="344" t="n"/>
      <c r="B87" s="344" t="n"/>
      <c r="C87" s="344" t="n"/>
      <c r="D87" s="344" t="n"/>
      <c r="E87" s="344" t="n"/>
      <c r="F87" s="344"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row>
    <row r="88" ht="10.5" customHeight="1" s="412">
      <c r="A88" s="350" t="inlineStr">
        <is>
          <t>P/BV</t>
        </is>
      </c>
      <c r="B88" s="479" t="n">
        <v>8.461961000000001</v>
      </c>
      <c r="C88" s="479" t="n">
        <v>8.443809999999999</v>
      </c>
      <c r="D88" s="480" t="n">
        <v>6.914006218245</v>
      </c>
      <c r="E88" s="480" t="n">
        <v>5.440339100051</v>
      </c>
      <c r="F88" s="480" t="n">
        <v>4.388578744875</v>
      </c>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row>
    <row r="89" ht="10.5" customHeight="1" s="412">
      <c r="A89" s="344" t="n"/>
      <c r="B89" s="344" t="n"/>
      <c r="C89" s="344" t="n"/>
      <c r="D89" s="344" t="n"/>
      <c r="E89" s="344" t="n"/>
      <c r="F89" s="344"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row>
    <row r="90" ht="10.5" customHeight="1" s="412">
      <c r="A90" s="350" t="inlineStr">
        <is>
          <t>Price/Tang BV</t>
        </is>
      </c>
      <c r="B90" s="479" t="n">
        <v>8.510389999999999</v>
      </c>
      <c r="C90" s="479" t="n">
        <v>8.492093000000001</v>
      </c>
      <c r="D90" s="365" t="inlineStr">
        <is>
          <t>-</t>
        </is>
      </c>
      <c r="E90" s="365" t="inlineStr">
        <is>
          <t>-</t>
        </is>
      </c>
      <c r="F90" s="365" t="inlineStr">
        <is>
          <t>-</t>
        </is>
      </c>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row>
    <row r="91" ht="10.5" customHeight="1" s="412">
      <c r="A91" s="344" t="n"/>
      <c r="B91" s="344" t="n"/>
      <c r="C91" s="344" t="n"/>
      <c r="D91" s="344" t="n"/>
      <c r="E91" s="344" t="n"/>
      <c r="F91" s="344"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row>
    <row r="92" ht="10.5" customHeight="1" s="412">
      <c r="A92" s="359" t="n"/>
      <c r="B92" s="359" t="n"/>
      <c r="C92" s="359" t="n"/>
      <c r="D92" s="359" t="n"/>
      <c r="E92" s="359" t="n"/>
      <c r="F92" s="359"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row>
    <row r="93" ht="10.5" customHeight="1" s="412">
      <c r="A93" s="366" t="inlineStr">
        <is>
          <t>
               </t>
        </is>
      </c>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row>
  </sheetData>
  <pageMargins left="0.2" right="0.2" top="0.5" bottom="0.5" header="0" footer="0"/>
  <pageSetup orientation="landscape"/>
</worksheet>
</file>

<file path=xl/worksheets/sheet14.xml><?xml version="1.0" encoding="utf-8"?>
<worksheet xmlns="http://schemas.openxmlformats.org/spreadsheetml/2006/main">
  <sheetPr>
    <outlinePr summaryBelow="0" summaryRight="0"/>
    <pageSetUpPr/>
  </sheetPr>
  <dimension ref="A1:AB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8"/>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row>
    <row r="5" ht="10.5" customHeight="1" s="412">
      <c r="A5" s="303" t="inlineStr">
        <is>
          <t>Lululemon Athletica Inc. (NasdaqGS:LULU) &gt; Financials &gt; Income Statement</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row>
    <row r="9" ht="10.5" customHeight="1" s="412">
      <c r="A9" s="344" t="n"/>
      <c r="B9" s="318" t="inlineStr">
        <is>
          <t>Currency:</t>
        </is>
      </c>
      <c r="C9" s="302" t="inlineStr">
        <is>
          <t>Reported Currency</t>
        </is>
      </c>
      <c r="D9" s="344" t="inlineStr">
        <is>
          <t> </t>
        </is>
      </c>
      <c r="E9" s="318" t="inlineStr">
        <is>
          <t>Conversion:</t>
        </is>
      </c>
      <c r="F9" s="302" t="inlineStr">
        <is>
          <t>Historical</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row>
    <row r="11" ht="10.5" customHeight="1" s="412">
      <c r="A11" s="344" t="n"/>
      <c r="B11" s="318" t="inlineStr">
        <is>
          <t>Source:</t>
        </is>
      </c>
      <c r="C11" s="302" t="inlineStr">
        <is>
          <t>Capital IQ &amp; Proprietary Data</t>
        </is>
      </c>
      <c r="D11" s="344" t="inlineStr">
        <is>
          <t>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row>
    <row r="14" ht="10.5" customHeight="1" s="412">
      <c r="A14" s="305" t="inlineStr">
        <is>
          <t>Income Statement</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row>
    <row r="15" ht="10.5" customHeight="1" s="412">
      <c r="A15" s="346" t="inlineStr">
        <is>
          <t xml:space="preserve">For the Fiscal Period Ending
</t>
        </is>
      </c>
      <c r="B15" s="347" t="inlineStr">
        <is>
          <t>Reclassified
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row>
    <row r="17" ht="10.5" customHeight="1" s="412">
      <c r="A17" s="350" t="inlineStr">
        <is>
          <t>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row>
    <row r="18" ht="10.5" customHeight="1" s="412">
      <c r="A18" s="344" t="inlineStr">
        <is>
          <t>Revenue</t>
        </is>
      </c>
      <c r="B18" s="481" t="n">
        <v>3979.296</v>
      </c>
      <c r="C18" s="481" t="n">
        <v>4401.879</v>
      </c>
      <c r="D18" s="481" t="n">
        <v>6256.617</v>
      </c>
      <c r="E18" s="481" t="n">
        <v>8110.518</v>
      </c>
      <c r="F18" s="481" t="n">
        <v>9619.278</v>
      </c>
      <c r="G18" s="481" t="n">
        <v>9827.377</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row>
    <row r="19" ht="10.5" customHeight="1" s="412">
      <c r="A19" s="344" t="inlineStr">
        <is>
          <t>Other Revenue</t>
        </is>
      </c>
      <c r="B19" s="481" t="n">
        <v>0</v>
      </c>
      <c r="C19" s="481" t="n">
        <v>0</v>
      </c>
      <c r="D19" s="481" t="n">
        <v>0</v>
      </c>
      <c r="E19" s="481" t="n">
        <v>0</v>
      </c>
      <c r="F19" s="481" t="n">
        <v>0</v>
      </c>
      <c r="G19" s="481" t="n">
        <v>0</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row>
    <row r="20" ht="10.5" customHeight="1" s="412">
      <c r="A20" s="350" t="inlineStr">
        <is>
          <t xml:space="preserve">  Total Revenue</t>
        </is>
      </c>
      <c r="B20" s="482" t="n">
        <v>3979.296</v>
      </c>
      <c r="C20" s="482" t="n">
        <v>4401.879</v>
      </c>
      <c r="D20" s="482" t="n">
        <v>6256.617</v>
      </c>
      <c r="E20" s="482" t="n">
        <v>8110.518</v>
      </c>
      <c r="F20" s="482" t="n">
        <v>9619.278</v>
      </c>
      <c r="G20" s="482" t="n">
        <v>9827.377</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row>
    <row r="21" ht="10.5" customHeight="1" s="412">
      <c r="A21" s="344" t="n"/>
      <c r="B21" s="483" t="n"/>
      <c r="C21" s="483" t="n"/>
      <c r="D21" s="483" t="n"/>
      <c r="E21" s="483" t="n"/>
      <c r="F21" s="483" t="n"/>
      <c r="G21" s="483" t="n"/>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row>
    <row r="22" ht="10.5" customHeight="1" s="412">
      <c r="A22" s="344" t="inlineStr">
        <is>
          <t>Cost Of Goods Sold</t>
        </is>
      </c>
      <c r="B22" s="481" t="n">
        <v>1755.91</v>
      </c>
      <c r="C22" s="481" t="n">
        <v>1937.888</v>
      </c>
      <c r="D22" s="481" t="n">
        <v>2648.052</v>
      </c>
      <c r="E22" s="481" t="n">
        <v>3618.178</v>
      </c>
      <c r="F22" s="481" t="n">
        <v>4009.873</v>
      </c>
      <c r="G22" s="481" t="n">
        <v>4093.709</v>
      </c>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row>
    <row r="23" ht="10.5" customHeight="1" s="412">
      <c r="A23" s="350" t="inlineStr">
        <is>
          <t xml:space="preserve">  Gross Profit</t>
        </is>
      </c>
      <c r="B23" s="482" t="n">
        <v>2223.386</v>
      </c>
      <c r="C23" s="482" t="n">
        <v>2463.991</v>
      </c>
      <c r="D23" s="482" t="n">
        <v>3608.565</v>
      </c>
      <c r="E23" s="482" t="n">
        <v>4492.34</v>
      </c>
      <c r="F23" s="482" t="n">
        <v>5609.405</v>
      </c>
      <c r="G23" s="482" t="n">
        <v>5733.668</v>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row>
    <row r="24" ht="10.5" customHeight="1" s="412">
      <c r="A24" s="344" t="n"/>
      <c r="B24" s="483" t="n"/>
      <c r="C24" s="483" t="n"/>
      <c r="D24" s="483" t="n"/>
      <c r="E24" s="483" t="n"/>
      <c r="F24" s="483" t="n"/>
      <c r="G24" s="483" t="n"/>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row>
    <row r="25" ht="10.5" customHeight="1" s="412">
      <c r="A25" s="344" t="inlineStr">
        <is>
          <t>Selling General &amp; Admin Exp.</t>
        </is>
      </c>
      <c r="B25" s="481" t="n">
        <v>1334.247</v>
      </c>
      <c r="C25" s="481" t="n">
        <v>1646.103</v>
      </c>
      <c r="D25" s="481" t="n">
        <v>2225.034</v>
      </c>
      <c r="E25" s="481" t="n">
        <v>2757.447</v>
      </c>
      <c r="F25" s="481" t="n">
        <v>3397.218</v>
      </c>
      <c r="G25" s="481" t="n">
        <v>3492.131</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row>
    <row r="26" ht="10.5" customHeight="1" s="412">
      <c r="A26" s="344" t="inlineStr">
        <is>
          <t>R &amp; D Exp.</t>
        </is>
      </c>
      <c r="B26" s="481" t="n">
        <v>0</v>
      </c>
      <c r="C26" s="481" t="n">
        <v>0</v>
      </c>
      <c r="D26" s="481" t="n">
        <v>0</v>
      </c>
      <c r="E26" s="481" t="n">
        <v>0</v>
      </c>
      <c r="F26" s="481" t="n">
        <v>0</v>
      </c>
      <c r="G26" s="481" t="n">
        <v>0</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row>
    <row r="27" ht="10.5" customHeight="1" s="412">
      <c r="A27" s="344" t="inlineStr">
        <is>
          <t>Depreciation &amp; Amort.</t>
        </is>
      </c>
      <c r="B27" s="481" t="n">
        <v>0</v>
      </c>
      <c r="C27" s="481" t="n">
        <v>0</v>
      </c>
      <c r="D27" s="481" t="n">
        <v>0</v>
      </c>
      <c r="E27" s="481" t="n">
        <v>0</v>
      </c>
      <c r="F27" s="481" t="n">
        <v>0</v>
      </c>
      <c r="G27" s="481" t="n">
        <v>0</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row>
    <row r="28" ht="10.5" customHeight="1" s="412">
      <c r="A28" s="344" t="inlineStr">
        <is>
          <t>Amort. of Goodwill and Intangibles</t>
        </is>
      </c>
      <c r="B28" s="481" t="n">
        <v>0.029</v>
      </c>
      <c r="C28" s="481" t="n">
        <v>5.16</v>
      </c>
      <c r="D28" s="481" t="n">
        <v>8.782</v>
      </c>
      <c r="E28" s="481" t="n">
        <v>8.752000000000001</v>
      </c>
      <c r="F28" s="481" t="n">
        <v>5.01</v>
      </c>
      <c r="G28" s="481" t="n">
        <v>3.132</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row>
    <row r="29" ht="10.5" customHeight="1" s="412">
      <c r="A29" s="344" t="inlineStr">
        <is>
          <t>Other Operating Expense/(Income)</t>
        </is>
      </c>
      <c r="B29" s="481" t="n">
        <v>0</v>
      </c>
      <c r="C29" s="481" t="n">
        <v>0</v>
      </c>
      <c r="D29" s="481" t="n">
        <v>0</v>
      </c>
      <c r="E29" s="481" t="n">
        <v>0</v>
      </c>
      <c r="F29" s="481" t="n">
        <v>0</v>
      </c>
      <c r="G29" s="481" t="n">
        <v>0</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row>
    <row r="30" ht="10.5" customHeight="1" s="412">
      <c r="A30" s="344" t="n"/>
      <c r="B30" s="483" t="n"/>
      <c r="C30" s="483" t="n"/>
      <c r="D30" s="483" t="n"/>
      <c r="E30" s="483" t="n"/>
      <c r="F30" s="483" t="n"/>
      <c r="G30" s="483" t="n"/>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row>
    <row r="31" ht="10.5" customHeight="1" s="412">
      <c r="A31" s="350" t="inlineStr">
        <is>
          <t xml:space="preserve">  Other Operating Exp., Total</t>
        </is>
      </c>
      <c r="B31" s="482" t="n">
        <v>1334.276</v>
      </c>
      <c r="C31" s="482" t="n">
        <v>1651.263</v>
      </c>
      <c r="D31" s="482" t="n">
        <v>2233.816</v>
      </c>
      <c r="E31" s="482" t="n">
        <v>2766.199</v>
      </c>
      <c r="F31" s="482" t="n">
        <v>3402.228</v>
      </c>
      <c r="G31" s="482" t="n">
        <v>3495.263</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row>
    <row r="32" ht="10.5" customHeight="1" s="412">
      <c r="A32" s="344" t="n"/>
      <c r="B32" s="483" t="n"/>
      <c r="C32" s="483" t="n"/>
      <c r="D32" s="483" t="n"/>
      <c r="E32" s="483" t="n"/>
      <c r="F32" s="483" t="n"/>
      <c r="G32" s="483" t="n"/>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row>
    <row r="33" ht="10.5" customHeight="1" s="412">
      <c r="A33" s="350" t="inlineStr">
        <is>
          <t xml:space="preserve">  Operating Income</t>
        </is>
      </c>
      <c r="B33" s="484" t="n">
        <v>889.11</v>
      </c>
      <c r="C33" s="484" t="n">
        <v>812.728</v>
      </c>
      <c r="D33" s="484" t="n">
        <v>1374.749</v>
      </c>
      <c r="E33" s="484" t="n">
        <v>1726.141</v>
      </c>
      <c r="F33" s="484" t="n">
        <v>2207.177</v>
      </c>
      <c r="G33" s="484" t="n">
        <v>2238.405</v>
      </c>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row>
    <row r="34" ht="10.5" customHeight="1" s="412">
      <c r="A34" s="344" t="n"/>
      <c r="B34" s="483" t="n"/>
      <c r="C34" s="483" t="n"/>
      <c r="D34" s="483" t="n"/>
      <c r="E34" s="483" t="n"/>
      <c r="F34" s="483" t="n"/>
      <c r="G34" s="483" t="n"/>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row>
    <row r="35" ht="10.5" customHeight="1" s="412">
      <c r="A35" s="344" t="inlineStr">
        <is>
          <t>Interest Expense</t>
        </is>
      </c>
      <c r="B35" s="481" t="n">
        <v>0</v>
      </c>
      <c r="C35" s="481" t="n">
        <v>0</v>
      </c>
      <c r="D35" s="481" t="n">
        <v>0</v>
      </c>
      <c r="E35" s="481" t="n">
        <v>0</v>
      </c>
      <c r="F35" s="481" t="n">
        <v>0</v>
      </c>
      <c r="G35" s="481" t="n">
        <v>0</v>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row>
    <row r="36" ht="10.5" customHeight="1" s="412">
      <c r="A36" s="344" t="inlineStr">
        <is>
          <t>Interest and Invest. Income</t>
        </is>
      </c>
      <c r="B36" s="481" t="n">
        <v>0</v>
      </c>
      <c r="C36" s="481" t="n">
        <v>0</v>
      </c>
      <c r="D36" s="481" t="n">
        <v>0</v>
      </c>
      <c r="E36" s="481" t="n">
        <v>0</v>
      </c>
      <c r="F36" s="481" t="n">
        <v>0</v>
      </c>
      <c r="G36" s="481" t="n">
        <v>0</v>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row>
    <row r="37" ht="10.5" customHeight="1" s="412">
      <c r="A37" s="350" t="inlineStr">
        <is>
          <t xml:space="preserve">  Net Interest Exp.</t>
        </is>
      </c>
      <c r="B37" s="482" t="n">
        <v>0</v>
      </c>
      <c r="C37" s="482" t="n">
        <v>0</v>
      </c>
      <c r="D37" s="482" t="n">
        <v>0</v>
      </c>
      <c r="E37" s="482" t="n">
        <v>0</v>
      </c>
      <c r="F37" s="482" t="n">
        <v>0</v>
      </c>
      <c r="G37" s="482" t="n">
        <v>0</v>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row>
    <row r="38" ht="10.5" customHeight="1" s="412">
      <c r="A38" s="344" t="n"/>
      <c r="B38" s="483" t="n"/>
      <c r="C38" s="483" t="n"/>
      <c r="D38" s="483" t="n"/>
      <c r="E38" s="483" t="n"/>
      <c r="F38" s="483" t="n"/>
      <c r="G38" s="483" t="n"/>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row>
    <row r="39" ht="10.5" customHeight="1" s="412">
      <c r="A39" s="344" t="inlineStr">
        <is>
          <t>Other Non-Operating Inc. (Exp.)</t>
        </is>
      </c>
      <c r="B39" s="481" t="n">
        <v>8.282999999999999</v>
      </c>
      <c r="C39" s="481" t="n">
        <v>0.6</v>
      </c>
      <c r="D39" s="481" t="n">
        <v>0.514</v>
      </c>
      <c r="E39" s="481" t="n">
        <v>4.163</v>
      </c>
      <c r="F39" s="481" t="n">
        <v>43.059</v>
      </c>
      <c r="G39" s="481" t="n">
        <v>58.317</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row>
    <row r="40" ht="10.5" customHeight="1" s="412">
      <c r="A40" s="350" t="inlineStr">
        <is>
          <t xml:space="preserve">  EBT Excl. Unusual Items</t>
        </is>
      </c>
      <c r="B40" s="482" t="n">
        <v>897.393</v>
      </c>
      <c r="C40" s="482" t="n">
        <v>812.092</v>
      </c>
      <c r="D40" s="482" t="n">
        <v>1375.263</v>
      </c>
      <c r="E40" s="482" t="n">
        <v>1730.304</v>
      </c>
      <c r="F40" s="482" t="n">
        <v>2250.236</v>
      </c>
      <c r="G40" s="482" t="n">
        <v>2296.722</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row>
    <row r="41" ht="10.5" customHeight="1" s="412">
      <c r="A41" s="344" t="n"/>
      <c r="B41" s="483" t="n"/>
      <c r="C41" s="483" t="n"/>
      <c r="D41" s="483" t="n"/>
      <c r="E41" s="483">
        <f>E40-SUM(E43:E47)</f>
        <v/>
      </c>
      <c r="F41" s="483" t="n"/>
      <c r="G41" s="483"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row>
    <row r="42" ht="10.5" customHeight="1" s="412">
      <c r="A42" s="344" t="inlineStr">
        <is>
          <t>Restructuring Charges</t>
        </is>
      </c>
      <c r="B42" s="481" t="n">
        <v>0</v>
      </c>
      <c r="C42" s="481" t="n">
        <v>0</v>
      </c>
      <c r="D42" s="481" t="n">
        <v>0</v>
      </c>
      <c r="E42" s="481" t="n">
        <v>0</v>
      </c>
      <c r="F42" s="481" t="n">
        <v>30.3</v>
      </c>
      <c r="G42" s="481" t="n">
        <v>30.3</v>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row>
    <row r="43" ht="10.5" customHeight="1" s="412">
      <c r="A43" s="344" t="inlineStr">
        <is>
          <t>Merger &amp; Related Restruct. Charges</t>
        </is>
      </c>
      <c r="B43" s="481" t="n">
        <v>0</v>
      </c>
      <c r="C43" s="481" t="n">
        <v>29.8</v>
      </c>
      <c r="D43" s="481" t="n">
        <v>41.4</v>
      </c>
      <c r="E43" s="481" t="n">
        <v>0</v>
      </c>
      <c r="F43" s="481" t="n">
        <v>0</v>
      </c>
      <c r="G43" s="481" t="n">
        <v>0</v>
      </c>
      <c r="H43" s="485"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row>
    <row r="44" ht="10.5" customHeight="1" s="412">
      <c r="A44" s="344" t="inlineStr">
        <is>
          <t>Impairment of Goodwill</t>
        </is>
      </c>
      <c r="B44" s="481" t="n">
        <v>0</v>
      </c>
      <c r="C44" s="481" t="n">
        <v>0</v>
      </c>
      <c r="D44" s="481" t="n">
        <v>0</v>
      </c>
      <c r="E44" s="481" t="n">
        <v>362.5</v>
      </c>
      <c r="F44" s="481" t="n">
        <v>0</v>
      </c>
      <c r="G44" s="481" t="n">
        <v>0</v>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row>
    <row r="45" ht="10.5" customHeight="1" s="412">
      <c r="A45" s="344" t="inlineStr">
        <is>
          <t>Gain (Loss) On Sale Of Assets</t>
        </is>
      </c>
      <c r="B45" s="481" t="n">
        <v>0</v>
      </c>
      <c r="C45" s="481" t="n">
        <v>0</v>
      </c>
      <c r="D45" s="481" t="n">
        <v>0</v>
      </c>
      <c r="E45" s="481" t="n">
        <v>10.18</v>
      </c>
      <c r="F45" s="481" t="n">
        <v>0</v>
      </c>
      <c r="G45" s="481" t="n">
        <v>0</v>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row>
    <row r="46" ht="10.5" customHeight="1" s="412">
      <c r="A46" s="344" t="inlineStr">
        <is>
          <t>Asset Writedown</t>
        </is>
      </c>
      <c r="B46" s="481" t="n">
        <v>0</v>
      </c>
      <c r="C46" s="481" t="n">
        <v>0</v>
      </c>
      <c r="D46" s="481" t="n">
        <v>0</v>
      </c>
      <c r="E46" s="481" t="n">
        <v>45.4</v>
      </c>
      <c r="F46" s="481" t="n">
        <v>44.2</v>
      </c>
      <c r="G46" s="481" t="n">
        <v>44.2</v>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row>
    <row r="47" ht="10.5" customHeight="1" s="412">
      <c r="A47" s="344" t="inlineStr">
        <is>
          <t>Other Unusual Items</t>
        </is>
      </c>
      <c r="B47" s="481" t="n">
        <v>0</v>
      </c>
      <c r="C47" s="481" t="n">
        <v>37.1</v>
      </c>
      <c r="D47" s="481" t="n">
        <v>0</v>
      </c>
      <c r="E47" s="481" t="n">
        <v>0</v>
      </c>
      <c r="F47" s="481" t="n">
        <v>0</v>
      </c>
      <c r="G47" s="481" t="n">
        <v>0</v>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row>
    <row r="48" ht="10.5" customHeight="1" s="412">
      <c r="A48" s="350" t="inlineStr">
        <is>
          <t xml:space="preserve">  EBT Incl. Unusual Items</t>
        </is>
      </c>
      <c r="B48" s="482" t="n">
        <v>897.393</v>
      </c>
      <c r="C48" s="482" t="n">
        <v>819.35</v>
      </c>
      <c r="D48" s="482" t="n">
        <v>1333.869</v>
      </c>
      <c r="E48" s="482" t="n">
        <v>1332.571</v>
      </c>
      <c r="F48" s="482" t="n">
        <v>2175.735</v>
      </c>
      <c r="G48" s="482" t="n">
        <v>2222.221</v>
      </c>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row>
    <row r="49" ht="10.5" customHeight="1" s="412">
      <c r="A49" s="344" t="n"/>
      <c r="B49" s="483" t="n"/>
      <c r="C49" s="483" t="n"/>
      <c r="D49" s="483" t="n"/>
      <c r="E49" s="483" t="n"/>
      <c r="F49" s="483" t="n"/>
      <c r="G49" s="483"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row>
    <row r="50" ht="10.5" customHeight="1" s="412">
      <c r="A50" s="344" t="inlineStr">
        <is>
          <t>Income Tax Expense</t>
        </is>
      </c>
      <c r="B50" s="481" t="n">
        <v>251.797</v>
      </c>
      <c r="C50" s="481" t="n">
        <v>230.437</v>
      </c>
      <c r="D50" s="481" t="n">
        <v>358.547</v>
      </c>
      <c r="E50" s="481" t="n">
        <v>477.771</v>
      </c>
      <c r="F50" s="481" t="n">
        <v>625.545</v>
      </c>
      <c r="G50" s="481" t="n">
        <v>641.015</v>
      </c>
      <c r="H50" s="302">
        <f>E50/E48</f>
        <v/>
      </c>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row>
    <row r="51" ht="10.5" customHeight="1" s="412">
      <c r="A51" s="350" t="inlineStr">
        <is>
          <t xml:space="preserve">  Earnings from Cont. Ops.</t>
        </is>
      </c>
      <c r="B51" s="482" t="n">
        <v>645.596</v>
      </c>
      <c r="C51" s="482" t="n">
        <v>588.913</v>
      </c>
      <c r="D51" s="482" t="n">
        <v>975.322</v>
      </c>
      <c r="E51" s="482" t="n">
        <v>854.8</v>
      </c>
      <c r="F51" s="482" t="n">
        <v>1550.19</v>
      </c>
      <c r="G51" s="482" t="n">
        <v>1581.206</v>
      </c>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row>
    <row r="52" ht="10.5" customHeight="1" s="412">
      <c r="A52" s="344" t="n"/>
      <c r="B52" s="483" t="n"/>
      <c r="C52" s="483" t="n"/>
      <c r="D52" s="483" t="n"/>
      <c r="E52" s="483" t="n"/>
      <c r="F52" s="483" t="n"/>
      <c r="G52" s="483"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row>
    <row r="53" ht="10.5" customHeight="1" s="412">
      <c r="A53" s="344" t="inlineStr">
        <is>
          <t>Earnings of Discontinued Ops.</t>
        </is>
      </c>
      <c r="B53" s="481" t="n">
        <v>0</v>
      </c>
      <c r="C53" s="481" t="n">
        <v>0</v>
      </c>
      <c r="D53" s="481" t="n">
        <v>0</v>
      </c>
      <c r="E53" s="481" t="n">
        <v>0</v>
      </c>
      <c r="F53" s="481" t="n">
        <v>0</v>
      </c>
      <c r="G53" s="481" t="n">
        <v>0</v>
      </c>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row>
    <row r="54" ht="10.5" customHeight="1" s="412">
      <c r="A54" s="344" t="inlineStr">
        <is>
          <t>Extraord. Item &amp; Account. Change</t>
        </is>
      </c>
      <c r="B54" s="481" t="n">
        <v>0</v>
      </c>
      <c r="C54" s="481" t="n">
        <v>0</v>
      </c>
      <c r="D54" s="481" t="n">
        <v>0</v>
      </c>
      <c r="E54" s="481" t="n">
        <v>0</v>
      </c>
      <c r="F54" s="481" t="n">
        <v>0</v>
      </c>
      <c r="G54" s="481" t="n">
        <v>0</v>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row>
    <row r="55" ht="10.5" customHeight="1" s="412">
      <c r="A55" s="350" t="inlineStr">
        <is>
          <t xml:space="preserve">  Net Income to Company</t>
        </is>
      </c>
      <c r="B55" s="482" t="n">
        <v>645.596</v>
      </c>
      <c r="C55" s="482" t="n">
        <v>588.913</v>
      </c>
      <c r="D55" s="482" t="n">
        <v>975.322</v>
      </c>
      <c r="E55" s="482" t="n">
        <v>854.8</v>
      </c>
      <c r="F55" s="482" t="n">
        <v>1550.19</v>
      </c>
      <c r="G55" s="482" t="n">
        <v>1581.206</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row>
    <row r="56" ht="10.5" customHeight="1" s="412">
      <c r="A56" s="344" t="n"/>
      <c r="B56" s="483" t="n"/>
      <c r="C56" s="483" t="n"/>
      <c r="D56" s="483" t="n"/>
      <c r="E56" s="483" t="n"/>
      <c r="F56" s="483" t="n"/>
      <c r="G56" s="483"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row>
    <row r="57" ht="10.5" customHeight="1" s="412">
      <c r="A57" s="344" t="inlineStr">
        <is>
          <t>Minority Int. in Earnings</t>
        </is>
      </c>
      <c r="B57" s="481" t="n">
        <v>0</v>
      </c>
      <c r="C57" s="481" t="n">
        <v>0</v>
      </c>
      <c r="D57" s="481" t="n">
        <v>0</v>
      </c>
      <c r="E57" s="481" t="n">
        <v>0</v>
      </c>
      <c r="F57" s="481" t="n">
        <v>0</v>
      </c>
      <c r="G57" s="481" t="n">
        <v>0</v>
      </c>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row>
    <row r="58" ht="10.5" customHeight="1" s="412">
      <c r="A58" s="350" t="inlineStr">
        <is>
          <t xml:space="preserve">  Net Income</t>
        </is>
      </c>
      <c r="B58" s="486" t="n">
        <v>645.596</v>
      </c>
      <c r="C58" s="486" t="n">
        <v>588.913</v>
      </c>
      <c r="D58" s="486" t="n">
        <v>975.322</v>
      </c>
      <c r="E58" s="486" t="n">
        <v>854.8</v>
      </c>
      <c r="F58" s="486" t="n">
        <v>1550.19</v>
      </c>
      <c r="G58" s="486" t="n">
        <v>1581.206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row>
    <row r="59" ht="10.5" customHeight="1" s="412">
      <c r="A59" s="344" t="n"/>
      <c r="B59" s="483" t="n"/>
      <c r="C59" s="483" t="n"/>
      <c r="D59" s="483" t="n"/>
      <c r="E59" s="483" t="n"/>
      <c r="F59" s="483" t="n"/>
      <c r="G59" s="483"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row>
    <row r="60" ht="10.5" customHeight="1" s="412">
      <c r="A60" s="344" t="inlineStr">
        <is>
          <t>Pref. Dividends and Other Adj.</t>
        </is>
      </c>
      <c r="B60" s="481" t="n">
        <v>0</v>
      </c>
      <c r="C60" s="481" t="n">
        <v>0</v>
      </c>
      <c r="D60" s="481" t="n">
        <v>0</v>
      </c>
      <c r="E60" s="481" t="n">
        <v>0</v>
      </c>
      <c r="F60" s="481" t="n">
        <v>0</v>
      </c>
      <c r="G60" s="481" t="n">
        <v>0</v>
      </c>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row>
    <row r="61" ht="10.5" customHeight="1" s="412">
      <c r="A61" s="344" t="n"/>
      <c r="B61" s="483" t="n"/>
      <c r="C61" s="483" t="n"/>
      <c r="D61" s="483" t="n"/>
      <c r="E61" s="483" t="n"/>
      <c r="F61" s="483" t="n"/>
      <c r="G61" s="483"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row>
    <row r="62" ht="10.5" customHeight="1" s="412">
      <c r="A62" s="350" t="inlineStr">
        <is>
          <t xml:space="preserve">  NI to Common Incl Extra Items</t>
        </is>
      </c>
      <c r="B62" s="484" t="n">
        <v>645.596</v>
      </c>
      <c r="C62" s="484" t="n">
        <v>588.913</v>
      </c>
      <c r="D62" s="484" t="n">
        <v>975.322</v>
      </c>
      <c r="E62" s="484" t="n">
        <v>854.8</v>
      </c>
      <c r="F62" s="484" t="n">
        <v>1550.19</v>
      </c>
      <c r="G62" s="484" t="n">
        <v>1581.206</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row>
    <row r="63" ht="10.5" customHeight="1" s="412">
      <c r="A63" s="350" t="inlineStr">
        <is>
          <t xml:space="preserve">  NI to Common Excl. Extra Items</t>
        </is>
      </c>
      <c r="B63" s="484" t="n">
        <v>645.596</v>
      </c>
      <c r="C63" s="484" t="n">
        <v>588.913</v>
      </c>
      <c r="D63" s="484" t="n">
        <v>975.322</v>
      </c>
      <c r="E63" s="484" t="n">
        <v>854.8</v>
      </c>
      <c r="F63" s="484" t="n">
        <v>1550.19</v>
      </c>
      <c r="G63" s="484" t="n">
        <v>1581.206</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row>
    <row r="64" ht="10.5" customHeight="1" s="412">
      <c r="A64" s="344" t="n"/>
      <c r="B64" s="483" t="n"/>
      <c r="C64" s="483" t="n"/>
      <c r="D64" s="483" t="n"/>
      <c r="E64" s="483" t="n"/>
      <c r="F64" s="483" t="n"/>
      <c r="G64" s="483"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row>
    <row r="65" ht="10.5" customHeight="1" s="412">
      <c r="A65" s="350" t="inlineStr">
        <is>
          <t>Per Share Items</t>
        </is>
      </c>
      <c r="B65" s="483" t="n"/>
      <c r="C65" s="483" t="n"/>
      <c r="D65" s="483" t="n"/>
      <c r="E65" s="483" t="n"/>
      <c r="F65" s="483" t="n"/>
      <c r="G65" s="483"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row>
    <row r="66" ht="10.5" customHeight="1" s="412">
      <c r="A66" s="344" t="inlineStr">
        <is>
          <t>Basic EPS</t>
        </is>
      </c>
      <c r="B66" s="481" t="n">
        <v>4.95</v>
      </c>
      <c r="C66" s="481" t="n">
        <v>4.52</v>
      </c>
      <c r="D66" s="481" t="n">
        <v>7.52</v>
      </c>
      <c r="E66" s="481" t="n">
        <v>6.7</v>
      </c>
      <c r="F66" s="481" t="n">
        <v>12.23</v>
      </c>
      <c r="G66" s="481" t="n">
        <v>12.51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row>
    <row r="67" ht="10.5" customHeight="1" s="412">
      <c r="A67" s="344" t="inlineStr">
        <is>
          <t>Basic EPS Excl. Extra Items</t>
        </is>
      </c>
      <c r="B67" s="481" t="n">
        <v>4.951155</v>
      </c>
      <c r="C67" s="481" t="n">
        <v>4.520051</v>
      </c>
      <c r="D67" s="481" t="n">
        <v>7.515889</v>
      </c>
      <c r="E67" s="481" t="n">
        <v>6.695596</v>
      </c>
      <c r="F67" s="481" t="n">
        <v>12.232612</v>
      </c>
      <c r="G67" s="481" t="n">
        <v>12.508378</v>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row>
    <row r="68" ht="10.5" customHeight="1" s="412">
      <c r="A68" s="344" t="inlineStr">
        <is>
          <t>Weighted Avg. Basic Shares Out.</t>
        </is>
      </c>
      <c r="B68" s="481" t="n">
        <v>130.393</v>
      </c>
      <c r="C68" s="481" t="n">
        <v>130.289</v>
      </c>
      <c r="D68" s="481" t="n">
        <v>129.768</v>
      </c>
      <c r="E68" s="481" t="n">
        <v>127.666</v>
      </c>
      <c r="F68" s="481" t="n">
        <v>126.726</v>
      </c>
      <c r="G68" s="481" t="n">
        <v>126.41175</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row>
    <row r="69" ht="10.5" customHeight="1" s="412">
      <c r="A69" s="344" t="n"/>
      <c r="B69" s="483" t="n"/>
      <c r="C69" s="483" t="n"/>
      <c r="D69" s="483" t="n"/>
      <c r="E69" s="483" t="n"/>
      <c r="F69" s="483" t="n"/>
      <c r="G69" s="483"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row>
    <row r="70" ht="10.5" customHeight="1" s="412">
      <c r="A70" s="344" t="inlineStr">
        <is>
          <t>Diluted EPS</t>
        </is>
      </c>
      <c r="B70" s="481" t="n">
        <v>4.93</v>
      </c>
      <c r="C70" s="481" t="n">
        <v>4.5</v>
      </c>
      <c r="D70" s="481" t="n">
        <v>7.49</v>
      </c>
      <c r="E70" s="481" t="n">
        <v>6.68</v>
      </c>
      <c r="F70" s="481" t="n">
        <v>12.2</v>
      </c>
      <c r="G70" s="481" t="n">
        <v>12.47</v>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row>
    <row r="71" ht="10.5" customHeight="1" s="412">
      <c r="A71" s="344" t="inlineStr">
        <is>
          <t>Diluted EPS Excl. Extra Items</t>
        </is>
      </c>
      <c r="B71" s="481" t="n">
        <v>4.93</v>
      </c>
      <c r="C71" s="481" t="n">
        <v>4.5</v>
      </c>
      <c r="D71" s="481" t="n">
        <v>7.49</v>
      </c>
      <c r="E71" s="481" t="n">
        <v>6.68</v>
      </c>
      <c r="F71" s="481" t="n">
        <v>12.2</v>
      </c>
      <c r="G71" s="481" t="n">
        <v>12.46698</v>
      </c>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row>
    <row r="72" ht="10.5" customHeight="1" s="412">
      <c r="A72" s="344" t="inlineStr">
        <is>
          <t>Weighted Avg. Diluted Shares Out.</t>
        </is>
      </c>
      <c r="B72" s="481" t="n">
        <v>130.955</v>
      </c>
      <c r="C72" s="481" t="n">
        <v>130.871</v>
      </c>
      <c r="D72" s="481" t="n">
        <v>130.295</v>
      </c>
      <c r="E72" s="481" t="n">
        <v>128.017</v>
      </c>
      <c r="F72" s="481" t="n">
        <v>127.06</v>
      </c>
      <c r="G72" s="481" t="n">
        <v>126.73875</v>
      </c>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row>
    <row r="73" ht="10.5" customHeight="1" s="412">
      <c r="A73" s="344" t="n"/>
      <c r="B73" s="483" t="n"/>
      <c r="C73" s="483" t="n"/>
      <c r="D73" s="483" t="n"/>
      <c r="E73" s="483" t="n"/>
      <c r="F73" s="483" t="n"/>
      <c r="G73" s="483"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row>
    <row r="74" ht="10.5" customHeight="1" s="412">
      <c r="A74" s="344" t="inlineStr">
        <is>
          <t>Normalized Basic EPS</t>
        </is>
      </c>
      <c r="B74" s="481" t="n">
        <v>4.3</v>
      </c>
      <c r="C74" s="481" t="n">
        <v>3.9</v>
      </c>
      <c r="D74" s="481" t="n">
        <v>6.62</v>
      </c>
      <c r="E74" s="481" t="n">
        <v>8.470000000000001</v>
      </c>
      <c r="F74" s="481" t="n">
        <v>11.1</v>
      </c>
      <c r="G74" s="481" t="n">
        <v>11.36</v>
      </c>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row>
    <row r="75" ht="10.5" customHeight="1" s="412">
      <c r="A75" s="344" t="inlineStr">
        <is>
          <t>Normalized Diluted EPS</t>
        </is>
      </c>
      <c r="B75" s="481" t="n">
        <v>4.282926</v>
      </c>
      <c r="C75" s="481" t="n">
        <v>3.878303</v>
      </c>
      <c r="D75" s="481" t="n">
        <v>6.596871</v>
      </c>
      <c r="E75" s="481" t="n">
        <v>8.447628</v>
      </c>
      <c r="F75" s="481" t="n">
        <v>11.068766</v>
      </c>
      <c r="G75" s="481" t="n">
        <v>11.326064</v>
      </c>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row>
    <row r="76" ht="10.5" customHeight="1" s="412">
      <c r="A76" s="344" t="n"/>
      <c r="B76" s="344" t="n"/>
      <c r="C76" s="344" t="n"/>
      <c r="D76" s="344" t="n"/>
      <c r="E76" s="344" t="n"/>
      <c r="F76" s="344" t="n"/>
      <c r="G76" s="344"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row>
    <row r="77" ht="10.5" customHeight="1" s="412">
      <c r="A77" s="344" t="inlineStr">
        <is>
          <t>Dividends per Share</t>
        </is>
      </c>
      <c r="B77" s="487" t="inlineStr">
        <is>
          <t>NA</t>
        </is>
      </c>
      <c r="C77" s="487" t="inlineStr">
        <is>
          <t>NA</t>
        </is>
      </c>
      <c r="D77" s="487" t="inlineStr">
        <is>
          <t>NA</t>
        </is>
      </c>
      <c r="E77" s="487" t="inlineStr">
        <is>
          <t>NA</t>
        </is>
      </c>
      <c r="F77" s="487" t="inlineStr">
        <is>
          <t>NA</t>
        </is>
      </c>
      <c r="G77" s="487" t="inlineStr">
        <is>
          <t>NA</t>
        </is>
      </c>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row>
    <row r="78" ht="10.5" customHeight="1" s="412">
      <c r="A78" s="344" t="n"/>
      <c r="B78" s="344" t="n"/>
      <c r="C78" s="344" t="n"/>
      <c r="D78" s="344" t="n"/>
      <c r="E78" s="344" t="n"/>
      <c r="F78" s="344" t="n"/>
      <c r="G78" s="344"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row>
    <row r="79" ht="10.5" customHeight="1" s="412">
      <c r="A79" s="350" t="inlineStr">
        <is>
          <t>Supplemental Items</t>
        </is>
      </c>
      <c r="B79" s="344" t="n"/>
      <c r="C79" s="344" t="n"/>
      <c r="D79" s="344" t="n"/>
      <c r="E79" s="344" t="n"/>
      <c r="F79" s="344" t="n"/>
      <c r="G79" s="344"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row>
    <row r="80" ht="10.5" customHeight="1" s="412">
      <c r="A80" s="344" t="inlineStr">
        <is>
          <t>EBITDA</t>
        </is>
      </c>
      <c r="B80" s="478" t="n">
        <v>1051.043</v>
      </c>
      <c r="C80" s="478" t="n">
        <v>998.206</v>
      </c>
      <c r="D80" s="478" t="n">
        <v>1598.955</v>
      </c>
      <c r="E80" s="478" t="n">
        <v>2017.932</v>
      </c>
      <c r="F80" s="478" t="n">
        <v>2586.561</v>
      </c>
      <c r="G80" s="478" t="n">
        <v>2629.432</v>
      </c>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row>
    <row r="81" ht="10.5" customHeight="1" s="412">
      <c r="A81" s="344" t="inlineStr">
        <is>
          <t>EBITA</t>
        </is>
      </c>
      <c r="B81" s="478" t="n">
        <v>889.139</v>
      </c>
      <c r="C81" s="478" t="n">
        <v>817.888</v>
      </c>
      <c r="D81" s="478" t="n">
        <v>1383.531</v>
      </c>
      <c r="E81" s="478" t="n">
        <v>1734.893</v>
      </c>
      <c r="F81" s="478" t="n">
        <v>2212.187</v>
      </c>
      <c r="G81" s="478" t="n">
        <v>2241.537</v>
      </c>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row>
    <row r="82" ht="10.5" customHeight="1" s="412">
      <c r="A82" s="344" t="inlineStr">
        <is>
          <t>EBIT</t>
        </is>
      </c>
      <c r="B82" s="478" t="n">
        <v>889.11</v>
      </c>
      <c r="C82" s="478" t="n">
        <v>812.728</v>
      </c>
      <c r="D82" s="478" t="n">
        <v>1374.749</v>
      </c>
      <c r="E82" s="478" t="n">
        <v>1726.141</v>
      </c>
      <c r="F82" s="478" t="n">
        <v>2207.177</v>
      </c>
      <c r="G82" s="478" t="n">
        <v>2238.405</v>
      </c>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row>
    <row r="83" ht="10.5" customHeight="1" s="412">
      <c r="A83" s="344" t="inlineStr">
        <is>
          <t>EBITDAR</t>
        </is>
      </c>
      <c r="B83" s="478" t="n">
        <v>1307.725</v>
      </c>
      <c r="C83" s="478" t="n">
        <v>1264.416</v>
      </c>
      <c r="D83" s="478" t="n">
        <v>1917.722</v>
      </c>
      <c r="E83" s="478" t="n">
        <v>2394.93</v>
      </c>
      <c r="F83" s="478" t="n">
        <v>3037.529</v>
      </c>
      <c r="G83" s="478" t="inlineStr">
        <is>
          <t>NA</t>
        </is>
      </c>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row>
    <row r="84" ht="10.5" customHeight="1" s="412">
      <c r="A84" s="344" t="inlineStr">
        <is>
          <t>Effective Tax Rate %</t>
        </is>
      </c>
      <c r="B84" s="488" t="n">
        <v>0.280587</v>
      </c>
      <c r="C84" s="488" t="n">
        <v>0.281243</v>
      </c>
      <c r="D84" s="488" t="n">
        <v>0.268802</v>
      </c>
      <c r="E84" s="488" t="n">
        <v>0.358533</v>
      </c>
      <c r="F84" s="488" t="n">
        <v>0.287509</v>
      </c>
      <c r="G84" s="488" t="n">
        <v>0.288456</v>
      </c>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row>
    <row r="85" ht="10.5" customHeight="1" s="412">
      <c r="A85" s="344" t="inlineStr">
        <is>
          <t>Current Domestic Taxes</t>
        </is>
      </c>
      <c r="B85" s="478" t="n">
        <v>57.245</v>
      </c>
      <c r="C85" s="478" t="n">
        <v>10.509</v>
      </c>
      <c r="D85" s="478" t="n">
        <v>43.309</v>
      </c>
      <c r="E85" s="478" t="n">
        <v>68.121</v>
      </c>
      <c r="F85" s="478" t="n">
        <v>183.202</v>
      </c>
      <c r="G85" s="478" t="n">
        <v>183.202</v>
      </c>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row>
    <row r="86" ht="10.5" customHeight="1" s="412">
      <c r="A86" s="344" t="inlineStr">
        <is>
          <t>Current Foreign Taxes</t>
        </is>
      </c>
      <c r="B86" s="478" t="n">
        <v>170.158</v>
      </c>
      <c r="C86" s="478" t="n">
        <v>185.803</v>
      </c>
      <c r="D86" s="478" t="n">
        <v>322.105</v>
      </c>
      <c r="E86" s="478" t="n">
        <v>400.25</v>
      </c>
      <c r="F86" s="478" t="n">
        <v>469.09</v>
      </c>
      <c r="G86" s="478" t="n">
        <v>469.09</v>
      </c>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row>
    <row r="87" ht="10.5" customHeight="1" s="412">
      <c r="A87" s="344" t="inlineStr">
        <is>
          <t>Total Current Taxes</t>
        </is>
      </c>
      <c r="B87" s="478" t="n">
        <v>227.403</v>
      </c>
      <c r="C87" s="478" t="n">
        <v>196.312</v>
      </c>
      <c r="D87" s="478" t="n">
        <v>365.414</v>
      </c>
      <c r="E87" s="478" t="n">
        <v>468.371</v>
      </c>
      <c r="F87" s="478" t="n">
        <v>652.292</v>
      </c>
      <c r="G87" s="478" t="n">
        <v>652.292</v>
      </c>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row>
    <row r="88" ht="10.5" customHeight="1" s="412">
      <c r="A88" s="344" t="inlineStr">
        <is>
          <t>Deferred Domestic Taxes</t>
        </is>
      </c>
      <c r="B88" s="478" t="n">
        <v>5.8</v>
      </c>
      <c r="C88" s="478" t="n">
        <v>25.677</v>
      </c>
      <c r="D88" s="478" t="n">
        <v>6.903</v>
      </c>
      <c r="E88" s="478" t="n">
        <v>11.295</v>
      </c>
      <c r="F88" s="478" t="n">
        <v>17.8</v>
      </c>
      <c r="G88" s="478" t="n">
        <v>17.8</v>
      </c>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row>
    <row r="89" ht="10.5" customHeight="1" s="412">
      <c r="A89" s="344" t="inlineStr">
        <is>
          <t>Deferred Foreign Taxes</t>
        </is>
      </c>
      <c r="B89" s="478" t="n">
        <v>30.227</v>
      </c>
      <c r="C89" s="478" t="n">
        <v>8.448</v>
      </c>
      <c r="D89" s="478" t="n">
        <v>13.8</v>
      </c>
      <c r="E89" s="478" t="n">
        <v>1.9</v>
      </c>
      <c r="F89" s="478" t="n">
        <v>8.9</v>
      </c>
      <c r="G89" s="478" t="n">
        <v>8.9</v>
      </c>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row>
    <row r="90" ht="10.5" customHeight="1" s="412">
      <c r="A90" s="344" t="inlineStr">
        <is>
          <t>Total Deferred Taxes</t>
        </is>
      </c>
      <c r="B90" s="478" t="n">
        <v>24.394</v>
      </c>
      <c r="C90" s="478" t="n">
        <v>34.125</v>
      </c>
      <c r="D90" s="478" t="n">
        <v>6.9</v>
      </c>
      <c r="E90" s="478" t="n">
        <v>9.4</v>
      </c>
      <c r="F90" s="478" t="n">
        <v>26.7</v>
      </c>
      <c r="G90" s="478" t="n">
        <v>26.7</v>
      </c>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row>
    <row r="91" ht="10.5" customHeight="1" s="412">
      <c r="A91" s="344" t="n"/>
      <c r="B91" s="344" t="n"/>
      <c r="C91" s="344" t="n"/>
      <c r="D91" s="344" t="n"/>
      <c r="E91" s="344" t="n"/>
      <c r="F91" s="344" t="n"/>
      <c r="G91" s="344"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row>
    <row r="92" ht="10.5" customHeight="1" s="412">
      <c r="A92" s="344" t="inlineStr">
        <is>
          <t>Normalized Net Income</t>
        </is>
      </c>
      <c r="B92" s="478" t="n">
        <v>560.870625</v>
      </c>
      <c r="C92" s="478" t="n">
        <v>507.5575</v>
      </c>
      <c r="D92" s="478" t="n">
        <v>859.5393749999999</v>
      </c>
      <c r="E92" s="478" t="n">
        <v>1081.44</v>
      </c>
      <c r="F92" s="478" t="n">
        <v>1406.3975</v>
      </c>
      <c r="G92" s="478" t="n">
        <v>1435.45125</v>
      </c>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row>
    <row r="93" ht="10.5" customHeight="1" s="412">
      <c r="A93" s="344" t="inlineStr">
        <is>
          <t>Filing Date</t>
        </is>
      </c>
      <c r="B93" s="489" t="n">
        <v>44649</v>
      </c>
      <c r="C93" s="489" t="n">
        <v>45013</v>
      </c>
      <c r="D93" s="489" t="n">
        <v>45372</v>
      </c>
      <c r="E93" s="489" t="n">
        <v>45372</v>
      </c>
      <c r="F93" s="489" t="n">
        <v>45372</v>
      </c>
      <c r="G93" s="489" t="n">
        <v>45448</v>
      </c>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row>
    <row r="94" ht="10.5" customHeight="1" s="412">
      <c r="A94" s="344" t="inlineStr">
        <is>
          <t>Restatement Type</t>
        </is>
      </c>
      <c r="B94" s="365" t="inlineStr">
        <is>
          <t>RC</t>
        </is>
      </c>
      <c r="C94" s="365" t="inlineStr">
        <is>
          <t>NC</t>
        </is>
      </c>
      <c r="D94" s="365" t="inlineStr">
        <is>
          <t>NC</t>
        </is>
      </c>
      <c r="E94" s="365" t="inlineStr">
        <is>
          <t>NC</t>
        </is>
      </c>
      <c r="F94" s="365" t="inlineStr">
        <is>
          <t>O</t>
        </is>
      </c>
      <c r="G94" s="365" t="inlineStr">
        <is>
          <t>O</t>
        </is>
      </c>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row>
    <row r="95" ht="10.5" customHeight="1" s="412">
      <c r="A95" s="344" t="inlineStr">
        <is>
          <t>Calculation Type</t>
        </is>
      </c>
      <c r="B95" s="365" t="inlineStr">
        <is>
          <t>REP</t>
        </is>
      </c>
      <c r="C95" s="365" t="inlineStr">
        <is>
          <t>REP</t>
        </is>
      </c>
      <c r="D95" s="365" t="inlineStr">
        <is>
          <t>REP</t>
        </is>
      </c>
      <c r="E95" s="365" t="inlineStr">
        <is>
          <t>REP</t>
        </is>
      </c>
      <c r="F95" s="365" t="inlineStr">
        <is>
          <t>REP</t>
        </is>
      </c>
      <c r="G95" s="365" t="inlineStr">
        <is>
          <t>LTM</t>
        </is>
      </c>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row>
    <row r="96" ht="10.5" customHeight="1" s="412">
      <c r="A96" s="344" t="n"/>
      <c r="B96" s="344" t="n"/>
      <c r="C96" s="344" t="n"/>
      <c r="D96" s="344" t="n"/>
      <c r="E96" s="344" t="n"/>
      <c r="F96" s="344" t="n"/>
      <c r="G96" s="344"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row>
    <row r="97" ht="10.5" customHeight="1" s="412">
      <c r="A97" s="350" t="inlineStr">
        <is>
          <t>Supplemental Operating Expense Items</t>
        </is>
      </c>
      <c r="B97" s="344" t="n"/>
      <c r="C97" s="344" t="n"/>
      <c r="D97" s="344" t="n"/>
      <c r="E97" s="344" t="n"/>
      <c r="F97" s="344" t="n"/>
      <c r="G97" s="344"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row>
    <row r="98" ht="10.5" customHeight="1" s="412">
      <c r="A98" s="344" t="inlineStr">
        <is>
          <t>Advertising Exp.</t>
        </is>
      </c>
      <c r="B98" s="478" t="inlineStr">
        <is>
          <t>NA</t>
        </is>
      </c>
      <c r="C98" s="478" t="n">
        <v>216</v>
      </c>
      <c r="D98" s="478" t="n">
        <v>297.5</v>
      </c>
      <c r="E98" s="478" t="n">
        <v>328.6</v>
      </c>
      <c r="F98" s="478" t="n">
        <v>429.7</v>
      </c>
      <c r="G98" s="478" t="inlineStr">
        <is>
          <t>NA</t>
        </is>
      </c>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row>
    <row r="99" ht="10.5" customHeight="1" s="412">
      <c r="A99" s="344" t="inlineStr">
        <is>
          <t>Selling and Marketing Exp.</t>
        </is>
      </c>
      <c r="B99" s="478" t="inlineStr">
        <is>
          <t>NA</t>
        </is>
      </c>
      <c r="C99" s="478" t="n">
        <v>216</v>
      </c>
      <c r="D99" s="478" t="n">
        <v>297.5</v>
      </c>
      <c r="E99" s="478" t="n">
        <v>328.6</v>
      </c>
      <c r="F99" s="478" t="n">
        <v>429.7</v>
      </c>
      <c r="G99" s="478" t="n">
        <v>429.7</v>
      </c>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row>
    <row r="100" ht="10.5" customHeight="1" s="412">
      <c r="A100" s="344" t="inlineStr">
        <is>
          <t>Net Rental Exp.</t>
        </is>
      </c>
      <c r="B100" s="478" t="n">
        <v>256.682</v>
      </c>
      <c r="C100" s="478" t="n">
        <v>266.21</v>
      </c>
      <c r="D100" s="478" t="n">
        <v>318.767</v>
      </c>
      <c r="E100" s="478" t="n">
        <v>376.998</v>
      </c>
      <c r="F100" s="478" t="n">
        <v>450.968</v>
      </c>
      <c r="G100" s="478" t="inlineStr">
        <is>
          <t>NA</t>
        </is>
      </c>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row>
    <row r="101" ht="10.5" customHeight="1" s="412">
      <c r="A101" s="344" t="n"/>
      <c r="B101" s="344" t="n"/>
      <c r="C101" s="344" t="n"/>
      <c r="D101" s="344" t="n"/>
      <c r="E101" s="344" t="n"/>
      <c r="F101" s="344" t="n"/>
      <c r="G101" s="344"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row>
    <row r="102" ht="10.5" customHeight="1" s="412">
      <c r="A102" s="344" t="inlineStr">
        <is>
          <t>Stock-Based Comp., SG&amp;A Exp.</t>
        </is>
      </c>
      <c r="B102" s="478" t="n">
        <v>46.1</v>
      </c>
      <c r="C102" s="478" t="n">
        <v>56.6</v>
      </c>
      <c r="D102" s="478" t="n">
        <v>69.137</v>
      </c>
      <c r="E102" s="478" t="n">
        <v>78.075</v>
      </c>
      <c r="F102" s="478" t="n">
        <v>93.56</v>
      </c>
      <c r="G102" s="478" t="n">
        <v>93.56</v>
      </c>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row>
    <row r="103" ht="10.5" customHeight="1" s="412">
      <c r="A103" s="344" t="inlineStr">
        <is>
          <t>Stock-Based Comp., Unallocated</t>
        </is>
      </c>
      <c r="B103" s="478" t="inlineStr">
        <is>
          <t>-</t>
        </is>
      </c>
      <c r="C103" s="478" t="inlineStr">
        <is>
          <t>-</t>
        </is>
      </c>
      <c r="D103" s="478" t="inlineStr">
        <is>
          <t>-</t>
        </is>
      </c>
      <c r="E103" s="478" t="inlineStr">
        <is>
          <t>-</t>
        </is>
      </c>
      <c r="F103" s="478" t="inlineStr">
        <is>
          <t>-</t>
        </is>
      </c>
      <c r="G103" s="478" t="n">
        <v>4.457</v>
      </c>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row>
    <row r="104" ht="10.5" customHeight="1" s="412">
      <c r="A104" s="350" t="inlineStr">
        <is>
          <t xml:space="preserve">  Stock-Based Comp., Total</t>
        </is>
      </c>
      <c r="B104" s="472" t="n">
        <v>46.1</v>
      </c>
      <c r="C104" s="472" t="n">
        <v>56.6</v>
      </c>
      <c r="D104" s="472" t="n">
        <v>69.137</v>
      </c>
      <c r="E104" s="472" t="n">
        <v>78.075</v>
      </c>
      <c r="F104" s="472" t="n">
        <v>93.56</v>
      </c>
      <c r="G104" s="472" t="n">
        <v>98.017</v>
      </c>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row>
    <row r="105" ht="10.5" customHeight="1" s="412">
      <c r="A105" s="344" t="n"/>
      <c r="B105" s="344" t="n"/>
      <c r="C105" s="344" t="n"/>
      <c r="D105" s="344" t="n"/>
      <c r="E105" s="344" t="n"/>
      <c r="F105" s="344" t="n"/>
      <c r="G105" s="344"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row>
    <row r="106" ht="10.5" customHeight="1" s="412">
      <c r="A106" s="359" t="n"/>
      <c r="B106" s="359" t="n"/>
      <c r="C106" s="359" t="n"/>
      <c r="D106" s="359" t="n"/>
      <c r="E106" s="359" t="n"/>
      <c r="F106" s="359" t="n"/>
      <c r="G106" s="359"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row>
    <row r="107" ht="10.5" customHeight="1" s="412">
      <c r="A107" s="302" t="inlineStr">
        <is>
          <t>Note: For multiple class companies, per share items are primary class equivalent, and for foreign companies listed as primary ADRs, per share items are ADR-equivalent.</t>
        </is>
      </c>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row>
    <row r="108" ht="10.5" customHeight="1" s="412">
      <c r="A108" s="366" t="inlineStr">
        <is>
          <t>
               </t>
        </is>
      </c>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row>
  </sheetData>
  <pageMargins left="0.2" right="0.2" top="0.5" bottom="0.5" header="0" footer="0"/>
  <pageSetup orientation="landscape"/>
</worksheet>
</file>

<file path=xl/worksheets/sheet15.xml><?xml version="1.0" encoding="utf-8"?>
<worksheet xmlns="http://schemas.openxmlformats.org/spreadsheetml/2006/main">
  <sheetPr>
    <outlinePr summaryBelow="0" summaryRight="0"/>
    <pageSetUpPr/>
  </sheetPr>
  <dimension ref="A1:AI1000"/>
  <sheetViews>
    <sheetView workbookViewId="0">
      <selection activeCell="A1" sqref="A1"/>
    </sheetView>
  </sheetViews>
  <sheetFormatPr baseColWidth="8" defaultColWidth="12.63" defaultRowHeight="15" customHeight="1"/>
  <cols>
    <col width="45.88" customWidth="1" style="412" min="1" max="1"/>
    <col width="14.88" customWidth="1" style="412" min="2" max="8"/>
    <col width="8.75" customWidth="1" style="412" min="9" max="35"/>
  </cols>
  <sheetData>
    <row r="1" ht="10.5" customHeight="1" s="412">
      <c r="A1" s="302" t="n"/>
      <c r="B1" s="302" t="n"/>
      <c r="C1" s="302" t="n"/>
      <c r="D1" s="302" t="n"/>
      <c r="E1" s="302" t="n"/>
      <c r="F1" s="302" t="n"/>
      <c r="G1" s="302" t="n"/>
      <c r="H1" s="377"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row>
    <row r="2" ht="10.5" customHeight="1" s="412">
      <c r="A2" s="302" t="n"/>
      <c r="B2" s="302" t="n"/>
      <c r="C2" s="302" t="n"/>
      <c r="D2" s="302" t="n"/>
      <c r="E2" s="302" t="n"/>
      <c r="F2" s="302" t="n"/>
      <c r="G2" s="302" t="n"/>
      <c r="H2" s="377"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row>
    <row r="3" ht="10.5" customHeight="1" s="412">
      <c r="A3" s="302" t="n"/>
      <c r="B3" s="302" t="n"/>
      <c r="C3" s="302" t="n"/>
      <c r="D3" s="302" t="n"/>
      <c r="E3" s="302" t="n"/>
      <c r="F3" s="302" t="n"/>
      <c r="G3" s="302" t="n"/>
      <c r="H3" s="377"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row>
    <row r="4" ht="10.5" customHeight="1" s="412">
      <c r="A4" s="302" t="n"/>
      <c r="B4" s="302" t="n"/>
      <c r="C4" s="302" t="n"/>
      <c r="D4" s="302" t="n"/>
      <c r="E4" s="302" t="n"/>
      <c r="F4" s="302" t="n"/>
      <c r="G4" s="302" t="n"/>
      <c r="H4" s="377"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row>
    <row r="5" ht="10.5" customHeight="1" s="412">
      <c r="A5" s="303" t="inlineStr">
        <is>
          <t>Lululemon Athletica Inc. (NasdaqGS:LULU) &gt; Financials &gt; Balance Sheet</t>
        </is>
      </c>
      <c r="B5" s="302" t="n"/>
      <c r="C5" s="302" t="n"/>
      <c r="D5" s="302" t="n"/>
      <c r="E5" s="302" t="n"/>
      <c r="F5" s="302" t="n"/>
      <c r="G5" s="302" t="n"/>
      <c r="H5" s="377"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row>
    <row r="6" ht="10.5" customHeight="1" s="412">
      <c r="A6" s="302" t="n"/>
      <c r="B6" s="302" t="n"/>
      <c r="C6" s="302" t="n"/>
      <c r="D6" s="302" t="n"/>
      <c r="E6" s="302" t="n"/>
      <c r="F6" s="302" t="n"/>
      <c r="G6" s="302" t="n"/>
      <c r="H6" s="377"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77"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77"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row>
    <row r="9" ht="10.5" customHeight="1" s="412">
      <c r="A9" s="344" t="n"/>
      <c r="B9" s="318" t="inlineStr">
        <is>
          <t>Currency:</t>
        </is>
      </c>
      <c r="C9" s="302" t="inlineStr">
        <is>
          <t>Reported Currency</t>
        </is>
      </c>
      <c r="D9" s="344" t="inlineStr">
        <is>
          <t> </t>
        </is>
      </c>
      <c r="E9" s="318" t="inlineStr">
        <is>
          <t>Conversion:</t>
        </is>
      </c>
      <c r="F9" s="302" t="inlineStr">
        <is>
          <t>Today's Spot Rate</t>
        </is>
      </c>
      <c r="G9" s="302" t="n"/>
      <c r="H9" s="377"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77"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row>
    <row r="11" ht="10.5" customHeight="1" s="412">
      <c r="A11" s="344" t="n"/>
      <c r="B11" s="318" t="inlineStr">
        <is>
          <t>Source:</t>
        </is>
      </c>
      <c r="C11" s="302" t="inlineStr">
        <is>
          <t>Capital IQ &amp; Proprietary Data</t>
        </is>
      </c>
      <c r="D11" s="344" t="inlineStr">
        <is>
          <t> </t>
        </is>
      </c>
      <c r="E11" s="367" t="n"/>
      <c r="F11" s="367" t="n"/>
      <c r="G11" s="302" t="n"/>
      <c r="H11" s="377"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row>
    <row r="12" ht="10.5" customHeight="1" s="412">
      <c r="A12" s="302" t="n"/>
      <c r="B12" s="302" t="n"/>
      <c r="C12" s="302" t="n"/>
      <c r="D12" s="302" t="n"/>
      <c r="E12" s="302" t="n"/>
      <c r="F12" s="302" t="n"/>
      <c r="G12" s="302" t="n"/>
      <c r="H12" s="377"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row>
    <row r="13" ht="10.5" customHeight="1" s="412">
      <c r="A13" s="302" t="n"/>
      <c r="B13" s="302" t="n"/>
      <c r="C13" s="302" t="n"/>
      <c r="D13" s="302" t="n"/>
      <c r="E13" s="302" t="n"/>
      <c r="F13" s="302" t="n"/>
      <c r="G13" s="302" t="n"/>
      <c r="H13" s="377"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row>
    <row r="14" ht="10.5" customHeight="1" s="412">
      <c r="A14" s="305" t="inlineStr">
        <is>
          <t>Balance Sheet</t>
        </is>
      </c>
      <c r="B14" s="305" t="n"/>
      <c r="C14" s="305" t="n"/>
      <c r="D14" s="305" t="n"/>
      <c r="E14" s="305" t="n"/>
      <c r="F14" s="305" t="n"/>
      <c r="G14" s="305" t="n"/>
      <c r="H14" s="378" t="n"/>
      <c r="I14" s="318" t="inlineStr">
        <is>
          <t>% Growth</t>
        </is>
      </c>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c r="AC14" s="306" t="n"/>
      <c r="AD14" s="306" t="n"/>
      <c r="AE14" s="306" t="n"/>
      <c r="AF14" s="306" t="n"/>
      <c r="AG14" s="306" t="n"/>
      <c r="AH14" s="306" t="n"/>
      <c r="AI14" s="306" t="n"/>
    </row>
    <row r="15" ht="10.5" customHeight="1" s="412">
      <c r="A15" s="346" t="inlineStr">
        <is>
          <t xml:space="preserve">Balance Sheet as of:
</t>
        </is>
      </c>
      <c r="B15" s="490" t="n">
        <v>43863</v>
      </c>
      <c r="C15" s="490" t="n">
        <v>44227</v>
      </c>
      <c r="D15" s="490" t="n">
        <v>44591</v>
      </c>
      <c r="E15" s="490" t="n">
        <v>44955</v>
      </c>
      <c r="F15" s="490" t="n">
        <v>45319</v>
      </c>
      <c r="G15" s="490" t="n">
        <v>45410</v>
      </c>
      <c r="H15" s="491" t="n"/>
      <c r="I15" s="381" t="n">
        <v>43863</v>
      </c>
      <c r="J15" s="381" t="n">
        <v>44227</v>
      </c>
      <c r="K15" s="381" t="n">
        <v>44591</v>
      </c>
      <c r="L15" s="381" t="n">
        <v>44955</v>
      </c>
      <c r="M15" s="381" t="n">
        <v>45319</v>
      </c>
      <c r="N15" s="381" t="n">
        <v>45410</v>
      </c>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82" t="n"/>
      <c r="I16" s="318"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row>
    <row r="17" ht="10.5" customHeight="1" s="412">
      <c r="A17" s="350" t="inlineStr">
        <is>
          <t>ASSETS</t>
        </is>
      </c>
      <c r="B17" s="344" t="n"/>
      <c r="C17" s="344" t="n"/>
      <c r="D17" s="344" t="n"/>
      <c r="E17" s="344" t="n"/>
      <c r="F17" s="344" t="n"/>
      <c r="G17" s="344" t="n"/>
      <c r="H17" s="383"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row>
    <row r="18" ht="10.5" customHeight="1" s="412">
      <c r="A18" s="344" t="inlineStr">
        <is>
          <t>Cash And Equivalents</t>
        </is>
      </c>
      <c r="B18" s="478" t="n">
        <v>1093.505</v>
      </c>
      <c r="C18" s="478" t="n">
        <v>1150.517</v>
      </c>
      <c r="D18" s="478" t="n">
        <v>1259.871</v>
      </c>
      <c r="E18" s="478" t="n">
        <v>1154.867</v>
      </c>
      <c r="F18" s="478" t="n">
        <v>2243.971</v>
      </c>
      <c r="G18" s="478" t="n">
        <v>1900.672</v>
      </c>
      <c r="H18" s="49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row>
    <row r="19" ht="10.5" customHeight="1" s="412">
      <c r="A19" s="350" t="inlineStr">
        <is>
          <t xml:space="preserve">  Total Cash &amp; ST Investments</t>
        </is>
      </c>
      <c r="B19" s="493" t="n">
        <v>1093.505</v>
      </c>
      <c r="C19" s="493" t="n">
        <v>1150.517</v>
      </c>
      <c r="D19" s="493" t="n">
        <v>1259.871</v>
      </c>
      <c r="E19" s="493" t="n">
        <v>1154.867</v>
      </c>
      <c r="F19" s="493" t="n">
        <v>2243.971</v>
      </c>
      <c r="G19" s="493" t="n">
        <v>1900.672</v>
      </c>
      <c r="H19" s="494"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row>
    <row r="20" ht="10.5" customHeight="1" s="412">
      <c r="A20" s="344" t="n"/>
      <c r="B20" s="344" t="n"/>
      <c r="C20" s="344" t="n"/>
      <c r="D20" s="344" t="n"/>
      <c r="E20" s="344" t="n"/>
      <c r="F20" s="344" t="n"/>
      <c r="G20" s="344" t="n"/>
      <c r="H20" s="383"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row>
    <row r="21" ht="10.5" customHeight="1" s="412">
      <c r="A21" s="344" t="inlineStr">
        <is>
          <t>Accounts Receivable</t>
        </is>
      </c>
      <c r="B21" s="478" t="n">
        <v>40.219</v>
      </c>
      <c r="C21" s="478" t="n">
        <v>62.399</v>
      </c>
      <c r="D21" s="478" t="n">
        <v>77.001</v>
      </c>
      <c r="E21" s="478" t="n">
        <v>132.906</v>
      </c>
      <c r="F21" s="478" t="n">
        <v>124.769</v>
      </c>
      <c r="G21" s="478" t="n">
        <v>126.349</v>
      </c>
      <c r="H21" s="49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row>
    <row r="22" ht="10.5" customHeight="1" s="412">
      <c r="A22" s="350" t="inlineStr">
        <is>
          <t xml:space="preserve">  Total Receivables</t>
        </is>
      </c>
      <c r="B22" s="493" t="n">
        <v>40.219</v>
      </c>
      <c r="C22" s="493" t="n">
        <v>62.399</v>
      </c>
      <c r="D22" s="493" t="n">
        <v>77.001</v>
      </c>
      <c r="E22" s="493" t="n">
        <v>132.906</v>
      </c>
      <c r="F22" s="493" t="n">
        <v>124.769</v>
      </c>
      <c r="G22" s="493" t="n">
        <v>126.349</v>
      </c>
      <c r="H22" s="494"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row>
    <row r="23" ht="10.5" customHeight="1" s="412">
      <c r="A23" s="344" t="n"/>
      <c r="B23" s="344" t="n"/>
      <c r="C23" s="344" t="n"/>
      <c r="D23" s="344" t="n"/>
      <c r="E23" s="344" t="n"/>
      <c r="F23" s="344" t="n"/>
      <c r="G23" s="344" t="n"/>
      <c r="H23" s="383"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row>
    <row r="24" ht="10.5" customHeight="1" s="412">
      <c r="A24" s="344" t="inlineStr">
        <is>
          <t>Inventory</t>
        </is>
      </c>
      <c r="B24" s="478" t="n">
        <v>518.513</v>
      </c>
      <c r="C24" s="478" t="n">
        <v>647.23</v>
      </c>
      <c r="D24" s="478" t="n">
        <v>1009.172</v>
      </c>
      <c r="E24" s="478" t="n">
        <v>1447.367</v>
      </c>
      <c r="F24" s="478" t="n">
        <v>1323.602</v>
      </c>
      <c r="G24" s="478" t="n">
        <v>1345.267</v>
      </c>
      <c r="H24" s="49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row>
    <row r="25" ht="10.5" customHeight="1" s="412">
      <c r="A25" s="344" t="inlineStr">
        <is>
          <t>Prepaid Exp.</t>
        </is>
      </c>
      <c r="B25" s="478" t="n">
        <v>64.568</v>
      </c>
      <c r="C25" s="478" t="n">
        <v>82.164</v>
      </c>
      <c r="D25" s="478" t="n">
        <v>98.254</v>
      </c>
      <c r="E25" s="478" t="n">
        <v>142.003</v>
      </c>
      <c r="F25" s="478" t="n">
        <v>137.203</v>
      </c>
      <c r="G25" s="478" t="n">
        <v>146.651</v>
      </c>
      <c r="H25" s="49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row>
    <row r="26" ht="10.5" customHeight="1" s="412">
      <c r="A26" s="344" t="inlineStr">
        <is>
          <t>Other Current Assets</t>
        </is>
      </c>
      <c r="B26" s="478" t="n">
        <v>91.133</v>
      </c>
      <c r="C26" s="478" t="n">
        <v>182.069</v>
      </c>
      <c r="D26" s="478" t="n">
        <v>170.555</v>
      </c>
      <c r="E26" s="478" t="n">
        <v>282.31</v>
      </c>
      <c r="F26" s="478" t="n">
        <v>231.032</v>
      </c>
      <c r="G26" s="478" t="n">
        <v>249.148</v>
      </c>
      <c r="H26" s="49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row>
    <row r="27" ht="10.5" customHeight="1" s="412">
      <c r="A27" s="350" t="inlineStr">
        <is>
          <t xml:space="preserve">  Total Current Assets</t>
        </is>
      </c>
      <c r="B27" s="493" t="n">
        <v>1807.938</v>
      </c>
      <c r="C27" s="493" t="n">
        <v>2124.379</v>
      </c>
      <c r="D27" s="493" t="n">
        <v>2614.853</v>
      </c>
      <c r="E27" s="493" t="n">
        <v>3159.453</v>
      </c>
      <c r="F27" s="493" t="n">
        <v>4060.577</v>
      </c>
      <c r="G27" s="493" t="n">
        <v>3768.087</v>
      </c>
      <c r="H27" s="494"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row>
    <row r="28" ht="10.5" customHeight="1" s="412">
      <c r="A28" s="344" t="n"/>
      <c r="B28" s="344" t="n"/>
      <c r="C28" s="344" t="n"/>
      <c r="D28" s="344" t="n"/>
      <c r="E28" s="344" t="n"/>
      <c r="F28" s="344" t="n"/>
      <c r="G28" s="344" t="n"/>
      <c r="H28" s="383"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row>
    <row r="29" ht="10.5" customHeight="1" s="412">
      <c r="A29" s="344" t="inlineStr">
        <is>
          <t>Gross Property, Plant &amp; Equipment</t>
        </is>
      </c>
      <c r="B29" s="478" t="n">
        <v>1883.033</v>
      </c>
      <c r="C29" s="478" t="n">
        <v>2171.109</v>
      </c>
      <c r="D29" s="478" t="n">
        <v>2560.387</v>
      </c>
      <c r="E29" s="478" t="n">
        <v>3226.331</v>
      </c>
      <c r="F29" s="478" t="n">
        <v>4028.846</v>
      </c>
      <c r="G29" s="478" t="n">
        <v>4108.026</v>
      </c>
      <c r="H29" s="49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row>
    <row r="30" ht="10.5" customHeight="1" s="412">
      <c r="A30" s="344" t="inlineStr">
        <is>
          <t>Accumulated Depreciation</t>
        </is>
      </c>
      <c r="B30" s="478" t="n">
        <v>-521.7</v>
      </c>
      <c r="C30" s="478" t="n">
        <v>-690.6</v>
      </c>
      <c r="D30" s="478" t="n">
        <v>-829.1</v>
      </c>
      <c r="E30" s="478" t="n">
        <v>-987.3</v>
      </c>
      <c r="F30" s="478" t="n">
        <v>-1217.4</v>
      </c>
      <c r="G30" s="478" t="n">
        <v>-1283.1</v>
      </c>
      <c r="H30" s="49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row>
    <row r="31" ht="10.5" customHeight="1" s="412">
      <c r="A31" s="350" t="inlineStr">
        <is>
          <t xml:space="preserve">  Net Property, Plant &amp; Equipment</t>
        </is>
      </c>
      <c r="B31" s="493" t="n">
        <v>1361.357</v>
      </c>
      <c r="C31" s="493" t="n">
        <v>1480.522</v>
      </c>
      <c r="D31" s="493" t="n">
        <v>1731.253</v>
      </c>
      <c r="E31" s="493" t="n">
        <v>2239.033</v>
      </c>
      <c r="F31" s="493" t="n">
        <v>2811.421</v>
      </c>
      <c r="G31" s="493" t="n">
        <v>2824.934</v>
      </c>
      <c r="H31" s="494"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row>
    <row r="32" ht="10.5" customHeight="1" s="412">
      <c r="A32" s="344" t="n"/>
      <c r="B32" s="344" t="n"/>
      <c r="C32" s="344" t="n"/>
      <c r="D32" s="344" t="n"/>
      <c r="E32" s="344" t="n"/>
      <c r="F32" s="344" t="n"/>
      <c r="G32" s="344" t="n"/>
      <c r="H32" s="383"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row>
    <row r="33" ht="10.5" customHeight="1" s="412">
      <c r="A33" s="344" t="inlineStr">
        <is>
          <t>Goodwill</t>
        </is>
      </c>
      <c r="B33" s="478" t="n">
        <v>24.182</v>
      </c>
      <c r="C33" s="478" t="n">
        <v>386.877</v>
      </c>
      <c r="D33" s="478" t="n">
        <v>386.88</v>
      </c>
      <c r="E33" s="478" t="n">
        <v>24.144</v>
      </c>
      <c r="F33" s="478" t="n">
        <v>24.083</v>
      </c>
      <c r="G33" s="478" t="n">
        <v>23.992</v>
      </c>
      <c r="H33" s="49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row>
    <row r="34" ht="10.5" customHeight="1" s="412">
      <c r="A34" s="344" t="inlineStr">
        <is>
          <t>Other Intangibles</t>
        </is>
      </c>
      <c r="B34" s="478" t="n">
        <v>0.241</v>
      </c>
      <c r="C34" s="478" t="n">
        <v>154.711</v>
      </c>
      <c r="D34" s="478" t="n">
        <v>71.29900000000001</v>
      </c>
      <c r="E34" s="478" t="n">
        <v>21.961</v>
      </c>
      <c r="F34" s="478" t="inlineStr">
        <is>
          <t>-</t>
        </is>
      </c>
      <c r="G34" s="478" t="inlineStr">
        <is>
          <t>-</t>
        </is>
      </c>
      <c r="H34" s="492" t="n"/>
      <c r="I34" s="387">
        <f>B34/'Income Statement'!B20</f>
        <v/>
      </c>
      <c r="J34" s="387">
        <f>C34/'Income Statement'!C20</f>
        <v/>
      </c>
      <c r="K34" s="387">
        <f>D34/'Income Statement'!D20</f>
        <v/>
      </c>
      <c r="L34" s="387">
        <f>E34/'Income Statement'!E20</f>
        <v/>
      </c>
      <c r="M34" s="387">
        <f>F34/'Income Statement'!F20</f>
        <v/>
      </c>
      <c r="N34" s="387">
        <f>G34/'Income Statement'!G20</f>
        <v/>
      </c>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row>
    <row r="35" ht="10.5" customHeight="1" s="412">
      <c r="A35" s="344" t="inlineStr">
        <is>
          <t>Deferred Tax Assets, LT</t>
        </is>
      </c>
      <c r="B35" s="478" t="n">
        <v>31.435</v>
      </c>
      <c r="C35" s="478" t="n">
        <v>6.731</v>
      </c>
      <c r="D35" s="478" t="n">
        <v>6.091</v>
      </c>
      <c r="E35" s="478" t="n">
        <v>6.402</v>
      </c>
      <c r="F35" s="478" t="n">
        <v>9.176</v>
      </c>
      <c r="G35" s="478" t="n">
        <v>9.099</v>
      </c>
      <c r="H35" s="49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row>
    <row r="36" ht="10.5" customHeight="1" s="412">
      <c r="A36" s="344" t="inlineStr">
        <is>
          <t>Deferred Charges, LT</t>
        </is>
      </c>
      <c r="B36" s="478" t="inlineStr">
        <is>
          <t>-</t>
        </is>
      </c>
      <c r="C36" s="478" t="inlineStr">
        <is>
          <t>-</t>
        </is>
      </c>
      <c r="D36" s="478" t="n">
        <v>89.334</v>
      </c>
      <c r="E36" s="478" t="n">
        <v>114.7</v>
      </c>
      <c r="F36" s="478" t="n">
        <v>133.597</v>
      </c>
      <c r="G36" s="478" t="n">
        <v>144.07</v>
      </c>
      <c r="H36" s="49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row>
    <row r="37" ht="10.5" customHeight="1" s="412">
      <c r="A37" s="344" t="inlineStr">
        <is>
          <t>Other Long-Term Assets</t>
        </is>
      </c>
      <c r="B37" s="478" t="n">
        <v>56.201</v>
      </c>
      <c r="C37" s="478" t="n">
        <v>31.995</v>
      </c>
      <c r="D37" s="478" t="n">
        <v>42.768</v>
      </c>
      <c r="E37" s="478" t="n">
        <v>41.345</v>
      </c>
      <c r="F37" s="478" t="n">
        <v>53.087</v>
      </c>
      <c r="G37" s="478" t="n">
        <v>58.313</v>
      </c>
      <c r="H37" s="49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c r="AD37" s="302" t="n"/>
      <c r="AE37" s="302" t="n"/>
      <c r="AF37" s="302" t="n"/>
      <c r="AG37" s="302" t="n"/>
      <c r="AH37" s="302" t="n"/>
      <c r="AI37" s="302" t="n"/>
    </row>
    <row r="38" ht="10.5" customHeight="1" s="412">
      <c r="A38" s="350" t="inlineStr">
        <is>
          <t>Total Assets</t>
        </is>
      </c>
      <c r="B38" s="495" t="n">
        <v>3281.354</v>
      </c>
      <c r="C38" s="495" t="n">
        <v>4185.215</v>
      </c>
      <c r="D38" s="495" t="n">
        <v>4942.478</v>
      </c>
      <c r="E38" s="495" t="n">
        <v>5607.038</v>
      </c>
      <c r="F38" s="495" t="n">
        <v>7091.941</v>
      </c>
      <c r="G38" s="495" t="n">
        <v>6828.495</v>
      </c>
      <c r="H38" s="496"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c r="AD38" s="302" t="n"/>
      <c r="AE38" s="302" t="n"/>
      <c r="AF38" s="302" t="n"/>
      <c r="AG38" s="302" t="n"/>
      <c r="AH38" s="302" t="n"/>
      <c r="AI38" s="302" t="n"/>
    </row>
    <row r="39" ht="10.5" customHeight="1" s="412">
      <c r="A39" s="344" t="n"/>
      <c r="B39" s="344" t="n"/>
      <c r="C39" s="344" t="n"/>
      <c r="D39" s="497">
        <f>SUM(D35:D37)</f>
        <v/>
      </c>
      <c r="E39" s="497">
        <f>SUM(E35:E37)</f>
        <v/>
      </c>
      <c r="F39" s="344" t="n"/>
      <c r="G39" s="344" t="n"/>
      <c r="H39" s="383"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row>
    <row r="40" ht="10.5" customHeight="1" s="412">
      <c r="A40" s="350" t="inlineStr">
        <is>
          <t>LIABILITIES</t>
        </is>
      </c>
      <c r="B40" s="344" t="n"/>
      <c r="C40" s="344" t="n"/>
      <c r="D40" s="344" t="n"/>
      <c r="E40" s="344" t="n"/>
      <c r="F40" s="344" t="n"/>
      <c r="G40" s="344" t="n"/>
      <c r="H40" s="383"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row>
    <row r="41" ht="10.5" customHeight="1" s="412">
      <c r="A41" s="344" t="inlineStr">
        <is>
          <t>Accounts Payable</t>
        </is>
      </c>
      <c r="B41" s="478" t="n">
        <v>79.997</v>
      </c>
      <c r="C41" s="478" t="n">
        <v>172.246</v>
      </c>
      <c r="D41" s="478" t="n">
        <v>289.728</v>
      </c>
      <c r="E41" s="478" t="n">
        <v>172.732</v>
      </c>
      <c r="F41" s="478" t="n">
        <v>348.441</v>
      </c>
      <c r="G41" s="478" t="n">
        <v>261.605</v>
      </c>
      <c r="H41" s="49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c r="AD41" s="302" t="n"/>
      <c r="AE41" s="302" t="n"/>
      <c r="AF41" s="302" t="n"/>
      <c r="AG41" s="302" t="n"/>
      <c r="AH41" s="302" t="n"/>
      <c r="AI41" s="302" t="n"/>
    </row>
    <row r="42" ht="10.5" customHeight="1" s="412">
      <c r="A42" s="344" t="inlineStr">
        <is>
          <t>Accrued Exp.</t>
        </is>
      </c>
      <c r="B42" s="478" t="n">
        <v>232.399</v>
      </c>
      <c r="C42" s="478" t="n">
        <v>283.671</v>
      </c>
      <c r="D42" s="478" t="n">
        <v>449.114</v>
      </c>
      <c r="E42" s="478" t="n">
        <v>533.085</v>
      </c>
      <c r="F42" s="478" t="n">
        <v>560.776</v>
      </c>
      <c r="G42" s="478" t="n">
        <v>393.9</v>
      </c>
      <c r="H42" s="49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row>
    <row r="43" ht="10.5" customHeight="1" s="412">
      <c r="A43" s="391" t="inlineStr">
        <is>
          <t>Curr. Port. of Leases</t>
        </is>
      </c>
      <c r="B43" s="498" t="n">
        <v>128.497</v>
      </c>
      <c r="C43" s="498" t="n">
        <v>166.091</v>
      </c>
      <c r="D43" s="498" t="n">
        <v>188.996</v>
      </c>
      <c r="E43" s="498" t="n">
        <v>207.972</v>
      </c>
      <c r="F43" s="498" t="n">
        <v>249.27</v>
      </c>
      <c r="G43" s="498" t="n">
        <v>254.443</v>
      </c>
      <c r="H43" s="498" t="n"/>
      <c r="I43" s="393">
        <f>C43/B43-1</f>
        <v/>
      </c>
      <c r="J43" s="393">
        <f>D43/C43-1</f>
        <v/>
      </c>
      <c r="K43" s="393">
        <f>E43/D43-1</f>
        <v/>
      </c>
      <c r="L43" s="393">
        <f>F43/E43-1</f>
        <v/>
      </c>
      <c r="M43" s="393">
        <f>G43/F43-1</f>
        <v/>
      </c>
      <c r="N43" s="393">
        <f>AVERAGE(I43:M43)</f>
        <v/>
      </c>
      <c r="O43" s="394" t="n"/>
      <c r="P43" s="394" t="n"/>
      <c r="Q43" s="394" t="n"/>
      <c r="R43" s="394" t="n"/>
      <c r="S43" s="394" t="n"/>
      <c r="T43" s="394" t="n"/>
      <c r="U43" s="394" t="n"/>
      <c r="V43" s="394" t="n"/>
      <c r="W43" s="394" t="n"/>
      <c r="X43" s="394" t="n"/>
      <c r="Y43" s="394" t="n"/>
      <c r="Z43" s="394" t="n"/>
      <c r="AA43" s="394" t="n"/>
      <c r="AB43" s="394" t="n"/>
      <c r="AC43" s="394" t="n"/>
      <c r="AD43" s="394" t="n"/>
      <c r="AE43" s="394" t="n"/>
      <c r="AF43" s="394" t="n"/>
      <c r="AG43" s="394" t="n"/>
      <c r="AH43" s="394" t="n"/>
      <c r="AI43" s="394" t="n"/>
    </row>
    <row r="44" ht="10.5" customHeight="1" s="412">
      <c r="A44" s="344" t="inlineStr">
        <is>
          <t>Curr. Income Taxes Payable</t>
        </is>
      </c>
      <c r="B44" s="478" t="n">
        <v>26.436</v>
      </c>
      <c r="C44" s="478" t="n">
        <v>8.356999999999999</v>
      </c>
      <c r="D44" s="478" t="n">
        <v>133.852</v>
      </c>
      <c r="E44" s="478" t="n">
        <v>174.221</v>
      </c>
      <c r="F44" s="478" t="n">
        <v>12.098</v>
      </c>
      <c r="G44" s="478" t="n">
        <v>53.087</v>
      </c>
      <c r="H44" s="49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c r="AC44" s="302" t="n"/>
      <c r="AD44" s="302" t="n"/>
      <c r="AE44" s="302" t="n"/>
      <c r="AF44" s="302" t="n"/>
      <c r="AG44" s="302" t="n"/>
      <c r="AH44" s="302" t="n"/>
      <c r="AI44" s="302" t="n"/>
    </row>
    <row r="45" ht="10.5" customHeight="1" s="412">
      <c r="A45" s="344" t="inlineStr">
        <is>
          <t>Unearned Revenue, Current</t>
        </is>
      </c>
      <c r="B45" s="478" t="n">
        <v>120.413</v>
      </c>
      <c r="C45" s="478" t="n">
        <v>155.848</v>
      </c>
      <c r="D45" s="478" t="n">
        <v>208.195</v>
      </c>
      <c r="E45" s="478" t="n">
        <v>251.478</v>
      </c>
      <c r="F45" s="478" t="n">
        <v>306.479</v>
      </c>
      <c r="G45" s="478" t="n">
        <v>268.296</v>
      </c>
      <c r="H45" s="49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c r="AD45" s="302" t="n"/>
      <c r="AE45" s="302" t="n"/>
      <c r="AF45" s="302" t="n"/>
      <c r="AG45" s="302" t="n"/>
      <c r="AH45" s="302" t="n"/>
      <c r="AI45" s="302" t="n"/>
    </row>
    <row r="46" ht="10.5" customHeight="1" s="412">
      <c r="A46" s="344" t="inlineStr">
        <is>
          <t>Other Current Liabilities</t>
        </is>
      </c>
      <c r="B46" s="478" t="n">
        <v>32.676</v>
      </c>
      <c r="C46" s="478" t="n">
        <v>96.965</v>
      </c>
      <c r="D46" s="478" t="n">
        <v>135.449</v>
      </c>
      <c r="E46" s="478" t="n">
        <v>152.71</v>
      </c>
      <c r="F46" s="478" t="n">
        <v>154.197</v>
      </c>
      <c r="G46" s="478" t="n">
        <v>152.24</v>
      </c>
      <c r="H46" s="49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c r="AD46" s="302" t="n"/>
      <c r="AE46" s="302" t="n"/>
      <c r="AF46" s="302" t="n"/>
      <c r="AG46" s="302" t="n"/>
      <c r="AH46" s="302" t="n"/>
      <c r="AI46" s="302" t="n"/>
    </row>
    <row r="47" ht="10.5" customHeight="1" s="412">
      <c r="A47" s="350" t="inlineStr">
        <is>
          <t xml:space="preserve">  Total Current Liabilities</t>
        </is>
      </c>
      <c r="B47" s="493" t="n">
        <v>620.418</v>
      </c>
      <c r="C47" s="493" t="n">
        <v>883.178</v>
      </c>
      <c r="D47" s="493" t="n">
        <v>1405.334</v>
      </c>
      <c r="E47" s="493" t="n">
        <v>1492.198</v>
      </c>
      <c r="F47" s="493" t="n">
        <v>1631.261</v>
      </c>
      <c r="G47" s="493" t="n">
        <v>1383.571</v>
      </c>
      <c r="H47" s="494"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c r="AD47" s="302" t="n"/>
      <c r="AE47" s="302" t="n"/>
      <c r="AF47" s="302" t="n"/>
      <c r="AG47" s="302" t="n"/>
      <c r="AH47" s="302" t="n"/>
      <c r="AI47" s="302" t="n"/>
    </row>
    <row r="48" ht="10.5" customHeight="1" s="412">
      <c r="A48" s="344" t="n"/>
      <c r="B48" s="344" t="n"/>
      <c r="C48" s="344" t="n"/>
      <c r="D48" s="344" t="n"/>
      <c r="E48" s="344" t="n"/>
      <c r="F48" s="344" t="n"/>
      <c r="G48" s="344" t="n"/>
      <c r="H48" s="383"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c r="AD48" s="302" t="n"/>
      <c r="AE48" s="302" t="n"/>
      <c r="AF48" s="302" t="n"/>
      <c r="AG48" s="302" t="n"/>
      <c r="AH48" s="302" t="n"/>
      <c r="AI48" s="302" t="n"/>
    </row>
    <row r="49" ht="10.5" customHeight="1" s="412">
      <c r="A49" s="391" t="inlineStr">
        <is>
          <t>Long-Term Leases</t>
        </is>
      </c>
      <c r="B49" s="498" t="n">
        <v>611.4640000000001</v>
      </c>
      <c r="C49" s="498" t="n">
        <v>632.59</v>
      </c>
      <c r="D49" s="498" t="n">
        <v>692.056</v>
      </c>
      <c r="E49" s="498" t="n">
        <v>862.362</v>
      </c>
      <c r="F49" s="498" t="n">
        <v>1154.012</v>
      </c>
      <c r="G49" s="498" t="n">
        <v>1147.631</v>
      </c>
      <c r="H49" s="498" t="n"/>
      <c r="I49" s="393">
        <f>C49/B49-1</f>
        <v/>
      </c>
      <c r="J49" s="393">
        <f>D49/C49-1</f>
        <v/>
      </c>
      <c r="K49" s="393">
        <f>E49/D49-1</f>
        <v/>
      </c>
      <c r="L49" s="393">
        <f>F49/E49-1</f>
        <v/>
      </c>
      <c r="M49" s="393">
        <f>G49/F49-1</f>
        <v/>
      </c>
      <c r="N49" s="393">
        <f>AVERAGE(I49:M49)</f>
        <v/>
      </c>
      <c r="O49" s="394" t="n"/>
      <c r="P49" s="394" t="n"/>
      <c r="Q49" s="394" t="n"/>
      <c r="R49" s="394" t="n"/>
      <c r="S49" s="394" t="n"/>
      <c r="T49" s="394" t="n"/>
      <c r="U49" s="394" t="n"/>
      <c r="V49" s="394" t="n"/>
      <c r="W49" s="394" t="n"/>
      <c r="X49" s="394" t="n"/>
      <c r="Y49" s="394" t="n"/>
      <c r="Z49" s="394" t="n"/>
      <c r="AA49" s="394" t="n"/>
      <c r="AB49" s="394" t="n"/>
      <c r="AC49" s="394" t="n"/>
      <c r="AD49" s="394" t="n"/>
      <c r="AE49" s="394" t="n"/>
      <c r="AF49" s="394" t="n"/>
      <c r="AG49" s="394" t="n"/>
      <c r="AH49" s="394" t="n"/>
      <c r="AI49" s="394" t="n"/>
    </row>
    <row r="50" ht="10.5" customHeight="1" s="412">
      <c r="A50" s="344" t="inlineStr">
        <is>
          <t>Def. Tax Liability, Non-Curr.</t>
        </is>
      </c>
      <c r="B50" s="478" t="n">
        <v>43.432</v>
      </c>
      <c r="C50" s="478" t="n">
        <v>58.755</v>
      </c>
      <c r="D50" s="478" t="n">
        <v>53.352</v>
      </c>
      <c r="E50" s="478" t="n">
        <v>55.084</v>
      </c>
      <c r="F50" s="478" t="n">
        <v>29.522</v>
      </c>
      <c r="G50" s="478" t="n">
        <v>29.15</v>
      </c>
      <c r="H50" s="49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c r="AD50" s="302" t="n"/>
      <c r="AE50" s="302" t="n"/>
      <c r="AF50" s="302" t="n"/>
      <c r="AG50" s="302" t="n"/>
      <c r="AH50" s="302" t="n"/>
      <c r="AI50" s="302" t="n"/>
    </row>
    <row r="51" ht="10.5" customHeight="1" s="412">
      <c r="A51" s="344" t="inlineStr">
        <is>
          <t>Other Non-Current Liabilities</t>
        </is>
      </c>
      <c r="B51" s="478" t="n">
        <v>53.822</v>
      </c>
      <c r="C51" s="478" t="n">
        <v>52.126</v>
      </c>
      <c r="D51" s="478" t="n">
        <v>51.69</v>
      </c>
      <c r="E51" s="478" t="n">
        <v>48.595</v>
      </c>
      <c r="F51" s="478" t="n">
        <v>45.065</v>
      </c>
      <c r="G51" s="478" t="n">
        <v>48.335</v>
      </c>
      <c r="H51" s="49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c r="AD51" s="302" t="n"/>
      <c r="AE51" s="302" t="n"/>
      <c r="AF51" s="302" t="n"/>
      <c r="AG51" s="302" t="n"/>
      <c r="AH51" s="302" t="n"/>
      <c r="AI51" s="302" t="n"/>
    </row>
    <row r="52" ht="10.5" customHeight="1" s="412">
      <c r="A52" s="350" t="inlineStr">
        <is>
          <t>Total Liabilities</t>
        </is>
      </c>
      <c r="B52" s="493" t="n">
        <v>1329.136</v>
      </c>
      <c r="C52" s="493" t="n">
        <v>1626.649</v>
      </c>
      <c r="D52" s="493" t="n">
        <v>2202.432</v>
      </c>
      <c r="E52" s="493" t="n">
        <v>2458.239</v>
      </c>
      <c r="F52" s="493" t="n">
        <v>2859.86</v>
      </c>
      <c r="G52" s="493" t="n">
        <v>2608.687</v>
      </c>
      <c r="H52" s="494"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c r="AD52" s="302" t="n"/>
      <c r="AE52" s="302" t="n"/>
      <c r="AF52" s="302" t="n"/>
      <c r="AG52" s="302" t="n"/>
      <c r="AH52" s="302" t="n"/>
      <c r="AI52" s="302" t="n"/>
    </row>
    <row r="53" ht="10.5" customHeight="1" s="412">
      <c r="A53" s="344" t="n"/>
      <c r="B53" s="344" t="n"/>
      <c r="C53" s="499">
        <f>C50+C51</f>
        <v/>
      </c>
      <c r="D53" s="499">
        <f>D50+D51</f>
        <v/>
      </c>
      <c r="E53" s="344" t="n"/>
      <c r="F53" s="344" t="n"/>
      <c r="G53" s="344" t="n"/>
      <c r="H53" s="383"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c r="AD53" s="302" t="n"/>
      <c r="AE53" s="302" t="n"/>
      <c r="AF53" s="302" t="n"/>
      <c r="AG53" s="302" t="n"/>
      <c r="AH53" s="302" t="n"/>
      <c r="AI53" s="302" t="n"/>
    </row>
    <row r="54" ht="10.5" customHeight="1" s="412">
      <c r="A54" s="344" t="inlineStr">
        <is>
          <t>Common Stock</t>
        </is>
      </c>
      <c r="B54" s="478" t="n">
        <v>0.621</v>
      </c>
      <c r="C54" s="478" t="n">
        <v>0.626</v>
      </c>
      <c r="D54" s="478" t="n">
        <v>0.616</v>
      </c>
      <c r="E54" s="478" t="n">
        <v>0.611</v>
      </c>
      <c r="F54" s="478" t="n">
        <v>0.606</v>
      </c>
      <c r="G54" s="478" t="n">
        <v>0.602</v>
      </c>
      <c r="H54" s="492" t="n"/>
      <c r="I54" s="302" t="n"/>
      <c r="J54" s="387">
        <f>C55/B55</f>
        <v/>
      </c>
      <c r="K54" s="387">
        <f>D55/C55</f>
        <v/>
      </c>
      <c r="L54" s="387">
        <f>E55/D55</f>
        <v/>
      </c>
      <c r="M54" s="387">
        <f>F55/E55</f>
        <v/>
      </c>
      <c r="N54" s="387">
        <f>G55/F55</f>
        <v/>
      </c>
      <c r="O54" s="302" t="n"/>
      <c r="P54" s="302" t="n"/>
      <c r="Q54" s="302" t="n"/>
      <c r="R54" s="302" t="n"/>
      <c r="S54" s="302" t="n"/>
      <c r="T54" s="302" t="n"/>
      <c r="U54" s="302" t="n"/>
      <c r="V54" s="302" t="n"/>
      <c r="W54" s="302" t="n"/>
      <c r="X54" s="302" t="n"/>
      <c r="Y54" s="302" t="n"/>
      <c r="Z54" s="302" t="n"/>
      <c r="AA54" s="302" t="n"/>
      <c r="AB54" s="302" t="n"/>
      <c r="AC54" s="302" t="n"/>
      <c r="AD54" s="302" t="n"/>
      <c r="AE54" s="302" t="n"/>
      <c r="AF54" s="302" t="n"/>
      <c r="AG54" s="302" t="n"/>
      <c r="AH54" s="302" t="n"/>
      <c r="AI54" s="302" t="n"/>
    </row>
    <row r="55" ht="10.5" customHeight="1" s="412">
      <c r="A55" s="344" t="inlineStr">
        <is>
          <t>Additional Paid In Capital</t>
        </is>
      </c>
      <c r="B55" s="478" t="n">
        <v>355.541</v>
      </c>
      <c r="C55" s="478" t="n">
        <v>388.667</v>
      </c>
      <c r="D55" s="478" t="n">
        <v>422.507</v>
      </c>
      <c r="E55" s="478" t="n">
        <v>474.645</v>
      </c>
      <c r="F55" s="478" t="n">
        <v>575.369</v>
      </c>
      <c r="G55" s="478" t="n">
        <v>570.2859999999999</v>
      </c>
      <c r="H55" s="492" t="n"/>
      <c r="I55" s="302" t="n"/>
      <c r="J55" s="302" t="n">
        <v>2022</v>
      </c>
      <c r="K55" s="302">
        <f>J55+1</f>
        <v/>
      </c>
      <c r="L55" s="302">
        <f>K55+1</f>
        <v/>
      </c>
      <c r="M55" s="302">
        <f>L55+1</f>
        <v/>
      </c>
      <c r="N55" s="302">
        <f>M55+1</f>
        <v/>
      </c>
      <c r="O55" s="302" t="n"/>
      <c r="P55" s="302" t="n"/>
      <c r="Q55" s="302" t="n"/>
      <c r="R55" s="302" t="n"/>
      <c r="S55" s="302" t="n"/>
      <c r="T55" s="302" t="n"/>
      <c r="U55" s="302" t="n"/>
      <c r="V55" s="302" t="n"/>
      <c r="W55" s="302" t="n"/>
      <c r="X55" s="302" t="n"/>
      <c r="Y55" s="302" t="n"/>
      <c r="Z55" s="302" t="n"/>
      <c r="AA55" s="302" t="n"/>
      <c r="AB55" s="302" t="n"/>
      <c r="AC55" s="302" t="n"/>
      <c r="AD55" s="302" t="n"/>
      <c r="AE55" s="302" t="n"/>
      <c r="AF55" s="302" t="n"/>
      <c r="AG55" s="302" t="n"/>
      <c r="AH55" s="302" t="n"/>
      <c r="AI55" s="302" t="n"/>
    </row>
    <row r="56" ht="10.5" customHeight="1" s="412">
      <c r="A56" s="344" t="inlineStr">
        <is>
          <t>Retained Earnings</t>
        </is>
      </c>
      <c r="B56" s="478" t="n">
        <v>1820.637</v>
      </c>
      <c r="C56" s="478" t="n">
        <v>2346.428</v>
      </c>
      <c r="D56" s="478" t="n">
        <v>2512.84</v>
      </c>
      <c r="E56" s="478" t="n">
        <v>2926.127</v>
      </c>
      <c r="F56" s="478" t="n">
        <v>3920.362</v>
      </c>
      <c r="G56" s="478" t="n">
        <v>3944</v>
      </c>
      <c r="H56" s="492" t="n"/>
      <c r="I56" s="485" t="n"/>
      <c r="J56" s="485">
        <f>C56+'Income Statement'!D58+'Cash Flow'!D50</f>
        <v/>
      </c>
      <c r="K56" s="485">
        <f>D56+'Income Statement'!E58+'Cash Flow'!E50</f>
        <v/>
      </c>
      <c r="L56" s="485">
        <f>E56+'Income Statement'!F58+'Cash Flow'!F50</f>
        <v/>
      </c>
      <c r="M56" s="485">
        <f>F56+'Income Statement'!G58+'Cash Flow'!G50</f>
        <v/>
      </c>
      <c r="N56" s="485">
        <f>G56+'Income Statement'!H58+'Cash Flow'!H50</f>
        <v/>
      </c>
      <c r="O56" s="485">
        <f>H56+'Income Statement'!I58+'Cash Flow'!I50</f>
        <v/>
      </c>
      <c r="P56" s="302" t="n"/>
      <c r="Q56" s="302" t="n"/>
      <c r="R56" s="302" t="n"/>
      <c r="S56" s="302" t="n"/>
      <c r="T56" s="302" t="n"/>
      <c r="U56" s="302" t="n"/>
      <c r="V56" s="302" t="n"/>
      <c r="W56" s="302" t="n"/>
      <c r="X56" s="302" t="n"/>
      <c r="Y56" s="302" t="n"/>
      <c r="Z56" s="302" t="n"/>
      <c r="AA56" s="302" t="n"/>
      <c r="AB56" s="302" t="n"/>
      <c r="AC56" s="302" t="n"/>
      <c r="AD56" s="302" t="n"/>
      <c r="AE56" s="302" t="n"/>
      <c r="AF56" s="302" t="n"/>
      <c r="AG56" s="302" t="n"/>
      <c r="AH56" s="302" t="n"/>
      <c r="AI56" s="302" t="n"/>
    </row>
    <row r="57" ht="10.5" customHeight="1" s="412">
      <c r="A57" s="344" t="inlineStr">
        <is>
          <t>Treasury Stock</t>
        </is>
      </c>
      <c r="B57" s="478" t="inlineStr">
        <is>
          <t>-</t>
        </is>
      </c>
      <c r="C57" s="478" t="inlineStr">
        <is>
          <t>-</t>
        </is>
      </c>
      <c r="D57" s="478" t="inlineStr">
        <is>
          <t>-</t>
        </is>
      </c>
      <c r="E57" s="478">
        <f>D56+'Income Statement'!E58</f>
        <v/>
      </c>
      <c r="F57" s="478" t="inlineStr">
        <is>
          <t>-</t>
        </is>
      </c>
      <c r="G57" s="478" t="inlineStr">
        <is>
          <t>-</t>
        </is>
      </c>
      <c r="H57" s="492" t="n"/>
      <c r="I57" s="302" t="n"/>
      <c r="J57" s="500">
        <f>D56</f>
        <v/>
      </c>
      <c r="K57" s="500">
        <f>E56</f>
        <v/>
      </c>
      <c r="L57" s="500">
        <f>F56</f>
        <v/>
      </c>
      <c r="M57" s="500">
        <f>G56</f>
        <v/>
      </c>
      <c r="N57" s="500">
        <f>H56</f>
        <v/>
      </c>
      <c r="O57" s="302" t="n"/>
      <c r="P57" s="302" t="n"/>
      <c r="Q57" s="302" t="n"/>
      <c r="R57" s="302" t="n"/>
      <c r="S57" s="302" t="n"/>
      <c r="T57" s="302" t="n"/>
      <c r="U57" s="302" t="n"/>
      <c r="V57" s="302" t="n"/>
      <c r="W57" s="302" t="n"/>
      <c r="X57" s="302" t="n"/>
      <c r="Y57" s="302" t="n"/>
      <c r="Z57" s="302" t="n"/>
      <c r="AA57" s="302" t="n"/>
      <c r="AB57" s="302" t="n"/>
      <c r="AC57" s="302" t="n"/>
      <c r="AD57" s="302" t="n"/>
      <c r="AE57" s="302" t="n"/>
      <c r="AF57" s="302" t="n"/>
      <c r="AG57" s="302" t="n"/>
      <c r="AH57" s="302" t="n"/>
      <c r="AI57" s="302" t="n"/>
    </row>
    <row r="58" ht="10.5" customHeight="1" s="412">
      <c r="A58" s="344" t="inlineStr">
        <is>
          <t>Comprehensive Inc. and Other</t>
        </is>
      </c>
      <c r="B58" s="478" t="n">
        <v>-224.6</v>
      </c>
      <c r="C58" s="478" t="n">
        <v>-177.2</v>
      </c>
      <c r="D58" s="478" t="n">
        <v>-195.9</v>
      </c>
      <c r="E58" s="478" t="n">
        <v>-252.6</v>
      </c>
      <c r="F58" s="478" t="n">
        <v>-264.3</v>
      </c>
      <c r="G58" s="478" t="n">
        <v>-295.1</v>
      </c>
      <c r="H58" s="49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c r="AD58" s="302" t="n"/>
      <c r="AE58" s="302" t="n"/>
      <c r="AF58" s="302" t="n"/>
      <c r="AG58" s="302" t="n"/>
      <c r="AH58" s="302" t="n"/>
      <c r="AI58" s="302" t="n"/>
    </row>
    <row r="59" ht="10.5" customHeight="1" s="412">
      <c r="A59" s="350" t="inlineStr">
        <is>
          <t xml:space="preserve">  Total Common Equity</t>
        </is>
      </c>
      <c r="B59" s="493" t="n">
        <v>1952.218</v>
      </c>
      <c r="C59" s="493" t="n">
        <v>2558.566</v>
      </c>
      <c r="D59" s="493" t="n">
        <v>2740.046</v>
      </c>
      <c r="E59" s="493" t="n">
        <v>3148.799</v>
      </c>
      <c r="F59" s="493" t="n">
        <v>4232.081</v>
      </c>
      <c r="G59" s="493" t="n">
        <v>4219.808</v>
      </c>
      <c r="H59" s="494"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c r="AD59" s="302" t="n"/>
      <c r="AE59" s="302" t="n"/>
      <c r="AF59" s="302" t="n"/>
      <c r="AG59" s="302" t="n"/>
      <c r="AH59" s="302" t="n"/>
      <c r="AI59" s="302" t="n"/>
    </row>
    <row r="60" ht="10.5" customHeight="1" s="412">
      <c r="A60" s="344" t="n"/>
      <c r="B60" s="344" t="n"/>
      <c r="C60" s="344" t="n"/>
      <c r="D60" s="344" t="n"/>
      <c r="E60" s="344" t="n"/>
      <c r="F60" s="344" t="n"/>
      <c r="G60" s="344" t="n"/>
      <c r="H60" s="383"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c r="AD60" s="302" t="n"/>
      <c r="AE60" s="302" t="n"/>
      <c r="AF60" s="302" t="n"/>
      <c r="AG60" s="302" t="n"/>
      <c r="AH60" s="302" t="n"/>
      <c r="AI60" s="302" t="n"/>
    </row>
    <row r="61" ht="10.5" customHeight="1" s="412">
      <c r="A61" s="350" t="inlineStr">
        <is>
          <t>Total Equity</t>
        </is>
      </c>
      <c r="B61" s="501" t="n">
        <v>1952.218</v>
      </c>
      <c r="C61" s="501" t="n">
        <v>2558.566</v>
      </c>
      <c r="D61" s="501" t="n">
        <v>2740.046</v>
      </c>
      <c r="E61" s="501" t="n">
        <v>3148.799</v>
      </c>
      <c r="F61" s="501" t="n">
        <v>4232.081</v>
      </c>
      <c r="G61" s="501" t="n">
        <v>4219.808</v>
      </c>
      <c r="H61" s="496"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c r="AD61" s="302" t="n"/>
      <c r="AE61" s="302" t="n"/>
      <c r="AF61" s="302" t="n"/>
      <c r="AG61" s="302" t="n"/>
      <c r="AH61" s="302" t="n"/>
      <c r="AI61" s="302" t="n"/>
    </row>
    <row r="62" ht="10.5" customHeight="1" s="412">
      <c r="A62" s="344" t="n"/>
      <c r="B62" s="344" t="n"/>
      <c r="C62" s="344" t="n"/>
      <c r="D62" s="344" t="n"/>
      <c r="E62" s="344" t="n"/>
      <c r="F62" s="344" t="n"/>
      <c r="G62" s="344" t="n"/>
      <c r="H62" s="383"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c r="AD62" s="302" t="n"/>
      <c r="AE62" s="302" t="n"/>
      <c r="AF62" s="302" t="n"/>
      <c r="AG62" s="302" t="n"/>
      <c r="AH62" s="302" t="n"/>
      <c r="AI62" s="302" t="n"/>
    </row>
    <row r="63" ht="10.5" customHeight="1" s="412">
      <c r="A63" s="350" t="inlineStr">
        <is>
          <t>Total Liabilities And Equity</t>
        </is>
      </c>
      <c r="B63" s="501" t="n">
        <v>3281.354</v>
      </c>
      <c r="C63" s="501" t="n">
        <v>4185.215</v>
      </c>
      <c r="D63" s="501" t="n">
        <v>4942.478</v>
      </c>
      <c r="E63" s="501" t="n">
        <v>5607.038</v>
      </c>
      <c r="F63" s="501" t="n">
        <v>7091.941</v>
      </c>
      <c r="G63" s="501" t="n">
        <v>6828.495</v>
      </c>
      <c r="H63" s="496"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c r="AD63" s="302" t="n"/>
      <c r="AE63" s="302" t="n"/>
      <c r="AF63" s="302" t="n"/>
      <c r="AG63" s="302" t="n"/>
      <c r="AH63" s="302" t="n"/>
      <c r="AI63" s="302" t="n"/>
    </row>
    <row r="64" ht="10.5" customHeight="1" s="412">
      <c r="A64" s="344" t="n"/>
      <c r="B64" s="344" t="n"/>
      <c r="C64" s="344" t="n"/>
      <c r="D64" s="344" t="n"/>
      <c r="E64" s="344" t="n"/>
      <c r="F64" s="344" t="n"/>
      <c r="G64" s="344" t="n"/>
      <c r="H64" s="383"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c r="AD64" s="302" t="n"/>
      <c r="AE64" s="302" t="n"/>
      <c r="AF64" s="302" t="n"/>
      <c r="AG64" s="302" t="n"/>
      <c r="AH64" s="302" t="n"/>
      <c r="AI64" s="302" t="n"/>
    </row>
    <row r="65" ht="10.5" customHeight="1" s="412">
      <c r="A65" s="350" t="inlineStr">
        <is>
          <t>Supplemental Items</t>
        </is>
      </c>
      <c r="B65" s="344" t="n"/>
      <c r="C65" s="344" t="n"/>
      <c r="D65" s="344" t="n"/>
      <c r="E65" s="344" t="n"/>
      <c r="F65" s="344" t="n"/>
      <c r="G65" s="344" t="n"/>
      <c r="H65" s="383"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c r="AD65" s="302" t="n"/>
      <c r="AE65" s="302" t="n"/>
      <c r="AF65" s="302" t="n"/>
      <c r="AG65" s="302" t="n"/>
      <c r="AH65" s="302" t="n"/>
      <c r="AI65" s="302" t="n"/>
    </row>
    <row r="66" ht="10.5" customHeight="1" s="412">
      <c r="A66" s="344" t="inlineStr">
        <is>
          <t>Total Shares Out. on Filing Date</t>
        </is>
      </c>
      <c r="B66" s="478" t="n">
        <v>130.165083</v>
      </c>
      <c r="C66" s="478" t="n">
        <v>130.367628</v>
      </c>
      <c r="D66" s="478" t="n">
        <v>127.913369</v>
      </c>
      <c r="E66" s="478" t="n">
        <v>127.164641</v>
      </c>
      <c r="F66" s="478" t="n">
        <v>126.008093</v>
      </c>
      <c r="G66" s="478" t="n">
        <v>125.002362</v>
      </c>
      <c r="H66" s="49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c r="AD66" s="302" t="n"/>
      <c r="AE66" s="302" t="n"/>
      <c r="AF66" s="302" t="n"/>
      <c r="AG66" s="302" t="n"/>
      <c r="AH66" s="302" t="n"/>
      <c r="AI66" s="302" t="n"/>
    </row>
    <row r="67" ht="10.5" customHeight="1" s="412">
      <c r="A67" s="344" t="inlineStr">
        <is>
          <t>Total Shares Out. on Balance Sheet Date</t>
        </is>
      </c>
      <c r="B67" s="478" t="n">
        <v>130.349</v>
      </c>
      <c r="C67" s="478" t="n">
        <v>130.353</v>
      </c>
      <c r="D67" s="478" t="n">
        <v>128.500012</v>
      </c>
      <c r="E67" s="478" t="n">
        <v>127.321</v>
      </c>
      <c r="F67" s="478" t="n">
        <v>126.222</v>
      </c>
      <c r="G67" s="478" t="n">
        <v>125.586</v>
      </c>
      <c r="H67" s="49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c r="AD67" s="302" t="n"/>
      <c r="AE67" s="302" t="n"/>
      <c r="AF67" s="302" t="n"/>
      <c r="AG67" s="302" t="n"/>
      <c r="AH67" s="302" t="n"/>
      <c r="AI67" s="302" t="n"/>
    </row>
    <row r="68" ht="10.5" customHeight="1" s="412">
      <c r="A68" s="344" t="inlineStr">
        <is>
          <t>Book Value/Share</t>
        </is>
      </c>
      <c r="B68" s="477" t="n">
        <v>14.98</v>
      </c>
      <c r="C68" s="477" t="n">
        <v>19.63</v>
      </c>
      <c r="D68" s="477" t="n">
        <v>21.32</v>
      </c>
      <c r="E68" s="477" t="n">
        <v>24.73</v>
      </c>
      <c r="F68" s="477" t="n">
        <v>33.53</v>
      </c>
      <c r="G68" s="477" t="n">
        <v>33.6</v>
      </c>
      <c r="H68" s="5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c r="AD68" s="302" t="n"/>
      <c r="AE68" s="302" t="n"/>
      <c r="AF68" s="302" t="n"/>
      <c r="AG68" s="302" t="n"/>
      <c r="AH68" s="302" t="n"/>
      <c r="AI68" s="302" t="n"/>
    </row>
    <row r="69" ht="10.5" customHeight="1" s="412">
      <c r="A69" s="344" t="inlineStr">
        <is>
          <t>Tangible Book Value</t>
        </is>
      </c>
      <c r="B69" s="478" t="n">
        <v>1927.795</v>
      </c>
      <c r="C69" s="478" t="n">
        <v>2016.978</v>
      </c>
      <c r="D69" s="478" t="n">
        <v>2281.867</v>
      </c>
      <c r="E69" s="478" t="n">
        <v>3102.694</v>
      </c>
      <c r="F69" s="478" t="n">
        <v>4207.998</v>
      </c>
      <c r="G69" s="478" t="n">
        <v>4195.816</v>
      </c>
      <c r="H69" s="49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c r="AD69" s="302" t="n"/>
      <c r="AE69" s="302" t="n"/>
      <c r="AF69" s="302" t="n"/>
      <c r="AG69" s="302" t="n"/>
      <c r="AH69" s="302" t="n"/>
      <c r="AI69" s="302" t="n"/>
    </row>
    <row r="70" ht="10.5" customHeight="1" s="412">
      <c r="A70" s="344" t="inlineStr">
        <is>
          <t>Tangible Book Value/Share</t>
        </is>
      </c>
      <c r="B70" s="477" t="n">
        <v>14.79</v>
      </c>
      <c r="C70" s="477" t="n">
        <v>15.47</v>
      </c>
      <c r="D70" s="477" t="n">
        <v>17.76</v>
      </c>
      <c r="E70" s="477" t="n">
        <v>24.37</v>
      </c>
      <c r="F70" s="477" t="n">
        <v>33.34</v>
      </c>
      <c r="G70" s="477" t="n">
        <v>33.41</v>
      </c>
      <c r="H70" s="5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c r="AD70" s="302" t="n"/>
      <c r="AE70" s="302" t="n"/>
      <c r="AF70" s="302" t="n"/>
      <c r="AG70" s="302" t="n"/>
      <c r="AH70" s="302" t="n"/>
      <c r="AI70" s="302" t="n"/>
    </row>
    <row r="71" ht="10.5" customHeight="1" s="412">
      <c r="A71" s="344" t="inlineStr">
        <is>
          <t>Total Debt</t>
        </is>
      </c>
      <c r="B71" s="478" t="n">
        <v>739.961</v>
      </c>
      <c r="C71" s="478" t="n">
        <v>798.681</v>
      </c>
      <c r="D71" s="478" t="n">
        <v>881.052</v>
      </c>
      <c r="E71" s="478" t="n">
        <v>1070.334</v>
      </c>
      <c r="F71" s="478" t="n">
        <v>1403.282</v>
      </c>
      <c r="G71" s="478" t="n">
        <v>1402.074</v>
      </c>
      <c r="H71" s="49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c r="AD71" s="302" t="n"/>
      <c r="AE71" s="302" t="n"/>
      <c r="AF71" s="302" t="n"/>
      <c r="AG71" s="302" t="n"/>
      <c r="AH71" s="302" t="n"/>
      <c r="AI71" s="302" t="n"/>
    </row>
    <row r="72" ht="10.5" customHeight="1" s="412">
      <c r="A72" s="344" t="inlineStr">
        <is>
          <t>Net Debt</t>
        </is>
      </c>
      <c r="B72" s="478" t="n">
        <v>-353.5</v>
      </c>
      <c r="C72" s="478" t="n">
        <v>-351.8</v>
      </c>
      <c r="D72" s="478" t="n">
        <v>-378.8</v>
      </c>
      <c r="E72" s="478" t="n">
        <v>-84.5</v>
      </c>
      <c r="F72" s="478" t="n">
        <v>-840.7</v>
      </c>
      <c r="G72" s="478" t="n">
        <v>-498.6</v>
      </c>
      <c r="H72" s="49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c r="AD72" s="302" t="n"/>
      <c r="AE72" s="302" t="n"/>
      <c r="AF72" s="302" t="n"/>
      <c r="AG72" s="302" t="n"/>
      <c r="AH72" s="302" t="n"/>
      <c r="AI72" s="302" t="n"/>
    </row>
    <row r="73" ht="10.5" customHeight="1" s="412">
      <c r="A73" s="344" t="inlineStr">
        <is>
          <t>Debt Equivalent Oper. Leases</t>
        </is>
      </c>
      <c r="B73" s="478" t="n">
        <v>2053.456</v>
      </c>
      <c r="C73" s="478" t="n">
        <v>2129.68</v>
      </c>
      <c r="D73" s="478" t="n">
        <v>2550.136</v>
      </c>
      <c r="E73" s="478" t="n">
        <v>3015.984</v>
      </c>
      <c r="F73" s="478" t="n">
        <v>3607.744</v>
      </c>
      <c r="G73" s="478" t="inlineStr">
        <is>
          <t>NA</t>
        </is>
      </c>
      <c r="H73" s="49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c r="AD73" s="302" t="n"/>
      <c r="AE73" s="302" t="n"/>
      <c r="AF73" s="302" t="n"/>
      <c r="AG73" s="302" t="n"/>
      <c r="AH73" s="302" t="n"/>
      <c r="AI73" s="302" t="n"/>
    </row>
    <row r="74" ht="10.5" customHeight="1" s="412">
      <c r="A74" s="344" t="inlineStr">
        <is>
          <t>Inventory Method</t>
        </is>
      </c>
      <c r="B74" s="365" t="inlineStr">
        <is>
          <t>Avg Cost</t>
        </is>
      </c>
      <c r="C74" s="365" t="inlineStr">
        <is>
          <t>Avg Cost</t>
        </is>
      </c>
      <c r="D74" s="365" t="inlineStr">
        <is>
          <t>Avg Cost</t>
        </is>
      </c>
      <c r="E74" s="365" t="inlineStr">
        <is>
          <t>Avg Cost</t>
        </is>
      </c>
      <c r="F74" s="365" t="inlineStr">
        <is>
          <t>Avg Cost</t>
        </is>
      </c>
      <c r="G74" s="365" t="inlineStr">
        <is>
          <t>NA</t>
        </is>
      </c>
      <c r="H74" s="399"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c r="AD74" s="302" t="n"/>
      <c r="AE74" s="302" t="n"/>
      <c r="AF74" s="302" t="n"/>
      <c r="AG74" s="302" t="n"/>
      <c r="AH74" s="302" t="n"/>
      <c r="AI74" s="302" t="n"/>
    </row>
    <row r="75" ht="10.5" customHeight="1" s="412">
      <c r="A75" s="344" t="inlineStr">
        <is>
          <t>Other Inventory Accounts</t>
        </is>
      </c>
      <c r="B75" s="478" t="n">
        <v>540.58</v>
      </c>
      <c r="C75" s="478" t="n">
        <v>678.2</v>
      </c>
      <c r="D75" s="478" t="n">
        <v>1004.526</v>
      </c>
      <c r="E75" s="478" t="n">
        <v>1571.981</v>
      </c>
      <c r="F75" s="478" t="n">
        <v>1465.076</v>
      </c>
      <c r="G75" s="478" t="n">
        <v>1435.492</v>
      </c>
      <c r="H75" s="49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c r="AD75" s="302" t="n"/>
      <c r="AE75" s="302" t="n"/>
      <c r="AF75" s="302" t="n"/>
      <c r="AG75" s="302" t="n"/>
      <c r="AH75" s="302" t="n"/>
      <c r="AI75" s="302" t="n"/>
    </row>
    <row r="76" ht="10.5" customHeight="1" s="412">
      <c r="A76" s="344" t="inlineStr">
        <is>
          <t>Land</t>
        </is>
      </c>
      <c r="B76" s="478" t="n">
        <v>71.82899999999999</v>
      </c>
      <c r="C76" s="478" t="n">
        <v>74.261</v>
      </c>
      <c r="D76" s="478" t="n">
        <v>74.297</v>
      </c>
      <c r="E76" s="478" t="n">
        <v>80.69199999999999</v>
      </c>
      <c r="F76" s="478" t="n">
        <v>79.498</v>
      </c>
      <c r="G76" s="478" t="n">
        <v>79.062</v>
      </c>
      <c r="H76" s="49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c r="AD76" s="302" t="n"/>
      <c r="AE76" s="302" t="n"/>
      <c r="AF76" s="302" t="n"/>
      <c r="AG76" s="302" t="n"/>
      <c r="AH76" s="302" t="n"/>
      <c r="AI76" s="302" t="n"/>
    </row>
    <row r="77" ht="10.5" customHeight="1" s="412">
      <c r="A77" s="344" t="inlineStr">
        <is>
          <t>Buildings</t>
        </is>
      </c>
      <c r="B77" s="478" t="n">
        <v>30.187</v>
      </c>
      <c r="C77" s="478" t="n">
        <v>30.87</v>
      </c>
      <c r="D77" s="478" t="n">
        <v>30.88</v>
      </c>
      <c r="E77" s="478" t="n">
        <v>28.85</v>
      </c>
      <c r="F77" s="478" t="n">
        <v>29.032</v>
      </c>
      <c r="G77" s="478" t="n">
        <v>28.739</v>
      </c>
      <c r="H77" s="49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c r="AD77" s="302" t="n"/>
      <c r="AE77" s="302" t="n"/>
      <c r="AF77" s="302" t="n"/>
      <c r="AG77" s="302" t="n"/>
      <c r="AH77" s="302" t="n"/>
      <c r="AI77" s="302" t="n"/>
    </row>
    <row r="78" ht="10.5" customHeight="1" s="412">
      <c r="A78" s="344" t="inlineStr">
        <is>
          <t>Machinery</t>
        </is>
      </c>
      <c r="B78" s="478" t="n">
        <v>224.453</v>
      </c>
      <c r="C78" s="478" t="n">
        <v>250.678</v>
      </c>
      <c r="D78" s="478" t="n">
        <v>278.666</v>
      </c>
      <c r="E78" s="478" t="n">
        <v>342.106</v>
      </c>
      <c r="F78" s="478" t="n">
        <v>367.27</v>
      </c>
      <c r="G78" s="478" t="n">
        <v>390.729</v>
      </c>
      <c r="H78" s="49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c r="AC78" s="302" t="n"/>
      <c r="AD78" s="302" t="n"/>
      <c r="AE78" s="302" t="n"/>
      <c r="AF78" s="302" t="n"/>
      <c r="AG78" s="302" t="n"/>
      <c r="AH78" s="302" t="n"/>
      <c r="AI78" s="302" t="n"/>
    </row>
    <row r="79" ht="10.5" customHeight="1" s="412">
      <c r="A79" s="344" t="inlineStr">
        <is>
          <t>Construction in Progress</t>
        </is>
      </c>
      <c r="B79" s="478" t="n">
        <v>40.93</v>
      </c>
      <c r="C79" s="478" t="n">
        <v>69.84699999999999</v>
      </c>
      <c r="D79" s="478" t="n">
        <v>163.42</v>
      </c>
      <c r="E79" s="478" t="n">
        <v>244.898</v>
      </c>
      <c r="F79" s="478" t="n">
        <v>247.943</v>
      </c>
      <c r="G79" s="478" t="n">
        <v>148.026</v>
      </c>
      <c r="H79" s="49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c r="AD79" s="302" t="n"/>
      <c r="AE79" s="302" t="n"/>
      <c r="AF79" s="302" t="n"/>
      <c r="AG79" s="302" t="n"/>
      <c r="AH79" s="302" t="n"/>
      <c r="AI79" s="302" t="n"/>
    </row>
    <row r="80" ht="10.5" customHeight="1" s="412">
      <c r="A80" s="344" t="inlineStr">
        <is>
          <t>Leasehold Improvements</t>
        </is>
      </c>
      <c r="B80" s="478" t="n">
        <v>489.202</v>
      </c>
      <c r="C80" s="478" t="n">
        <v>583.3049999999999</v>
      </c>
      <c r="D80" s="478" t="n">
        <v>676.7619999999999</v>
      </c>
      <c r="E80" s="478" t="n">
        <v>818.071</v>
      </c>
      <c r="F80" s="478" t="n">
        <v>1006.926</v>
      </c>
      <c r="G80" s="478" t="n">
        <v>1096.822</v>
      </c>
      <c r="H80" s="49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c r="AD80" s="302" t="n"/>
      <c r="AE80" s="302" t="n"/>
      <c r="AF80" s="302" t="n"/>
      <c r="AG80" s="302" t="n"/>
      <c r="AH80" s="302" t="n"/>
      <c r="AI80" s="302" t="n"/>
    </row>
    <row r="81" ht="10.5" customHeight="1" s="412">
      <c r="A81" s="344" t="inlineStr">
        <is>
          <t>Full Time Employees</t>
        </is>
      </c>
      <c r="B81" s="503" t="n">
        <v>19000</v>
      </c>
      <c r="C81" s="503" t="n">
        <v>25000</v>
      </c>
      <c r="D81" s="503" t="n">
        <v>29000</v>
      </c>
      <c r="E81" s="503" t="n">
        <v>34000</v>
      </c>
      <c r="F81" s="503" t="n">
        <v>38000</v>
      </c>
      <c r="G81" s="503" t="inlineStr">
        <is>
          <t>NA</t>
        </is>
      </c>
      <c r="H81" s="504"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c r="AD81" s="302" t="n"/>
      <c r="AE81" s="302" t="n"/>
      <c r="AF81" s="302" t="n"/>
      <c r="AG81" s="302" t="n"/>
      <c r="AH81" s="302" t="n"/>
      <c r="AI81" s="302" t="n"/>
    </row>
    <row r="82" ht="10.5" customHeight="1" s="412">
      <c r="A82" s="344" t="inlineStr">
        <is>
          <t>Filing Date</t>
        </is>
      </c>
      <c r="B82" s="489" t="n">
        <v>44649</v>
      </c>
      <c r="C82" s="489" t="n">
        <v>45013</v>
      </c>
      <c r="D82" s="489" t="n">
        <v>45372</v>
      </c>
      <c r="E82" s="489" t="n">
        <v>45372</v>
      </c>
      <c r="F82" s="489" t="n">
        <v>45372</v>
      </c>
      <c r="G82" s="489" t="n">
        <v>45448</v>
      </c>
      <c r="H82" s="505"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c r="AD82" s="302" t="n"/>
      <c r="AE82" s="302" t="n"/>
      <c r="AF82" s="302" t="n"/>
      <c r="AG82" s="302" t="n"/>
      <c r="AH82" s="302" t="n"/>
      <c r="AI82" s="302" t="n"/>
    </row>
    <row r="83" ht="10.5" customHeight="1" s="412">
      <c r="A83" s="344" t="inlineStr">
        <is>
          <t>Restatement Type</t>
        </is>
      </c>
      <c r="B83" s="365" t="inlineStr">
        <is>
          <t>NC</t>
        </is>
      </c>
      <c r="C83" s="365" t="inlineStr">
        <is>
          <t>NC</t>
        </is>
      </c>
      <c r="D83" s="365" t="inlineStr">
        <is>
          <t>NC</t>
        </is>
      </c>
      <c r="E83" s="365" t="inlineStr">
        <is>
          <t>NC</t>
        </is>
      </c>
      <c r="F83" s="365" t="inlineStr">
        <is>
          <t>O</t>
        </is>
      </c>
      <c r="G83" s="365" t="inlineStr">
        <is>
          <t>O</t>
        </is>
      </c>
      <c r="H83" s="399"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c r="AD83" s="302" t="n"/>
      <c r="AE83" s="302" t="n"/>
      <c r="AF83" s="302" t="n"/>
      <c r="AG83" s="302" t="n"/>
      <c r="AH83" s="302" t="n"/>
      <c r="AI83" s="302" t="n"/>
    </row>
    <row r="84" ht="10.5" customHeight="1" s="412">
      <c r="A84" s="344" t="inlineStr">
        <is>
          <t>Calculation Type</t>
        </is>
      </c>
      <c r="B84" s="365" t="inlineStr">
        <is>
          <t>RUP</t>
        </is>
      </c>
      <c r="C84" s="365" t="inlineStr">
        <is>
          <t>RUP</t>
        </is>
      </c>
      <c r="D84" s="365" t="inlineStr">
        <is>
          <t>RUP</t>
        </is>
      </c>
      <c r="E84" s="365" t="inlineStr">
        <is>
          <t>REP</t>
        </is>
      </c>
      <c r="F84" s="365" t="inlineStr">
        <is>
          <t>REP</t>
        </is>
      </c>
      <c r="G84" s="365" t="inlineStr">
        <is>
          <t>REP</t>
        </is>
      </c>
      <c r="H84" s="399"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c r="AD84" s="302" t="n"/>
      <c r="AE84" s="302" t="n"/>
      <c r="AF84" s="302" t="n"/>
      <c r="AG84" s="302" t="n"/>
      <c r="AH84" s="302" t="n"/>
      <c r="AI84" s="302" t="n"/>
    </row>
    <row r="85" ht="10.5" customHeight="1" s="412">
      <c r="A85" s="344" t="n"/>
      <c r="B85" s="344" t="n"/>
      <c r="C85" s="344" t="n"/>
      <c r="D85" s="344" t="n"/>
      <c r="E85" s="344" t="n"/>
      <c r="F85" s="344" t="n"/>
      <c r="G85" s="344" t="n"/>
      <c r="H85" s="383"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c r="AD85" s="302" t="n"/>
      <c r="AE85" s="302" t="n"/>
      <c r="AF85" s="302" t="n"/>
      <c r="AG85" s="302" t="n"/>
      <c r="AH85" s="302" t="n"/>
      <c r="AI85" s="302" t="n"/>
    </row>
    <row r="86" ht="10.5" customHeight="1" s="412">
      <c r="A86" s="359" t="n"/>
      <c r="B86" s="359" t="n"/>
      <c r="C86" s="359" t="n"/>
      <c r="D86" s="359" t="n"/>
      <c r="E86" s="359" t="n"/>
      <c r="F86" s="359" t="n"/>
      <c r="G86" s="359" t="n"/>
      <c r="H86" s="403"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c r="AD86" s="302" t="n"/>
      <c r="AE86" s="302" t="n"/>
      <c r="AF86" s="302" t="n"/>
      <c r="AG86" s="302" t="n"/>
      <c r="AH86" s="302" t="n"/>
      <c r="AI86" s="302" t="n"/>
    </row>
    <row r="87" ht="10.5" customHeight="1" s="412">
      <c r="A87" s="302" t="inlineStr">
        <is>
          <t>Note: For multiple class companies, total share counts are primary class equivalent, and for foreign companies listed as primary ADRs, total share counts are ADR-equivalent.</t>
        </is>
      </c>
      <c r="B87" s="302" t="n"/>
      <c r="C87" s="302" t="n"/>
      <c r="D87" s="302" t="n"/>
      <c r="E87" s="302" t="n"/>
      <c r="F87" s="302" t="n"/>
      <c r="G87" s="302" t="n"/>
      <c r="H87" s="377"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c r="AD87" s="302" t="n"/>
      <c r="AE87" s="302" t="n"/>
      <c r="AF87" s="302" t="n"/>
      <c r="AG87" s="302" t="n"/>
      <c r="AH87" s="302" t="n"/>
      <c r="AI87" s="302" t="n"/>
    </row>
    <row r="88" ht="10.5" customHeight="1" s="412">
      <c r="A88" s="366" t="inlineStr">
        <is>
          <t>
               </t>
        </is>
      </c>
      <c r="B88" s="302" t="n"/>
      <c r="C88" s="302" t="n"/>
      <c r="D88" s="302" t="n"/>
      <c r="E88" s="302" t="n"/>
      <c r="F88" s="302" t="n"/>
      <c r="G88" s="302" t="n"/>
      <c r="H88" s="377"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c r="AD88" s="302" t="n"/>
      <c r="AE88" s="302" t="n"/>
      <c r="AF88" s="302" t="n"/>
      <c r="AG88" s="302" t="n"/>
      <c r="AH88" s="302" t="n"/>
      <c r="AI88" s="302" t="n"/>
    </row>
    <row r="89" ht="10.5" customHeight="1" s="412">
      <c r="A89" s="302" t="n"/>
      <c r="B89" s="302" t="n"/>
      <c r="C89" s="302" t="n"/>
      <c r="D89" s="302" t="n"/>
      <c r="E89" s="302" t="n"/>
      <c r="F89" s="302" t="n"/>
      <c r="G89" s="302" t="n"/>
      <c r="H89" s="377"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c r="AD89" s="302" t="n"/>
      <c r="AE89" s="302" t="n"/>
      <c r="AF89" s="302" t="n"/>
      <c r="AG89" s="302" t="n"/>
      <c r="AH89" s="302" t="n"/>
      <c r="AI89" s="302" t="n"/>
    </row>
    <row r="90" ht="10.5" customHeight="1" s="412">
      <c r="A90" s="302" t="n"/>
      <c r="B90" s="302" t="n"/>
      <c r="C90" s="302" t="n"/>
      <c r="D90" s="302" t="n"/>
      <c r="E90" s="302" t="n"/>
      <c r="F90" s="302" t="n"/>
      <c r="G90" s="302" t="n"/>
      <c r="H90" s="377"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c r="AD90" s="302" t="n"/>
      <c r="AE90" s="302" t="n"/>
      <c r="AF90" s="302" t="n"/>
      <c r="AG90" s="302" t="n"/>
      <c r="AH90" s="302" t="n"/>
      <c r="AI90" s="302" t="n"/>
    </row>
    <row r="91" ht="10.5" customHeight="1" s="412">
      <c r="A91" s="302" t="n"/>
      <c r="B91" s="302" t="n"/>
      <c r="C91" s="302" t="n"/>
      <c r="D91" s="302" t="n"/>
      <c r="E91" s="302" t="n"/>
      <c r="F91" s="302" t="n"/>
      <c r="G91" s="302" t="n"/>
      <c r="H91" s="377"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c r="AD91" s="302" t="n"/>
      <c r="AE91" s="302" t="n"/>
      <c r="AF91" s="302" t="n"/>
      <c r="AG91" s="302" t="n"/>
      <c r="AH91" s="302" t="n"/>
      <c r="AI91" s="302" t="n"/>
    </row>
    <row r="92" ht="10.5" customHeight="1" s="412">
      <c r="A92" s="302" t="n"/>
      <c r="B92" s="302" t="n"/>
      <c r="C92" s="302" t="n"/>
      <c r="D92" s="302" t="n"/>
      <c r="E92" s="302" t="n"/>
      <c r="F92" s="302" t="n"/>
      <c r="G92" s="302" t="n"/>
      <c r="H92" s="377"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c r="AD92" s="302" t="n"/>
      <c r="AE92" s="302" t="n"/>
      <c r="AF92" s="302" t="n"/>
      <c r="AG92" s="302" t="n"/>
      <c r="AH92" s="302" t="n"/>
      <c r="AI92" s="302" t="n"/>
    </row>
    <row r="93" ht="10.5" customHeight="1" s="412">
      <c r="A93" s="302" t="n"/>
      <c r="B93" s="302" t="n"/>
      <c r="C93" s="302" t="n"/>
      <c r="D93" s="302" t="n"/>
      <c r="E93" s="302" t="n"/>
      <c r="F93" s="302" t="n"/>
      <c r="G93" s="302" t="n"/>
      <c r="H93" s="377"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c r="AD93" s="302" t="n"/>
      <c r="AE93" s="302" t="n"/>
      <c r="AF93" s="302" t="n"/>
      <c r="AG93" s="302" t="n"/>
      <c r="AH93" s="302" t="n"/>
      <c r="AI93" s="302" t="n"/>
    </row>
    <row r="94" ht="10.5" customHeight="1" s="412">
      <c r="A94" s="302" t="n"/>
      <c r="B94" s="302" t="n"/>
      <c r="C94" s="302" t="n"/>
      <c r="D94" s="302" t="n"/>
      <c r="E94" s="302" t="n"/>
      <c r="F94" s="302" t="n"/>
      <c r="G94" s="302" t="n"/>
      <c r="H94" s="377"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c r="AD94" s="302" t="n"/>
      <c r="AE94" s="302" t="n"/>
      <c r="AF94" s="302" t="n"/>
      <c r="AG94" s="302" t="n"/>
      <c r="AH94" s="302" t="n"/>
      <c r="AI94" s="302" t="n"/>
    </row>
    <row r="95" ht="10.5" customHeight="1" s="412">
      <c r="A95" s="302" t="n"/>
      <c r="B95" s="302" t="n"/>
      <c r="C95" s="302" t="n"/>
      <c r="D95" s="302" t="n"/>
      <c r="E95" s="302" t="n"/>
      <c r="F95" s="302" t="n"/>
      <c r="G95" s="302" t="n"/>
      <c r="H95" s="377"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c r="AD95" s="302" t="n"/>
      <c r="AE95" s="302" t="n"/>
      <c r="AF95" s="302" t="n"/>
      <c r="AG95" s="302" t="n"/>
      <c r="AH95" s="302" t="n"/>
      <c r="AI95" s="302" t="n"/>
    </row>
    <row r="96" ht="10.5" customHeight="1" s="412">
      <c r="A96" s="302" t="n"/>
      <c r="B96" s="302" t="n"/>
      <c r="C96" s="302" t="n"/>
      <c r="D96" s="302" t="n"/>
      <c r="E96" s="302" t="n"/>
      <c r="F96" s="302" t="n"/>
      <c r="G96" s="302" t="n"/>
      <c r="H96" s="377"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c r="AD96" s="302" t="n"/>
      <c r="AE96" s="302" t="n"/>
      <c r="AF96" s="302" t="n"/>
      <c r="AG96" s="302" t="n"/>
      <c r="AH96" s="302" t="n"/>
      <c r="AI96" s="302" t="n"/>
    </row>
    <row r="97" ht="10.5" customHeight="1" s="412">
      <c r="A97" s="302" t="n"/>
      <c r="B97" s="302" t="n"/>
      <c r="C97" s="302" t="n"/>
      <c r="D97" s="302" t="n"/>
      <c r="E97" s="302" t="n"/>
      <c r="F97" s="302" t="n"/>
      <c r="G97" s="302" t="n"/>
      <c r="H97" s="377"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c r="AD97" s="302" t="n"/>
      <c r="AE97" s="302" t="n"/>
      <c r="AF97" s="302" t="n"/>
      <c r="AG97" s="302" t="n"/>
      <c r="AH97" s="302" t="n"/>
      <c r="AI97" s="302" t="n"/>
    </row>
    <row r="98" ht="10.5" customHeight="1" s="412">
      <c r="A98" s="302" t="n"/>
      <c r="B98" s="302" t="n"/>
      <c r="C98" s="302" t="n"/>
      <c r="D98" s="302" t="n"/>
      <c r="E98" s="302" t="n"/>
      <c r="F98" s="302" t="n"/>
      <c r="G98" s="302" t="n"/>
      <c r="H98" s="377"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c r="AD98" s="302" t="n"/>
      <c r="AE98" s="302" t="n"/>
      <c r="AF98" s="302" t="n"/>
      <c r="AG98" s="302" t="n"/>
      <c r="AH98" s="302" t="n"/>
      <c r="AI98" s="302" t="n"/>
    </row>
    <row r="99" ht="10.5" customHeight="1" s="412">
      <c r="A99" s="302" t="n"/>
      <c r="B99" s="302" t="n"/>
      <c r="C99" s="302" t="n"/>
      <c r="D99" s="302" t="n"/>
      <c r="E99" s="302" t="n"/>
      <c r="F99" s="302" t="n"/>
      <c r="G99" s="302" t="n"/>
      <c r="H99" s="377"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c r="AD99" s="302" t="n"/>
      <c r="AE99" s="302" t="n"/>
      <c r="AF99" s="302" t="n"/>
      <c r="AG99" s="302" t="n"/>
      <c r="AH99" s="302" t="n"/>
      <c r="AI99" s="302" t="n"/>
    </row>
    <row r="100" ht="10.5" customHeight="1" s="412">
      <c r="A100" s="302" t="n"/>
      <c r="B100" s="302" t="n"/>
      <c r="C100" s="302" t="n"/>
      <c r="D100" s="302" t="n"/>
      <c r="E100" s="302" t="n"/>
      <c r="F100" s="302" t="n"/>
      <c r="G100" s="302" t="n"/>
      <c r="H100" s="377"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c r="AD100" s="302" t="n"/>
      <c r="AE100" s="302" t="n"/>
      <c r="AF100" s="302" t="n"/>
      <c r="AG100" s="302" t="n"/>
      <c r="AH100" s="302" t="n"/>
      <c r="AI100" s="302" t="n"/>
    </row>
    <row r="101" ht="10.5" customHeight="1" s="412">
      <c r="A101" s="302" t="n"/>
      <c r="B101" s="302" t="n"/>
      <c r="C101" s="302" t="n"/>
      <c r="D101" s="302" t="n"/>
      <c r="E101" s="302" t="n"/>
      <c r="F101" s="302" t="n"/>
      <c r="G101" s="302" t="n"/>
      <c r="H101" s="377"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c r="AD101" s="302" t="n"/>
      <c r="AE101" s="302" t="n"/>
      <c r="AF101" s="302" t="n"/>
      <c r="AG101" s="302" t="n"/>
      <c r="AH101" s="302" t="n"/>
      <c r="AI101" s="302" t="n"/>
    </row>
    <row r="102" ht="10.5" customHeight="1" s="412">
      <c r="A102" s="302" t="n"/>
      <c r="B102" s="302" t="n"/>
      <c r="C102" s="302" t="n"/>
      <c r="D102" s="302" t="n"/>
      <c r="E102" s="302" t="n"/>
      <c r="F102" s="302" t="n"/>
      <c r="G102" s="302" t="n"/>
      <c r="H102" s="377"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c r="AD102" s="302" t="n"/>
      <c r="AE102" s="302" t="n"/>
      <c r="AF102" s="302" t="n"/>
      <c r="AG102" s="302" t="n"/>
      <c r="AH102" s="302" t="n"/>
      <c r="AI102" s="302" t="n"/>
    </row>
    <row r="103" ht="10.5" customHeight="1" s="412">
      <c r="A103" s="302" t="n"/>
      <c r="B103" s="302" t="n"/>
      <c r="C103" s="302" t="n"/>
      <c r="D103" s="302" t="n"/>
      <c r="E103" s="302" t="n"/>
      <c r="F103" s="302" t="n"/>
      <c r="G103" s="302" t="n"/>
      <c r="H103" s="377"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c r="AD103" s="302" t="n"/>
      <c r="AE103" s="302" t="n"/>
      <c r="AF103" s="302" t="n"/>
      <c r="AG103" s="302" t="n"/>
      <c r="AH103" s="302" t="n"/>
      <c r="AI103" s="302" t="n"/>
    </row>
    <row r="104" ht="10.5" customHeight="1" s="412">
      <c r="A104" s="302" t="n"/>
      <c r="B104" s="302" t="n"/>
      <c r="C104" s="302" t="n"/>
      <c r="D104" s="302" t="n"/>
      <c r="E104" s="302" t="n"/>
      <c r="F104" s="302" t="n"/>
      <c r="G104" s="302" t="n"/>
      <c r="H104" s="377"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c r="AD104" s="302" t="n"/>
      <c r="AE104" s="302" t="n"/>
      <c r="AF104" s="302" t="n"/>
      <c r="AG104" s="302" t="n"/>
      <c r="AH104" s="302" t="n"/>
      <c r="AI104" s="302" t="n"/>
    </row>
    <row r="105" ht="10.5" customHeight="1" s="412">
      <c r="A105" s="302" t="n"/>
      <c r="B105" s="302" t="n"/>
      <c r="C105" s="302" t="n"/>
      <c r="D105" s="302" t="n"/>
      <c r="E105" s="302" t="n"/>
      <c r="F105" s="302" t="n"/>
      <c r="G105" s="302" t="n"/>
      <c r="H105" s="377"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c r="AD105" s="302" t="n"/>
      <c r="AE105" s="302" t="n"/>
      <c r="AF105" s="302" t="n"/>
      <c r="AG105" s="302" t="n"/>
      <c r="AH105" s="302" t="n"/>
      <c r="AI105" s="302" t="n"/>
    </row>
    <row r="106" ht="10.5" customHeight="1" s="412">
      <c r="A106" s="302" t="n"/>
      <c r="B106" s="302" t="n"/>
      <c r="C106" s="302" t="n"/>
      <c r="D106" s="302" t="n"/>
      <c r="E106" s="302" t="n"/>
      <c r="F106" s="302" t="n"/>
      <c r="G106" s="302" t="n"/>
      <c r="H106" s="377"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c r="AD106" s="302" t="n"/>
      <c r="AE106" s="302" t="n"/>
      <c r="AF106" s="302" t="n"/>
      <c r="AG106" s="302" t="n"/>
      <c r="AH106" s="302" t="n"/>
      <c r="AI106" s="302" t="n"/>
    </row>
    <row r="107" ht="10.5" customHeight="1" s="412">
      <c r="A107" s="302" t="n"/>
      <c r="B107" s="302" t="n"/>
      <c r="C107" s="302" t="n"/>
      <c r="D107" s="302" t="n"/>
      <c r="E107" s="302" t="n"/>
      <c r="F107" s="302" t="n"/>
      <c r="G107" s="302" t="n"/>
      <c r="H107" s="377"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c r="AD107" s="302" t="n"/>
      <c r="AE107" s="302" t="n"/>
      <c r="AF107" s="302" t="n"/>
      <c r="AG107" s="302" t="n"/>
      <c r="AH107" s="302" t="n"/>
      <c r="AI107" s="302" t="n"/>
    </row>
    <row r="108" ht="10.5" customHeight="1" s="412">
      <c r="A108" s="302" t="n"/>
      <c r="B108" s="302" t="n"/>
      <c r="C108" s="302" t="n"/>
      <c r="D108" s="302" t="n"/>
      <c r="E108" s="302" t="n"/>
      <c r="F108" s="302" t="n"/>
      <c r="G108" s="302" t="n"/>
      <c r="H108" s="377"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c r="AD108" s="302" t="n"/>
      <c r="AE108" s="302" t="n"/>
      <c r="AF108" s="302" t="n"/>
      <c r="AG108" s="302" t="n"/>
      <c r="AH108" s="302" t="n"/>
      <c r="AI108" s="302" t="n"/>
    </row>
    <row r="109" ht="10.5" customHeight="1" s="412">
      <c r="A109" s="302" t="n"/>
      <c r="B109" s="302" t="n"/>
      <c r="C109" s="302" t="n"/>
      <c r="D109" s="302" t="n"/>
      <c r="E109" s="302" t="n"/>
      <c r="F109" s="302" t="n"/>
      <c r="G109" s="302" t="n"/>
      <c r="H109" s="377"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c r="AD109" s="302" t="n"/>
      <c r="AE109" s="302" t="n"/>
      <c r="AF109" s="302" t="n"/>
      <c r="AG109" s="302" t="n"/>
      <c r="AH109" s="302" t="n"/>
      <c r="AI109" s="302" t="n"/>
    </row>
    <row r="110" ht="10.5" customHeight="1" s="412">
      <c r="A110" s="302" t="n"/>
      <c r="B110" s="302" t="n"/>
      <c r="C110" s="302" t="n"/>
      <c r="D110" s="302" t="n"/>
      <c r="E110" s="302" t="n"/>
      <c r="F110" s="302" t="n"/>
      <c r="G110" s="302" t="n"/>
      <c r="H110" s="377"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c r="AD110" s="302" t="n"/>
      <c r="AE110" s="302" t="n"/>
      <c r="AF110" s="302" t="n"/>
      <c r="AG110" s="302" t="n"/>
      <c r="AH110" s="302" t="n"/>
      <c r="AI110" s="302" t="n"/>
    </row>
    <row r="111" ht="10.5" customHeight="1" s="412">
      <c r="A111" s="302" t="n"/>
      <c r="B111" s="302" t="n"/>
      <c r="C111" s="302" t="n"/>
      <c r="D111" s="302" t="n"/>
      <c r="E111" s="302" t="n"/>
      <c r="F111" s="302" t="n"/>
      <c r="G111" s="302" t="n"/>
      <c r="H111" s="377"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c r="AD111" s="302" t="n"/>
      <c r="AE111" s="302" t="n"/>
      <c r="AF111" s="302" t="n"/>
      <c r="AG111" s="302" t="n"/>
      <c r="AH111" s="302" t="n"/>
      <c r="AI111" s="302" t="n"/>
    </row>
    <row r="112" ht="10.5" customHeight="1" s="412">
      <c r="A112" s="302" t="n"/>
      <c r="B112" s="302" t="n"/>
      <c r="C112" s="302" t="n"/>
      <c r="D112" s="302" t="n"/>
      <c r="E112" s="302" t="n"/>
      <c r="F112" s="302" t="n"/>
      <c r="G112" s="302" t="n"/>
      <c r="H112" s="377"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c r="AD112" s="302" t="n"/>
      <c r="AE112" s="302" t="n"/>
      <c r="AF112" s="302" t="n"/>
      <c r="AG112" s="302" t="n"/>
      <c r="AH112" s="302" t="n"/>
      <c r="AI112" s="302" t="n"/>
    </row>
    <row r="113" ht="10.5" customHeight="1" s="412">
      <c r="A113" s="302" t="n"/>
      <c r="B113" s="302" t="n"/>
      <c r="C113" s="302" t="n"/>
      <c r="D113" s="302" t="n"/>
      <c r="E113" s="302" t="n"/>
      <c r="F113" s="302" t="n"/>
      <c r="G113" s="302" t="n"/>
      <c r="H113" s="377"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c r="AD113" s="302" t="n"/>
      <c r="AE113" s="302" t="n"/>
      <c r="AF113" s="302" t="n"/>
      <c r="AG113" s="302" t="n"/>
      <c r="AH113" s="302" t="n"/>
      <c r="AI113" s="302" t="n"/>
    </row>
    <row r="114" ht="10.5" customHeight="1" s="412">
      <c r="A114" s="302" t="n"/>
      <c r="B114" s="302" t="n"/>
      <c r="C114" s="302" t="n"/>
      <c r="D114" s="302" t="n"/>
      <c r="E114" s="302" t="n"/>
      <c r="F114" s="302" t="n"/>
      <c r="G114" s="302" t="n"/>
      <c r="H114" s="377"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c r="AD114" s="302" t="n"/>
      <c r="AE114" s="302" t="n"/>
      <c r="AF114" s="302" t="n"/>
      <c r="AG114" s="302" t="n"/>
      <c r="AH114" s="302" t="n"/>
      <c r="AI114" s="302" t="n"/>
    </row>
    <row r="115" ht="10.5" customHeight="1" s="412">
      <c r="A115" s="302" t="n"/>
      <c r="B115" s="302" t="n"/>
      <c r="C115" s="302" t="n"/>
      <c r="D115" s="302" t="n"/>
      <c r="E115" s="302" t="n"/>
      <c r="F115" s="302" t="n"/>
      <c r="G115" s="302" t="n"/>
      <c r="H115" s="377"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c r="AD115" s="302" t="n"/>
      <c r="AE115" s="302" t="n"/>
      <c r="AF115" s="302" t="n"/>
      <c r="AG115" s="302" t="n"/>
      <c r="AH115" s="302" t="n"/>
      <c r="AI115" s="302" t="n"/>
    </row>
    <row r="116" ht="10.5" customHeight="1" s="412">
      <c r="A116" s="302" t="n"/>
      <c r="B116" s="302" t="n"/>
      <c r="C116" s="302" t="n"/>
      <c r="D116" s="302" t="n"/>
      <c r="E116" s="302" t="n"/>
      <c r="F116" s="302" t="n"/>
      <c r="G116" s="302" t="n"/>
      <c r="H116" s="377"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c r="AD116" s="302" t="n"/>
      <c r="AE116" s="302" t="n"/>
      <c r="AF116" s="302" t="n"/>
      <c r="AG116" s="302" t="n"/>
      <c r="AH116" s="302" t="n"/>
      <c r="AI116" s="302" t="n"/>
    </row>
    <row r="117" ht="10.5" customHeight="1" s="412">
      <c r="A117" s="302" t="n"/>
      <c r="B117" s="302" t="n"/>
      <c r="C117" s="302" t="n"/>
      <c r="D117" s="302" t="n"/>
      <c r="E117" s="302" t="n"/>
      <c r="F117" s="302" t="n"/>
      <c r="G117" s="302" t="n"/>
      <c r="H117" s="377"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c r="AD117" s="302" t="n"/>
      <c r="AE117" s="302" t="n"/>
      <c r="AF117" s="302" t="n"/>
      <c r="AG117" s="302" t="n"/>
      <c r="AH117" s="302" t="n"/>
      <c r="AI117" s="302" t="n"/>
    </row>
    <row r="118" ht="10.5" customHeight="1" s="412">
      <c r="A118" s="302" t="n"/>
      <c r="B118" s="302" t="n"/>
      <c r="C118" s="302" t="n"/>
      <c r="D118" s="302" t="n"/>
      <c r="E118" s="302" t="n"/>
      <c r="F118" s="302" t="n"/>
      <c r="G118" s="302" t="n"/>
      <c r="H118" s="377"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c r="AD118" s="302" t="n"/>
      <c r="AE118" s="302" t="n"/>
      <c r="AF118" s="302" t="n"/>
      <c r="AG118" s="302" t="n"/>
      <c r="AH118" s="302" t="n"/>
      <c r="AI118" s="302" t="n"/>
    </row>
    <row r="119" ht="10.5" customHeight="1" s="412">
      <c r="A119" s="302" t="n"/>
      <c r="B119" s="302" t="n"/>
      <c r="C119" s="302" t="n"/>
      <c r="D119" s="302" t="n"/>
      <c r="E119" s="302" t="n"/>
      <c r="F119" s="302" t="n"/>
      <c r="G119" s="302" t="n"/>
      <c r="H119" s="377"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c r="AD119" s="302" t="n"/>
      <c r="AE119" s="302" t="n"/>
      <c r="AF119" s="302" t="n"/>
      <c r="AG119" s="302" t="n"/>
      <c r="AH119" s="302" t="n"/>
      <c r="AI119" s="302" t="n"/>
    </row>
    <row r="120" ht="10.5" customHeight="1" s="412">
      <c r="A120" s="302" t="n"/>
      <c r="B120" s="302" t="n"/>
      <c r="C120" s="302" t="n"/>
      <c r="D120" s="302" t="n"/>
      <c r="E120" s="302" t="n"/>
      <c r="F120" s="302" t="n"/>
      <c r="G120" s="302" t="n"/>
      <c r="H120" s="377"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c r="AD120" s="302" t="n"/>
      <c r="AE120" s="302" t="n"/>
      <c r="AF120" s="302" t="n"/>
      <c r="AG120" s="302" t="n"/>
      <c r="AH120" s="302" t="n"/>
      <c r="AI120" s="302" t="n"/>
    </row>
    <row r="121" ht="10.5" customHeight="1" s="412">
      <c r="A121" s="302" t="n"/>
      <c r="B121" s="302" t="n"/>
      <c r="C121" s="302" t="n"/>
      <c r="D121" s="302" t="n"/>
      <c r="E121" s="302" t="n"/>
      <c r="F121" s="302" t="n"/>
      <c r="G121" s="302" t="n"/>
      <c r="H121" s="377"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c r="AD121" s="302" t="n"/>
      <c r="AE121" s="302" t="n"/>
      <c r="AF121" s="302" t="n"/>
      <c r="AG121" s="302" t="n"/>
      <c r="AH121" s="302" t="n"/>
      <c r="AI121" s="302" t="n"/>
    </row>
    <row r="122" ht="10.5" customHeight="1" s="412">
      <c r="A122" s="302" t="n"/>
      <c r="B122" s="302" t="n"/>
      <c r="C122" s="302" t="n"/>
      <c r="D122" s="302" t="n"/>
      <c r="E122" s="302" t="n"/>
      <c r="F122" s="302" t="n"/>
      <c r="G122" s="302" t="n"/>
      <c r="H122" s="377"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c r="AD122" s="302" t="n"/>
      <c r="AE122" s="302" t="n"/>
      <c r="AF122" s="302" t="n"/>
      <c r="AG122" s="302" t="n"/>
      <c r="AH122" s="302" t="n"/>
      <c r="AI122" s="302" t="n"/>
    </row>
    <row r="123" ht="10.5" customHeight="1" s="412">
      <c r="A123" s="302" t="n"/>
      <c r="B123" s="302" t="n"/>
      <c r="C123" s="302" t="n"/>
      <c r="D123" s="302" t="n"/>
      <c r="E123" s="302" t="n"/>
      <c r="F123" s="302" t="n"/>
      <c r="G123" s="302" t="n"/>
      <c r="H123" s="377"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c r="AD123" s="302" t="n"/>
      <c r="AE123" s="302" t="n"/>
      <c r="AF123" s="302" t="n"/>
      <c r="AG123" s="302" t="n"/>
      <c r="AH123" s="302" t="n"/>
      <c r="AI123" s="302" t="n"/>
    </row>
    <row r="124" ht="10.5" customHeight="1" s="412">
      <c r="A124" s="302" t="n"/>
      <c r="B124" s="302" t="n"/>
      <c r="C124" s="302" t="n"/>
      <c r="D124" s="302" t="n"/>
      <c r="E124" s="302" t="n"/>
      <c r="F124" s="302" t="n"/>
      <c r="G124" s="302" t="n"/>
      <c r="H124" s="377"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c r="AD124" s="302" t="n"/>
      <c r="AE124" s="302" t="n"/>
      <c r="AF124" s="302" t="n"/>
      <c r="AG124" s="302" t="n"/>
      <c r="AH124" s="302" t="n"/>
      <c r="AI124" s="302" t="n"/>
    </row>
    <row r="125" ht="10.5" customHeight="1" s="412">
      <c r="A125" s="302" t="n"/>
      <c r="B125" s="302" t="n"/>
      <c r="C125" s="302" t="n"/>
      <c r="D125" s="302" t="n"/>
      <c r="E125" s="302" t="n"/>
      <c r="F125" s="302" t="n"/>
      <c r="G125" s="302" t="n"/>
      <c r="H125" s="377"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c r="AD125" s="302" t="n"/>
      <c r="AE125" s="302" t="n"/>
      <c r="AF125" s="302" t="n"/>
      <c r="AG125" s="302" t="n"/>
      <c r="AH125" s="302" t="n"/>
      <c r="AI125" s="302" t="n"/>
    </row>
    <row r="126" ht="10.5" customHeight="1" s="412">
      <c r="A126" s="302" t="n"/>
      <c r="B126" s="302" t="n"/>
      <c r="C126" s="302" t="n"/>
      <c r="D126" s="302" t="n"/>
      <c r="E126" s="302" t="n"/>
      <c r="F126" s="302" t="n"/>
      <c r="G126" s="302" t="n"/>
      <c r="H126" s="377"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c r="AD126" s="302" t="n"/>
      <c r="AE126" s="302" t="n"/>
      <c r="AF126" s="302" t="n"/>
      <c r="AG126" s="302" t="n"/>
      <c r="AH126" s="302" t="n"/>
      <c r="AI126" s="302" t="n"/>
    </row>
    <row r="127" ht="10.5" customHeight="1" s="412">
      <c r="A127" s="302" t="n"/>
      <c r="B127" s="302" t="n"/>
      <c r="C127" s="302" t="n"/>
      <c r="D127" s="302" t="n"/>
      <c r="E127" s="302" t="n"/>
      <c r="F127" s="302" t="n"/>
      <c r="G127" s="302" t="n"/>
      <c r="H127" s="377"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c r="AD127" s="302" t="n"/>
      <c r="AE127" s="302" t="n"/>
      <c r="AF127" s="302" t="n"/>
      <c r="AG127" s="302" t="n"/>
      <c r="AH127" s="302" t="n"/>
      <c r="AI127" s="302" t="n"/>
    </row>
    <row r="128" ht="10.5" customHeight="1" s="412">
      <c r="A128" s="302" t="n"/>
      <c r="B128" s="302" t="n"/>
      <c r="C128" s="302" t="n"/>
      <c r="D128" s="302" t="n"/>
      <c r="E128" s="302" t="n"/>
      <c r="F128" s="302" t="n"/>
      <c r="G128" s="302" t="n"/>
      <c r="H128" s="377"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c r="AD128" s="302" t="n"/>
      <c r="AE128" s="302" t="n"/>
      <c r="AF128" s="302" t="n"/>
      <c r="AG128" s="302" t="n"/>
      <c r="AH128" s="302" t="n"/>
      <c r="AI128" s="302" t="n"/>
    </row>
    <row r="129" ht="10.5" customHeight="1" s="412">
      <c r="A129" s="302" t="n"/>
      <c r="B129" s="302" t="n"/>
      <c r="C129" s="302" t="n"/>
      <c r="D129" s="302" t="n"/>
      <c r="E129" s="302" t="n"/>
      <c r="F129" s="302" t="n"/>
      <c r="G129" s="302" t="n"/>
      <c r="H129" s="377"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c r="AD129" s="302" t="n"/>
      <c r="AE129" s="302" t="n"/>
      <c r="AF129" s="302" t="n"/>
      <c r="AG129" s="302" t="n"/>
      <c r="AH129" s="302" t="n"/>
      <c r="AI129" s="302" t="n"/>
    </row>
    <row r="130" ht="10.5" customHeight="1" s="412">
      <c r="A130" s="302" t="n"/>
      <c r="B130" s="302" t="n"/>
      <c r="C130" s="302" t="n"/>
      <c r="D130" s="302" t="n"/>
      <c r="E130" s="302" t="n"/>
      <c r="F130" s="302" t="n"/>
      <c r="G130" s="302" t="n"/>
      <c r="H130" s="377"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c r="AD130" s="302" t="n"/>
      <c r="AE130" s="302" t="n"/>
      <c r="AF130" s="302" t="n"/>
      <c r="AG130" s="302" t="n"/>
      <c r="AH130" s="302" t="n"/>
      <c r="AI130" s="302" t="n"/>
    </row>
    <row r="131" ht="10.5" customHeight="1" s="412">
      <c r="A131" s="302" t="n"/>
      <c r="B131" s="302" t="n"/>
      <c r="C131" s="302" t="n"/>
      <c r="D131" s="302" t="n"/>
      <c r="E131" s="302" t="n"/>
      <c r="F131" s="302" t="n"/>
      <c r="G131" s="302" t="n"/>
      <c r="H131" s="377"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c r="AD131" s="302" t="n"/>
      <c r="AE131" s="302" t="n"/>
      <c r="AF131" s="302" t="n"/>
      <c r="AG131" s="302" t="n"/>
      <c r="AH131" s="302" t="n"/>
      <c r="AI131" s="302" t="n"/>
    </row>
    <row r="132" ht="10.5" customHeight="1" s="412">
      <c r="A132" s="302" t="n"/>
      <c r="B132" s="302" t="n"/>
      <c r="C132" s="302" t="n"/>
      <c r="D132" s="302" t="n"/>
      <c r="E132" s="302" t="n"/>
      <c r="F132" s="302" t="n"/>
      <c r="G132" s="302" t="n"/>
      <c r="H132" s="377"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c r="AD132" s="302" t="n"/>
      <c r="AE132" s="302" t="n"/>
      <c r="AF132" s="302" t="n"/>
      <c r="AG132" s="302" t="n"/>
      <c r="AH132" s="302" t="n"/>
      <c r="AI132" s="302" t="n"/>
    </row>
    <row r="133" ht="10.5" customHeight="1" s="412">
      <c r="A133" s="302" t="n"/>
      <c r="B133" s="302" t="n"/>
      <c r="C133" s="302" t="n"/>
      <c r="D133" s="302" t="n"/>
      <c r="E133" s="302" t="n"/>
      <c r="F133" s="302" t="n"/>
      <c r="G133" s="302" t="n"/>
      <c r="H133" s="377"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c r="AD133" s="302" t="n"/>
      <c r="AE133" s="302" t="n"/>
      <c r="AF133" s="302" t="n"/>
      <c r="AG133" s="302" t="n"/>
      <c r="AH133" s="302" t="n"/>
      <c r="AI133" s="302" t="n"/>
    </row>
    <row r="134" ht="10.5" customHeight="1" s="412">
      <c r="A134" s="302" t="n"/>
      <c r="B134" s="302" t="n"/>
      <c r="C134" s="302" t="n"/>
      <c r="D134" s="302" t="n"/>
      <c r="E134" s="302" t="n"/>
      <c r="F134" s="302" t="n"/>
      <c r="G134" s="302" t="n"/>
      <c r="H134" s="377"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c r="AD134" s="302" t="n"/>
      <c r="AE134" s="302" t="n"/>
      <c r="AF134" s="302" t="n"/>
      <c r="AG134" s="302" t="n"/>
      <c r="AH134" s="302" t="n"/>
      <c r="AI134" s="302" t="n"/>
    </row>
    <row r="135" ht="10.5" customHeight="1" s="412">
      <c r="A135" s="302" t="n"/>
      <c r="B135" s="302" t="n"/>
      <c r="C135" s="302" t="n"/>
      <c r="D135" s="302" t="n"/>
      <c r="E135" s="302" t="n"/>
      <c r="F135" s="302" t="n"/>
      <c r="G135" s="302" t="n"/>
      <c r="H135" s="377"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c r="AD135" s="302" t="n"/>
      <c r="AE135" s="302" t="n"/>
      <c r="AF135" s="302" t="n"/>
      <c r="AG135" s="302" t="n"/>
      <c r="AH135" s="302" t="n"/>
      <c r="AI135" s="302" t="n"/>
    </row>
    <row r="136" ht="10.5" customHeight="1" s="412">
      <c r="A136" s="302" t="n"/>
      <c r="B136" s="302" t="n"/>
      <c r="C136" s="302" t="n"/>
      <c r="D136" s="302" t="n"/>
      <c r="E136" s="302" t="n"/>
      <c r="F136" s="302" t="n"/>
      <c r="G136" s="302" t="n"/>
      <c r="H136" s="377"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c r="AD136" s="302" t="n"/>
      <c r="AE136" s="302" t="n"/>
      <c r="AF136" s="302" t="n"/>
      <c r="AG136" s="302" t="n"/>
      <c r="AH136" s="302" t="n"/>
      <c r="AI136" s="302" t="n"/>
    </row>
    <row r="137" ht="10.5" customHeight="1" s="412">
      <c r="A137" s="302" t="n"/>
      <c r="B137" s="302" t="n"/>
      <c r="C137" s="302" t="n"/>
      <c r="D137" s="302" t="n"/>
      <c r="E137" s="302" t="n"/>
      <c r="F137" s="302" t="n"/>
      <c r="G137" s="302" t="n"/>
      <c r="H137" s="377"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c r="AD137" s="302" t="n"/>
      <c r="AE137" s="302" t="n"/>
      <c r="AF137" s="302" t="n"/>
      <c r="AG137" s="302" t="n"/>
      <c r="AH137" s="302" t="n"/>
      <c r="AI137" s="302" t="n"/>
    </row>
    <row r="138" ht="10.5" customHeight="1" s="412">
      <c r="A138" s="302" t="n"/>
      <c r="B138" s="302" t="n"/>
      <c r="C138" s="302" t="n"/>
      <c r="D138" s="302" t="n"/>
      <c r="E138" s="302" t="n"/>
      <c r="F138" s="302" t="n"/>
      <c r="G138" s="302" t="n"/>
      <c r="H138" s="377"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c r="AD138" s="302" t="n"/>
      <c r="AE138" s="302" t="n"/>
      <c r="AF138" s="302" t="n"/>
      <c r="AG138" s="302" t="n"/>
      <c r="AH138" s="302" t="n"/>
      <c r="AI138" s="302" t="n"/>
    </row>
    <row r="139" ht="10.5" customHeight="1" s="412">
      <c r="A139" s="302" t="n"/>
      <c r="B139" s="302" t="n"/>
      <c r="C139" s="302" t="n"/>
      <c r="D139" s="302" t="n"/>
      <c r="E139" s="302" t="n"/>
      <c r="F139" s="302" t="n"/>
      <c r="G139" s="302" t="n"/>
      <c r="H139" s="377"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c r="AD139" s="302" t="n"/>
      <c r="AE139" s="302" t="n"/>
      <c r="AF139" s="302" t="n"/>
      <c r="AG139" s="302" t="n"/>
      <c r="AH139" s="302" t="n"/>
      <c r="AI139" s="302" t="n"/>
    </row>
    <row r="140" ht="10.5" customHeight="1" s="412">
      <c r="A140" s="302" t="n"/>
      <c r="B140" s="302" t="n"/>
      <c r="C140" s="302" t="n"/>
      <c r="D140" s="302" t="n"/>
      <c r="E140" s="302" t="n"/>
      <c r="F140" s="302" t="n"/>
      <c r="G140" s="302" t="n"/>
      <c r="H140" s="377"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c r="AD140" s="302" t="n"/>
      <c r="AE140" s="302" t="n"/>
      <c r="AF140" s="302" t="n"/>
      <c r="AG140" s="302" t="n"/>
      <c r="AH140" s="302" t="n"/>
      <c r="AI140" s="302" t="n"/>
    </row>
    <row r="141" ht="10.5" customHeight="1" s="412">
      <c r="A141" s="302" t="n"/>
      <c r="B141" s="302" t="n"/>
      <c r="C141" s="302" t="n"/>
      <c r="D141" s="302" t="n"/>
      <c r="E141" s="302" t="n"/>
      <c r="F141" s="302" t="n"/>
      <c r="G141" s="302" t="n"/>
      <c r="H141" s="377"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c r="AD141" s="302" t="n"/>
      <c r="AE141" s="302" t="n"/>
      <c r="AF141" s="302" t="n"/>
      <c r="AG141" s="302" t="n"/>
      <c r="AH141" s="302" t="n"/>
      <c r="AI141" s="302" t="n"/>
    </row>
    <row r="142" ht="10.5" customHeight="1" s="412">
      <c r="A142" s="302" t="n"/>
      <c r="B142" s="302" t="n"/>
      <c r="C142" s="302" t="n"/>
      <c r="D142" s="302" t="n"/>
      <c r="E142" s="302" t="n"/>
      <c r="F142" s="302" t="n"/>
      <c r="G142" s="302" t="n"/>
      <c r="H142" s="377"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c r="AD142" s="302" t="n"/>
      <c r="AE142" s="302" t="n"/>
      <c r="AF142" s="302" t="n"/>
      <c r="AG142" s="302" t="n"/>
      <c r="AH142" s="302" t="n"/>
      <c r="AI142" s="302" t="n"/>
    </row>
    <row r="143" ht="10.5" customHeight="1" s="412">
      <c r="A143" s="302" t="n"/>
      <c r="B143" s="302" t="n"/>
      <c r="C143" s="302" t="n"/>
      <c r="D143" s="302" t="n"/>
      <c r="E143" s="302" t="n"/>
      <c r="F143" s="302" t="n"/>
      <c r="G143" s="302" t="n"/>
      <c r="H143" s="377"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c r="AD143" s="302" t="n"/>
      <c r="AE143" s="302" t="n"/>
      <c r="AF143" s="302" t="n"/>
      <c r="AG143" s="302" t="n"/>
      <c r="AH143" s="302" t="n"/>
      <c r="AI143" s="302" t="n"/>
    </row>
    <row r="144" ht="10.5" customHeight="1" s="412">
      <c r="A144" s="302" t="n"/>
      <c r="B144" s="302" t="n"/>
      <c r="C144" s="302" t="n"/>
      <c r="D144" s="302" t="n"/>
      <c r="E144" s="302" t="n"/>
      <c r="F144" s="302" t="n"/>
      <c r="G144" s="302" t="n"/>
      <c r="H144" s="377"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c r="AD144" s="302" t="n"/>
      <c r="AE144" s="302" t="n"/>
      <c r="AF144" s="302" t="n"/>
      <c r="AG144" s="302" t="n"/>
      <c r="AH144" s="302" t="n"/>
      <c r="AI144" s="302" t="n"/>
    </row>
    <row r="145" ht="10.5" customHeight="1" s="412">
      <c r="A145" s="302" t="n"/>
      <c r="B145" s="302" t="n"/>
      <c r="C145" s="302" t="n"/>
      <c r="D145" s="302" t="n"/>
      <c r="E145" s="302" t="n"/>
      <c r="F145" s="302" t="n"/>
      <c r="G145" s="302" t="n"/>
      <c r="H145" s="377"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c r="AD145" s="302" t="n"/>
      <c r="AE145" s="302" t="n"/>
      <c r="AF145" s="302" t="n"/>
      <c r="AG145" s="302" t="n"/>
      <c r="AH145" s="302" t="n"/>
      <c r="AI145" s="302" t="n"/>
    </row>
    <row r="146" ht="10.5" customHeight="1" s="412">
      <c r="A146" s="302" t="n"/>
      <c r="B146" s="302" t="n"/>
      <c r="C146" s="302" t="n"/>
      <c r="D146" s="302" t="n"/>
      <c r="E146" s="302" t="n"/>
      <c r="F146" s="302" t="n"/>
      <c r="G146" s="302" t="n"/>
      <c r="H146" s="377"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c r="AD146" s="302" t="n"/>
      <c r="AE146" s="302" t="n"/>
      <c r="AF146" s="302" t="n"/>
      <c r="AG146" s="302" t="n"/>
      <c r="AH146" s="302" t="n"/>
      <c r="AI146" s="302" t="n"/>
    </row>
    <row r="147" ht="10.5" customHeight="1" s="412">
      <c r="A147" s="302" t="n"/>
      <c r="B147" s="302" t="n"/>
      <c r="C147" s="302" t="n"/>
      <c r="D147" s="302" t="n"/>
      <c r="E147" s="302" t="n"/>
      <c r="F147" s="302" t="n"/>
      <c r="G147" s="302" t="n"/>
      <c r="H147" s="377"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c r="AD147" s="302" t="n"/>
      <c r="AE147" s="302" t="n"/>
      <c r="AF147" s="302" t="n"/>
      <c r="AG147" s="302" t="n"/>
      <c r="AH147" s="302" t="n"/>
      <c r="AI147" s="302" t="n"/>
    </row>
    <row r="148" ht="10.5" customHeight="1" s="412">
      <c r="A148" s="302" t="n"/>
      <c r="B148" s="302" t="n"/>
      <c r="C148" s="302" t="n"/>
      <c r="D148" s="302" t="n"/>
      <c r="E148" s="302" t="n"/>
      <c r="F148" s="302" t="n"/>
      <c r="G148" s="302" t="n"/>
      <c r="H148" s="377"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c r="AD148" s="302" t="n"/>
      <c r="AE148" s="302" t="n"/>
      <c r="AF148" s="302" t="n"/>
      <c r="AG148" s="302" t="n"/>
      <c r="AH148" s="302" t="n"/>
      <c r="AI148" s="302" t="n"/>
    </row>
    <row r="149" ht="10.5" customHeight="1" s="412">
      <c r="A149" s="302" t="n"/>
      <c r="B149" s="302" t="n"/>
      <c r="C149" s="302" t="n"/>
      <c r="D149" s="302" t="n"/>
      <c r="E149" s="302" t="n"/>
      <c r="F149" s="302" t="n"/>
      <c r="G149" s="302" t="n"/>
      <c r="H149" s="377"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c r="AD149" s="302" t="n"/>
      <c r="AE149" s="302" t="n"/>
      <c r="AF149" s="302" t="n"/>
      <c r="AG149" s="302" t="n"/>
      <c r="AH149" s="302" t="n"/>
      <c r="AI149" s="302" t="n"/>
    </row>
    <row r="150" ht="10.5" customHeight="1" s="412">
      <c r="A150" s="302" t="n"/>
      <c r="B150" s="302" t="n"/>
      <c r="C150" s="302" t="n"/>
      <c r="D150" s="302" t="n"/>
      <c r="E150" s="302" t="n"/>
      <c r="F150" s="302" t="n"/>
      <c r="G150" s="302" t="n"/>
      <c r="H150" s="377"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c r="AD150" s="302" t="n"/>
      <c r="AE150" s="302" t="n"/>
      <c r="AF150" s="302" t="n"/>
      <c r="AG150" s="302" t="n"/>
      <c r="AH150" s="302" t="n"/>
      <c r="AI150" s="302" t="n"/>
    </row>
    <row r="151" ht="10.5" customHeight="1" s="412">
      <c r="A151" s="302" t="n"/>
      <c r="B151" s="302" t="n"/>
      <c r="C151" s="302" t="n"/>
      <c r="D151" s="302" t="n"/>
      <c r="E151" s="302" t="n"/>
      <c r="F151" s="302" t="n"/>
      <c r="G151" s="302" t="n"/>
      <c r="H151" s="377"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c r="AD151" s="302" t="n"/>
      <c r="AE151" s="302" t="n"/>
      <c r="AF151" s="302" t="n"/>
      <c r="AG151" s="302" t="n"/>
      <c r="AH151" s="302" t="n"/>
      <c r="AI151" s="302" t="n"/>
    </row>
    <row r="152" ht="10.5" customHeight="1" s="412">
      <c r="A152" s="302" t="n"/>
      <c r="B152" s="302" t="n"/>
      <c r="C152" s="302" t="n"/>
      <c r="D152" s="302" t="n"/>
      <c r="E152" s="302" t="n"/>
      <c r="F152" s="302" t="n"/>
      <c r="G152" s="302" t="n"/>
      <c r="H152" s="377"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c r="AD152" s="302" t="n"/>
      <c r="AE152" s="302" t="n"/>
      <c r="AF152" s="302" t="n"/>
      <c r="AG152" s="302" t="n"/>
      <c r="AH152" s="302" t="n"/>
      <c r="AI152" s="302" t="n"/>
    </row>
    <row r="153" ht="10.5" customHeight="1" s="412">
      <c r="A153" s="302" t="n"/>
      <c r="B153" s="302" t="n"/>
      <c r="C153" s="302" t="n"/>
      <c r="D153" s="302" t="n"/>
      <c r="E153" s="302" t="n"/>
      <c r="F153" s="302" t="n"/>
      <c r="G153" s="302" t="n"/>
      <c r="H153" s="377"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c r="AD153" s="302" t="n"/>
      <c r="AE153" s="302" t="n"/>
      <c r="AF153" s="302" t="n"/>
      <c r="AG153" s="302" t="n"/>
      <c r="AH153" s="302" t="n"/>
      <c r="AI153" s="302" t="n"/>
    </row>
    <row r="154" ht="10.5" customHeight="1" s="412">
      <c r="A154" s="302" t="n"/>
      <c r="B154" s="302" t="n"/>
      <c r="C154" s="302" t="n"/>
      <c r="D154" s="302" t="n"/>
      <c r="E154" s="302" t="n"/>
      <c r="F154" s="302" t="n"/>
      <c r="G154" s="302" t="n"/>
      <c r="H154" s="377"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c r="AD154" s="302" t="n"/>
      <c r="AE154" s="302" t="n"/>
      <c r="AF154" s="302" t="n"/>
      <c r="AG154" s="302" t="n"/>
      <c r="AH154" s="302" t="n"/>
      <c r="AI154" s="302" t="n"/>
    </row>
    <row r="155" ht="10.5" customHeight="1" s="412">
      <c r="A155" s="302" t="n"/>
      <c r="B155" s="302" t="n"/>
      <c r="C155" s="302" t="n"/>
      <c r="D155" s="302" t="n"/>
      <c r="E155" s="302" t="n"/>
      <c r="F155" s="302" t="n"/>
      <c r="G155" s="302" t="n"/>
      <c r="H155" s="377"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c r="AD155" s="302" t="n"/>
      <c r="AE155" s="302" t="n"/>
      <c r="AF155" s="302" t="n"/>
      <c r="AG155" s="302" t="n"/>
      <c r="AH155" s="302" t="n"/>
      <c r="AI155" s="302" t="n"/>
    </row>
    <row r="156" ht="10.5" customHeight="1" s="412">
      <c r="A156" s="302" t="n"/>
      <c r="B156" s="302" t="n"/>
      <c r="C156" s="302" t="n"/>
      <c r="D156" s="302" t="n"/>
      <c r="E156" s="302" t="n"/>
      <c r="F156" s="302" t="n"/>
      <c r="G156" s="302" t="n"/>
      <c r="H156" s="377"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c r="AD156" s="302" t="n"/>
      <c r="AE156" s="302" t="n"/>
      <c r="AF156" s="302" t="n"/>
      <c r="AG156" s="302" t="n"/>
      <c r="AH156" s="302" t="n"/>
      <c r="AI156" s="302" t="n"/>
    </row>
    <row r="157" ht="10.5" customHeight="1" s="412">
      <c r="A157" s="302" t="n"/>
      <c r="B157" s="302" t="n"/>
      <c r="C157" s="302" t="n"/>
      <c r="D157" s="302" t="n"/>
      <c r="E157" s="302" t="n"/>
      <c r="F157" s="302" t="n"/>
      <c r="G157" s="302" t="n"/>
      <c r="H157" s="377"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c r="AD157" s="302" t="n"/>
      <c r="AE157" s="302" t="n"/>
      <c r="AF157" s="302" t="n"/>
      <c r="AG157" s="302" t="n"/>
      <c r="AH157" s="302" t="n"/>
      <c r="AI157" s="302" t="n"/>
    </row>
    <row r="158" ht="10.5" customHeight="1" s="412">
      <c r="A158" s="302" t="n"/>
      <c r="B158" s="302" t="n"/>
      <c r="C158" s="302" t="n"/>
      <c r="D158" s="302" t="n"/>
      <c r="E158" s="302" t="n"/>
      <c r="F158" s="302" t="n"/>
      <c r="G158" s="302" t="n"/>
      <c r="H158" s="377"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c r="AD158" s="302" t="n"/>
      <c r="AE158" s="302" t="n"/>
      <c r="AF158" s="302" t="n"/>
      <c r="AG158" s="302" t="n"/>
      <c r="AH158" s="302" t="n"/>
      <c r="AI158" s="302" t="n"/>
    </row>
    <row r="159" ht="10.5" customHeight="1" s="412">
      <c r="A159" s="302" t="n"/>
      <c r="B159" s="302" t="n"/>
      <c r="C159" s="302" t="n"/>
      <c r="D159" s="302" t="n"/>
      <c r="E159" s="302" t="n"/>
      <c r="F159" s="302" t="n"/>
      <c r="G159" s="302" t="n"/>
      <c r="H159" s="377"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c r="AD159" s="302" t="n"/>
      <c r="AE159" s="302" t="n"/>
      <c r="AF159" s="302" t="n"/>
      <c r="AG159" s="302" t="n"/>
      <c r="AH159" s="302" t="n"/>
      <c r="AI159" s="302" t="n"/>
    </row>
    <row r="160" ht="10.5" customHeight="1" s="412">
      <c r="A160" s="302" t="n"/>
      <c r="B160" s="302" t="n"/>
      <c r="C160" s="302" t="n"/>
      <c r="D160" s="302" t="n"/>
      <c r="E160" s="302" t="n"/>
      <c r="F160" s="302" t="n"/>
      <c r="G160" s="302" t="n"/>
      <c r="H160" s="377"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c r="AD160" s="302" t="n"/>
      <c r="AE160" s="302" t="n"/>
      <c r="AF160" s="302" t="n"/>
      <c r="AG160" s="302" t="n"/>
      <c r="AH160" s="302" t="n"/>
      <c r="AI160" s="302" t="n"/>
    </row>
    <row r="161" ht="10.5" customHeight="1" s="412">
      <c r="A161" s="302" t="n"/>
      <c r="B161" s="302" t="n"/>
      <c r="C161" s="302" t="n"/>
      <c r="D161" s="302" t="n"/>
      <c r="E161" s="302" t="n"/>
      <c r="F161" s="302" t="n"/>
      <c r="G161" s="302" t="n"/>
      <c r="H161" s="377"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c r="AD161" s="302" t="n"/>
      <c r="AE161" s="302" t="n"/>
      <c r="AF161" s="302" t="n"/>
      <c r="AG161" s="302" t="n"/>
      <c r="AH161" s="302" t="n"/>
      <c r="AI161" s="302" t="n"/>
    </row>
    <row r="162" ht="10.5" customHeight="1" s="412">
      <c r="A162" s="302" t="n"/>
      <c r="B162" s="302" t="n"/>
      <c r="C162" s="302" t="n"/>
      <c r="D162" s="302" t="n"/>
      <c r="E162" s="302" t="n"/>
      <c r="F162" s="302" t="n"/>
      <c r="G162" s="302" t="n"/>
      <c r="H162" s="377"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c r="AD162" s="302" t="n"/>
      <c r="AE162" s="302" t="n"/>
      <c r="AF162" s="302" t="n"/>
      <c r="AG162" s="302" t="n"/>
      <c r="AH162" s="302" t="n"/>
      <c r="AI162" s="302" t="n"/>
    </row>
    <row r="163" ht="10.5" customHeight="1" s="412">
      <c r="A163" s="302" t="n"/>
      <c r="B163" s="302" t="n"/>
      <c r="C163" s="302" t="n"/>
      <c r="D163" s="302" t="n"/>
      <c r="E163" s="302" t="n"/>
      <c r="F163" s="302" t="n"/>
      <c r="G163" s="302" t="n"/>
      <c r="H163" s="377"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c r="AD163" s="302" t="n"/>
      <c r="AE163" s="302" t="n"/>
      <c r="AF163" s="302" t="n"/>
      <c r="AG163" s="302" t="n"/>
      <c r="AH163" s="302" t="n"/>
      <c r="AI163" s="302" t="n"/>
    </row>
    <row r="164" ht="10.5" customHeight="1" s="412">
      <c r="A164" s="302" t="n"/>
      <c r="B164" s="302" t="n"/>
      <c r="C164" s="302" t="n"/>
      <c r="D164" s="302" t="n"/>
      <c r="E164" s="302" t="n"/>
      <c r="F164" s="302" t="n"/>
      <c r="G164" s="302" t="n"/>
      <c r="H164" s="377"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c r="AD164" s="302" t="n"/>
      <c r="AE164" s="302" t="n"/>
      <c r="AF164" s="302" t="n"/>
      <c r="AG164" s="302" t="n"/>
      <c r="AH164" s="302" t="n"/>
      <c r="AI164" s="302" t="n"/>
    </row>
    <row r="165" ht="10.5" customHeight="1" s="412">
      <c r="A165" s="302" t="n"/>
      <c r="B165" s="302" t="n"/>
      <c r="C165" s="302" t="n"/>
      <c r="D165" s="302" t="n"/>
      <c r="E165" s="302" t="n"/>
      <c r="F165" s="302" t="n"/>
      <c r="G165" s="302" t="n"/>
      <c r="H165" s="377"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c r="AD165" s="302" t="n"/>
      <c r="AE165" s="302" t="n"/>
      <c r="AF165" s="302" t="n"/>
      <c r="AG165" s="302" t="n"/>
      <c r="AH165" s="302" t="n"/>
      <c r="AI165" s="302" t="n"/>
    </row>
    <row r="166" ht="10.5" customHeight="1" s="412">
      <c r="A166" s="302" t="n"/>
      <c r="B166" s="302" t="n"/>
      <c r="C166" s="302" t="n"/>
      <c r="D166" s="302" t="n"/>
      <c r="E166" s="302" t="n"/>
      <c r="F166" s="302" t="n"/>
      <c r="G166" s="302" t="n"/>
      <c r="H166" s="377"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c r="AD166" s="302" t="n"/>
      <c r="AE166" s="302" t="n"/>
      <c r="AF166" s="302" t="n"/>
      <c r="AG166" s="302" t="n"/>
      <c r="AH166" s="302" t="n"/>
      <c r="AI166" s="302" t="n"/>
    </row>
    <row r="167" ht="10.5" customHeight="1" s="412">
      <c r="A167" s="302" t="n"/>
      <c r="B167" s="302" t="n"/>
      <c r="C167" s="302" t="n"/>
      <c r="D167" s="302" t="n"/>
      <c r="E167" s="302" t="n"/>
      <c r="F167" s="302" t="n"/>
      <c r="G167" s="302" t="n"/>
      <c r="H167" s="377"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c r="AD167" s="302" t="n"/>
      <c r="AE167" s="302" t="n"/>
      <c r="AF167" s="302" t="n"/>
      <c r="AG167" s="302" t="n"/>
      <c r="AH167" s="302" t="n"/>
      <c r="AI167" s="302" t="n"/>
    </row>
    <row r="168" ht="10.5" customHeight="1" s="412">
      <c r="A168" s="302" t="n"/>
      <c r="B168" s="302" t="n"/>
      <c r="C168" s="302" t="n"/>
      <c r="D168" s="302" t="n"/>
      <c r="E168" s="302" t="n"/>
      <c r="F168" s="302" t="n"/>
      <c r="G168" s="302" t="n"/>
      <c r="H168" s="377"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c r="AD168" s="302" t="n"/>
      <c r="AE168" s="302" t="n"/>
      <c r="AF168" s="302" t="n"/>
      <c r="AG168" s="302" t="n"/>
      <c r="AH168" s="302" t="n"/>
      <c r="AI168" s="302" t="n"/>
    </row>
    <row r="169" ht="10.5" customHeight="1" s="412">
      <c r="A169" s="302" t="n"/>
      <c r="B169" s="302" t="n"/>
      <c r="C169" s="302" t="n"/>
      <c r="D169" s="302" t="n"/>
      <c r="E169" s="302" t="n"/>
      <c r="F169" s="302" t="n"/>
      <c r="G169" s="302" t="n"/>
      <c r="H169" s="377"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c r="AD169" s="302" t="n"/>
      <c r="AE169" s="302" t="n"/>
      <c r="AF169" s="302" t="n"/>
      <c r="AG169" s="302" t="n"/>
      <c r="AH169" s="302" t="n"/>
      <c r="AI169" s="302" t="n"/>
    </row>
    <row r="170" ht="10.5" customHeight="1" s="412">
      <c r="A170" s="302" t="n"/>
      <c r="B170" s="302" t="n"/>
      <c r="C170" s="302" t="n"/>
      <c r="D170" s="302" t="n"/>
      <c r="E170" s="302" t="n"/>
      <c r="F170" s="302" t="n"/>
      <c r="G170" s="302" t="n"/>
      <c r="H170" s="377"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c r="AD170" s="302" t="n"/>
      <c r="AE170" s="302" t="n"/>
      <c r="AF170" s="302" t="n"/>
      <c r="AG170" s="302" t="n"/>
      <c r="AH170" s="302" t="n"/>
      <c r="AI170" s="302" t="n"/>
    </row>
    <row r="171" ht="10.5" customHeight="1" s="412">
      <c r="A171" s="302" t="n"/>
      <c r="B171" s="302" t="n"/>
      <c r="C171" s="302" t="n"/>
      <c r="D171" s="302" t="n"/>
      <c r="E171" s="302" t="n"/>
      <c r="F171" s="302" t="n"/>
      <c r="G171" s="302" t="n"/>
      <c r="H171" s="377"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c r="AD171" s="302" t="n"/>
      <c r="AE171" s="302" t="n"/>
      <c r="AF171" s="302" t="n"/>
      <c r="AG171" s="302" t="n"/>
      <c r="AH171" s="302" t="n"/>
      <c r="AI171" s="302" t="n"/>
    </row>
    <row r="172" ht="10.5" customHeight="1" s="412">
      <c r="A172" s="302" t="n"/>
      <c r="B172" s="302" t="n"/>
      <c r="C172" s="302" t="n"/>
      <c r="D172" s="302" t="n"/>
      <c r="E172" s="302" t="n"/>
      <c r="F172" s="302" t="n"/>
      <c r="G172" s="302" t="n"/>
      <c r="H172" s="377"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c r="AD172" s="302" t="n"/>
      <c r="AE172" s="302" t="n"/>
      <c r="AF172" s="302" t="n"/>
      <c r="AG172" s="302" t="n"/>
      <c r="AH172" s="302" t="n"/>
      <c r="AI172" s="302" t="n"/>
    </row>
    <row r="173" ht="10.5" customHeight="1" s="412">
      <c r="A173" s="302" t="n"/>
      <c r="B173" s="302" t="n"/>
      <c r="C173" s="302" t="n"/>
      <c r="D173" s="302" t="n"/>
      <c r="E173" s="302" t="n"/>
      <c r="F173" s="302" t="n"/>
      <c r="G173" s="302" t="n"/>
      <c r="H173" s="377"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c r="AD173" s="302" t="n"/>
      <c r="AE173" s="302" t="n"/>
      <c r="AF173" s="302" t="n"/>
      <c r="AG173" s="302" t="n"/>
      <c r="AH173" s="302" t="n"/>
      <c r="AI173" s="302" t="n"/>
    </row>
    <row r="174" ht="10.5" customHeight="1" s="412">
      <c r="A174" s="302" t="n"/>
      <c r="B174" s="302" t="n"/>
      <c r="C174" s="302" t="n"/>
      <c r="D174" s="302" t="n"/>
      <c r="E174" s="302" t="n"/>
      <c r="F174" s="302" t="n"/>
      <c r="G174" s="302" t="n"/>
      <c r="H174" s="377"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c r="AD174" s="302" t="n"/>
      <c r="AE174" s="302" t="n"/>
      <c r="AF174" s="302" t="n"/>
      <c r="AG174" s="302" t="n"/>
      <c r="AH174" s="302" t="n"/>
      <c r="AI174" s="302" t="n"/>
    </row>
    <row r="175" ht="10.5" customHeight="1" s="412">
      <c r="A175" s="302" t="n"/>
      <c r="B175" s="302" t="n"/>
      <c r="C175" s="302" t="n"/>
      <c r="D175" s="302" t="n"/>
      <c r="E175" s="302" t="n"/>
      <c r="F175" s="302" t="n"/>
      <c r="G175" s="302" t="n"/>
      <c r="H175" s="377"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c r="AD175" s="302" t="n"/>
      <c r="AE175" s="302" t="n"/>
      <c r="AF175" s="302" t="n"/>
      <c r="AG175" s="302" t="n"/>
      <c r="AH175" s="302" t="n"/>
      <c r="AI175" s="302" t="n"/>
    </row>
    <row r="176" ht="10.5" customHeight="1" s="412">
      <c r="A176" s="302" t="n"/>
      <c r="B176" s="302" t="n"/>
      <c r="C176" s="302" t="n"/>
      <c r="D176" s="302" t="n"/>
      <c r="E176" s="302" t="n"/>
      <c r="F176" s="302" t="n"/>
      <c r="G176" s="302" t="n"/>
      <c r="H176" s="377"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c r="AD176" s="302" t="n"/>
      <c r="AE176" s="302" t="n"/>
      <c r="AF176" s="302" t="n"/>
      <c r="AG176" s="302" t="n"/>
      <c r="AH176" s="302" t="n"/>
      <c r="AI176" s="302" t="n"/>
    </row>
    <row r="177" ht="10.5" customHeight="1" s="412">
      <c r="A177" s="302" t="n"/>
      <c r="B177" s="302" t="n"/>
      <c r="C177" s="302" t="n"/>
      <c r="D177" s="302" t="n"/>
      <c r="E177" s="302" t="n"/>
      <c r="F177" s="302" t="n"/>
      <c r="G177" s="302" t="n"/>
      <c r="H177" s="377"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c r="AD177" s="302" t="n"/>
      <c r="AE177" s="302" t="n"/>
      <c r="AF177" s="302" t="n"/>
      <c r="AG177" s="302" t="n"/>
      <c r="AH177" s="302" t="n"/>
      <c r="AI177" s="302" t="n"/>
    </row>
    <row r="178" ht="10.5" customHeight="1" s="412">
      <c r="A178" s="302" t="n"/>
      <c r="B178" s="302" t="n"/>
      <c r="C178" s="302" t="n"/>
      <c r="D178" s="302" t="n"/>
      <c r="E178" s="302" t="n"/>
      <c r="F178" s="302" t="n"/>
      <c r="G178" s="302" t="n"/>
      <c r="H178" s="377"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c r="AD178" s="302" t="n"/>
      <c r="AE178" s="302" t="n"/>
      <c r="AF178" s="302" t="n"/>
      <c r="AG178" s="302" t="n"/>
      <c r="AH178" s="302" t="n"/>
      <c r="AI178" s="302" t="n"/>
    </row>
    <row r="179" ht="10.5" customHeight="1" s="412">
      <c r="A179" s="302" t="n"/>
      <c r="B179" s="302" t="n"/>
      <c r="C179" s="302" t="n"/>
      <c r="D179" s="302" t="n"/>
      <c r="E179" s="302" t="n"/>
      <c r="F179" s="302" t="n"/>
      <c r="G179" s="302" t="n"/>
      <c r="H179" s="377"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c r="AD179" s="302" t="n"/>
      <c r="AE179" s="302" t="n"/>
      <c r="AF179" s="302" t="n"/>
      <c r="AG179" s="302" t="n"/>
      <c r="AH179" s="302" t="n"/>
      <c r="AI179" s="302" t="n"/>
    </row>
    <row r="180" ht="10.5" customHeight="1" s="412">
      <c r="A180" s="302" t="n"/>
      <c r="B180" s="302" t="n"/>
      <c r="C180" s="302" t="n"/>
      <c r="D180" s="302" t="n"/>
      <c r="E180" s="302" t="n"/>
      <c r="F180" s="302" t="n"/>
      <c r="G180" s="302" t="n"/>
      <c r="H180" s="377"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c r="AD180" s="302" t="n"/>
      <c r="AE180" s="302" t="n"/>
      <c r="AF180" s="302" t="n"/>
      <c r="AG180" s="302" t="n"/>
      <c r="AH180" s="302" t="n"/>
      <c r="AI180" s="302" t="n"/>
    </row>
    <row r="181" ht="10.5" customHeight="1" s="412">
      <c r="A181" s="302" t="n"/>
      <c r="B181" s="302" t="n"/>
      <c r="C181" s="302" t="n"/>
      <c r="D181" s="302" t="n"/>
      <c r="E181" s="302" t="n"/>
      <c r="F181" s="302" t="n"/>
      <c r="G181" s="302" t="n"/>
      <c r="H181" s="377"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c r="AD181" s="302" t="n"/>
      <c r="AE181" s="302" t="n"/>
      <c r="AF181" s="302" t="n"/>
      <c r="AG181" s="302" t="n"/>
      <c r="AH181" s="302" t="n"/>
      <c r="AI181" s="302" t="n"/>
    </row>
    <row r="182" ht="10.5" customHeight="1" s="412">
      <c r="A182" s="302" t="n"/>
      <c r="B182" s="302" t="n"/>
      <c r="C182" s="302" t="n"/>
      <c r="D182" s="302" t="n"/>
      <c r="E182" s="302" t="n"/>
      <c r="F182" s="302" t="n"/>
      <c r="G182" s="302" t="n"/>
      <c r="H182" s="377"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c r="AD182" s="302" t="n"/>
      <c r="AE182" s="302" t="n"/>
      <c r="AF182" s="302" t="n"/>
      <c r="AG182" s="302" t="n"/>
      <c r="AH182" s="302" t="n"/>
      <c r="AI182" s="302" t="n"/>
    </row>
    <row r="183" ht="10.5" customHeight="1" s="412">
      <c r="A183" s="302" t="n"/>
      <c r="B183" s="302" t="n"/>
      <c r="C183" s="302" t="n"/>
      <c r="D183" s="302" t="n"/>
      <c r="E183" s="302" t="n"/>
      <c r="F183" s="302" t="n"/>
      <c r="G183" s="302" t="n"/>
      <c r="H183" s="377"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c r="AD183" s="302" t="n"/>
      <c r="AE183" s="302" t="n"/>
      <c r="AF183" s="302" t="n"/>
      <c r="AG183" s="302" t="n"/>
      <c r="AH183" s="302" t="n"/>
      <c r="AI183" s="302" t="n"/>
    </row>
    <row r="184" ht="10.5" customHeight="1" s="412">
      <c r="A184" s="302" t="n"/>
      <c r="B184" s="302" t="n"/>
      <c r="C184" s="302" t="n"/>
      <c r="D184" s="302" t="n"/>
      <c r="E184" s="302" t="n"/>
      <c r="F184" s="302" t="n"/>
      <c r="G184" s="302" t="n"/>
      <c r="H184" s="377"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c r="AD184" s="302" t="n"/>
      <c r="AE184" s="302" t="n"/>
      <c r="AF184" s="302" t="n"/>
      <c r="AG184" s="302" t="n"/>
      <c r="AH184" s="302" t="n"/>
      <c r="AI184" s="302" t="n"/>
    </row>
    <row r="185" ht="10.5" customHeight="1" s="412">
      <c r="A185" s="302" t="n"/>
      <c r="B185" s="302" t="n"/>
      <c r="C185" s="302" t="n"/>
      <c r="D185" s="302" t="n"/>
      <c r="E185" s="302" t="n"/>
      <c r="F185" s="302" t="n"/>
      <c r="G185" s="302" t="n"/>
      <c r="H185" s="377"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c r="AD185" s="302" t="n"/>
      <c r="AE185" s="302" t="n"/>
      <c r="AF185" s="302" t="n"/>
      <c r="AG185" s="302" t="n"/>
      <c r="AH185" s="302" t="n"/>
      <c r="AI185" s="302" t="n"/>
    </row>
    <row r="186" ht="10.5" customHeight="1" s="412">
      <c r="A186" s="302" t="n"/>
      <c r="B186" s="302" t="n"/>
      <c r="C186" s="302" t="n"/>
      <c r="D186" s="302" t="n"/>
      <c r="E186" s="302" t="n"/>
      <c r="F186" s="302" t="n"/>
      <c r="G186" s="302" t="n"/>
      <c r="H186" s="377"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c r="AD186" s="302" t="n"/>
      <c r="AE186" s="302" t="n"/>
      <c r="AF186" s="302" t="n"/>
      <c r="AG186" s="302" t="n"/>
      <c r="AH186" s="302" t="n"/>
      <c r="AI186" s="302" t="n"/>
    </row>
    <row r="187" ht="10.5" customHeight="1" s="412">
      <c r="A187" s="302" t="n"/>
      <c r="B187" s="302" t="n"/>
      <c r="C187" s="302" t="n"/>
      <c r="D187" s="302" t="n"/>
      <c r="E187" s="302" t="n"/>
      <c r="F187" s="302" t="n"/>
      <c r="G187" s="302" t="n"/>
      <c r="H187" s="377"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c r="AD187" s="302" t="n"/>
      <c r="AE187" s="302" t="n"/>
      <c r="AF187" s="302" t="n"/>
      <c r="AG187" s="302" t="n"/>
      <c r="AH187" s="302" t="n"/>
      <c r="AI187" s="302" t="n"/>
    </row>
    <row r="188" ht="10.5" customHeight="1" s="412">
      <c r="A188" s="302" t="n"/>
      <c r="B188" s="302" t="n"/>
      <c r="C188" s="302" t="n"/>
      <c r="D188" s="302" t="n"/>
      <c r="E188" s="302" t="n"/>
      <c r="F188" s="302" t="n"/>
      <c r="G188" s="302" t="n"/>
      <c r="H188" s="377"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c r="AD188" s="302" t="n"/>
      <c r="AE188" s="302" t="n"/>
      <c r="AF188" s="302" t="n"/>
      <c r="AG188" s="302" t="n"/>
      <c r="AH188" s="302" t="n"/>
      <c r="AI188" s="302" t="n"/>
    </row>
    <row r="189" ht="10.5" customHeight="1" s="412">
      <c r="A189" s="302" t="n"/>
      <c r="B189" s="302" t="n"/>
      <c r="C189" s="302" t="n"/>
      <c r="D189" s="302" t="n"/>
      <c r="E189" s="302" t="n"/>
      <c r="F189" s="302" t="n"/>
      <c r="G189" s="302" t="n"/>
      <c r="H189" s="377"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c r="AD189" s="302" t="n"/>
      <c r="AE189" s="302" t="n"/>
      <c r="AF189" s="302" t="n"/>
      <c r="AG189" s="302" t="n"/>
      <c r="AH189" s="302" t="n"/>
      <c r="AI189" s="302" t="n"/>
    </row>
    <row r="190" ht="10.5" customHeight="1" s="412">
      <c r="A190" s="302" t="n"/>
      <c r="B190" s="302" t="n"/>
      <c r="C190" s="302" t="n"/>
      <c r="D190" s="302" t="n"/>
      <c r="E190" s="302" t="n"/>
      <c r="F190" s="302" t="n"/>
      <c r="G190" s="302" t="n"/>
      <c r="H190" s="377"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c r="AD190" s="302" t="n"/>
      <c r="AE190" s="302" t="n"/>
      <c r="AF190" s="302" t="n"/>
      <c r="AG190" s="302" t="n"/>
      <c r="AH190" s="302" t="n"/>
      <c r="AI190" s="302" t="n"/>
    </row>
    <row r="191" ht="10.5" customHeight="1" s="412">
      <c r="A191" s="302" t="n"/>
      <c r="B191" s="302" t="n"/>
      <c r="C191" s="302" t="n"/>
      <c r="D191" s="302" t="n"/>
      <c r="E191" s="302" t="n"/>
      <c r="F191" s="302" t="n"/>
      <c r="G191" s="302" t="n"/>
      <c r="H191" s="377"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c r="AD191" s="302" t="n"/>
      <c r="AE191" s="302" t="n"/>
      <c r="AF191" s="302" t="n"/>
      <c r="AG191" s="302" t="n"/>
      <c r="AH191" s="302" t="n"/>
      <c r="AI191" s="302" t="n"/>
    </row>
    <row r="192" ht="10.5" customHeight="1" s="412">
      <c r="A192" s="302" t="n"/>
      <c r="B192" s="302" t="n"/>
      <c r="C192" s="302" t="n"/>
      <c r="D192" s="302" t="n"/>
      <c r="E192" s="302" t="n"/>
      <c r="F192" s="302" t="n"/>
      <c r="G192" s="302" t="n"/>
      <c r="H192" s="377"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c r="AD192" s="302" t="n"/>
      <c r="AE192" s="302" t="n"/>
      <c r="AF192" s="302" t="n"/>
      <c r="AG192" s="302" t="n"/>
      <c r="AH192" s="302" t="n"/>
      <c r="AI192" s="302" t="n"/>
    </row>
    <row r="193" ht="10.5" customHeight="1" s="412">
      <c r="A193" s="302" t="n"/>
      <c r="B193" s="302" t="n"/>
      <c r="C193" s="302" t="n"/>
      <c r="D193" s="302" t="n"/>
      <c r="E193" s="302" t="n"/>
      <c r="F193" s="302" t="n"/>
      <c r="G193" s="302" t="n"/>
      <c r="H193" s="377"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c r="AD193" s="302" t="n"/>
      <c r="AE193" s="302" t="n"/>
      <c r="AF193" s="302" t="n"/>
      <c r="AG193" s="302" t="n"/>
      <c r="AH193" s="302" t="n"/>
      <c r="AI193" s="302" t="n"/>
    </row>
    <row r="194" ht="10.5" customHeight="1" s="412">
      <c r="A194" s="302" t="n"/>
      <c r="B194" s="302" t="n"/>
      <c r="C194" s="302" t="n"/>
      <c r="D194" s="302" t="n"/>
      <c r="E194" s="302" t="n"/>
      <c r="F194" s="302" t="n"/>
      <c r="G194" s="302" t="n"/>
      <c r="H194" s="377"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c r="AD194" s="302" t="n"/>
      <c r="AE194" s="302" t="n"/>
      <c r="AF194" s="302" t="n"/>
      <c r="AG194" s="302" t="n"/>
      <c r="AH194" s="302" t="n"/>
      <c r="AI194" s="302" t="n"/>
    </row>
    <row r="195" ht="10.5" customHeight="1" s="412">
      <c r="A195" s="302" t="n"/>
      <c r="B195" s="302" t="n"/>
      <c r="C195" s="302" t="n"/>
      <c r="D195" s="302" t="n"/>
      <c r="E195" s="302" t="n"/>
      <c r="F195" s="302" t="n"/>
      <c r="G195" s="302" t="n"/>
      <c r="H195" s="377"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c r="AD195" s="302" t="n"/>
      <c r="AE195" s="302" t="n"/>
      <c r="AF195" s="302" t="n"/>
      <c r="AG195" s="302" t="n"/>
      <c r="AH195" s="302" t="n"/>
      <c r="AI195" s="302" t="n"/>
    </row>
    <row r="196" ht="10.5" customHeight="1" s="412">
      <c r="A196" s="302" t="n"/>
      <c r="B196" s="302" t="n"/>
      <c r="C196" s="302" t="n"/>
      <c r="D196" s="302" t="n"/>
      <c r="E196" s="302" t="n"/>
      <c r="F196" s="302" t="n"/>
      <c r="G196" s="302" t="n"/>
      <c r="H196" s="377"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c r="AD196" s="302" t="n"/>
      <c r="AE196" s="302" t="n"/>
      <c r="AF196" s="302" t="n"/>
      <c r="AG196" s="302" t="n"/>
      <c r="AH196" s="302" t="n"/>
      <c r="AI196" s="302" t="n"/>
    </row>
    <row r="197" ht="10.5" customHeight="1" s="412">
      <c r="A197" s="302" t="n"/>
      <c r="B197" s="302" t="n"/>
      <c r="C197" s="302" t="n"/>
      <c r="D197" s="302" t="n"/>
      <c r="E197" s="302" t="n"/>
      <c r="F197" s="302" t="n"/>
      <c r="G197" s="302" t="n"/>
      <c r="H197" s="377"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c r="AD197" s="302" t="n"/>
      <c r="AE197" s="302" t="n"/>
      <c r="AF197" s="302" t="n"/>
      <c r="AG197" s="302" t="n"/>
      <c r="AH197" s="302" t="n"/>
      <c r="AI197" s="302" t="n"/>
    </row>
    <row r="198" ht="10.5" customHeight="1" s="412">
      <c r="A198" s="302" t="n"/>
      <c r="B198" s="302" t="n"/>
      <c r="C198" s="302" t="n"/>
      <c r="D198" s="302" t="n"/>
      <c r="E198" s="302" t="n"/>
      <c r="F198" s="302" t="n"/>
      <c r="G198" s="302" t="n"/>
      <c r="H198" s="377"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c r="AD198" s="302" t="n"/>
      <c r="AE198" s="302" t="n"/>
      <c r="AF198" s="302" t="n"/>
      <c r="AG198" s="302" t="n"/>
      <c r="AH198" s="302" t="n"/>
      <c r="AI198" s="302" t="n"/>
    </row>
    <row r="199" ht="10.5" customHeight="1" s="412">
      <c r="A199" s="302" t="n"/>
      <c r="B199" s="302" t="n"/>
      <c r="C199" s="302" t="n"/>
      <c r="D199" s="302" t="n"/>
      <c r="E199" s="302" t="n"/>
      <c r="F199" s="302" t="n"/>
      <c r="G199" s="302" t="n"/>
      <c r="H199" s="377"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c r="AD199" s="302" t="n"/>
      <c r="AE199" s="302" t="n"/>
      <c r="AF199" s="302" t="n"/>
      <c r="AG199" s="302" t="n"/>
      <c r="AH199" s="302" t="n"/>
      <c r="AI199" s="302" t="n"/>
    </row>
    <row r="200" ht="10.5" customHeight="1" s="412">
      <c r="A200" s="302" t="n"/>
      <c r="B200" s="302" t="n"/>
      <c r="C200" s="302" t="n"/>
      <c r="D200" s="302" t="n"/>
      <c r="E200" s="302" t="n"/>
      <c r="F200" s="302" t="n"/>
      <c r="G200" s="302" t="n"/>
      <c r="H200" s="377"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c r="AD200" s="302" t="n"/>
      <c r="AE200" s="302" t="n"/>
      <c r="AF200" s="302" t="n"/>
      <c r="AG200" s="302" t="n"/>
      <c r="AH200" s="302" t="n"/>
      <c r="AI200" s="302" t="n"/>
    </row>
    <row r="201" ht="10.5" customHeight="1" s="412">
      <c r="A201" s="302" t="n"/>
      <c r="B201" s="302" t="n"/>
      <c r="C201" s="302" t="n"/>
      <c r="D201" s="302" t="n"/>
      <c r="E201" s="302" t="n"/>
      <c r="F201" s="302" t="n"/>
      <c r="G201" s="302" t="n"/>
      <c r="H201" s="377"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c r="AD201" s="302" t="n"/>
      <c r="AE201" s="302" t="n"/>
      <c r="AF201" s="302" t="n"/>
      <c r="AG201" s="302" t="n"/>
      <c r="AH201" s="302" t="n"/>
      <c r="AI201" s="302" t="n"/>
    </row>
    <row r="202" ht="10.5" customHeight="1" s="412">
      <c r="A202" s="302" t="n"/>
      <c r="B202" s="302" t="n"/>
      <c r="C202" s="302" t="n"/>
      <c r="D202" s="302" t="n"/>
      <c r="E202" s="302" t="n"/>
      <c r="F202" s="302" t="n"/>
      <c r="G202" s="302" t="n"/>
      <c r="H202" s="377"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c r="AD202" s="302" t="n"/>
      <c r="AE202" s="302" t="n"/>
      <c r="AF202" s="302" t="n"/>
      <c r="AG202" s="302" t="n"/>
      <c r="AH202" s="302" t="n"/>
      <c r="AI202" s="302" t="n"/>
    </row>
    <row r="203" ht="10.5" customHeight="1" s="412">
      <c r="A203" s="302" t="n"/>
      <c r="B203" s="302" t="n"/>
      <c r="C203" s="302" t="n"/>
      <c r="D203" s="302" t="n"/>
      <c r="E203" s="302" t="n"/>
      <c r="F203" s="302" t="n"/>
      <c r="G203" s="302" t="n"/>
      <c r="H203" s="377"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c r="AD203" s="302" t="n"/>
      <c r="AE203" s="302" t="n"/>
      <c r="AF203" s="302" t="n"/>
      <c r="AG203" s="302" t="n"/>
      <c r="AH203" s="302" t="n"/>
      <c r="AI203" s="302" t="n"/>
    </row>
    <row r="204" ht="10.5" customHeight="1" s="412">
      <c r="A204" s="302" t="n"/>
      <c r="B204" s="302" t="n"/>
      <c r="C204" s="302" t="n"/>
      <c r="D204" s="302" t="n"/>
      <c r="E204" s="302" t="n"/>
      <c r="F204" s="302" t="n"/>
      <c r="G204" s="302" t="n"/>
      <c r="H204" s="377"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c r="AD204" s="302" t="n"/>
      <c r="AE204" s="302" t="n"/>
      <c r="AF204" s="302" t="n"/>
      <c r="AG204" s="302" t="n"/>
      <c r="AH204" s="302" t="n"/>
      <c r="AI204" s="302" t="n"/>
    </row>
    <row r="205" ht="10.5" customHeight="1" s="412">
      <c r="A205" s="302" t="n"/>
      <c r="B205" s="302" t="n"/>
      <c r="C205" s="302" t="n"/>
      <c r="D205" s="302" t="n"/>
      <c r="E205" s="302" t="n"/>
      <c r="F205" s="302" t="n"/>
      <c r="G205" s="302" t="n"/>
      <c r="H205" s="377"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c r="AD205" s="302" t="n"/>
      <c r="AE205" s="302" t="n"/>
      <c r="AF205" s="302" t="n"/>
      <c r="AG205" s="302" t="n"/>
      <c r="AH205" s="302" t="n"/>
      <c r="AI205" s="302" t="n"/>
    </row>
    <row r="206" ht="10.5" customHeight="1" s="412">
      <c r="A206" s="302" t="n"/>
      <c r="B206" s="302" t="n"/>
      <c r="C206" s="302" t="n"/>
      <c r="D206" s="302" t="n"/>
      <c r="E206" s="302" t="n"/>
      <c r="F206" s="302" t="n"/>
      <c r="G206" s="302" t="n"/>
      <c r="H206" s="377"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c r="AD206" s="302" t="n"/>
      <c r="AE206" s="302" t="n"/>
      <c r="AF206" s="302" t="n"/>
      <c r="AG206" s="302" t="n"/>
      <c r="AH206" s="302" t="n"/>
      <c r="AI206" s="302" t="n"/>
    </row>
    <row r="207" ht="10.5" customHeight="1" s="412">
      <c r="A207" s="302" t="n"/>
      <c r="B207" s="302" t="n"/>
      <c r="C207" s="302" t="n"/>
      <c r="D207" s="302" t="n"/>
      <c r="E207" s="302" t="n"/>
      <c r="F207" s="302" t="n"/>
      <c r="G207" s="302" t="n"/>
      <c r="H207" s="377"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c r="AD207" s="302" t="n"/>
      <c r="AE207" s="302" t="n"/>
      <c r="AF207" s="302" t="n"/>
      <c r="AG207" s="302" t="n"/>
      <c r="AH207" s="302" t="n"/>
      <c r="AI207" s="302" t="n"/>
    </row>
    <row r="208" ht="10.5" customHeight="1" s="412">
      <c r="A208" s="302" t="n"/>
      <c r="B208" s="302" t="n"/>
      <c r="C208" s="302" t="n"/>
      <c r="D208" s="302" t="n"/>
      <c r="E208" s="302" t="n"/>
      <c r="F208" s="302" t="n"/>
      <c r="G208" s="302" t="n"/>
      <c r="H208" s="377"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c r="AD208" s="302" t="n"/>
      <c r="AE208" s="302" t="n"/>
      <c r="AF208" s="302" t="n"/>
      <c r="AG208" s="302" t="n"/>
      <c r="AH208" s="302" t="n"/>
      <c r="AI208" s="302" t="n"/>
    </row>
    <row r="209" ht="10.5" customHeight="1" s="412">
      <c r="A209" s="302" t="n"/>
      <c r="B209" s="302" t="n"/>
      <c r="C209" s="302" t="n"/>
      <c r="D209" s="302" t="n"/>
      <c r="E209" s="302" t="n"/>
      <c r="F209" s="302" t="n"/>
      <c r="G209" s="302" t="n"/>
      <c r="H209" s="377"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c r="AD209" s="302" t="n"/>
      <c r="AE209" s="302" t="n"/>
      <c r="AF209" s="302" t="n"/>
      <c r="AG209" s="302" t="n"/>
      <c r="AH209" s="302" t="n"/>
      <c r="AI209" s="302" t="n"/>
    </row>
    <row r="210" ht="10.5" customHeight="1" s="412">
      <c r="A210" s="302" t="n"/>
      <c r="B210" s="302" t="n"/>
      <c r="C210" s="302" t="n"/>
      <c r="D210" s="302" t="n"/>
      <c r="E210" s="302" t="n"/>
      <c r="F210" s="302" t="n"/>
      <c r="G210" s="302" t="n"/>
      <c r="H210" s="377"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c r="AD210" s="302" t="n"/>
      <c r="AE210" s="302" t="n"/>
      <c r="AF210" s="302" t="n"/>
      <c r="AG210" s="302" t="n"/>
      <c r="AH210" s="302" t="n"/>
      <c r="AI210" s="302" t="n"/>
    </row>
    <row r="211" ht="10.5" customHeight="1" s="412">
      <c r="A211" s="302" t="n"/>
      <c r="B211" s="302" t="n"/>
      <c r="C211" s="302" t="n"/>
      <c r="D211" s="302" t="n"/>
      <c r="E211" s="302" t="n"/>
      <c r="F211" s="302" t="n"/>
      <c r="G211" s="302" t="n"/>
      <c r="H211" s="377"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c r="AD211" s="302" t="n"/>
      <c r="AE211" s="302" t="n"/>
      <c r="AF211" s="302" t="n"/>
      <c r="AG211" s="302" t="n"/>
      <c r="AH211" s="302" t="n"/>
      <c r="AI211" s="302" t="n"/>
    </row>
    <row r="212" ht="10.5" customHeight="1" s="412">
      <c r="A212" s="302" t="n"/>
      <c r="B212" s="302" t="n"/>
      <c r="C212" s="302" t="n"/>
      <c r="D212" s="302" t="n"/>
      <c r="E212" s="302" t="n"/>
      <c r="F212" s="302" t="n"/>
      <c r="G212" s="302" t="n"/>
      <c r="H212" s="377"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c r="AD212" s="302" t="n"/>
      <c r="AE212" s="302" t="n"/>
      <c r="AF212" s="302" t="n"/>
      <c r="AG212" s="302" t="n"/>
      <c r="AH212" s="302" t="n"/>
      <c r="AI212" s="302" t="n"/>
    </row>
    <row r="213" ht="10.5" customHeight="1" s="412">
      <c r="A213" s="302" t="n"/>
      <c r="B213" s="302" t="n"/>
      <c r="C213" s="302" t="n"/>
      <c r="D213" s="302" t="n"/>
      <c r="E213" s="302" t="n"/>
      <c r="F213" s="302" t="n"/>
      <c r="G213" s="302" t="n"/>
      <c r="H213" s="377"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c r="AD213" s="302" t="n"/>
      <c r="AE213" s="302" t="n"/>
      <c r="AF213" s="302" t="n"/>
      <c r="AG213" s="302" t="n"/>
      <c r="AH213" s="302" t="n"/>
      <c r="AI213" s="302" t="n"/>
    </row>
    <row r="214" ht="10.5" customHeight="1" s="412">
      <c r="A214" s="302" t="n"/>
      <c r="B214" s="302" t="n"/>
      <c r="C214" s="302" t="n"/>
      <c r="D214" s="302" t="n"/>
      <c r="E214" s="302" t="n"/>
      <c r="F214" s="302" t="n"/>
      <c r="G214" s="302" t="n"/>
      <c r="H214" s="377"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c r="AD214" s="302" t="n"/>
      <c r="AE214" s="302" t="n"/>
      <c r="AF214" s="302" t="n"/>
      <c r="AG214" s="302" t="n"/>
      <c r="AH214" s="302" t="n"/>
      <c r="AI214" s="302" t="n"/>
    </row>
    <row r="215" ht="10.5" customHeight="1" s="412">
      <c r="A215" s="302" t="n"/>
      <c r="B215" s="302" t="n"/>
      <c r="C215" s="302" t="n"/>
      <c r="D215" s="302" t="n"/>
      <c r="E215" s="302" t="n"/>
      <c r="F215" s="302" t="n"/>
      <c r="G215" s="302" t="n"/>
      <c r="H215" s="377"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c r="AD215" s="302" t="n"/>
      <c r="AE215" s="302" t="n"/>
      <c r="AF215" s="302" t="n"/>
      <c r="AG215" s="302" t="n"/>
      <c r="AH215" s="302" t="n"/>
      <c r="AI215" s="302" t="n"/>
    </row>
    <row r="216" ht="10.5" customHeight="1" s="412">
      <c r="A216" s="302" t="n"/>
      <c r="B216" s="302" t="n"/>
      <c r="C216" s="302" t="n"/>
      <c r="D216" s="302" t="n"/>
      <c r="E216" s="302" t="n"/>
      <c r="F216" s="302" t="n"/>
      <c r="G216" s="302" t="n"/>
      <c r="H216" s="377"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c r="AD216" s="302" t="n"/>
      <c r="AE216" s="302" t="n"/>
      <c r="AF216" s="302" t="n"/>
      <c r="AG216" s="302" t="n"/>
      <c r="AH216" s="302" t="n"/>
      <c r="AI216" s="302" t="n"/>
    </row>
    <row r="217" ht="10.5" customHeight="1" s="412">
      <c r="A217" s="302" t="n"/>
      <c r="B217" s="302" t="n"/>
      <c r="C217" s="302" t="n"/>
      <c r="D217" s="302" t="n"/>
      <c r="E217" s="302" t="n"/>
      <c r="F217" s="302" t="n"/>
      <c r="G217" s="302" t="n"/>
      <c r="H217" s="377"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c r="AD217" s="302" t="n"/>
      <c r="AE217" s="302" t="n"/>
      <c r="AF217" s="302" t="n"/>
      <c r="AG217" s="302" t="n"/>
      <c r="AH217" s="302" t="n"/>
      <c r="AI217" s="302" t="n"/>
    </row>
    <row r="218" ht="10.5" customHeight="1" s="412">
      <c r="A218" s="302" t="n"/>
      <c r="B218" s="302" t="n"/>
      <c r="C218" s="302" t="n"/>
      <c r="D218" s="302" t="n"/>
      <c r="E218" s="302" t="n"/>
      <c r="F218" s="302" t="n"/>
      <c r="G218" s="302" t="n"/>
      <c r="H218" s="377"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c r="AD218" s="302" t="n"/>
      <c r="AE218" s="302" t="n"/>
      <c r="AF218" s="302" t="n"/>
      <c r="AG218" s="302" t="n"/>
      <c r="AH218" s="302" t="n"/>
      <c r="AI218" s="302" t="n"/>
    </row>
    <row r="219" ht="10.5" customHeight="1" s="412">
      <c r="A219" s="302" t="n"/>
      <c r="B219" s="302" t="n"/>
      <c r="C219" s="302" t="n"/>
      <c r="D219" s="302" t="n"/>
      <c r="E219" s="302" t="n"/>
      <c r="F219" s="302" t="n"/>
      <c r="G219" s="302" t="n"/>
      <c r="H219" s="377"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c r="AD219" s="302" t="n"/>
      <c r="AE219" s="302" t="n"/>
      <c r="AF219" s="302" t="n"/>
      <c r="AG219" s="302" t="n"/>
      <c r="AH219" s="302" t="n"/>
      <c r="AI219" s="302" t="n"/>
    </row>
    <row r="220" ht="10.5" customHeight="1" s="412">
      <c r="A220" s="302" t="n"/>
      <c r="B220" s="302" t="n"/>
      <c r="C220" s="302" t="n"/>
      <c r="D220" s="302" t="n"/>
      <c r="E220" s="302" t="n"/>
      <c r="F220" s="302" t="n"/>
      <c r="G220" s="302" t="n"/>
      <c r="H220" s="377"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c r="AD220" s="302" t="n"/>
      <c r="AE220" s="302" t="n"/>
      <c r="AF220" s="302" t="n"/>
      <c r="AG220" s="302" t="n"/>
      <c r="AH220" s="302" t="n"/>
      <c r="AI220" s="302" t="n"/>
    </row>
    <row r="221" ht="10.5" customHeight="1" s="412">
      <c r="A221" s="302" t="n"/>
      <c r="B221" s="302" t="n"/>
      <c r="C221" s="302" t="n"/>
      <c r="D221" s="302" t="n"/>
      <c r="E221" s="302" t="n"/>
      <c r="F221" s="302" t="n"/>
      <c r="G221" s="302" t="n"/>
      <c r="H221" s="377"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c r="AD221" s="302" t="n"/>
      <c r="AE221" s="302" t="n"/>
      <c r="AF221" s="302" t="n"/>
      <c r="AG221" s="302" t="n"/>
      <c r="AH221" s="302" t="n"/>
      <c r="AI221" s="302" t="n"/>
    </row>
    <row r="222" ht="10.5" customHeight="1" s="412">
      <c r="A222" s="302" t="n"/>
      <c r="B222" s="302" t="n"/>
      <c r="C222" s="302" t="n"/>
      <c r="D222" s="302" t="n"/>
      <c r="E222" s="302" t="n"/>
      <c r="F222" s="302" t="n"/>
      <c r="G222" s="302" t="n"/>
      <c r="H222" s="377"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c r="AD222" s="302" t="n"/>
      <c r="AE222" s="302" t="n"/>
      <c r="AF222" s="302" t="n"/>
      <c r="AG222" s="302" t="n"/>
      <c r="AH222" s="302" t="n"/>
      <c r="AI222" s="302" t="n"/>
    </row>
    <row r="223" ht="10.5" customHeight="1" s="412">
      <c r="A223" s="302" t="n"/>
      <c r="B223" s="302" t="n"/>
      <c r="C223" s="302" t="n"/>
      <c r="D223" s="302" t="n"/>
      <c r="E223" s="302" t="n"/>
      <c r="F223" s="302" t="n"/>
      <c r="G223" s="302" t="n"/>
      <c r="H223" s="377"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c r="AD223" s="302" t="n"/>
      <c r="AE223" s="302" t="n"/>
      <c r="AF223" s="302" t="n"/>
      <c r="AG223" s="302" t="n"/>
      <c r="AH223" s="302" t="n"/>
      <c r="AI223" s="302" t="n"/>
    </row>
    <row r="224" ht="10.5" customHeight="1" s="412">
      <c r="A224" s="302" t="n"/>
      <c r="B224" s="302" t="n"/>
      <c r="C224" s="302" t="n"/>
      <c r="D224" s="302" t="n"/>
      <c r="E224" s="302" t="n"/>
      <c r="F224" s="302" t="n"/>
      <c r="G224" s="302" t="n"/>
      <c r="H224" s="377"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c r="AD224" s="302" t="n"/>
      <c r="AE224" s="302" t="n"/>
      <c r="AF224" s="302" t="n"/>
      <c r="AG224" s="302" t="n"/>
      <c r="AH224" s="302" t="n"/>
      <c r="AI224" s="302" t="n"/>
    </row>
    <row r="225" ht="10.5" customHeight="1" s="412">
      <c r="A225" s="302" t="n"/>
      <c r="B225" s="302" t="n"/>
      <c r="C225" s="302" t="n"/>
      <c r="D225" s="302" t="n"/>
      <c r="E225" s="302" t="n"/>
      <c r="F225" s="302" t="n"/>
      <c r="G225" s="302" t="n"/>
      <c r="H225" s="377"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c r="AD225" s="302" t="n"/>
      <c r="AE225" s="302" t="n"/>
      <c r="AF225" s="302" t="n"/>
      <c r="AG225" s="302" t="n"/>
      <c r="AH225" s="302" t="n"/>
      <c r="AI225" s="302" t="n"/>
    </row>
    <row r="226" ht="10.5" customHeight="1" s="412">
      <c r="A226" s="302" t="n"/>
      <c r="B226" s="302" t="n"/>
      <c r="C226" s="302" t="n"/>
      <c r="D226" s="302" t="n"/>
      <c r="E226" s="302" t="n"/>
      <c r="F226" s="302" t="n"/>
      <c r="G226" s="302" t="n"/>
      <c r="H226" s="377"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c r="AD226" s="302" t="n"/>
      <c r="AE226" s="302" t="n"/>
      <c r="AF226" s="302" t="n"/>
      <c r="AG226" s="302" t="n"/>
      <c r="AH226" s="302" t="n"/>
      <c r="AI226" s="302" t="n"/>
    </row>
    <row r="227" ht="10.5" customHeight="1" s="412">
      <c r="A227" s="302" t="n"/>
      <c r="B227" s="302" t="n"/>
      <c r="C227" s="302" t="n"/>
      <c r="D227" s="302" t="n"/>
      <c r="E227" s="302" t="n"/>
      <c r="F227" s="302" t="n"/>
      <c r="G227" s="302" t="n"/>
      <c r="H227" s="377"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c r="AD227" s="302" t="n"/>
      <c r="AE227" s="302" t="n"/>
      <c r="AF227" s="302" t="n"/>
      <c r="AG227" s="302" t="n"/>
      <c r="AH227" s="302" t="n"/>
      <c r="AI227" s="302" t="n"/>
    </row>
    <row r="228" ht="10.5" customHeight="1" s="412">
      <c r="A228" s="302" t="n"/>
      <c r="B228" s="302" t="n"/>
      <c r="C228" s="302" t="n"/>
      <c r="D228" s="302" t="n"/>
      <c r="E228" s="302" t="n"/>
      <c r="F228" s="302" t="n"/>
      <c r="G228" s="302" t="n"/>
      <c r="H228" s="377"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c r="AD228" s="302" t="n"/>
      <c r="AE228" s="302" t="n"/>
      <c r="AF228" s="302" t="n"/>
      <c r="AG228" s="302" t="n"/>
      <c r="AH228" s="302" t="n"/>
      <c r="AI228" s="302" t="n"/>
    </row>
    <row r="229" ht="10.5" customHeight="1" s="412">
      <c r="A229" s="302" t="n"/>
      <c r="B229" s="302" t="n"/>
      <c r="C229" s="302" t="n"/>
      <c r="D229" s="302" t="n"/>
      <c r="E229" s="302" t="n"/>
      <c r="F229" s="302" t="n"/>
      <c r="G229" s="302" t="n"/>
      <c r="H229" s="377"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c r="AD229" s="302" t="n"/>
      <c r="AE229" s="302" t="n"/>
      <c r="AF229" s="302" t="n"/>
      <c r="AG229" s="302" t="n"/>
      <c r="AH229" s="302" t="n"/>
      <c r="AI229" s="302" t="n"/>
    </row>
    <row r="230" ht="10.5" customHeight="1" s="412">
      <c r="A230" s="302" t="n"/>
      <c r="B230" s="302" t="n"/>
      <c r="C230" s="302" t="n"/>
      <c r="D230" s="302" t="n"/>
      <c r="E230" s="302" t="n"/>
      <c r="F230" s="302" t="n"/>
      <c r="G230" s="302" t="n"/>
      <c r="H230" s="377"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c r="AD230" s="302" t="n"/>
      <c r="AE230" s="302" t="n"/>
      <c r="AF230" s="302" t="n"/>
      <c r="AG230" s="302" t="n"/>
      <c r="AH230" s="302" t="n"/>
      <c r="AI230" s="302" t="n"/>
    </row>
    <row r="231" ht="10.5" customHeight="1" s="412">
      <c r="A231" s="302" t="n"/>
      <c r="B231" s="302" t="n"/>
      <c r="C231" s="302" t="n"/>
      <c r="D231" s="302" t="n"/>
      <c r="E231" s="302" t="n"/>
      <c r="F231" s="302" t="n"/>
      <c r="G231" s="302" t="n"/>
      <c r="H231" s="377"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c r="AD231" s="302" t="n"/>
      <c r="AE231" s="302" t="n"/>
      <c r="AF231" s="302" t="n"/>
      <c r="AG231" s="302" t="n"/>
      <c r="AH231" s="302" t="n"/>
      <c r="AI231" s="302" t="n"/>
    </row>
    <row r="232" ht="10.5" customHeight="1" s="412">
      <c r="A232" s="302" t="n"/>
      <c r="B232" s="302" t="n"/>
      <c r="C232" s="302" t="n"/>
      <c r="D232" s="302" t="n"/>
      <c r="E232" s="302" t="n"/>
      <c r="F232" s="302" t="n"/>
      <c r="G232" s="302" t="n"/>
      <c r="H232" s="377"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c r="AD232" s="302" t="n"/>
      <c r="AE232" s="302" t="n"/>
      <c r="AF232" s="302" t="n"/>
      <c r="AG232" s="302" t="n"/>
      <c r="AH232" s="302" t="n"/>
      <c r="AI232" s="302" t="n"/>
    </row>
    <row r="233" ht="10.5" customHeight="1" s="412">
      <c r="A233" s="302" t="n"/>
      <c r="B233" s="302" t="n"/>
      <c r="C233" s="302" t="n"/>
      <c r="D233" s="302" t="n"/>
      <c r="E233" s="302" t="n"/>
      <c r="F233" s="302" t="n"/>
      <c r="G233" s="302" t="n"/>
      <c r="H233" s="377"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c r="AD233" s="302" t="n"/>
      <c r="AE233" s="302" t="n"/>
      <c r="AF233" s="302" t="n"/>
      <c r="AG233" s="302" t="n"/>
      <c r="AH233" s="302" t="n"/>
      <c r="AI233" s="302" t="n"/>
    </row>
    <row r="234" ht="10.5" customHeight="1" s="412">
      <c r="A234" s="302" t="n"/>
      <c r="B234" s="302" t="n"/>
      <c r="C234" s="302" t="n"/>
      <c r="D234" s="302" t="n"/>
      <c r="E234" s="302" t="n"/>
      <c r="F234" s="302" t="n"/>
      <c r="G234" s="302" t="n"/>
      <c r="H234" s="377"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c r="AD234" s="302" t="n"/>
      <c r="AE234" s="302" t="n"/>
      <c r="AF234" s="302" t="n"/>
      <c r="AG234" s="302" t="n"/>
      <c r="AH234" s="302" t="n"/>
      <c r="AI234" s="302" t="n"/>
    </row>
    <row r="235" ht="10.5" customHeight="1" s="412">
      <c r="A235" s="302" t="n"/>
      <c r="B235" s="302" t="n"/>
      <c r="C235" s="302" t="n"/>
      <c r="D235" s="302" t="n"/>
      <c r="E235" s="302" t="n"/>
      <c r="F235" s="302" t="n"/>
      <c r="G235" s="302" t="n"/>
      <c r="H235" s="377"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c r="AD235" s="302" t="n"/>
      <c r="AE235" s="302" t="n"/>
      <c r="AF235" s="302" t="n"/>
      <c r="AG235" s="302" t="n"/>
      <c r="AH235" s="302" t="n"/>
      <c r="AI235" s="302" t="n"/>
    </row>
    <row r="236" ht="10.5" customHeight="1" s="412">
      <c r="A236" s="302" t="n"/>
      <c r="B236" s="302" t="n"/>
      <c r="C236" s="302" t="n"/>
      <c r="D236" s="302" t="n"/>
      <c r="E236" s="302" t="n"/>
      <c r="F236" s="302" t="n"/>
      <c r="G236" s="302" t="n"/>
      <c r="H236" s="377"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c r="AD236" s="302" t="n"/>
      <c r="AE236" s="302" t="n"/>
      <c r="AF236" s="302" t="n"/>
      <c r="AG236" s="302" t="n"/>
      <c r="AH236" s="302" t="n"/>
      <c r="AI236" s="302" t="n"/>
    </row>
    <row r="237" ht="10.5" customHeight="1" s="412">
      <c r="A237" s="302" t="n"/>
      <c r="B237" s="302" t="n"/>
      <c r="C237" s="302" t="n"/>
      <c r="D237" s="302" t="n"/>
      <c r="E237" s="302" t="n"/>
      <c r="F237" s="302" t="n"/>
      <c r="G237" s="302" t="n"/>
      <c r="H237" s="377"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c r="AD237" s="302" t="n"/>
      <c r="AE237" s="302" t="n"/>
      <c r="AF237" s="302" t="n"/>
      <c r="AG237" s="302" t="n"/>
      <c r="AH237" s="302" t="n"/>
      <c r="AI237" s="302" t="n"/>
    </row>
    <row r="238" ht="10.5" customHeight="1" s="412">
      <c r="A238" s="302" t="n"/>
      <c r="B238" s="302" t="n"/>
      <c r="C238" s="302" t="n"/>
      <c r="D238" s="302" t="n"/>
      <c r="E238" s="302" t="n"/>
      <c r="F238" s="302" t="n"/>
      <c r="G238" s="302" t="n"/>
      <c r="H238" s="377"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c r="AD238" s="302" t="n"/>
      <c r="AE238" s="302" t="n"/>
      <c r="AF238" s="302" t="n"/>
      <c r="AG238" s="302" t="n"/>
      <c r="AH238" s="302" t="n"/>
      <c r="AI238" s="302" t="n"/>
    </row>
    <row r="239" ht="10.5" customHeight="1" s="412">
      <c r="A239" s="302" t="n"/>
      <c r="B239" s="302" t="n"/>
      <c r="C239" s="302" t="n"/>
      <c r="D239" s="302" t="n"/>
      <c r="E239" s="302" t="n"/>
      <c r="F239" s="302" t="n"/>
      <c r="G239" s="302" t="n"/>
      <c r="H239" s="377"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c r="AD239" s="302" t="n"/>
      <c r="AE239" s="302" t="n"/>
      <c r="AF239" s="302" t="n"/>
      <c r="AG239" s="302" t="n"/>
      <c r="AH239" s="302" t="n"/>
      <c r="AI239" s="302" t="n"/>
    </row>
    <row r="240" ht="10.5" customHeight="1" s="412">
      <c r="A240" s="302" t="n"/>
      <c r="B240" s="302" t="n"/>
      <c r="C240" s="302" t="n"/>
      <c r="D240" s="302" t="n"/>
      <c r="E240" s="302" t="n"/>
      <c r="F240" s="302" t="n"/>
      <c r="G240" s="302" t="n"/>
      <c r="H240" s="377"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c r="AD240" s="302" t="n"/>
      <c r="AE240" s="302" t="n"/>
      <c r="AF240" s="302" t="n"/>
      <c r="AG240" s="302" t="n"/>
      <c r="AH240" s="302" t="n"/>
      <c r="AI240" s="302" t="n"/>
    </row>
    <row r="241" ht="10.5" customHeight="1" s="412">
      <c r="A241" s="302" t="n"/>
      <c r="B241" s="302" t="n"/>
      <c r="C241" s="302" t="n"/>
      <c r="D241" s="302" t="n"/>
      <c r="E241" s="302" t="n"/>
      <c r="F241" s="302" t="n"/>
      <c r="G241" s="302" t="n"/>
      <c r="H241" s="377"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c r="AD241" s="302" t="n"/>
      <c r="AE241" s="302" t="n"/>
      <c r="AF241" s="302" t="n"/>
      <c r="AG241" s="302" t="n"/>
      <c r="AH241" s="302" t="n"/>
      <c r="AI241" s="302" t="n"/>
    </row>
    <row r="242" ht="10.5" customHeight="1" s="412">
      <c r="A242" s="302" t="n"/>
      <c r="B242" s="302" t="n"/>
      <c r="C242" s="302" t="n"/>
      <c r="D242" s="302" t="n"/>
      <c r="E242" s="302" t="n"/>
      <c r="F242" s="302" t="n"/>
      <c r="G242" s="302" t="n"/>
      <c r="H242" s="377"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c r="AD242" s="302" t="n"/>
      <c r="AE242" s="302" t="n"/>
      <c r="AF242" s="302" t="n"/>
      <c r="AG242" s="302" t="n"/>
      <c r="AH242" s="302" t="n"/>
      <c r="AI242" s="302" t="n"/>
    </row>
    <row r="243" ht="10.5" customHeight="1" s="412">
      <c r="A243" s="302" t="n"/>
      <c r="B243" s="302" t="n"/>
      <c r="C243" s="302" t="n"/>
      <c r="D243" s="302" t="n"/>
      <c r="E243" s="302" t="n"/>
      <c r="F243" s="302" t="n"/>
      <c r="G243" s="302" t="n"/>
      <c r="H243" s="377"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c r="AD243" s="302" t="n"/>
      <c r="AE243" s="302" t="n"/>
      <c r="AF243" s="302" t="n"/>
      <c r="AG243" s="302" t="n"/>
      <c r="AH243" s="302" t="n"/>
      <c r="AI243" s="302" t="n"/>
    </row>
    <row r="244" ht="10.5" customHeight="1" s="412">
      <c r="A244" s="302" t="n"/>
      <c r="B244" s="302" t="n"/>
      <c r="C244" s="302" t="n"/>
      <c r="D244" s="302" t="n"/>
      <c r="E244" s="302" t="n"/>
      <c r="F244" s="302" t="n"/>
      <c r="G244" s="302" t="n"/>
      <c r="H244" s="377"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c r="AD244" s="302" t="n"/>
      <c r="AE244" s="302" t="n"/>
      <c r="AF244" s="302" t="n"/>
      <c r="AG244" s="302" t="n"/>
      <c r="AH244" s="302" t="n"/>
      <c r="AI244" s="302" t="n"/>
    </row>
    <row r="245" ht="10.5" customHeight="1" s="412">
      <c r="A245" s="302" t="n"/>
      <c r="B245" s="302" t="n"/>
      <c r="C245" s="302" t="n"/>
      <c r="D245" s="302" t="n"/>
      <c r="E245" s="302" t="n"/>
      <c r="F245" s="302" t="n"/>
      <c r="G245" s="302" t="n"/>
      <c r="H245" s="377"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c r="AD245" s="302" t="n"/>
      <c r="AE245" s="302" t="n"/>
      <c r="AF245" s="302" t="n"/>
      <c r="AG245" s="302" t="n"/>
      <c r="AH245" s="302" t="n"/>
      <c r="AI245" s="302" t="n"/>
    </row>
    <row r="246" ht="10.5" customHeight="1" s="412">
      <c r="A246" s="302" t="n"/>
      <c r="B246" s="302" t="n"/>
      <c r="C246" s="302" t="n"/>
      <c r="D246" s="302" t="n"/>
      <c r="E246" s="302" t="n"/>
      <c r="F246" s="302" t="n"/>
      <c r="G246" s="302" t="n"/>
      <c r="H246" s="377"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c r="AD246" s="302" t="n"/>
      <c r="AE246" s="302" t="n"/>
      <c r="AF246" s="302" t="n"/>
      <c r="AG246" s="302" t="n"/>
      <c r="AH246" s="302" t="n"/>
      <c r="AI246" s="302" t="n"/>
    </row>
    <row r="247" ht="10.5" customHeight="1" s="412">
      <c r="A247" s="302" t="n"/>
      <c r="B247" s="302" t="n"/>
      <c r="C247" s="302" t="n"/>
      <c r="D247" s="302" t="n"/>
      <c r="E247" s="302" t="n"/>
      <c r="F247" s="302" t="n"/>
      <c r="G247" s="302" t="n"/>
      <c r="H247" s="377"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c r="AD247" s="302" t="n"/>
      <c r="AE247" s="302" t="n"/>
      <c r="AF247" s="302" t="n"/>
      <c r="AG247" s="302" t="n"/>
      <c r="AH247" s="302" t="n"/>
      <c r="AI247" s="302" t="n"/>
    </row>
    <row r="248" ht="10.5" customHeight="1" s="412">
      <c r="A248" s="302" t="n"/>
      <c r="B248" s="302" t="n"/>
      <c r="C248" s="302" t="n"/>
      <c r="D248" s="302" t="n"/>
      <c r="E248" s="302" t="n"/>
      <c r="F248" s="302" t="n"/>
      <c r="G248" s="302" t="n"/>
      <c r="H248" s="377"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c r="AD248" s="302" t="n"/>
      <c r="AE248" s="302" t="n"/>
      <c r="AF248" s="302" t="n"/>
      <c r="AG248" s="302" t="n"/>
      <c r="AH248" s="302" t="n"/>
      <c r="AI248" s="302" t="n"/>
    </row>
    <row r="249" ht="10.5" customHeight="1" s="412">
      <c r="A249" s="302" t="n"/>
      <c r="B249" s="302" t="n"/>
      <c r="C249" s="302" t="n"/>
      <c r="D249" s="302" t="n"/>
      <c r="E249" s="302" t="n"/>
      <c r="F249" s="302" t="n"/>
      <c r="G249" s="302" t="n"/>
      <c r="H249" s="377"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c r="AD249" s="302" t="n"/>
      <c r="AE249" s="302" t="n"/>
      <c r="AF249" s="302" t="n"/>
      <c r="AG249" s="302" t="n"/>
      <c r="AH249" s="302" t="n"/>
      <c r="AI249" s="302" t="n"/>
    </row>
    <row r="250" ht="10.5" customHeight="1" s="412">
      <c r="A250" s="302" t="n"/>
      <c r="B250" s="302" t="n"/>
      <c r="C250" s="302" t="n"/>
      <c r="D250" s="302" t="n"/>
      <c r="E250" s="302" t="n"/>
      <c r="F250" s="302" t="n"/>
      <c r="G250" s="302" t="n"/>
      <c r="H250" s="377"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c r="AD250" s="302" t="n"/>
      <c r="AE250" s="302" t="n"/>
      <c r="AF250" s="302" t="n"/>
      <c r="AG250" s="302" t="n"/>
      <c r="AH250" s="302" t="n"/>
      <c r="AI250" s="302" t="n"/>
    </row>
    <row r="251" ht="10.5" customHeight="1" s="412">
      <c r="A251" s="302" t="n"/>
      <c r="B251" s="302" t="n"/>
      <c r="C251" s="302" t="n"/>
      <c r="D251" s="302" t="n"/>
      <c r="E251" s="302" t="n"/>
      <c r="F251" s="302" t="n"/>
      <c r="G251" s="302" t="n"/>
      <c r="H251" s="377"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c r="AD251" s="302" t="n"/>
      <c r="AE251" s="302" t="n"/>
      <c r="AF251" s="302" t="n"/>
      <c r="AG251" s="302" t="n"/>
      <c r="AH251" s="302" t="n"/>
      <c r="AI251" s="302" t="n"/>
    </row>
    <row r="252" ht="10.5" customHeight="1" s="412">
      <c r="A252" s="302" t="n"/>
      <c r="B252" s="302" t="n"/>
      <c r="C252" s="302" t="n"/>
      <c r="D252" s="302" t="n"/>
      <c r="E252" s="302" t="n"/>
      <c r="F252" s="302" t="n"/>
      <c r="G252" s="302" t="n"/>
      <c r="H252" s="377"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c r="AD252" s="302" t="n"/>
      <c r="AE252" s="302" t="n"/>
      <c r="AF252" s="302" t="n"/>
      <c r="AG252" s="302" t="n"/>
      <c r="AH252" s="302" t="n"/>
      <c r="AI252" s="302" t="n"/>
    </row>
    <row r="253" ht="10.5" customHeight="1" s="412">
      <c r="A253" s="302" t="n"/>
      <c r="B253" s="302" t="n"/>
      <c r="C253" s="302" t="n"/>
      <c r="D253" s="302" t="n"/>
      <c r="E253" s="302" t="n"/>
      <c r="F253" s="302" t="n"/>
      <c r="G253" s="302" t="n"/>
      <c r="H253" s="377"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c r="AD253" s="302" t="n"/>
      <c r="AE253" s="302" t="n"/>
      <c r="AF253" s="302" t="n"/>
      <c r="AG253" s="302" t="n"/>
      <c r="AH253" s="302" t="n"/>
      <c r="AI253" s="302" t="n"/>
    </row>
    <row r="254" ht="10.5" customHeight="1" s="412">
      <c r="A254" s="302" t="n"/>
      <c r="B254" s="302" t="n"/>
      <c r="C254" s="302" t="n"/>
      <c r="D254" s="302" t="n"/>
      <c r="E254" s="302" t="n"/>
      <c r="F254" s="302" t="n"/>
      <c r="G254" s="302" t="n"/>
      <c r="H254" s="377"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c r="AD254" s="302" t="n"/>
      <c r="AE254" s="302" t="n"/>
      <c r="AF254" s="302" t="n"/>
      <c r="AG254" s="302" t="n"/>
      <c r="AH254" s="302" t="n"/>
      <c r="AI254" s="302" t="n"/>
    </row>
    <row r="255" ht="10.5" customHeight="1" s="412">
      <c r="A255" s="302" t="n"/>
      <c r="B255" s="302" t="n"/>
      <c r="C255" s="302" t="n"/>
      <c r="D255" s="302" t="n"/>
      <c r="E255" s="302" t="n"/>
      <c r="F255" s="302" t="n"/>
      <c r="G255" s="302" t="n"/>
      <c r="H255" s="377"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c r="AD255" s="302" t="n"/>
      <c r="AE255" s="302" t="n"/>
      <c r="AF255" s="302" t="n"/>
      <c r="AG255" s="302" t="n"/>
      <c r="AH255" s="302" t="n"/>
      <c r="AI255" s="302" t="n"/>
    </row>
    <row r="256" ht="10.5" customHeight="1" s="412">
      <c r="A256" s="302" t="n"/>
      <c r="B256" s="302" t="n"/>
      <c r="C256" s="302" t="n"/>
      <c r="D256" s="302" t="n"/>
      <c r="E256" s="302" t="n"/>
      <c r="F256" s="302" t="n"/>
      <c r="G256" s="302" t="n"/>
      <c r="H256" s="377"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c r="AD256" s="302" t="n"/>
      <c r="AE256" s="302" t="n"/>
      <c r="AF256" s="302" t="n"/>
      <c r="AG256" s="302" t="n"/>
      <c r="AH256" s="302" t="n"/>
      <c r="AI256" s="302" t="n"/>
    </row>
    <row r="257" ht="10.5" customHeight="1" s="412">
      <c r="A257" s="302" t="n"/>
      <c r="B257" s="302" t="n"/>
      <c r="C257" s="302" t="n"/>
      <c r="D257" s="302" t="n"/>
      <c r="E257" s="302" t="n"/>
      <c r="F257" s="302" t="n"/>
      <c r="G257" s="302" t="n"/>
      <c r="H257" s="377"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c r="AD257" s="302" t="n"/>
      <c r="AE257" s="302" t="n"/>
      <c r="AF257" s="302" t="n"/>
      <c r="AG257" s="302" t="n"/>
      <c r="AH257" s="302" t="n"/>
      <c r="AI257" s="302" t="n"/>
    </row>
    <row r="258" ht="10.5" customHeight="1" s="412">
      <c r="A258" s="302" t="n"/>
      <c r="B258" s="302" t="n"/>
      <c r="C258" s="302" t="n"/>
      <c r="D258" s="302" t="n"/>
      <c r="E258" s="302" t="n"/>
      <c r="F258" s="302" t="n"/>
      <c r="G258" s="302" t="n"/>
      <c r="H258" s="377"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c r="AD258" s="302" t="n"/>
      <c r="AE258" s="302" t="n"/>
      <c r="AF258" s="302" t="n"/>
      <c r="AG258" s="302" t="n"/>
      <c r="AH258" s="302" t="n"/>
      <c r="AI258" s="302" t="n"/>
    </row>
    <row r="259" ht="10.5" customHeight="1" s="412">
      <c r="A259" s="302" t="n"/>
      <c r="B259" s="302" t="n"/>
      <c r="C259" s="302" t="n"/>
      <c r="D259" s="302" t="n"/>
      <c r="E259" s="302" t="n"/>
      <c r="F259" s="302" t="n"/>
      <c r="G259" s="302" t="n"/>
      <c r="H259" s="377"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c r="AD259" s="302" t="n"/>
      <c r="AE259" s="302" t="n"/>
      <c r="AF259" s="302" t="n"/>
      <c r="AG259" s="302" t="n"/>
      <c r="AH259" s="302" t="n"/>
      <c r="AI259" s="302" t="n"/>
    </row>
    <row r="260" ht="10.5" customHeight="1" s="412">
      <c r="A260" s="302" t="n"/>
      <c r="B260" s="302" t="n"/>
      <c r="C260" s="302" t="n"/>
      <c r="D260" s="302" t="n"/>
      <c r="E260" s="302" t="n"/>
      <c r="F260" s="302" t="n"/>
      <c r="G260" s="302" t="n"/>
      <c r="H260" s="377"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c r="AD260" s="302" t="n"/>
      <c r="AE260" s="302" t="n"/>
      <c r="AF260" s="302" t="n"/>
      <c r="AG260" s="302" t="n"/>
      <c r="AH260" s="302" t="n"/>
      <c r="AI260" s="302" t="n"/>
    </row>
    <row r="261" ht="10.5" customHeight="1" s="412">
      <c r="A261" s="302" t="n"/>
      <c r="B261" s="302" t="n"/>
      <c r="C261" s="302" t="n"/>
      <c r="D261" s="302" t="n"/>
      <c r="E261" s="302" t="n"/>
      <c r="F261" s="302" t="n"/>
      <c r="G261" s="302" t="n"/>
      <c r="H261" s="377"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c r="AD261" s="302" t="n"/>
      <c r="AE261" s="302" t="n"/>
      <c r="AF261" s="302" t="n"/>
      <c r="AG261" s="302" t="n"/>
      <c r="AH261" s="302" t="n"/>
      <c r="AI261" s="302" t="n"/>
    </row>
    <row r="262" ht="10.5" customHeight="1" s="412">
      <c r="A262" s="302" t="n"/>
      <c r="B262" s="302" t="n"/>
      <c r="C262" s="302" t="n"/>
      <c r="D262" s="302" t="n"/>
      <c r="E262" s="302" t="n"/>
      <c r="F262" s="302" t="n"/>
      <c r="G262" s="302" t="n"/>
      <c r="H262" s="377"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c r="AD262" s="302" t="n"/>
      <c r="AE262" s="302" t="n"/>
      <c r="AF262" s="302" t="n"/>
      <c r="AG262" s="302" t="n"/>
      <c r="AH262" s="302" t="n"/>
      <c r="AI262" s="302" t="n"/>
    </row>
    <row r="263" ht="10.5" customHeight="1" s="412">
      <c r="A263" s="302" t="n"/>
      <c r="B263" s="302" t="n"/>
      <c r="C263" s="302" t="n"/>
      <c r="D263" s="302" t="n"/>
      <c r="E263" s="302" t="n"/>
      <c r="F263" s="302" t="n"/>
      <c r="G263" s="302" t="n"/>
      <c r="H263" s="377"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c r="AD263" s="302" t="n"/>
      <c r="AE263" s="302" t="n"/>
      <c r="AF263" s="302" t="n"/>
      <c r="AG263" s="302" t="n"/>
      <c r="AH263" s="302" t="n"/>
      <c r="AI263" s="302" t="n"/>
    </row>
    <row r="264" ht="10.5" customHeight="1" s="412">
      <c r="A264" s="302" t="n"/>
      <c r="B264" s="302" t="n"/>
      <c r="C264" s="302" t="n"/>
      <c r="D264" s="302" t="n"/>
      <c r="E264" s="302" t="n"/>
      <c r="F264" s="302" t="n"/>
      <c r="G264" s="302" t="n"/>
      <c r="H264" s="377"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c r="AD264" s="302" t="n"/>
      <c r="AE264" s="302" t="n"/>
      <c r="AF264" s="302" t="n"/>
      <c r="AG264" s="302" t="n"/>
      <c r="AH264" s="302" t="n"/>
      <c r="AI264" s="302" t="n"/>
    </row>
    <row r="265" ht="10.5" customHeight="1" s="412">
      <c r="A265" s="302" t="n"/>
      <c r="B265" s="302" t="n"/>
      <c r="C265" s="302" t="n"/>
      <c r="D265" s="302" t="n"/>
      <c r="E265" s="302" t="n"/>
      <c r="F265" s="302" t="n"/>
      <c r="G265" s="302" t="n"/>
      <c r="H265" s="377"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c r="AD265" s="302" t="n"/>
      <c r="AE265" s="302" t="n"/>
      <c r="AF265" s="302" t="n"/>
      <c r="AG265" s="302" t="n"/>
      <c r="AH265" s="302" t="n"/>
      <c r="AI265" s="302" t="n"/>
    </row>
    <row r="266" ht="10.5" customHeight="1" s="412">
      <c r="A266" s="302" t="n"/>
      <c r="B266" s="302" t="n"/>
      <c r="C266" s="302" t="n"/>
      <c r="D266" s="302" t="n"/>
      <c r="E266" s="302" t="n"/>
      <c r="F266" s="302" t="n"/>
      <c r="G266" s="302" t="n"/>
      <c r="H266" s="377"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c r="AD266" s="302" t="n"/>
      <c r="AE266" s="302" t="n"/>
      <c r="AF266" s="302" t="n"/>
      <c r="AG266" s="302" t="n"/>
      <c r="AH266" s="302" t="n"/>
      <c r="AI266" s="302" t="n"/>
    </row>
    <row r="267" ht="10.5" customHeight="1" s="412">
      <c r="A267" s="302" t="n"/>
      <c r="B267" s="302" t="n"/>
      <c r="C267" s="302" t="n"/>
      <c r="D267" s="302" t="n"/>
      <c r="E267" s="302" t="n"/>
      <c r="F267" s="302" t="n"/>
      <c r="G267" s="302" t="n"/>
      <c r="H267" s="377"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c r="AD267" s="302" t="n"/>
      <c r="AE267" s="302" t="n"/>
      <c r="AF267" s="302" t="n"/>
      <c r="AG267" s="302" t="n"/>
      <c r="AH267" s="302" t="n"/>
      <c r="AI267" s="302" t="n"/>
    </row>
    <row r="268" ht="10.5" customHeight="1" s="412">
      <c r="A268" s="302" t="n"/>
      <c r="B268" s="302" t="n"/>
      <c r="C268" s="302" t="n"/>
      <c r="D268" s="302" t="n"/>
      <c r="E268" s="302" t="n"/>
      <c r="F268" s="302" t="n"/>
      <c r="G268" s="302" t="n"/>
      <c r="H268" s="377"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c r="AD268" s="302" t="n"/>
      <c r="AE268" s="302" t="n"/>
      <c r="AF268" s="302" t="n"/>
      <c r="AG268" s="302" t="n"/>
      <c r="AH268" s="302" t="n"/>
      <c r="AI268" s="302" t="n"/>
    </row>
    <row r="269" ht="10.5" customHeight="1" s="412">
      <c r="A269" s="302" t="n"/>
      <c r="B269" s="302" t="n"/>
      <c r="C269" s="302" t="n"/>
      <c r="D269" s="302" t="n"/>
      <c r="E269" s="302" t="n"/>
      <c r="F269" s="302" t="n"/>
      <c r="G269" s="302" t="n"/>
      <c r="H269" s="377"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c r="AD269" s="302" t="n"/>
      <c r="AE269" s="302" t="n"/>
      <c r="AF269" s="302" t="n"/>
      <c r="AG269" s="302" t="n"/>
      <c r="AH269" s="302" t="n"/>
      <c r="AI269" s="302" t="n"/>
    </row>
    <row r="270" ht="10.5" customHeight="1" s="412">
      <c r="A270" s="302" t="n"/>
      <c r="B270" s="302" t="n"/>
      <c r="C270" s="302" t="n"/>
      <c r="D270" s="302" t="n"/>
      <c r="E270" s="302" t="n"/>
      <c r="F270" s="302" t="n"/>
      <c r="G270" s="302" t="n"/>
      <c r="H270" s="377"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c r="AD270" s="302" t="n"/>
      <c r="AE270" s="302" t="n"/>
      <c r="AF270" s="302" t="n"/>
      <c r="AG270" s="302" t="n"/>
      <c r="AH270" s="302" t="n"/>
      <c r="AI270" s="302" t="n"/>
    </row>
    <row r="271" ht="10.5" customHeight="1" s="412">
      <c r="A271" s="302" t="n"/>
      <c r="B271" s="302" t="n"/>
      <c r="C271" s="302" t="n"/>
      <c r="D271" s="302" t="n"/>
      <c r="E271" s="302" t="n"/>
      <c r="F271" s="302" t="n"/>
      <c r="G271" s="302" t="n"/>
      <c r="H271" s="377"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c r="AD271" s="302" t="n"/>
      <c r="AE271" s="302" t="n"/>
      <c r="AF271" s="302" t="n"/>
      <c r="AG271" s="302" t="n"/>
      <c r="AH271" s="302" t="n"/>
      <c r="AI271" s="302" t="n"/>
    </row>
    <row r="272" ht="10.5" customHeight="1" s="412">
      <c r="A272" s="302" t="n"/>
      <c r="B272" s="302" t="n"/>
      <c r="C272" s="302" t="n"/>
      <c r="D272" s="302" t="n"/>
      <c r="E272" s="302" t="n"/>
      <c r="F272" s="302" t="n"/>
      <c r="G272" s="302" t="n"/>
      <c r="H272" s="377"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c r="AD272" s="302" t="n"/>
      <c r="AE272" s="302" t="n"/>
      <c r="AF272" s="302" t="n"/>
      <c r="AG272" s="302" t="n"/>
      <c r="AH272" s="302" t="n"/>
      <c r="AI272" s="302" t="n"/>
    </row>
    <row r="273" ht="10.5" customHeight="1" s="412">
      <c r="A273" s="302" t="n"/>
      <c r="B273" s="302" t="n"/>
      <c r="C273" s="302" t="n"/>
      <c r="D273" s="302" t="n"/>
      <c r="E273" s="302" t="n"/>
      <c r="F273" s="302" t="n"/>
      <c r="G273" s="302" t="n"/>
      <c r="H273" s="377"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c r="AD273" s="302" t="n"/>
      <c r="AE273" s="302" t="n"/>
      <c r="AF273" s="302" t="n"/>
      <c r="AG273" s="302" t="n"/>
      <c r="AH273" s="302" t="n"/>
      <c r="AI273" s="302" t="n"/>
    </row>
    <row r="274" ht="10.5" customHeight="1" s="412">
      <c r="A274" s="302" t="n"/>
      <c r="B274" s="302" t="n"/>
      <c r="C274" s="302" t="n"/>
      <c r="D274" s="302" t="n"/>
      <c r="E274" s="302" t="n"/>
      <c r="F274" s="302" t="n"/>
      <c r="G274" s="302" t="n"/>
      <c r="H274" s="377"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c r="AD274" s="302" t="n"/>
      <c r="AE274" s="302" t="n"/>
      <c r="AF274" s="302" t="n"/>
      <c r="AG274" s="302" t="n"/>
      <c r="AH274" s="302" t="n"/>
      <c r="AI274" s="302" t="n"/>
    </row>
    <row r="275" ht="10.5" customHeight="1" s="412">
      <c r="A275" s="302" t="n"/>
      <c r="B275" s="302" t="n"/>
      <c r="C275" s="302" t="n"/>
      <c r="D275" s="302" t="n"/>
      <c r="E275" s="302" t="n"/>
      <c r="F275" s="302" t="n"/>
      <c r="G275" s="302" t="n"/>
      <c r="H275" s="377"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c r="AD275" s="302" t="n"/>
      <c r="AE275" s="302" t="n"/>
      <c r="AF275" s="302" t="n"/>
      <c r="AG275" s="302" t="n"/>
      <c r="AH275" s="302" t="n"/>
      <c r="AI275" s="302" t="n"/>
    </row>
    <row r="276" ht="10.5" customHeight="1" s="412">
      <c r="A276" s="302" t="n"/>
      <c r="B276" s="302" t="n"/>
      <c r="C276" s="302" t="n"/>
      <c r="D276" s="302" t="n"/>
      <c r="E276" s="302" t="n"/>
      <c r="F276" s="302" t="n"/>
      <c r="G276" s="302" t="n"/>
      <c r="H276" s="377"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c r="AD276" s="302" t="n"/>
      <c r="AE276" s="302" t="n"/>
      <c r="AF276" s="302" t="n"/>
      <c r="AG276" s="302" t="n"/>
      <c r="AH276" s="302" t="n"/>
      <c r="AI276" s="302" t="n"/>
    </row>
    <row r="277" ht="10.5" customHeight="1" s="412">
      <c r="A277" s="302" t="n"/>
      <c r="B277" s="302" t="n"/>
      <c r="C277" s="302" t="n"/>
      <c r="D277" s="302" t="n"/>
      <c r="E277" s="302" t="n"/>
      <c r="F277" s="302" t="n"/>
      <c r="G277" s="302" t="n"/>
      <c r="H277" s="377"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c r="AD277" s="302" t="n"/>
      <c r="AE277" s="302" t="n"/>
      <c r="AF277" s="302" t="n"/>
      <c r="AG277" s="302" t="n"/>
      <c r="AH277" s="302" t="n"/>
      <c r="AI277" s="302" t="n"/>
    </row>
    <row r="278" ht="10.5" customHeight="1" s="412">
      <c r="A278" s="302" t="n"/>
      <c r="B278" s="302" t="n"/>
      <c r="C278" s="302" t="n"/>
      <c r="D278" s="302" t="n"/>
      <c r="E278" s="302" t="n"/>
      <c r="F278" s="302" t="n"/>
      <c r="G278" s="302" t="n"/>
      <c r="H278" s="377"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c r="AD278" s="302" t="n"/>
      <c r="AE278" s="302" t="n"/>
      <c r="AF278" s="302" t="n"/>
      <c r="AG278" s="302" t="n"/>
      <c r="AH278" s="302" t="n"/>
      <c r="AI278" s="302" t="n"/>
    </row>
    <row r="279" ht="10.5" customHeight="1" s="412">
      <c r="A279" s="302" t="n"/>
      <c r="B279" s="302" t="n"/>
      <c r="C279" s="302" t="n"/>
      <c r="D279" s="302" t="n"/>
      <c r="E279" s="302" t="n"/>
      <c r="F279" s="302" t="n"/>
      <c r="G279" s="302" t="n"/>
      <c r="H279" s="377"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c r="AD279" s="302" t="n"/>
      <c r="AE279" s="302" t="n"/>
      <c r="AF279" s="302" t="n"/>
      <c r="AG279" s="302" t="n"/>
      <c r="AH279" s="302" t="n"/>
      <c r="AI279" s="302" t="n"/>
    </row>
    <row r="280" ht="10.5" customHeight="1" s="412">
      <c r="A280" s="302" t="n"/>
      <c r="B280" s="302" t="n"/>
      <c r="C280" s="302" t="n"/>
      <c r="D280" s="302" t="n"/>
      <c r="E280" s="302" t="n"/>
      <c r="F280" s="302" t="n"/>
      <c r="G280" s="302" t="n"/>
      <c r="H280" s="377"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c r="AD280" s="302" t="n"/>
      <c r="AE280" s="302" t="n"/>
      <c r="AF280" s="302" t="n"/>
      <c r="AG280" s="302" t="n"/>
      <c r="AH280" s="302" t="n"/>
      <c r="AI280" s="302" t="n"/>
    </row>
    <row r="281" ht="10.5" customHeight="1" s="412">
      <c r="A281" s="302" t="n"/>
      <c r="B281" s="302" t="n"/>
      <c r="C281" s="302" t="n"/>
      <c r="D281" s="302" t="n"/>
      <c r="E281" s="302" t="n"/>
      <c r="F281" s="302" t="n"/>
      <c r="G281" s="302" t="n"/>
      <c r="H281" s="377"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c r="AD281" s="302" t="n"/>
      <c r="AE281" s="302" t="n"/>
      <c r="AF281" s="302" t="n"/>
      <c r="AG281" s="302" t="n"/>
      <c r="AH281" s="302" t="n"/>
      <c r="AI281" s="302" t="n"/>
    </row>
    <row r="282" ht="10.5" customHeight="1" s="412">
      <c r="A282" s="302" t="n"/>
      <c r="B282" s="302" t="n"/>
      <c r="C282" s="302" t="n"/>
      <c r="D282" s="302" t="n"/>
      <c r="E282" s="302" t="n"/>
      <c r="F282" s="302" t="n"/>
      <c r="G282" s="302" t="n"/>
      <c r="H282" s="377"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c r="AD282" s="302" t="n"/>
      <c r="AE282" s="302" t="n"/>
      <c r="AF282" s="302" t="n"/>
      <c r="AG282" s="302" t="n"/>
      <c r="AH282" s="302" t="n"/>
      <c r="AI282" s="302" t="n"/>
    </row>
    <row r="283" ht="10.5" customHeight="1" s="412">
      <c r="A283" s="302" t="n"/>
      <c r="B283" s="302" t="n"/>
      <c r="C283" s="302" t="n"/>
      <c r="D283" s="302" t="n"/>
      <c r="E283" s="302" t="n"/>
      <c r="F283" s="302" t="n"/>
      <c r="G283" s="302" t="n"/>
      <c r="H283" s="377"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c r="AD283" s="302" t="n"/>
      <c r="AE283" s="302" t="n"/>
      <c r="AF283" s="302" t="n"/>
      <c r="AG283" s="302" t="n"/>
      <c r="AH283" s="302" t="n"/>
      <c r="AI283" s="302" t="n"/>
    </row>
    <row r="284" ht="10.5" customHeight="1" s="412">
      <c r="A284" s="302" t="n"/>
      <c r="B284" s="302" t="n"/>
      <c r="C284" s="302" t="n"/>
      <c r="D284" s="302" t="n"/>
      <c r="E284" s="302" t="n"/>
      <c r="F284" s="302" t="n"/>
      <c r="G284" s="302" t="n"/>
      <c r="H284" s="377"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c r="AD284" s="302" t="n"/>
      <c r="AE284" s="302" t="n"/>
      <c r="AF284" s="302" t="n"/>
      <c r="AG284" s="302" t="n"/>
      <c r="AH284" s="302" t="n"/>
      <c r="AI284" s="302" t="n"/>
    </row>
    <row r="285" ht="10.5" customHeight="1" s="412">
      <c r="A285" s="302" t="n"/>
      <c r="B285" s="302" t="n"/>
      <c r="C285" s="302" t="n"/>
      <c r="D285" s="302" t="n"/>
      <c r="E285" s="302" t="n"/>
      <c r="F285" s="302" t="n"/>
      <c r="G285" s="302" t="n"/>
      <c r="H285" s="377"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c r="AD285" s="302" t="n"/>
      <c r="AE285" s="302" t="n"/>
      <c r="AF285" s="302" t="n"/>
      <c r="AG285" s="302" t="n"/>
      <c r="AH285" s="302" t="n"/>
      <c r="AI285" s="302" t="n"/>
    </row>
    <row r="286" ht="10.5" customHeight="1" s="412">
      <c r="A286" s="302" t="n"/>
      <c r="B286" s="302" t="n"/>
      <c r="C286" s="302" t="n"/>
      <c r="D286" s="302" t="n"/>
      <c r="E286" s="302" t="n"/>
      <c r="F286" s="302" t="n"/>
      <c r="G286" s="302" t="n"/>
      <c r="H286" s="377"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c r="AD286" s="302" t="n"/>
      <c r="AE286" s="302" t="n"/>
      <c r="AF286" s="302" t="n"/>
      <c r="AG286" s="302" t="n"/>
      <c r="AH286" s="302" t="n"/>
      <c r="AI286" s="302" t="n"/>
    </row>
    <row r="287" ht="10.5" customHeight="1" s="412">
      <c r="A287" s="302" t="n"/>
      <c r="B287" s="302" t="n"/>
      <c r="C287" s="302" t="n"/>
      <c r="D287" s="302" t="n"/>
      <c r="E287" s="302" t="n"/>
      <c r="F287" s="302" t="n"/>
      <c r="G287" s="302" t="n"/>
      <c r="H287" s="377"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c r="AD287" s="302" t="n"/>
      <c r="AE287" s="302" t="n"/>
      <c r="AF287" s="302" t="n"/>
      <c r="AG287" s="302" t="n"/>
      <c r="AH287" s="302" t="n"/>
      <c r="AI287" s="302" t="n"/>
    </row>
    <row r="288" ht="10.5" customHeight="1" s="412">
      <c r="A288" s="302" t="n"/>
      <c r="B288" s="302" t="n"/>
      <c r="C288" s="302" t="n"/>
      <c r="D288" s="302" t="n"/>
      <c r="E288" s="302" t="n"/>
      <c r="F288" s="302" t="n"/>
      <c r="G288" s="302" t="n"/>
      <c r="H288" s="377"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c r="AD288" s="302" t="n"/>
      <c r="AE288" s="302" t="n"/>
      <c r="AF288" s="302" t="n"/>
      <c r="AG288" s="302" t="n"/>
      <c r="AH288" s="302" t="n"/>
      <c r="AI288" s="302" t="n"/>
    </row>
    <row r="289" ht="10.5" customHeight="1" s="412">
      <c r="A289" s="302" t="n"/>
      <c r="B289" s="302" t="n"/>
      <c r="C289" s="302" t="n"/>
      <c r="D289" s="302" t="n"/>
      <c r="E289" s="302" t="n"/>
      <c r="F289" s="302" t="n"/>
      <c r="G289" s="302" t="n"/>
      <c r="H289" s="377"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c r="AD289" s="302" t="n"/>
      <c r="AE289" s="302" t="n"/>
      <c r="AF289" s="302" t="n"/>
      <c r="AG289" s="302" t="n"/>
      <c r="AH289" s="302" t="n"/>
      <c r="AI289" s="302" t="n"/>
    </row>
    <row r="290" ht="10.5" customHeight="1" s="412">
      <c r="A290" s="302" t="n"/>
      <c r="B290" s="302" t="n"/>
      <c r="C290" s="302" t="n"/>
      <c r="D290" s="302" t="n"/>
      <c r="E290" s="302" t="n"/>
      <c r="F290" s="302" t="n"/>
      <c r="G290" s="302" t="n"/>
      <c r="H290" s="377"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c r="AD290" s="302" t="n"/>
      <c r="AE290" s="302" t="n"/>
      <c r="AF290" s="302" t="n"/>
      <c r="AG290" s="302" t="n"/>
      <c r="AH290" s="302" t="n"/>
      <c r="AI290" s="302" t="n"/>
    </row>
    <row r="291" ht="10.5" customHeight="1" s="412">
      <c r="A291" s="302" t="n"/>
      <c r="B291" s="302" t="n"/>
      <c r="C291" s="302" t="n"/>
      <c r="D291" s="302" t="n"/>
      <c r="E291" s="302" t="n"/>
      <c r="F291" s="302" t="n"/>
      <c r="G291" s="302" t="n"/>
      <c r="H291" s="377"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c r="AD291" s="302" t="n"/>
      <c r="AE291" s="302" t="n"/>
      <c r="AF291" s="302" t="n"/>
      <c r="AG291" s="302" t="n"/>
      <c r="AH291" s="302" t="n"/>
      <c r="AI291" s="302" t="n"/>
    </row>
    <row r="292" ht="10.5" customHeight="1" s="412">
      <c r="A292" s="302" t="n"/>
      <c r="B292" s="302" t="n"/>
      <c r="C292" s="302" t="n"/>
      <c r="D292" s="302" t="n"/>
      <c r="E292" s="302" t="n"/>
      <c r="F292" s="302" t="n"/>
      <c r="G292" s="302" t="n"/>
      <c r="H292" s="377"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c r="AD292" s="302" t="n"/>
      <c r="AE292" s="302" t="n"/>
      <c r="AF292" s="302" t="n"/>
      <c r="AG292" s="302" t="n"/>
      <c r="AH292" s="302" t="n"/>
      <c r="AI292" s="302" t="n"/>
    </row>
    <row r="293" ht="10.5" customHeight="1" s="412">
      <c r="A293" s="302" t="n"/>
      <c r="B293" s="302" t="n"/>
      <c r="C293" s="302" t="n"/>
      <c r="D293" s="302" t="n"/>
      <c r="E293" s="302" t="n"/>
      <c r="F293" s="302" t="n"/>
      <c r="G293" s="302" t="n"/>
      <c r="H293" s="377"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c r="AD293" s="302" t="n"/>
      <c r="AE293" s="302" t="n"/>
      <c r="AF293" s="302" t="n"/>
      <c r="AG293" s="302" t="n"/>
      <c r="AH293" s="302" t="n"/>
      <c r="AI293" s="302" t="n"/>
    </row>
    <row r="294" ht="10.5" customHeight="1" s="412">
      <c r="A294" s="302" t="n"/>
      <c r="B294" s="302" t="n"/>
      <c r="C294" s="302" t="n"/>
      <c r="D294" s="302" t="n"/>
      <c r="E294" s="302" t="n"/>
      <c r="F294" s="302" t="n"/>
      <c r="G294" s="302" t="n"/>
      <c r="H294" s="377"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c r="AD294" s="302" t="n"/>
      <c r="AE294" s="302" t="n"/>
      <c r="AF294" s="302" t="n"/>
      <c r="AG294" s="302" t="n"/>
      <c r="AH294" s="302" t="n"/>
      <c r="AI294" s="302" t="n"/>
    </row>
    <row r="295" ht="10.5" customHeight="1" s="412">
      <c r="A295" s="302" t="n"/>
      <c r="B295" s="302" t="n"/>
      <c r="C295" s="302" t="n"/>
      <c r="D295" s="302" t="n"/>
      <c r="E295" s="302" t="n"/>
      <c r="F295" s="302" t="n"/>
      <c r="G295" s="302" t="n"/>
      <c r="H295" s="377"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c r="AD295" s="302" t="n"/>
      <c r="AE295" s="302" t="n"/>
      <c r="AF295" s="302" t="n"/>
      <c r="AG295" s="302" t="n"/>
      <c r="AH295" s="302" t="n"/>
      <c r="AI295" s="302" t="n"/>
    </row>
    <row r="296" ht="10.5" customHeight="1" s="412">
      <c r="A296" s="302" t="n"/>
      <c r="B296" s="302" t="n"/>
      <c r="C296" s="302" t="n"/>
      <c r="D296" s="302" t="n"/>
      <c r="E296" s="302" t="n"/>
      <c r="F296" s="302" t="n"/>
      <c r="G296" s="302" t="n"/>
      <c r="H296" s="377"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c r="AD296" s="302" t="n"/>
      <c r="AE296" s="302" t="n"/>
      <c r="AF296" s="302" t="n"/>
      <c r="AG296" s="302" t="n"/>
      <c r="AH296" s="302" t="n"/>
      <c r="AI296" s="302" t="n"/>
    </row>
    <row r="297" ht="10.5" customHeight="1" s="412">
      <c r="A297" s="302" t="n"/>
      <c r="B297" s="302" t="n"/>
      <c r="C297" s="302" t="n"/>
      <c r="D297" s="302" t="n"/>
      <c r="E297" s="302" t="n"/>
      <c r="F297" s="302" t="n"/>
      <c r="G297" s="302" t="n"/>
      <c r="H297" s="377"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c r="AD297" s="302" t="n"/>
      <c r="AE297" s="302" t="n"/>
      <c r="AF297" s="302" t="n"/>
      <c r="AG297" s="302" t="n"/>
      <c r="AH297" s="302" t="n"/>
      <c r="AI297" s="302" t="n"/>
    </row>
    <row r="298" ht="10.5" customHeight="1" s="412">
      <c r="A298" s="302" t="n"/>
      <c r="B298" s="302" t="n"/>
      <c r="C298" s="302" t="n"/>
      <c r="D298" s="302" t="n"/>
      <c r="E298" s="302" t="n"/>
      <c r="F298" s="302" t="n"/>
      <c r="G298" s="302" t="n"/>
      <c r="H298" s="377"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c r="AD298" s="302" t="n"/>
      <c r="AE298" s="302" t="n"/>
      <c r="AF298" s="302" t="n"/>
      <c r="AG298" s="302" t="n"/>
      <c r="AH298" s="302" t="n"/>
      <c r="AI298" s="302" t="n"/>
    </row>
    <row r="299" ht="10.5" customHeight="1" s="412">
      <c r="A299" s="302" t="n"/>
      <c r="B299" s="302" t="n"/>
      <c r="C299" s="302" t="n"/>
      <c r="D299" s="302" t="n"/>
      <c r="E299" s="302" t="n"/>
      <c r="F299" s="302" t="n"/>
      <c r="G299" s="302" t="n"/>
      <c r="H299" s="377"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c r="AD299" s="302" t="n"/>
      <c r="AE299" s="302" t="n"/>
      <c r="AF299" s="302" t="n"/>
      <c r="AG299" s="302" t="n"/>
      <c r="AH299" s="302" t="n"/>
      <c r="AI299" s="302" t="n"/>
    </row>
    <row r="300" ht="10.5" customHeight="1" s="412">
      <c r="A300" s="302" t="n"/>
      <c r="B300" s="302" t="n"/>
      <c r="C300" s="302" t="n"/>
      <c r="D300" s="302" t="n"/>
      <c r="E300" s="302" t="n"/>
      <c r="F300" s="302" t="n"/>
      <c r="G300" s="302" t="n"/>
      <c r="H300" s="377"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c r="AD300" s="302" t="n"/>
      <c r="AE300" s="302" t="n"/>
      <c r="AF300" s="302" t="n"/>
      <c r="AG300" s="302" t="n"/>
      <c r="AH300" s="302" t="n"/>
      <c r="AI300" s="302" t="n"/>
    </row>
    <row r="301" ht="10.5" customHeight="1" s="412">
      <c r="A301" s="302" t="n"/>
      <c r="B301" s="302" t="n"/>
      <c r="C301" s="302" t="n"/>
      <c r="D301" s="302" t="n"/>
      <c r="E301" s="302" t="n"/>
      <c r="F301" s="302" t="n"/>
      <c r="G301" s="302" t="n"/>
      <c r="H301" s="377"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c r="AD301" s="302" t="n"/>
      <c r="AE301" s="302" t="n"/>
      <c r="AF301" s="302" t="n"/>
      <c r="AG301" s="302" t="n"/>
      <c r="AH301" s="302" t="n"/>
      <c r="AI301" s="302" t="n"/>
    </row>
    <row r="302" ht="10.5" customHeight="1" s="412">
      <c r="A302" s="302" t="n"/>
      <c r="B302" s="302" t="n"/>
      <c r="C302" s="302" t="n"/>
      <c r="D302" s="302" t="n"/>
      <c r="E302" s="302" t="n"/>
      <c r="F302" s="302" t="n"/>
      <c r="G302" s="302" t="n"/>
      <c r="H302" s="377"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c r="AD302" s="302" t="n"/>
      <c r="AE302" s="302" t="n"/>
      <c r="AF302" s="302" t="n"/>
      <c r="AG302" s="302" t="n"/>
      <c r="AH302" s="302" t="n"/>
      <c r="AI302" s="302" t="n"/>
    </row>
    <row r="303" ht="10.5" customHeight="1" s="412">
      <c r="A303" s="302" t="n"/>
      <c r="B303" s="302" t="n"/>
      <c r="C303" s="302" t="n"/>
      <c r="D303" s="302" t="n"/>
      <c r="E303" s="302" t="n"/>
      <c r="F303" s="302" t="n"/>
      <c r="G303" s="302" t="n"/>
      <c r="H303" s="377"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c r="AD303" s="302" t="n"/>
      <c r="AE303" s="302" t="n"/>
      <c r="AF303" s="302" t="n"/>
      <c r="AG303" s="302" t="n"/>
      <c r="AH303" s="302" t="n"/>
      <c r="AI303" s="302" t="n"/>
    </row>
    <row r="304" ht="10.5" customHeight="1" s="412">
      <c r="A304" s="302" t="n"/>
      <c r="B304" s="302" t="n"/>
      <c r="C304" s="302" t="n"/>
      <c r="D304" s="302" t="n"/>
      <c r="E304" s="302" t="n"/>
      <c r="F304" s="302" t="n"/>
      <c r="G304" s="302" t="n"/>
      <c r="H304" s="377"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c r="AD304" s="302" t="n"/>
      <c r="AE304" s="302" t="n"/>
      <c r="AF304" s="302" t="n"/>
      <c r="AG304" s="302" t="n"/>
      <c r="AH304" s="302" t="n"/>
      <c r="AI304" s="302" t="n"/>
    </row>
    <row r="305" ht="10.5" customHeight="1" s="412">
      <c r="A305" s="302" t="n"/>
      <c r="B305" s="302" t="n"/>
      <c r="C305" s="302" t="n"/>
      <c r="D305" s="302" t="n"/>
      <c r="E305" s="302" t="n"/>
      <c r="F305" s="302" t="n"/>
      <c r="G305" s="302" t="n"/>
      <c r="H305" s="377"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c r="AD305" s="302" t="n"/>
      <c r="AE305" s="302" t="n"/>
      <c r="AF305" s="302" t="n"/>
      <c r="AG305" s="302" t="n"/>
      <c r="AH305" s="302" t="n"/>
      <c r="AI305" s="302" t="n"/>
    </row>
    <row r="306" ht="10.5" customHeight="1" s="412">
      <c r="A306" s="302" t="n"/>
      <c r="B306" s="302" t="n"/>
      <c r="C306" s="302" t="n"/>
      <c r="D306" s="302" t="n"/>
      <c r="E306" s="302" t="n"/>
      <c r="F306" s="302" t="n"/>
      <c r="G306" s="302" t="n"/>
      <c r="H306" s="377"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c r="AD306" s="302" t="n"/>
      <c r="AE306" s="302" t="n"/>
      <c r="AF306" s="302" t="n"/>
      <c r="AG306" s="302" t="n"/>
      <c r="AH306" s="302" t="n"/>
      <c r="AI306" s="302" t="n"/>
    </row>
    <row r="307" ht="10.5" customHeight="1" s="412">
      <c r="A307" s="302" t="n"/>
      <c r="B307" s="302" t="n"/>
      <c r="C307" s="302" t="n"/>
      <c r="D307" s="302" t="n"/>
      <c r="E307" s="302" t="n"/>
      <c r="F307" s="302" t="n"/>
      <c r="G307" s="302" t="n"/>
      <c r="H307" s="377"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c r="AD307" s="302" t="n"/>
      <c r="AE307" s="302" t="n"/>
      <c r="AF307" s="302" t="n"/>
      <c r="AG307" s="302" t="n"/>
      <c r="AH307" s="302" t="n"/>
      <c r="AI307" s="302" t="n"/>
    </row>
    <row r="308" ht="10.5" customHeight="1" s="412">
      <c r="A308" s="302" t="n"/>
      <c r="B308" s="302" t="n"/>
      <c r="C308" s="302" t="n"/>
      <c r="D308" s="302" t="n"/>
      <c r="E308" s="302" t="n"/>
      <c r="F308" s="302" t="n"/>
      <c r="G308" s="302" t="n"/>
      <c r="H308" s="377"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c r="AD308" s="302" t="n"/>
      <c r="AE308" s="302" t="n"/>
      <c r="AF308" s="302" t="n"/>
      <c r="AG308" s="302" t="n"/>
      <c r="AH308" s="302" t="n"/>
      <c r="AI308" s="302" t="n"/>
    </row>
    <row r="309" ht="10.5" customHeight="1" s="412">
      <c r="A309" s="302" t="n"/>
      <c r="B309" s="302" t="n"/>
      <c r="C309" s="302" t="n"/>
      <c r="D309" s="302" t="n"/>
      <c r="E309" s="302" t="n"/>
      <c r="F309" s="302" t="n"/>
      <c r="G309" s="302" t="n"/>
      <c r="H309" s="377"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c r="AD309" s="302" t="n"/>
      <c r="AE309" s="302" t="n"/>
      <c r="AF309" s="302" t="n"/>
      <c r="AG309" s="302" t="n"/>
      <c r="AH309" s="302" t="n"/>
      <c r="AI309" s="302" t="n"/>
    </row>
    <row r="310" ht="10.5" customHeight="1" s="412">
      <c r="A310" s="302" t="n"/>
      <c r="B310" s="302" t="n"/>
      <c r="C310" s="302" t="n"/>
      <c r="D310" s="302" t="n"/>
      <c r="E310" s="302" t="n"/>
      <c r="F310" s="302" t="n"/>
      <c r="G310" s="302" t="n"/>
      <c r="H310" s="377"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c r="AD310" s="302" t="n"/>
      <c r="AE310" s="302" t="n"/>
      <c r="AF310" s="302" t="n"/>
      <c r="AG310" s="302" t="n"/>
      <c r="AH310" s="302" t="n"/>
      <c r="AI310" s="302" t="n"/>
    </row>
    <row r="311" ht="10.5" customHeight="1" s="412">
      <c r="A311" s="302" t="n"/>
      <c r="B311" s="302" t="n"/>
      <c r="C311" s="302" t="n"/>
      <c r="D311" s="302" t="n"/>
      <c r="E311" s="302" t="n"/>
      <c r="F311" s="302" t="n"/>
      <c r="G311" s="302" t="n"/>
      <c r="H311" s="377"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c r="AD311" s="302" t="n"/>
      <c r="AE311" s="302" t="n"/>
      <c r="AF311" s="302" t="n"/>
      <c r="AG311" s="302" t="n"/>
      <c r="AH311" s="302" t="n"/>
      <c r="AI311" s="302" t="n"/>
    </row>
    <row r="312" ht="10.5" customHeight="1" s="412">
      <c r="A312" s="302" t="n"/>
      <c r="B312" s="302" t="n"/>
      <c r="C312" s="302" t="n"/>
      <c r="D312" s="302" t="n"/>
      <c r="E312" s="302" t="n"/>
      <c r="F312" s="302" t="n"/>
      <c r="G312" s="302" t="n"/>
      <c r="H312" s="377"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c r="AD312" s="302" t="n"/>
      <c r="AE312" s="302" t="n"/>
      <c r="AF312" s="302" t="n"/>
      <c r="AG312" s="302" t="n"/>
      <c r="AH312" s="302" t="n"/>
      <c r="AI312" s="302" t="n"/>
    </row>
    <row r="313" ht="10.5" customHeight="1" s="412">
      <c r="A313" s="302" t="n"/>
      <c r="B313" s="302" t="n"/>
      <c r="C313" s="302" t="n"/>
      <c r="D313" s="302" t="n"/>
      <c r="E313" s="302" t="n"/>
      <c r="F313" s="302" t="n"/>
      <c r="G313" s="302" t="n"/>
      <c r="H313" s="377"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c r="AD313" s="302" t="n"/>
      <c r="AE313" s="302" t="n"/>
      <c r="AF313" s="302" t="n"/>
      <c r="AG313" s="302" t="n"/>
      <c r="AH313" s="302" t="n"/>
      <c r="AI313" s="302" t="n"/>
    </row>
    <row r="314" ht="10.5" customHeight="1" s="412">
      <c r="A314" s="302" t="n"/>
      <c r="B314" s="302" t="n"/>
      <c r="C314" s="302" t="n"/>
      <c r="D314" s="302" t="n"/>
      <c r="E314" s="302" t="n"/>
      <c r="F314" s="302" t="n"/>
      <c r="G314" s="302" t="n"/>
      <c r="H314" s="377"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c r="AD314" s="302" t="n"/>
      <c r="AE314" s="302" t="n"/>
      <c r="AF314" s="302" t="n"/>
      <c r="AG314" s="302" t="n"/>
      <c r="AH314" s="302" t="n"/>
      <c r="AI314" s="302" t="n"/>
    </row>
    <row r="315" ht="10.5" customHeight="1" s="412">
      <c r="A315" s="302" t="n"/>
      <c r="B315" s="302" t="n"/>
      <c r="C315" s="302" t="n"/>
      <c r="D315" s="302" t="n"/>
      <c r="E315" s="302" t="n"/>
      <c r="F315" s="302" t="n"/>
      <c r="G315" s="302" t="n"/>
      <c r="H315" s="377"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c r="AD315" s="302" t="n"/>
      <c r="AE315" s="302" t="n"/>
      <c r="AF315" s="302" t="n"/>
      <c r="AG315" s="302" t="n"/>
      <c r="AH315" s="302" t="n"/>
      <c r="AI315" s="302" t="n"/>
    </row>
    <row r="316" ht="10.5" customHeight="1" s="412">
      <c r="A316" s="302" t="n"/>
      <c r="B316" s="302" t="n"/>
      <c r="C316" s="302" t="n"/>
      <c r="D316" s="302" t="n"/>
      <c r="E316" s="302" t="n"/>
      <c r="F316" s="302" t="n"/>
      <c r="G316" s="302" t="n"/>
      <c r="H316" s="377"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c r="AD316" s="302" t="n"/>
      <c r="AE316" s="302" t="n"/>
      <c r="AF316" s="302" t="n"/>
      <c r="AG316" s="302" t="n"/>
      <c r="AH316" s="302" t="n"/>
      <c r="AI316" s="302" t="n"/>
    </row>
    <row r="317" ht="10.5" customHeight="1" s="412">
      <c r="A317" s="302" t="n"/>
      <c r="B317" s="302" t="n"/>
      <c r="C317" s="302" t="n"/>
      <c r="D317" s="302" t="n"/>
      <c r="E317" s="302" t="n"/>
      <c r="F317" s="302" t="n"/>
      <c r="G317" s="302" t="n"/>
      <c r="H317" s="377"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c r="AD317" s="302" t="n"/>
      <c r="AE317" s="302" t="n"/>
      <c r="AF317" s="302" t="n"/>
      <c r="AG317" s="302" t="n"/>
      <c r="AH317" s="302" t="n"/>
      <c r="AI317" s="302" t="n"/>
    </row>
    <row r="318" ht="10.5" customHeight="1" s="412">
      <c r="A318" s="302" t="n"/>
      <c r="B318" s="302" t="n"/>
      <c r="C318" s="302" t="n"/>
      <c r="D318" s="302" t="n"/>
      <c r="E318" s="302" t="n"/>
      <c r="F318" s="302" t="n"/>
      <c r="G318" s="302" t="n"/>
      <c r="H318" s="377"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c r="AD318" s="302" t="n"/>
      <c r="AE318" s="302" t="n"/>
      <c r="AF318" s="302" t="n"/>
      <c r="AG318" s="302" t="n"/>
      <c r="AH318" s="302" t="n"/>
      <c r="AI318" s="302" t="n"/>
    </row>
    <row r="319" ht="10.5" customHeight="1" s="412">
      <c r="A319" s="302" t="n"/>
      <c r="B319" s="302" t="n"/>
      <c r="C319" s="302" t="n"/>
      <c r="D319" s="302" t="n"/>
      <c r="E319" s="302" t="n"/>
      <c r="F319" s="302" t="n"/>
      <c r="G319" s="302" t="n"/>
      <c r="H319" s="377"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c r="AD319" s="302" t="n"/>
      <c r="AE319" s="302" t="n"/>
      <c r="AF319" s="302" t="n"/>
      <c r="AG319" s="302" t="n"/>
      <c r="AH319" s="302" t="n"/>
      <c r="AI319" s="302" t="n"/>
    </row>
    <row r="320" ht="10.5" customHeight="1" s="412">
      <c r="A320" s="302" t="n"/>
      <c r="B320" s="302" t="n"/>
      <c r="C320" s="302" t="n"/>
      <c r="D320" s="302" t="n"/>
      <c r="E320" s="302" t="n"/>
      <c r="F320" s="302" t="n"/>
      <c r="G320" s="302" t="n"/>
      <c r="H320" s="377"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c r="AD320" s="302" t="n"/>
      <c r="AE320" s="302" t="n"/>
      <c r="AF320" s="302" t="n"/>
      <c r="AG320" s="302" t="n"/>
      <c r="AH320" s="302" t="n"/>
      <c r="AI320" s="302" t="n"/>
    </row>
    <row r="321" ht="10.5" customHeight="1" s="412">
      <c r="A321" s="302" t="n"/>
      <c r="B321" s="302" t="n"/>
      <c r="C321" s="302" t="n"/>
      <c r="D321" s="302" t="n"/>
      <c r="E321" s="302" t="n"/>
      <c r="F321" s="302" t="n"/>
      <c r="G321" s="302" t="n"/>
      <c r="H321" s="377"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c r="AD321" s="302" t="n"/>
      <c r="AE321" s="302" t="n"/>
      <c r="AF321" s="302" t="n"/>
      <c r="AG321" s="302" t="n"/>
      <c r="AH321" s="302" t="n"/>
      <c r="AI321" s="302" t="n"/>
    </row>
    <row r="322" ht="10.5" customHeight="1" s="412">
      <c r="A322" s="302" t="n"/>
      <c r="B322" s="302" t="n"/>
      <c r="C322" s="302" t="n"/>
      <c r="D322" s="302" t="n"/>
      <c r="E322" s="302" t="n"/>
      <c r="F322" s="302" t="n"/>
      <c r="G322" s="302" t="n"/>
      <c r="H322" s="377"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c r="AD322" s="302" t="n"/>
      <c r="AE322" s="302" t="n"/>
      <c r="AF322" s="302" t="n"/>
      <c r="AG322" s="302" t="n"/>
      <c r="AH322" s="302" t="n"/>
      <c r="AI322" s="302" t="n"/>
    </row>
    <row r="323" ht="10.5" customHeight="1" s="412">
      <c r="A323" s="302" t="n"/>
      <c r="B323" s="302" t="n"/>
      <c r="C323" s="302" t="n"/>
      <c r="D323" s="302" t="n"/>
      <c r="E323" s="302" t="n"/>
      <c r="F323" s="302" t="n"/>
      <c r="G323" s="302" t="n"/>
      <c r="H323" s="377"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c r="AD323" s="302" t="n"/>
      <c r="AE323" s="302" t="n"/>
      <c r="AF323" s="302" t="n"/>
      <c r="AG323" s="302" t="n"/>
      <c r="AH323" s="302" t="n"/>
      <c r="AI323" s="302" t="n"/>
    </row>
    <row r="324" ht="10.5" customHeight="1" s="412">
      <c r="A324" s="302" t="n"/>
      <c r="B324" s="302" t="n"/>
      <c r="C324" s="302" t="n"/>
      <c r="D324" s="302" t="n"/>
      <c r="E324" s="302" t="n"/>
      <c r="F324" s="302" t="n"/>
      <c r="G324" s="302" t="n"/>
      <c r="H324" s="377"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c r="AD324" s="302" t="n"/>
      <c r="AE324" s="302" t="n"/>
      <c r="AF324" s="302" t="n"/>
      <c r="AG324" s="302" t="n"/>
      <c r="AH324" s="302" t="n"/>
      <c r="AI324" s="302" t="n"/>
    </row>
    <row r="325" ht="10.5" customHeight="1" s="412">
      <c r="A325" s="302" t="n"/>
      <c r="B325" s="302" t="n"/>
      <c r="C325" s="302" t="n"/>
      <c r="D325" s="302" t="n"/>
      <c r="E325" s="302" t="n"/>
      <c r="F325" s="302" t="n"/>
      <c r="G325" s="302" t="n"/>
      <c r="H325" s="377"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c r="AD325" s="302" t="n"/>
      <c r="AE325" s="302" t="n"/>
      <c r="AF325" s="302" t="n"/>
      <c r="AG325" s="302" t="n"/>
      <c r="AH325" s="302" t="n"/>
      <c r="AI325" s="302" t="n"/>
    </row>
    <row r="326" ht="10.5" customHeight="1" s="412">
      <c r="A326" s="302" t="n"/>
      <c r="B326" s="302" t="n"/>
      <c r="C326" s="302" t="n"/>
      <c r="D326" s="302" t="n"/>
      <c r="E326" s="302" t="n"/>
      <c r="F326" s="302" t="n"/>
      <c r="G326" s="302" t="n"/>
      <c r="H326" s="377"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c r="AD326" s="302" t="n"/>
      <c r="AE326" s="302" t="n"/>
      <c r="AF326" s="302" t="n"/>
      <c r="AG326" s="302" t="n"/>
      <c r="AH326" s="302" t="n"/>
      <c r="AI326" s="302" t="n"/>
    </row>
    <row r="327" ht="10.5" customHeight="1" s="412">
      <c r="A327" s="302" t="n"/>
      <c r="B327" s="302" t="n"/>
      <c r="C327" s="302" t="n"/>
      <c r="D327" s="302" t="n"/>
      <c r="E327" s="302" t="n"/>
      <c r="F327" s="302" t="n"/>
      <c r="G327" s="302" t="n"/>
      <c r="H327" s="377"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c r="AD327" s="302" t="n"/>
      <c r="AE327" s="302" t="n"/>
      <c r="AF327" s="302" t="n"/>
      <c r="AG327" s="302" t="n"/>
      <c r="AH327" s="302" t="n"/>
      <c r="AI327" s="302" t="n"/>
    </row>
    <row r="328" ht="10.5" customHeight="1" s="412">
      <c r="A328" s="302" t="n"/>
      <c r="B328" s="302" t="n"/>
      <c r="C328" s="302" t="n"/>
      <c r="D328" s="302" t="n"/>
      <c r="E328" s="302" t="n"/>
      <c r="F328" s="302" t="n"/>
      <c r="G328" s="302" t="n"/>
      <c r="H328" s="377"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c r="AD328" s="302" t="n"/>
      <c r="AE328" s="302" t="n"/>
      <c r="AF328" s="302" t="n"/>
      <c r="AG328" s="302" t="n"/>
      <c r="AH328" s="302" t="n"/>
      <c r="AI328" s="302" t="n"/>
    </row>
    <row r="329" ht="10.5" customHeight="1" s="412">
      <c r="A329" s="302" t="n"/>
      <c r="B329" s="302" t="n"/>
      <c r="C329" s="302" t="n"/>
      <c r="D329" s="302" t="n"/>
      <c r="E329" s="302" t="n"/>
      <c r="F329" s="302" t="n"/>
      <c r="G329" s="302" t="n"/>
      <c r="H329" s="377"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c r="AD329" s="302" t="n"/>
      <c r="AE329" s="302" t="n"/>
      <c r="AF329" s="302" t="n"/>
      <c r="AG329" s="302" t="n"/>
      <c r="AH329" s="302" t="n"/>
      <c r="AI329" s="302" t="n"/>
    </row>
    <row r="330" ht="10.5" customHeight="1" s="412">
      <c r="A330" s="302" t="n"/>
      <c r="B330" s="302" t="n"/>
      <c r="C330" s="302" t="n"/>
      <c r="D330" s="302" t="n"/>
      <c r="E330" s="302" t="n"/>
      <c r="F330" s="302" t="n"/>
      <c r="G330" s="302" t="n"/>
      <c r="H330" s="377"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c r="AD330" s="302" t="n"/>
      <c r="AE330" s="302" t="n"/>
      <c r="AF330" s="302" t="n"/>
      <c r="AG330" s="302" t="n"/>
      <c r="AH330" s="302" t="n"/>
      <c r="AI330" s="302" t="n"/>
    </row>
    <row r="331" ht="10.5" customHeight="1" s="412">
      <c r="A331" s="302" t="n"/>
      <c r="B331" s="302" t="n"/>
      <c r="C331" s="302" t="n"/>
      <c r="D331" s="302" t="n"/>
      <c r="E331" s="302" t="n"/>
      <c r="F331" s="302" t="n"/>
      <c r="G331" s="302" t="n"/>
      <c r="H331" s="377"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c r="AD331" s="302" t="n"/>
      <c r="AE331" s="302" t="n"/>
      <c r="AF331" s="302" t="n"/>
      <c r="AG331" s="302" t="n"/>
      <c r="AH331" s="302" t="n"/>
      <c r="AI331" s="302" t="n"/>
    </row>
    <row r="332" ht="10.5" customHeight="1" s="412">
      <c r="A332" s="302" t="n"/>
      <c r="B332" s="302" t="n"/>
      <c r="C332" s="302" t="n"/>
      <c r="D332" s="302" t="n"/>
      <c r="E332" s="302" t="n"/>
      <c r="F332" s="302" t="n"/>
      <c r="G332" s="302" t="n"/>
      <c r="H332" s="377"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c r="AD332" s="302" t="n"/>
      <c r="AE332" s="302" t="n"/>
      <c r="AF332" s="302" t="n"/>
      <c r="AG332" s="302" t="n"/>
      <c r="AH332" s="302" t="n"/>
      <c r="AI332" s="302" t="n"/>
    </row>
    <row r="333" ht="10.5" customHeight="1" s="412">
      <c r="A333" s="302" t="n"/>
      <c r="B333" s="302" t="n"/>
      <c r="C333" s="302" t="n"/>
      <c r="D333" s="302" t="n"/>
      <c r="E333" s="302" t="n"/>
      <c r="F333" s="302" t="n"/>
      <c r="G333" s="302" t="n"/>
      <c r="H333" s="377"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c r="AD333" s="302" t="n"/>
      <c r="AE333" s="302" t="n"/>
      <c r="AF333" s="302" t="n"/>
      <c r="AG333" s="302" t="n"/>
      <c r="AH333" s="302" t="n"/>
      <c r="AI333" s="302" t="n"/>
    </row>
    <row r="334" ht="10.5" customHeight="1" s="412">
      <c r="A334" s="302" t="n"/>
      <c r="B334" s="302" t="n"/>
      <c r="C334" s="302" t="n"/>
      <c r="D334" s="302" t="n"/>
      <c r="E334" s="302" t="n"/>
      <c r="F334" s="302" t="n"/>
      <c r="G334" s="302" t="n"/>
      <c r="H334" s="377"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c r="AD334" s="302" t="n"/>
      <c r="AE334" s="302" t="n"/>
      <c r="AF334" s="302" t="n"/>
      <c r="AG334" s="302" t="n"/>
      <c r="AH334" s="302" t="n"/>
      <c r="AI334" s="302" t="n"/>
    </row>
    <row r="335" ht="10.5" customHeight="1" s="412">
      <c r="A335" s="302" t="n"/>
      <c r="B335" s="302" t="n"/>
      <c r="C335" s="302" t="n"/>
      <c r="D335" s="302" t="n"/>
      <c r="E335" s="302" t="n"/>
      <c r="F335" s="302" t="n"/>
      <c r="G335" s="302" t="n"/>
      <c r="H335" s="377"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c r="AD335" s="302" t="n"/>
      <c r="AE335" s="302" t="n"/>
      <c r="AF335" s="302" t="n"/>
      <c r="AG335" s="302" t="n"/>
      <c r="AH335" s="302" t="n"/>
      <c r="AI335" s="302" t="n"/>
    </row>
    <row r="336" ht="10.5" customHeight="1" s="412">
      <c r="A336" s="302" t="n"/>
      <c r="B336" s="302" t="n"/>
      <c r="C336" s="302" t="n"/>
      <c r="D336" s="302" t="n"/>
      <c r="E336" s="302" t="n"/>
      <c r="F336" s="302" t="n"/>
      <c r="G336" s="302" t="n"/>
      <c r="H336" s="377"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c r="AD336" s="302" t="n"/>
      <c r="AE336" s="302" t="n"/>
      <c r="AF336" s="302" t="n"/>
      <c r="AG336" s="302" t="n"/>
      <c r="AH336" s="302" t="n"/>
      <c r="AI336" s="302" t="n"/>
    </row>
    <row r="337" ht="10.5" customHeight="1" s="412">
      <c r="A337" s="302" t="n"/>
      <c r="B337" s="302" t="n"/>
      <c r="C337" s="302" t="n"/>
      <c r="D337" s="302" t="n"/>
      <c r="E337" s="302" t="n"/>
      <c r="F337" s="302" t="n"/>
      <c r="G337" s="302" t="n"/>
      <c r="H337" s="377"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c r="AD337" s="302" t="n"/>
      <c r="AE337" s="302" t="n"/>
      <c r="AF337" s="302" t="n"/>
      <c r="AG337" s="302" t="n"/>
      <c r="AH337" s="302" t="n"/>
      <c r="AI337" s="302" t="n"/>
    </row>
    <row r="338" ht="10.5" customHeight="1" s="412">
      <c r="A338" s="302" t="n"/>
      <c r="B338" s="302" t="n"/>
      <c r="C338" s="302" t="n"/>
      <c r="D338" s="302" t="n"/>
      <c r="E338" s="302" t="n"/>
      <c r="F338" s="302" t="n"/>
      <c r="G338" s="302" t="n"/>
      <c r="H338" s="377"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c r="AD338" s="302" t="n"/>
      <c r="AE338" s="302" t="n"/>
      <c r="AF338" s="302" t="n"/>
      <c r="AG338" s="302" t="n"/>
      <c r="AH338" s="302" t="n"/>
      <c r="AI338" s="302" t="n"/>
    </row>
    <row r="339" ht="10.5" customHeight="1" s="412">
      <c r="A339" s="302" t="n"/>
      <c r="B339" s="302" t="n"/>
      <c r="C339" s="302" t="n"/>
      <c r="D339" s="302" t="n"/>
      <c r="E339" s="302" t="n"/>
      <c r="F339" s="302" t="n"/>
      <c r="G339" s="302" t="n"/>
      <c r="H339" s="377"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c r="AD339" s="302" t="n"/>
      <c r="AE339" s="302" t="n"/>
      <c r="AF339" s="302" t="n"/>
      <c r="AG339" s="302" t="n"/>
      <c r="AH339" s="302" t="n"/>
      <c r="AI339" s="302" t="n"/>
    </row>
    <row r="340" ht="10.5" customHeight="1" s="412">
      <c r="A340" s="302" t="n"/>
      <c r="B340" s="302" t="n"/>
      <c r="C340" s="302" t="n"/>
      <c r="D340" s="302" t="n"/>
      <c r="E340" s="302" t="n"/>
      <c r="F340" s="302" t="n"/>
      <c r="G340" s="302" t="n"/>
      <c r="H340" s="377"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c r="AD340" s="302" t="n"/>
      <c r="AE340" s="302" t="n"/>
      <c r="AF340" s="302" t="n"/>
      <c r="AG340" s="302" t="n"/>
      <c r="AH340" s="302" t="n"/>
      <c r="AI340" s="302" t="n"/>
    </row>
    <row r="341" ht="10.5" customHeight="1" s="412">
      <c r="A341" s="302" t="n"/>
      <c r="B341" s="302" t="n"/>
      <c r="C341" s="302" t="n"/>
      <c r="D341" s="302" t="n"/>
      <c r="E341" s="302" t="n"/>
      <c r="F341" s="302" t="n"/>
      <c r="G341" s="302" t="n"/>
      <c r="H341" s="377"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c r="AD341" s="302" t="n"/>
      <c r="AE341" s="302" t="n"/>
      <c r="AF341" s="302" t="n"/>
      <c r="AG341" s="302" t="n"/>
      <c r="AH341" s="302" t="n"/>
      <c r="AI341" s="302" t="n"/>
    </row>
    <row r="342" ht="10.5" customHeight="1" s="412">
      <c r="A342" s="302" t="n"/>
      <c r="B342" s="302" t="n"/>
      <c r="C342" s="302" t="n"/>
      <c r="D342" s="302" t="n"/>
      <c r="E342" s="302" t="n"/>
      <c r="F342" s="302" t="n"/>
      <c r="G342" s="302" t="n"/>
      <c r="H342" s="377"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c r="AD342" s="302" t="n"/>
      <c r="AE342" s="302" t="n"/>
      <c r="AF342" s="302" t="n"/>
      <c r="AG342" s="302" t="n"/>
      <c r="AH342" s="302" t="n"/>
      <c r="AI342" s="302" t="n"/>
    </row>
    <row r="343" ht="10.5" customHeight="1" s="412">
      <c r="A343" s="302" t="n"/>
      <c r="B343" s="302" t="n"/>
      <c r="C343" s="302" t="n"/>
      <c r="D343" s="302" t="n"/>
      <c r="E343" s="302" t="n"/>
      <c r="F343" s="302" t="n"/>
      <c r="G343" s="302" t="n"/>
      <c r="H343" s="377"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c r="AD343" s="302" t="n"/>
      <c r="AE343" s="302" t="n"/>
      <c r="AF343" s="302" t="n"/>
      <c r="AG343" s="302" t="n"/>
      <c r="AH343" s="302" t="n"/>
      <c r="AI343" s="302" t="n"/>
    </row>
    <row r="344" ht="10.5" customHeight="1" s="412">
      <c r="A344" s="302" t="n"/>
      <c r="B344" s="302" t="n"/>
      <c r="C344" s="302" t="n"/>
      <c r="D344" s="302" t="n"/>
      <c r="E344" s="302" t="n"/>
      <c r="F344" s="302" t="n"/>
      <c r="G344" s="302" t="n"/>
      <c r="H344" s="377"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c r="AD344" s="302" t="n"/>
      <c r="AE344" s="302" t="n"/>
      <c r="AF344" s="302" t="n"/>
      <c r="AG344" s="302" t="n"/>
      <c r="AH344" s="302" t="n"/>
      <c r="AI344" s="302" t="n"/>
    </row>
    <row r="345" ht="10.5" customHeight="1" s="412">
      <c r="A345" s="302" t="n"/>
      <c r="B345" s="302" t="n"/>
      <c r="C345" s="302" t="n"/>
      <c r="D345" s="302" t="n"/>
      <c r="E345" s="302" t="n"/>
      <c r="F345" s="302" t="n"/>
      <c r="G345" s="302" t="n"/>
      <c r="H345" s="377"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c r="AD345" s="302" t="n"/>
      <c r="AE345" s="302" t="n"/>
      <c r="AF345" s="302" t="n"/>
      <c r="AG345" s="302" t="n"/>
      <c r="AH345" s="302" t="n"/>
      <c r="AI345" s="302" t="n"/>
    </row>
    <row r="346" ht="10.5" customHeight="1" s="412">
      <c r="A346" s="302" t="n"/>
      <c r="B346" s="302" t="n"/>
      <c r="C346" s="302" t="n"/>
      <c r="D346" s="302" t="n"/>
      <c r="E346" s="302" t="n"/>
      <c r="F346" s="302" t="n"/>
      <c r="G346" s="302" t="n"/>
      <c r="H346" s="377"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c r="AD346" s="302" t="n"/>
      <c r="AE346" s="302" t="n"/>
      <c r="AF346" s="302" t="n"/>
      <c r="AG346" s="302" t="n"/>
      <c r="AH346" s="302" t="n"/>
      <c r="AI346" s="302" t="n"/>
    </row>
    <row r="347" ht="10.5" customHeight="1" s="412">
      <c r="A347" s="302" t="n"/>
      <c r="B347" s="302" t="n"/>
      <c r="C347" s="302" t="n"/>
      <c r="D347" s="302" t="n"/>
      <c r="E347" s="302" t="n"/>
      <c r="F347" s="302" t="n"/>
      <c r="G347" s="302" t="n"/>
      <c r="H347" s="377"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c r="AD347" s="302" t="n"/>
      <c r="AE347" s="302" t="n"/>
      <c r="AF347" s="302" t="n"/>
      <c r="AG347" s="302" t="n"/>
      <c r="AH347" s="302" t="n"/>
      <c r="AI347" s="302" t="n"/>
    </row>
    <row r="348" ht="10.5" customHeight="1" s="412">
      <c r="A348" s="302" t="n"/>
      <c r="B348" s="302" t="n"/>
      <c r="C348" s="302" t="n"/>
      <c r="D348" s="302" t="n"/>
      <c r="E348" s="302" t="n"/>
      <c r="F348" s="302" t="n"/>
      <c r="G348" s="302" t="n"/>
      <c r="H348" s="377"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c r="AD348" s="302" t="n"/>
      <c r="AE348" s="302" t="n"/>
      <c r="AF348" s="302" t="n"/>
      <c r="AG348" s="302" t="n"/>
      <c r="AH348" s="302" t="n"/>
      <c r="AI348" s="302" t="n"/>
    </row>
    <row r="349" ht="10.5" customHeight="1" s="412">
      <c r="A349" s="302" t="n"/>
      <c r="B349" s="302" t="n"/>
      <c r="C349" s="302" t="n"/>
      <c r="D349" s="302" t="n"/>
      <c r="E349" s="302" t="n"/>
      <c r="F349" s="302" t="n"/>
      <c r="G349" s="302" t="n"/>
      <c r="H349" s="377"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c r="AD349" s="302" t="n"/>
      <c r="AE349" s="302" t="n"/>
      <c r="AF349" s="302" t="n"/>
      <c r="AG349" s="302" t="n"/>
      <c r="AH349" s="302" t="n"/>
      <c r="AI349" s="302" t="n"/>
    </row>
    <row r="350" ht="10.5" customHeight="1" s="412">
      <c r="A350" s="302" t="n"/>
      <c r="B350" s="302" t="n"/>
      <c r="C350" s="302" t="n"/>
      <c r="D350" s="302" t="n"/>
      <c r="E350" s="302" t="n"/>
      <c r="F350" s="302" t="n"/>
      <c r="G350" s="302" t="n"/>
      <c r="H350" s="377"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c r="AD350" s="302" t="n"/>
      <c r="AE350" s="302" t="n"/>
      <c r="AF350" s="302" t="n"/>
      <c r="AG350" s="302" t="n"/>
      <c r="AH350" s="302" t="n"/>
      <c r="AI350" s="302" t="n"/>
    </row>
    <row r="351" ht="10.5" customHeight="1" s="412">
      <c r="A351" s="302" t="n"/>
      <c r="B351" s="302" t="n"/>
      <c r="C351" s="302" t="n"/>
      <c r="D351" s="302" t="n"/>
      <c r="E351" s="302" t="n"/>
      <c r="F351" s="302" t="n"/>
      <c r="G351" s="302" t="n"/>
      <c r="H351" s="377"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c r="AD351" s="302" t="n"/>
      <c r="AE351" s="302" t="n"/>
      <c r="AF351" s="302" t="n"/>
      <c r="AG351" s="302" t="n"/>
      <c r="AH351" s="302" t="n"/>
      <c r="AI351" s="302" t="n"/>
    </row>
    <row r="352" ht="10.5" customHeight="1" s="412">
      <c r="A352" s="302" t="n"/>
      <c r="B352" s="302" t="n"/>
      <c r="C352" s="302" t="n"/>
      <c r="D352" s="302" t="n"/>
      <c r="E352" s="302" t="n"/>
      <c r="F352" s="302" t="n"/>
      <c r="G352" s="302" t="n"/>
      <c r="H352" s="377"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c r="AD352" s="302" t="n"/>
      <c r="AE352" s="302" t="n"/>
      <c r="AF352" s="302" t="n"/>
      <c r="AG352" s="302" t="n"/>
      <c r="AH352" s="302" t="n"/>
      <c r="AI352" s="302" t="n"/>
    </row>
    <row r="353" ht="10.5" customHeight="1" s="412">
      <c r="A353" s="302" t="n"/>
      <c r="B353" s="302" t="n"/>
      <c r="C353" s="302" t="n"/>
      <c r="D353" s="302" t="n"/>
      <c r="E353" s="302" t="n"/>
      <c r="F353" s="302" t="n"/>
      <c r="G353" s="302" t="n"/>
      <c r="H353" s="377"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c r="AD353" s="302" t="n"/>
      <c r="AE353" s="302" t="n"/>
      <c r="AF353" s="302" t="n"/>
      <c r="AG353" s="302" t="n"/>
      <c r="AH353" s="302" t="n"/>
      <c r="AI353" s="302" t="n"/>
    </row>
    <row r="354" ht="10.5" customHeight="1" s="412">
      <c r="A354" s="302" t="n"/>
      <c r="B354" s="302" t="n"/>
      <c r="C354" s="302" t="n"/>
      <c r="D354" s="302" t="n"/>
      <c r="E354" s="302" t="n"/>
      <c r="F354" s="302" t="n"/>
      <c r="G354" s="302" t="n"/>
      <c r="H354" s="377"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c r="AD354" s="302" t="n"/>
      <c r="AE354" s="302" t="n"/>
      <c r="AF354" s="302" t="n"/>
      <c r="AG354" s="302" t="n"/>
      <c r="AH354" s="302" t="n"/>
      <c r="AI354" s="302" t="n"/>
    </row>
    <row r="355" ht="10.5" customHeight="1" s="412">
      <c r="A355" s="302" t="n"/>
      <c r="B355" s="302" t="n"/>
      <c r="C355" s="302" t="n"/>
      <c r="D355" s="302" t="n"/>
      <c r="E355" s="302" t="n"/>
      <c r="F355" s="302" t="n"/>
      <c r="G355" s="302" t="n"/>
      <c r="H355" s="377"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c r="AD355" s="302" t="n"/>
      <c r="AE355" s="302" t="n"/>
      <c r="AF355" s="302" t="n"/>
      <c r="AG355" s="302" t="n"/>
      <c r="AH355" s="302" t="n"/>
      <c r="AI355" s="302" t="n"/>
    </row>
    <row r="356" ht="10.5" customHeight="1" s="412">
      <c r="A356" s="302" t="n"/>
      <c r="B356" s="302" t="n"/>
      <c r="C356" s="302" t="n"/>
      <c r="D356" s="302" t="n"/>
      <c r="E356" s="302" t="n"/>
      <c r="F356" s="302" t="n"/>
      <c r="G356" s="302" t="n"/>
      <c r="H356" s="377"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c r="AD356" s="302" t="n"/>
      <c r="AE356" s="302" t="n"/>
      <c r="AF356" s="302" t="n"/>
      <c r="AG356" s="302" t="n"/>
      <c r="AH356" s="302" t="n"/>
      <c r="AI356" s="302" t="n"/>
    </row>
    <row r="357" ht="10.5" customHeight="1" s="412">
      <c r="A357" s="302" t="n"/>
      <c r="B357" s="302" t="n"/>
      <c r="C357" s="302" t="n"/>
      <c r="D357" s="302" t="n"/>
      <c r="E357" s="302" t="n"/>
      <c r="F357" s="302" t="n"/>
      <c r="G357" s="302" t="n"/>
      <c r="H357" s="377"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c r="AD357" s="302" t="n"/>
      <c r="AE357" s="302" t="n"/>
      <c r="AF357" s="302" t="n"/>
      <c r="AG357" s="302" t="n"/>
      <c r="AH357" s="302" t="n"/>
      <c r="AI357" s="302" t="n"/>
    </row>
    <row r="358" ht="10.5" customHeight="1" s="412">
      <c r="A358" s="302" t="n"/>
      <c r="B358" s="302" t="n"/>
      <c r="C358" s="302" t="n"/>
      <c r="D358" s="302" t="n"/>
      <c r="E358" s="302" t="n"/>
      <c r="F358" s="302" t="n"/>
      <c r="G358" s="302" t="n"/>
      <c r="H358" s="377"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c r="AD358" s="302" t="n"/>
      <c r="AE358" s="302" t="n"/>
      <c r="AF358" s="302" t="n"/>
      <c r="AG358" s="302" t="n"/>
      <c r="AH358" s="302" t="n"/>
      <c r="AI358" s="302" t="n"/>
    </row>
    <row r="359" ht="10.5" customHeight="1" s="412">
      <c r="A359" s="302" t="n"/>
      <c r="B359" s="302" t="n"/>
      <c r="C359" s="302" t="n"/>
      <c r="D359" s="302" t="n"/>
      <c r="E359" s="302" t="n"/>
      <c r="F359" s="302" t="n"/>
      <c r="G359" s="302" t="n"/>
      <c r="H359" s="377"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c r="AD359" s="302" t="n"/>
      <c r="AE359" s="302" t="n"/>
      <c r="AF359" s="302" t="n"/>
      <c r="AG359" s="302" t="n"/>
      <c r="AH359" s="302" t="n"/>
      <c r="AI359" s="302" t="n"/>
    </row>
    <row r="360" ht="10.5" customHeight="1" s="412">
      <c r="A360" s="302" t="n"/>
      <c r="B360" s="302" t="n"/>
      <c r="C360" s="302" t="n"/>
      <c r="D360" s="302" t="n"/>
      <c r="E360" s="302" t="n"/>
      <c r="F360" s="302" t="n"/>
      <c r="G360" s="302" t="n"/>
      <c r="H360" s="377"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c r="AD360" s="302" t="n"/>
      <c r="AE360" s="302" t="n"/>
      <c r="AF360" s="302" t="n"/>
      <c r="AG360" s="302" t="n"/>
      <c r="AH360" s="302" t="n"/>
      <c r="AI360" s="302" t="n"/>
    </row>
    <row r="361" ht="10.5" customHeight="1" s="412">
      <c r="A361" s="302" t="n"/>
      <c r="B361" s="302" t="n"/>
      <c r="C361" s="302" t="n"/>
      <c r="D361" s="302" t="n"/>
      <c r="E361" s="302" t="n"/>
      <c r="F361" s="302" t="n"/>
      <c r="G361" s="302" t="n"/>
      <c r="H361" s="377"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c r="AD361" s="302" t="n"/>
      <c r="AE361" s="302" t="n"/>
      <c r="AF361" s="302" t="n"/>
      <c r="AG361" s="302" t="n"/>
      <c r="AH361" s="302" t="n"/>
      <c r="AI361" s="302" t="n"/>
    </row>
    <row r="362" ht="10.5" customHeight="1" s="412">
      <c r="A362" s="302" t="n"/>
      <c r="B362" s="302" t="n"/>
      <c r="C362" s="302" t="n"/>
      <c r="D362" s="302" t="n"/>
      <c r="E362" s="302" t="n"/>
      <c r="F362" s="302" t="n"/>
      <c r="G362" s="302" t="n"/>
      <c r="H362" s="377"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c r="AD362" s="302" t="n"/>
      <c r="AE362" s="302" t="n"/>
      <c r="AF362" s="302" t="n"/>
      <c r="AG362" s="302" t="n"/>
      <c r="AH362" s="302" t="n"/>
      <c r="AI362" s="302" t="n"/>
    </row>
    <row r="363" ht="10.5" customHeight="1" s="412">
      <c r="A363" s="302" t="n"/>
      <c r="B363" s="302" t="n"/>
      <c r="C363" s="302" t="n"/>
      <c r="D363" s="302" t="n"/>
      <c r="E363" s="302" t="n"/>
      <c r="F363" s="302" t="n"/>
      <c r="G363" s="302" t="n"/>
      <c r="H363" s="377"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c r="AD363" s="302" t="n"/>
      <c r="AE363" s="302" t="n"/>
      <c r="AF363" s="302" t="n"/>
      <c r="AG363" s="302" t="n"/>
      <c r="AH363" s="302" t="n"/>
      <c r="AI363" s="302" t="n"/>
    </row>
    <row r="364" ht="10.5" customHeight="1" s="412">
      <c r="A364" s="302" t="n"/>
      <c r="B364" s="302" t="n"/>
      <c r="C364" s="302" t="n"/>
      <c r="D364" s="302" t="n"/>
      <c r="E364" s="302" t="n"/>
      <c r="F364" s="302" t="n"/>
      <c r="G364" s="302" t="n"/>
      <c r="H364" s="377"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c r="AD364" s="302" t="n"/>
      <c r="AE364" s="302" t="n"/>
      <c r="AF364" s="302" t="n"/>
      <c r="AG364" s="302" t="n"/>
      <c r="AH364" s="302" t="n"/>
      <c r="AI364" s="302" t="n"/>
    </row>
    <row r="365" ht="10.5" customHeight="1" s="412">
      <c r="A365" s="302" t="n"/>
      <c r="B365" s="302" t="n"/>
      <c r="C365" s="302" t="n"/>
      <c r="D365" s="302" t="n"/>
      <c r="E365" s="302" t="n"/>
      <c r="F365" s="302" t="n"/>
      <c r="G365" s="302" t="n"/>
      <c r="H365" s="377"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c r="AD365" s="302" t="n"/>
      <c r="AE365" s="302" t="n"/>
      <c r="AF365" s="302" t="n"/>
      <c r="AG365" s="302" t="n"/>
      <c r="AH365" s="302" t="n"/>
      <c r="AI365" s="302" t="n"/>
    </row>
    <row r="366" ht="10.5" customHeight="1" s="412">
      <c r="A366" s="302" t="n"/>
      <c r="B366" s="302" t="n"/>
      <c r="C366" s="302" t="n"/>
      <c r="D366" s="302" t="n"/>
      <c r="E366" s="302" t="n"/>
      <c r="F366" s="302" t="n"/>
      <c r="G366" s="302" t="n"/>
      <c r="H366" s="377"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c r="AD366" s="302" t="n"/>
      <c r="AE366" s="302" t="n"/>
      <c r="AF366" s="302" t="n"/>
      <c r="AG366" s="302" t="n"/>
      <c r="AH366" s="302" t="n"/>
      <c r="AI366" s="302" t="n"/>
    </row>
    <row r="367" ht="10.5" customHeight="1" s="412">
      <c r="A367" s="302" t="n"/>
      <c r="B367" s="302" t="n"/>
      <c r="C367" s="302" t="n"/>
      <c r="D367" s="302" t="n"/>
      <c r="E367" s="302" t="n"/>
      <c r="F367" s="302" t="n"/>
      <c r="G367" s="302" t="n"/>
      <c r="H367" s="377"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c r="AD367" s="302" t="n"/>
      <c r="AE367" s="302" t="n"/>
      <c r="AF367" s="302" t="n"/>
      <c r="AG367" s="302" t="n"/>
      <c r="AH367" s="302" t="n"/>
      <c r="AI367" s="302" t="n"/>
    </row>
    <row r="368" ht="10.5" customHeight="1" s="412">
      <c r="A368" s="302" t="n"/>
      <c r="B368" s="302" t="n"/>
      <c r="C368" s="302" t="n"/>
      <c r="D368" s="302" t="n"/>
      <c r="E368" s="302" t="n"/>
      <c r="F368" s="302" t="n"/>
      <c r="G368" s="302" t="n"/>
      <c r="H368" s="377"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c r="AD368" s="302" t="n"/>
      <c r="AE368" s="302" t="n"/>
      <c r="AF368" s="302" t="n"/>
      <c r="AG368" s="302" t="n"/>
      <c r="AH368" s="302" t="n"/>
      <c r="AI368" s="302" t="n"/>
    </row>
    <row r="369" ht="10.5" customHeight="1" s="412">
      <c r="A369" s="302" t="n"/>
      <c r="B369" s="302" t="n"/>
      <c r="C369" s="302" t="n"/>
      <c r="D369" s="302" t="n"/>
      <c r="E369" s="302" t="n"/>
      <c r="F369" s="302" t="n"/>
      <c r="G369" s="302" t="n"/>
      <c r="H369" s="377"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c r="AD369" s="302" t="n"/>
      <c r="AE369" s="302" t="n"/>
      <c r="AF369" s="302" t="n"/>
      <c r="AG369" s="302" t="n"/>
      <c r="AH369" s="302" t="n"/>
      <c r="AI369" s="302" t="n"/>
    </row>
    <row r="370" ht="10.5" customHeight="1" s="412">
      <c r="A370" s="302" t="n"/>
      <c r="B370" s="302" t="n"/>
      <c r="C370" s="302" t="n"/>
      <c r="D370" s="302" t="n"/>
      <c r="E370" s="302" t="n"/>
      <c r="F370" s="302" t="n"/>
      <c r="G370" s="302" t="n"/>
      <c r="H370" s="377"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c r="AD370" s="302" t="n"/>
      <c r="AE370" s="302" t="n"/>
      <c r="AF370" s="302" t="n"/>
      <c r="AG370" s="302" t="n"/>
      <c r="AH370" s="302" t="n"/>
      <c r="AI370" s="302" t="n"/>
    </row>
    <row r="371" ht="10.5" customHeight="1" s="412">
      <c r="A371" s="302" t="n"/>
      <c r="B371" s="302" t="n"/>
      <c r="C371" s="302" t="n"/>
      <c r="D371" s="302" t="n"/>
      <c r="E371" s="302" t="n"/>
      <c r="F371" s="302" t="n"/>
      <c r="G371" s="302" t="n"/>
      <c r="H371" s="377"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c r="AD371" s="302" t="n"/>
      <c r="AE371" s="302" t="n"/>
      <c r="AF371" s="302" t="n"/>
      <c r="AG371" s="302" t="n"/>
      <c r="AH371" s="302" t="n"/>
      <c r="AI371" s="302" t="n"/>
    </row>
    <row r="372" ht="10.5" customHeight="1" s="412">
      <c r="A372" s="302" t="n"/>
      <c r="B372" s="302" t="n"/>
      <c r="C372" s="302" t="n"/>
      <c r="D372" s="302" t="n"/>
      <c r="E372" s="302" t="n"/>
      <c r="F372" s="302" t="n"/>
      <c r="G372" s="302" t="n"/>
      <c r="H372" s="377"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c r="AD372" s="302" t="n"/>
      <c r="AE372" s="302" t="n"/>
      <c r="AF372" s="302" t="n"/>
      <c r="AG372" s="302" t="n"/>
      <c r="AH372" s="302" t="n"/>
      <c r="AI372" s="302" t="n"/>
    </row>
    <row r="373" ht="10.5" customHeight="1" s="412">
      <c r="A373" s="302" t="n"/>
      <c r="B373" s="302" t="n"/>
      <c r="C373" s="302" t="n"/>
      <c r="D373" s="302" t="n"/>
      <c r="E373" s="302" t="n"/>
      <c r="F373" s="302" t="n"/>
      <c r="G373" s="302" t="n"/>
      <c r="H373" s="377"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c r="AD373" s="302" t="n"/>
      <c r="AE373" s="302" t="n"/>
      <c r="AF373" s="302" t="n"/>
      <c r="AG373" s="302" t="n"/>
      <c r="AH373" s="302" t="n"/>
      <c r="AI373" s="302" t="n"/>
    </row>
    <row r="374" ht="10.5" customHeight="1" s="412">
      <c r="A374" s="302" t="n"/>
      <c r="B374" s="302" t="n"/>
      <c r="C374" s="302" t="n"/>
      <c r="D374" s="302" t="n"/>
      <c r="E374" s="302" t="n"/>
      <c r="F374" s="302" t="n"/>
      <c r="G374" s="302" t="n"/>
      <c r="H374" s="377"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c r="AD374" s="302" t="n"/>
      <c r="AE374" s="302" t="n"/>
      <c r="AF374" s="302" t="n"/>
      <c r="AG374" s="302" t="n"/>
      <c r="AH374" s="302" t="n"/>
      <c r="AI374" s="302" t="n"/>
    </row>
    <row r="375" ht="10.5" customHeight="1" s="412">
      <c r="A375" s="302" t="n"/>
      <c r="B375" s="302" t="n"/>
      <c r="C375" s="302" t="n"/>
      <c r="D375" s="302" t="n"/>
      <c r="E375" s="302" t="n"/>
      <c r="F375" s="302" t="n"/>
      <c r="G375" s="302" t="n"/>
      <c r="H375" s="377"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c r="AD375" s="302" t="n"/>
      <c r="AE375" s="302" t="n"/>
      <c r="AF375" s="302" t="n"/>
      <c r="AG375" s="302" t="n"/>
      <c r="AH375" s="302" t="n"/>
      <c r="AI375" s="302" t="n"/>
    </row>
    <row r="376" ht="10.5" customHeight="1" s="412">
      <c r="A376" s="302" t="n"/>
      <c r="B376" s="302" t="n"/>
      <c r="C376" s="302" t="n"/>
      <c r="D376" s="302" t="n"/>
      <c r="E376" s="302" t="n"/>
      <c r="F376" s="302" t="n"/>
      <c r="G376" s="302" t="n"/>
      <c r="H376" s="377"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c r="AD376" s="302" t="n"/>
      <c r="AE376" s="302" t="n"/>
      <c r="AF376" s="302" t="n"/>
      <c r="AG376" s="302" t="n"/>
      <c r="AH376" s="302" t="n"/>
      <c r="AI376" s="302" t="n"/>
    </row>
    <row r="377" ht="10.5" customHeight="1" s="412">
      <c r="A377" s="302" t="n"/>
      <c r="B377" s="302" t="n"/>
      <c r="C377" s="302" t="n"/>
      <c r="D377" s="302" t="n"/>
      <c r="E377" s="302" t="n"/>
      <c r="F377" s="302" t="n"/>
      <c r="G377" s="302" t="n"/>
      <c r="H377" s="377"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c r="AD377" s="302" t="n"/>
      <c r="AE377" s="302" t="n"/>
      <c r="AF377" s="302" t="n"/>
      <c r="AG377" s="302" t="n"/>
      <c r="AH377" s="302" t="n"/>
      <c r="AI377" s="302" t="n"/>
    </row>
    <row r="378" ht="10.5" customHeight="1" s="412">
      <c r="A378" s="302" t="n"/>
      <c r="B378" s="302" t="n"/>
      <c r="C378" s="302" t="n"/>
      <c r="D378" s="302" t="n"/>
      <c r="E378" s="302" t="n"/>
      <c r="F378" s="302" t="n"/>
      <c r="G378" s="302" t="n"/>
      <c r="H378" s="377"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c r="AD378" s="302" t="n"/>
      <c r="AE378" s="302" t="n"/>
      <c r="AF378" s="302" t="n"/>
      <c r="AG378" s="302" t="n"/>
      <c r="AH378" s="302" t="n"/>
      <c r="AI378" s="302" t="n"/>
    </row>
    <row r="379" ht="10.5" customHeight="1" s="412">
      <c r="A379" s="302" t="n"/>
      <c r="B379" s="302" t="n"/>
      <c r="C379" s="302" t="n"/>
      <c r="D379" s="302" t="n"/>
      <c r="E379" s="302" t="n"/>
      <c r="F379" s="302" t="n"/>
      <c r="G379" s="302" t="n"/>
      <c r="H379" s="377"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c r="AD379" s="302" t="n"/>
      <c r="AE379" s="302" t="n"/>
      <c r="AF379" s="302" t="n"/>
      <c r="AG379" s="302" t="n"/>
      <c r="AH379" s="302" t="n"/>
      <c r="AI379" s="302" t="n"/>
    </row>
    <row r="380" ht="10.5" customHeight="1" s="412">
      <c r="A380" s="302" t="n"/>
      <c r="B380" s="302" t="n"/>
      <c r="C380" s="302" t="n"/>
      <c r="D380" s="302" t="n"/>
      <c r="E380" s="302" t="n"/>
      <c r="F380" s="302" t="n"/>
      <c r="G380" s="302" t="n"/>
      <c r="H380" s="377"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c r="AD380" s="302" t="n"/>
      <c r="AE380" s="302" t="n"/>
      <c r="AF380" s="302" t="n"/>
      <c r="AG380" s="302" t="n"/>
      <c r="AH380" s="302" t="n"/>
      <c r="AI380" s="302" t="n"/>
    </row>
    <row r="381" ht="10.5" customHeight="1" s="412">
      <c r="A381" s="302" t="n"/>
      <c r="B381" s="302" t="n"/>
      <c r="C381" s="302" t="n"/>
      <c r="D381" s="302" t="n"/>
      <c r="E381" s="302" t="n"/>
      <c r="F381" s="302" t="n"/>
      <c r="G381" s="302" t="n"/>
      <c r="H381" s="377"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c r="AD381" s="302" t="n"/>
      <c r="AE381" s="302" t="n"/>
      <c r="AF381" s="302" t="n"/>
      <c r="AG381" s="302" t="n"/>
      <c r="AH381" s="302" t="n"/>
      <c r="AI381" s="302" t="n"/>
    </row>
    <row r="382" ht="10.5" customHeight="1" s="412">
      <c r="A382" s="302" t="n"/>
      <c r="B382" s="302" t="n"/>
      <c r="C382" s="302" t="n"/>
      <c r="D382" s="302" t="n"/>
      <c r="E382" s="302" t="n"/>
      <c r="F382" s="302" t="n"/>
      <c r="G382" s="302" t="n"/>
      <c r="H382" s="377"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c r="AD382" s="302" t="n"/>
      <c r="AE382" s="302" t="n"/>
      <c r="AF382" s="302" t="n"/>
      <c r="AG382" s="302" t="n"/>
      <c r="AH382" s="302" t="n"/>
      <c r="AI382" s="302" t="n"/>
    </row>
    <row r="383" ht="10.5" customHeight="1" s="412">
      <c r="A383" s="302" t="n"/>
      <c r="B383" s="302" t="n"/>
      <c r="C383" s="302" t="n"/>
      <c r="D383" s="302" t="n"/>
      <c r="E383" s="302" t="n"/>
      <c r="F383" s="302" t="n"/>
      <c r="G383" s="302" t="n"/>
      <c r="H383" s="377"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c r="AD383" s="302" t="n"/>
      <c r="AE383" s="302" t="n"/>
      <c r="AF383" s="302" t="n"/>
      <c r="AG383" s="302" t="n"/>
      <c r="AH383" s="302" t="n"/>
      <c r="AI383" s="302" t="n"/>
    </row>
    <row r="384" ht="10.5" customHeight="1" s="412">
      <c r="A384" s="302" t="n"/>
      <c r="B384" s="302" t="n"/>
      <c r="C384" s="302" t="n"/>
      <c r="D384" s="302" t="n"/>
      <c r="E384" s="302" t="n"/>
      <c r="F384" s="302" t="n"/>
      <c r="G384" s="302" t="n"/>
      <c r="H384" s="377"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c r="AD384" s="302" t="n"/>
      <c r="AE384" s="302" t="n"/>
      <c r="AF384" s="302" t="n"/>
      <c r="AG384" s="302" t="n"/>
      <c r="AH384" s="302" t="n"/>
      <c r="AI384" s="302" t="n"/>
    </row>
    <row r="385" ht="10.5" customHeight="1" s="412">
      <c r="A385" s="302" t="n"/>
      <c r="B385" s="302" t="n"/>
      <c r="C385" s="302" t="n"/>
      <c r="D385" s="302" t="n"/>
      <c r="E385" s="302" t="n"/>
      <c r="F385" s="302" t="n"/>
      <c r="G385" s="302" t="n"/>
      <c r="H385" s="377"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c r="AD385" s="302" t="n"/>
      <c r="AE385" s="302" t="n"/>
      <c r="AF385" s="302" t="n"/>
      <c r="AG385" s="302" t="n"/>
      <c r="AH385" s="302" t="n"/>
      <c r="AI385" s="302" t="n"/>
    </row>
    <row r="386" ht="10.5" customHeight="1" s="412">
      <c r="A386" s="302" t="n"/>
      <c r="B386" s="302" t="n"/>
      <c r="C386" s="302" t="n"/>
      <c r="D386" s="302" t="n"/>
      <c r="E386" s="302" t="n"/>
      <c r="F386" s="302" t="n"/>
      <c r="G386" s="302" t="n"/>
      <c r="H386" s="377"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c r="AD386" s="302" t="n"/>
      <c r="AE386" s="302" t="n"/>
      <c r="AF386" s="302" t="n"/>
      <c r="AG386" s="302" t="n"/>
      <c r="AH386" s="302" t="n"/>
      <c r="AI386" s="302" t="n"/>
    </row>
    <row r="387" ht="10.5" customHeight="1" s="412">
      <c r="A387" s="302" t="n"/>
      <c r="B387" s="302" t="n"/>
      <c r="C387" s="302" t="n"/>
      <c r="D387" s="302" t="n"/>
      <c r="E387" s="302" t="n"/>
      <c r="F387" s="302" t="n"/>
      <c r="G387" s="302" t="n"/>
      <c r="H387" s="377"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c r="AD387" s="302" t="n"/>
      <c r="AE387" s="302" t="n"/>
      <c r="AF387" s="302" t="n"/>
      <c r="AG387" s="302" t="n"/>
      <c r="AH387" s="302" t="n"/>
      <c r="AI387" s="302" t="n"/>
    </row>
    <row r="388" ht="10.5" customHeight="1" s="412">
      <c r="A388" s="302" t="n"/>
      <c r="B388" s="302" t="n"/>
      <c r="C388" s="302" t="n"/>
      <c r="D388" s="302" t="n"/>
      <c r="E388" s="302" t="n"/>
      <c r="F388" s="302" t="n"/>
      <c r="G388" s="302" t="n"/>
      <c r="H388" s="377"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c r="AD388" s="302" t="n"/>
      <c r="AE388" s="302" t="n"/>
      <c r="AF388" s="302" t="n"/>
      <c r="AG388" s="302" t="n"/>
      <c r="AH388" s="302" t="n"/>
      <c r="AI388" s="302" t="n"/>
    </row>
    <row r="389" ht="10.5" customHeight="1" s="412">
      <c r="A389" s="302" t="n"/>
      <c r="B389" s="302" t="n"/>
      <c r="C389" s="302" t="n"/>
      <c r="D389" s="302" t="n"/>
      <c r="E389" s="302" t="n"/>
      <c r="F389" s="302" t="n"/>
      <c r="G389" s="302" t="n"/>
      <c r="H389" s="377"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c r="AD389" s="302" t="n"/>
      <c r="AE389" s="302" t="n"/>
      <c r="AF389" s="302" t="n"/>
      <c r="AG389" s="302" t="n"/>
      <c r="AH389" s="302" t="n"/>
      <c r="AI389" s="302" t="n"/>
    </row>
    <row r="390" ht="10.5" customHeight="1" s="412">
      <c r="A390" s="302" t="n"/>
      <c r="B390" s="302" t="n"/>
      <c r="C390" s="302" t="n"/>
      <c r="D390" s="302" t="n"/>
      <c r="E390" s="302" t="n"/>
      <c r="F390" s="302" t="n"/>
      <c r="G390" s="302" t="n"/>
      <c r="H390" s="377"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c r="AD390" s="302" t="n"/>
      <c r="AE390" s="302" t="n"/>
      <c r="AF390" s="302" t="n"/>
      <c r="AG390" s="302" t="n"/>
      <c r="AH390" s="302" t="n"/>
      <c r="AI390" s="302" t="n"/>
    </row>
    <row r="391" ht="10.5" customHeight="1" s="412">
      <c r="A391" s="302" t="n"/>
      <c r="B391" s="302" t="n"/>
      <c r="C391" s="302" t="n"/>
      <c r="D391" s="302" t="n"/>
      <c r="E391" s="302" t="n"/>
      <c r="F391" s="302" t="n"/>
      <c r="G391" s="302" t="n"/>
      <c r="H391" s="377"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c r="AD391" s="302" t="n"/>
      <c r="AE391" s="302" t="n"/>
      <c r="AF391" s="302" t="n"/>
      <c r="AG391" s="302" t="n"/>
      <c r="AH391" s="302" t="n"/>
      <c r="AI391" s="302" t="n"/>
    </row>
    <row r="392" ht="10.5" customHeight="1" s="412">
      <c r="A392" s="302" t="n"/>
      <c r="B392" s="302" t="n"/>
      <c r="C392" s="302" t="n"/>
      <c r="D392" s="302" t="n"/>
      <c r="E392" s="302" t="n"/>
      <c r="F392" s="302" t="n"/>
      <c r="G392" s="302" t="n"/>
      <c r="H392" s="377"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c r="AD392" s="302" t="n"/>
      <c r="AE392" s="302" t="n"/>
      <c r="AF392" s="302" t="n"/>
      <c r="AG392" s="302" t="n"/>
      <c r="AH392" s="302" t="n"/>
      <c r="AI392" s="302" t="n"/>
    </row>
    <row r="393" ht="10.5" customHeight="1" s="412">
      <c r="A393" s="302" t="n"/>
      <c r="B393" s="302" t="n"/>
      <c r="C393" s="302" t="n"/>
      <c r="D393" s="302" t="n"/>
      <c r="E393" s="302" t="n"/>
      <c r="F393" s="302" t="n"/>
      <c r="G393" s="302" t="n"/>
      <c r="H393" s="377"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c r="AD393" s="302" t="n"/>
      <c r="AE393" s="302" t="n"/>
      <c r="AF393" s="302" t="n"/>
      <c r="AG393" s="302" t="n"/>
      <c r="AH393" s="302" t="n"/>
      <c r="AI393" s="302" t="n"/>
    </row>
    <row r="394" ht="10.5" customHeight="1" s="412">
      <c r="A394" s="302" t="n"/>
      <c r="B394" s="302" t="n"/>
      <c r="C394" s="302" t="n"/>
      <c r="D394" s="302" t="n"/>
      <c r="E394" s="302" t="n"/>
      <c r="F394" s="302" t="n"/>
      <c r="G394" s="302" t="n"/>
      <c r="H394" s="377"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c r="AD394" s="302" t="n"/>
      <c r="AE394" s="302" t="n"/>
      <c r="AF394" s="302" t="n"/>
      <c r="AG394" s="302" t="n"/>
      <c r="AH394" s="302" t="n"/>
      <c r="AI394" s="302" t="n"/>
    </row>
    <row r="395" ht="10.5" customHeight="1" s="412">
      <c r="A395" s="302" t="n"/>
      <c r="B395" s="302" t="n"/>
      <c r="C395" s="302" t="n"/>
      <c r="D395" s="302" t="n"/>
      <c r="E395" s="302" t="n"/>
      <c r="F395" s="302" t="n"/>
      <c r="G395" s="302" t="n"/>
      <c r="H395" s="377"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c r="AD395" s="302" t="n"/>
      <c r="AE395" s="302" t="n"/>
      <c r="AF395" s="302" t="n"/>
      <c r="AG395" s="302" t="n"/>
      <c r="AH395" s="302" t="n"/>
      <c r="AI395" s="302" t="n"/>
    </row>
    <row r="396" ht="10.5" customHeight="1" s="412">
      <c r="A396" s="302" t="n"/>
      <c r="B396" s="302" t="n"/>
      <c r="C396" s="302" t="n"/>
      <c r="D396" s="302" t="n"/>
      <c r="E396" s="302" t="n"/>
      <c r="F396" s="302" t="n"/>
      <c r="G396" s="302" t="n"/>
      <c r="H396" s="377"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c r="AD396" s="302" t="n"/>
      <c r="AE396" s="302" t="n"/>
      <c r="AF396" s="302" t="n"/>
      <c r="AG396" s="302" t="n"/>
      <c r="AH396" s="302" t="n"/>
      <c r="AI396" s="302" t="n"/>
    </row>
    <row r="397" ht="10.5" customHeight="1" s="412">
      <c r="A397" s="302" t="n"/>
      <c r="B397" s="302" t="n"/>
      <c r="C397" s="302" t="n"/>
      <c r="D397" s="302" t="n"/>
      <c r="E397" s="302" t="n"/>
      <c r="F397" s="302" t="n"/>
      <c r="G397" s="302" t="n"/>
      <c r="H397" s="377"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c r="AD397" s="302" t="n"/>
      <c r="AE397" s="302" t="n"/>
      <c r="AF397" s="302" t="n"/>
      <c r="AG397" s="302" t="n"/>
      <c r="AH397" s="302" t="n"/>
      <c r="AI397" s="302" t="n"/>
    </row>
    <row r="398" ht="10.5" customHeight="1" s="412">
      <c r="A398" s="302" t="n"/>
      <c r="B398" s="302" t="n"/>
      <c r="C398" s="302" t="n"/>
      <c r="D398" s="302" t="n"/>
      <c r="E398" s="302" t="n"/>
      <c r="F398" s="302" t="n"/>
      <c r="G398" s="302" t="n"/>
      <c r="H398" s="377"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c r="AD398" s="302" t="n"/>
      <c r="AE398" s="302" t="n"/>
      <c r="AF398" s="302" t="n"/>
      <c r="AG398" s="302" t="n"/>
      <c r="AH398" s="302" t="n"/>
      <c r="AI398" s="302" t="n"/>
    </row>
    <row r="399" ht="10.5" customHeight="1" s="412">
      <c r="A399" s="302" t="n"/>
      <c r="B399" s="302" t="n"/>
      <c r="C399" s="302" t="n"/>
      <c r="D399" s="302" t="n"/>
      <c r="E399" s="302" t="n"/>
      <c r="F399" s="302" t="n"/>
      <c r="G399" s="302" t="n"/>
      <c r="H399" s="377"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c r="AD399" s="302" t="n"/>
      <c r="AE399" s="302" t="n"/>
      <c r="AF399" s="302" t="n"/>
      <c r="AG399" s="302" t="n"/>
      <c r="AH399" s="302" t="n"/>
      <c r="AI399" s="302" t="n"/>
    </row>
    <row r="400" ht="10.5" customHeight="1" s="412">
      <c r="A400" s="302" t="n"/>
      <c r="B400" s="302" t="n"/>
      <c r="C400" s="302" t="n"/>
      <c r="D400" s="302" t="n"/>
      <c r="E400" s="302" t="n"/>
      <c r="F400" s="302" t="n"/>
      <c r="G400" s="302" t="n"/>
      <c r="H400" s="377"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c r="AD400" s="302" t="n"/>
      <c r="AE400" s="302" t="n"/>
      <c r="AF400" s="302" t="n"/>
      <c r="AG400" s="302" t="n"/>
      <c r="AH400" s="302" t="n"/>
      <c r="AI400" s="302" t="n"/>
    </row>
    <row r="401" ht="10.5" customHeight="1" s="412">
      <c r="A401" s="302" t="n"/>
      <c r="B401" s="302" t="n"/>
      <c r="C401" s="302" t="n"/>
      <c r="D401" s="302" t="n"/>
      <c r="E401" s="302" t="n"/>
      <c r="F401" s="302" t="n"/>
      <c r="G401" s="302" t="n"/>
      <c r="H401" s="377"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c r="AD401" s="302" t="n"/>
      <c r="AE401" s="302" t="n"/>
      <c r="AF401" s="302" t="n"/>
      <c r="AG401" s="302" t="n"/>
      <c r="AH401" s="302" t="n"/>
      <c r="AI401" s="302" t="n"/>
    </row>
    <row r="402" ht="10.5" customHeight="1" s="412">
      <c r="A402" s="302" t="n"/>
      <c r="B402" s="302" t="n"/>
      <c r="C402" s="302" t="n"/>
      <c r="D402" s="302" t="n"/>
      <c r="E402" s="302" t="n"/>
      <c r="F402" s="302" t="n"/>
      <c r="G402" s="302" t="n"/>
      <c r="H402" s="377"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c r="AD402" s="302" t="n"/>
      <c r="AE402" s="302" t="n"/>
      <c r="AF402" s="302" t="n"/>
      <c r="AG402" s="302" t="n"/>
      <c r="AH402" s="302" t="n"/>
      <c r="AI402" s="302" t="n"/>
    </row>
    <row r="403" ht="10.5" customHeight="1" s="412">
      <c r="A403" s="302" t="n"/>
      <c r="B403" s="302" t="n"/>
      <c r="C403" s="302" t="n"/>
      <c r="D403" s="302" t="n"/>
      <c r="E403" s="302" t="n"/>
      <c r="F403" s="302" t="n"/>
      <c r="G403" s="302" t="n"/>
      <c r="H403" s="377"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c r="AD403" s="302" t="n"/>
      <c r="AE403" s="302" t="n"/>
      <c r="AF403" s="302" t="n"/>
      <c r="AG403" s="302" t="n"/>
      <c r="AH403" s="302" t="n"/>
      <c r="AI403" s="302" t="n"/>
    </row>
    <row r="404" ht="10.5" customHeight="1" s="412">
      <c r="A404" s="302" t="n"/>
      <c r="B404" s="302" t="n"/>
      <c r="C404" s="302" t="n"/>
      <c r="D404" s="302" t="n"/>
      <c r="E404" s="302" t="n"/>
      <c r="F404" s="302" t="n"/>
      <c r="G404" s="302" t="n"/>
      <c r="H404" s="377"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c r="AD404" s="302" t="n"/>
      <c r="AE404" s="302" t="n"/>
      <c r="AF404" s="302" t="n"/>
      <c r="AG404" s="302" t="n"/>
      <c r="AH404" s="302" t="n"/>
      <c r="AI404" s="302" t="n"/>
    </row>
    <row r="405" ht="10.5" customHeight="1" s="412">
      <c r="A405" s="302" t="n"/>
      <c r="B405" s="302" t="n"/>
      <c r="C405" s="302" t="n"/>
      <c r="D405" s="302" t="n"/>
      <c r="E405" s="302" t="n"/>
      <c r="F405" s="302" t="n"/>
      <c r="G405" s="302" t="n"/>
      <c r="H405" s="377"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c r="AD405" s="302" t="n"/>
      <c r="AE405" s="302" t="n"/>
      <c r="AF405" s="302" t="n"/>
      <c r="AG405" s="302" t="n"/>
      <c r="AH405" s="302" t="n"/>
      <c r="AI405" s="302" t="n"/>
    </row>
    <row r="406" ht="10.5" customHeight="1" s="412">
      <c r="A406" s="302" t="n"/>
      <c r="B406" s="302" t="n"/>
      <c r="C406" s="302" t="n"/>
      <c r="D406" s="302" t="n"/>
      <c r="E406" s="302" t="n"/>
      <c r="F406" s="302" t="n"/>
      <c r="G406" s="302" t="n"/>
      <c r="H406" s="377"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c r="AD406" s="302" t="n"/>
      <c r="AE406" s="302" t="n"/>
      <c r="AF406" s="302" t="n"/>
      <c r="AG406" s="302" t="n"/>
      <c r="AH406" s="302" t="n"/>
      <c r="AI406" s="302" t="n"/>
    </row>
    <row r="407" ht="10.5" customHeight="1" s="412">
      <c r="A407" s="302" t="n"/>
      <c r="B407" s="302" t="n"/>
      <c r="C407" s="302" t="n"/>
      <c r="D407" s="302" t="n"/>
      <c r="E407" s="302" t="n"/>
      <c r="F407" s="302" t="n"/>
      <c r="G407" s="302" t="n"/>
      <c r="H407" s="377"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c r="AD407" s="302" t="n"/>
      <c r="AE407" s="302" t="n"/>
      <c r="AF407" s="302" t="n"/>
      <c r="AG407" s="302" t="n"/>
      <c r="AH407" s="302" t="n"/>
      <c r="AI407" s="302" t="n"/>
    </row>
    <row r="408" ht="10.5" customHeight="1" s="412">
      <c r="A408" s="302" t="n"/>
      <c r="B408" s="302" t="n"/>
      <c r="C408" s="302" t="n"/>
      <c r="D408" s="302" t="n"/>
      <c r="E408" s="302" t="n"/>
      <c r="F408" s="302" t="n"/>
      <c r="G408" s="302" t="n"/>
      <c r="H408" s="377"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c r="AD408" s="302" t="n"/>
      <c r="AE408" s="302" t="n"/>
      <c r="AF408" s="302" t="n"/>
      <c r="AG408" s="302" t="n"/>
      <c r="AH408" s="302" t="n"/>
      <c r="AI408" s="302" t="n"/>
    </row>
    <row r="409" ht="10.5" customHeight="1" s="412">
      <c r="A409" s="302" t="n"/>
      <c r="B409" s="302" t="n"/>
      <c r="C409" s="302" t="n"/>
      <c r="D409" s="302" t="n"/>
      <c r="E409" s="302" t="n"/>
      <c r="F409" s="302" t="n"/>
      <c r="G409" s="302" t="n"/>
      <c r="H409" s="377"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c r="AD409" s="302" t="n"/>
      <c r="AE409" s="302" t="n"/>
      <c r="AF409" s="302" t="n"/>
      <c r="AG409" s="302" t="n"/>
      <c r="AH409" s="302" t="n"/>
      <c r="AI409" s="302" t="n"/>
    </row>
    <row r="410" ht="10.5" customHeight="1" s="412">
      <c r="A410" s="302" t="n"/>
      <c r="B410" s="302" t="n"/>
      <c r="C410" s="302" t="n"/>
      <c r="D410" s="302" t="n"/>
      <c r="E410" s="302" t="n"/>
      <c r="F410" s="302" t="n"/>
      <c r="G410" s="302" t="n"/>
      <c r="H410" s="377"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c r="AD410" s="302" t="n"/>
      <c r="AE410" s="302" t="n"/>
      <c r="AF410" s="302" t="n"/>
      <c r="AG410" s="302" t="n"/>
      <c r="AH410" s="302" t="n"/>
      <c r="AI410" s="302" t="n"/>
    </row>
    <row r="411" ht="10.5" customHeight="1" s="412">
      <c r="A411" s="302" t="n"/>
      <c r="B411" s="302" t="n"/>
      <c r="C411" s="302" t="n"/>
      <c r="D411" s="302" t="n"/>
      <c r="E411" s="302" t="n"/>
      <c r="F411" s="302" t="n"/>
      <c r="G411" s="302" t="n"/>
      <c r="H411" s="377"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c r="AD411" s="302" t="n"/>
      <c r="AE411" s="302" t="n"/>
      <c r="AF411" s="302" t="n"/>
      <c r="AG411" s="302" t="n"/>
      <c r="AH411" s="302" t="n"/>
      <c r="AI411" s="302" t="n"/>
    </row>
    <row r="412" ht="10.5" customHeight="1" s="412">
      <c r="A412" s="302" t="n"/>
      <c r="B412" s="302" t="n"/>
      <c r="C412" s="302" t="n"/>
      <c r="D412" s="302" t="n"/>
      <c r="E412" s="302" t="n"/>
      <c r="F412" s="302" t="n"/>
      <c r="G412" s="302" t="n"/>
      <c r="H412" s="377"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c r="AD412" s="302" t="n"/>
      <c r="AE412" s="302" t="n"/>
      <c r="AF412" s="302" t="n"/>
      <c r="AG412" s="302" t="n"/>
      <c r="AH412" s="302" t="n"/>
      <c r="AI412" s="302" t="n"/>
    </row>
    <row r="413" ht="10.5" customHeight="1" s="412">
      <c r="A413" s="302" t="n"/>
      <c r="B413" s="302" t="n"/>
      <c r="C413" s="302" t="n"/>
      <c r="D413" s="302" t="n"/>
      <c r="E413" s="302" t="n"/>
      <c r="F413" s="302" t="n"/>
      <c r="G413" s="302" t="n"/>
      <c r="H413" s="377"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c r="AD413" s="302" t="n"/>
      <c r="AE413" s="302" t="n"/>
      <c r="AF413" s="302" t="n"/>
      <c r="AG413" s="302" t="n"/>
      <c r="AH413" s="302" t="n"/>
      <c r="AI413" s="302" t="n"/>
    </row>
    <row r="414" ht="10.5" customHeight="1" s="412">
      <c r="A414" s="302" t="n"/>
      <c r="B414" s="302" t="n"/>
      <c r="C414" s="302" t="n"/>
      <c r="D414" s="302" t="n"/>
      <c r="E414" s="302" t="n"/>
      <c r="F414" s="302" t="n"/>
      <c r="G414" s="302" t="n"/>
      <c r="H414" s="377"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c r="AD414" s="302" t="n"/>
      <c r="AE414" s="302" t="n"/>
      <c r="AF414" s="302" t="n"/>
      <c r="AG414" s="302" t="n"/>
      <c r="AH414" s="302" t="n"/>
      <c r="AI414" s="302" t="n"/>
    </row>
    <row r="415" ht="10.5" customHeight="1" s="412">
      <c r="A415" s="302" t="n"/>
      <c r="B415" s="302" t="n"/>
      <c r="C415" s="302" t="n"/>
      <c r="D415" s="302" t="n"/>
      <c r="E415" s="302" t="n"/>
      <c r="F415" s="302" t="n"/>
      <c r="G415" s="302" t="n"/>
      <c r="H415" s="377"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c r="AD415" s="302" t="n"/>
      <c r="AE415" s="302" t="n"/>
      <c r="AF415" s="302" t="n"/>
      <c r="AG415" s="302" t="n"/>
      <c r="AH415" s="302" t="n"/>
      <c r="AI415" s="302" t="n"/>
    </row>
    <row r="416" ht="10.5" customHeight="1" s="412">
      <c r="A416" s="302" t="n"/>
      <c r="B416" s="302" t="n"/>
      <c r="C416" s="302" t="n"/>
      <c r="D416" s="302" t="n"/>
      <c r="E416" s="302" t="n"/>
      <c r="F416" s="302" t="n"/>
      <c r="G416" s="302" t="n"/>
      <c r="H416" s="377"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c r="AD416" s="302" t="n"/>
      <c r="AE416" s="302" t="n"/>
      <c r="AF416" s="302" t="n"/>
      <c r="AG416" s="302" t="n"/>
      <c r="AH416" s="302" t="n"/>
      <c r="AI416" s="302" t="n"/>
    </row>
    <row r="417" ht="10.5" customHeight="1" s="412">
      <c r="A417" s="302" t="n"/>
      <c r="B417" s="302" t="n"/>
      <c r="C417" s="302" t="n"/>
      <c r="D417" s="302" t="n"/>
      <c r="E417" s="302" t="n"/>
      <c r="F417" s="302" t="n"/>
      <c r="G417" s="302" t="n"/>
      <c r="H417" s="377"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c r="AD417" s="302" t="n"/>
      <c r="AE417" s="302" t="n"/>
      <c r="AF417" s="302" t="n"/>
      <c r="AG417" s="302" t="n"/>
      <c r="AH417" s="302" t="n"/>
      <c r="AI417" s="302" t="n"/>
    </row>
    <row r="418" ht="10.5" customHeight="1" s="412">
      <c r="A418" s="302" t="n"/>
      <c r="B418" s="302" t="n"/>
      <c r="C418" s="302" t="n"/>
      <c r="D418" s="302" t="n"/>
      <c r="E418" s="302" t="n"/>
      <c r="F418" s="302" t="n"/>
      <c r="G418" s="302" t="n"/>
      <c r="H418" s="377"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c r="AD418" s="302" t="n"/>
      <c r="AE418" s="302" t="n"/>
      <c r="AF418" s="302" t="n"/>
      <c r="AG418" s="302" t="n"/>
      <c r="AH418" s="302" t="n"/>
      <c r="AI418" s="302" t="n"/>
    </row>
    <row r="419" ht="10.5" customHeight="1" s="412">
      <c r="A419" s="302" t="n"/>
      <c r="B419" s="302" t="n"/>
      <c r="C419" s="302" t="n"/>
      <c r="D419" s="302" t="n"/>
      <c r="E419" s="302" t="n"/>
      <c r="F419" s="302" t="n"/>
      <c r="G419" s="302" t="n"/>
      <c r="H419" s="377"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c r="AD419" s="302" t="n"/>
      <c r="AE419" s="302" t="n"/>
      <c r="AF419" s="302" t="n"/>
      <c r="AG419" s="302" t="n"/>
      <c r="AH419" s="302" t="n"/>
      <c r="AI419" s="302" t="n"/>
    </row>
    <row r="420" ht="10.5" customHeight="1" s="412">
      <c r="A420" s="302" t="n"/>
      <c r="B420" s="302" t="n"/>
      <c r="C420" s="302" t="n"/>
      <c r="D420" s="302" t="n"/>
      <c r="E420" s="302" t="n"/>
      <c r="F420" s="302" t="n"/>
      <c r="G420" s="302" t="n"/>
      <c r="H420" s="377"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c r="AD420" s="302" t="n"/>
      <c r="AE420" s="302" t="n"/>
      <c r="AF420" s="302" t="n"/>
      <c r="AG420" s="302" t="n"/>
      <c r="AH420" s="302" t="n"/>
      <c r="AI420" s="302" t="n"/>
    </row>
    <row r="421" ht="10.5" customHeight="1" s="412">
      <c r="A421" s="302" t="n"/>
      <c r="B421" s="302" t="n"/>
      <c r="C421" s="302" t="n"/>
      <c r="D421" s="302" t="n"/>
      <c r="E421" s="302" t="n"/>
      <c r="F421" s="302" t="n"/>
      <c r="G421" s="302" t="n"/>
      <c r="H421" s="377"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c r="AD421" s="302" t="n"/>
      <c r="AE421" s="302" t="n"/>
      <c r="AF421" s="302" t="n"/>
      <c r="AG421" s="302" t="n"/>
      <c r="AH421" s="302" t="n"/>
      <c r="AI421" s="302" t="n"/>
    </row>
    <row r="422" ht="10.5" customHeight="1" s="412">
      <c r="A422" s="302" t="n"/>
      <c r="B422" s="302" t="n"/>
      <c r="C422" s="302" t="n"/>
      <c r="D422" s="302" t="n"/>
      <c r="E422" s="302" t="n"/>
      <c r="F422" s="302" t="n"/>
      <c r="G422" s="302" t="n"/>
      <c r="H422" s="377"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c r="AD422" s="302" t="n"/>
      <c r="AE422" s="302" t="n"/>
      <c r="AF422" s="302" t="n"/>
      <c r="AG422" s="302" t="n"/>
      <c r="AH422" s="302" t="n"/>
      <c r="AI422" s="302" t="n"/>
    </row>
    <row r="423" ht="10.5" customHeight="1" s="412">
      <c r="A423" s="302" t="n"/>
      <c r="B423" s="302" t="n"/>
      <c r="C423" s="302" t="n"/>
      <c r="D423" s="302" t="n"/>
      <c r="E423" s="302" t="n"/>
      <c r="F423" s="302" t="n"/>
      <c r="G423" s="302" t="n"/>
      <c r="H423" s="377"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c r="AD423" s="302" t="n"/>
      <c r="AE423" s="302" t="n"/>
      <c r="AF423" s="302" t="n"/>
      <c r="AG423" s="302" t="n"/>
      <c r="AH423" s="302" t="n"/>
      <c r="AI423" s="302" t="n"/>
    </row>
    <row r="424" ht="10.5" customHeight="1" s="412">
      <c r="A424" s="302" t="n"/>
      <c r="B424" s="302" t="n"/>
      <c r="C424" s="302" t="n"/>
      <c r="D424" s="302" t="n"/>
      <c r="E424" s="302" t="n"/>
      <c r="F424" s="302" t="n"/>
      <c r="G424" s="302" t="n"/>
      <c r="H424" s="377"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c r="AD424" s="302" t="n"/>
      <c r="AE424" s="302" t="n"/>
      <c r="AF424" s="302" t="n"/>
      <c r="AG424" s="302" t="n"/>
      <c r="AH424" s="302" t="n"/>
      <c r="AI424" s="302" t="n"/>
    </row>
    <row r="425" ht="10.5" customHeight="1" s="412">
      <c r="A425" s="302" t="n"/>
      <c r="B425" s="302" t="n"/>
      <c r="C425" s="302" t="n"/>
      <c r="D425" s="302" t="n"/>
      <c r="E425" s="302" t="n"/>
      <c r="F425" s="302" t="n"/>
      <c r="G425" s="302" t="n"/>
      <c r="H425" s="377"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c r="AD425" s="302" t="n"/>
      <c r="AE425" s="302" t="n"/>
      <c r="AF425" s="302" t="n"/>
      <c r="AG425" s="302" t="n"/>
      <c r="AH425" s="302" t="n"/>
      <c r="AI425" s="302" t="n"/>
    </row>
    <row r="426" ht="10.5" customHeight="1" s="412">
      <c r="A426" s="302" t="n"/>
      <c r="B426" s="302" t="n"/>
      <c r="C426" s="302" t="n"/>
      <c r="D426" s="302" t="n"/>
      <c r="E426" s="302" t="n"/>
      <c r="F426" s="302" t="n"/>
      <c r="G426" s="302" t="n"/>
      <c r="H426" s="377"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c r="AD426" s="302" t="n"/>
      <c r="AE426" s="302" t="n"/>
      <c r="AF426" s="302" t="n"/>
      <c r="AG426" s="302" t="n"/>
      <c r="AH426" s="302" t="n"/>
      <c r="AI426" s="302" t="n"/>
    </row>
    <row r="427" ht="10.5" customHeight="1" s="412">
      <c r="A427" s="302" t="n"/>
      <c r="B427" s="302" t="n"/>
      <c r="C427" s="302" t="n"/>
      <c r="D427" s="302" t="n"/>
      <c r="E427" s="302" t="n"/>
      <c r="F427" s="302" t="n"/>
      <c r="G427" s="302" t="n"/>
      <c r="H427" s="377"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c r="AD427" s="302" t="n"/>
      <c r="AE427" s="302" t="n"/>
      <c r="AF427" s="302" t="n"/>
      <c r="AG427" s="302" t="n"/>
      <c r="AH427" s="302" t="n"/>
      <c r="AI427" s="302" t="n"/>
    </row>
    <row r="428" ht="10.5" customHeight="1" s="412">
      <c r="A428" s="302" t="n"/>
      <c r="B428" s="302" t="n"/>
      <c r="C428" s="302" t="n"/>
      <c r="D428" s="302" t="n"/>
      <c r="E428" s="302" t="n"/>
      <c r="F428" s="302" t="n"/>
      <c r="G428" s="302" t="n"/>
      <c r="H428" s="377"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c r="AD428" s="302" t="n"/>
      <c r="AE428" s="302" t="n"/>
      <c r="AF428" s="302" t="n"/>
      <c r="AG428" s="302" t="n"/>
      <c r="AH428" s="302" t="n"/>
      <c r="AI428" s="302" t="n"/>
    </row>
    <row r="429" ht="10.5" customHeight="1" s="412">
      <c r="A429" s="302" t="n"/>
      <c r="B429" s="302" t="n"/>
      <c r="C429" s="302" t="n"/>
      <c r="D429" s="302" t="n"/>
      <c r="E429" s="302" t="n"/>
      <c r="F429" s="302" t="n"/>
      <c r="G429" s="302" t="n"/>
      <c r="H429" s="377"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c r="AD429" s="302" t="n"/>
      <c r="AE429" s="302" t="n"/>
      <c r="AF429" s="302" t="n"/>
      <c r="AG429" s="302" t="n"/>
      <c r="AH429" s="302" t="n"/>
      <c r="AI429" s="302" t="n"/>
    </row>
    <row r="430" ht="10.5" customHeight="1" s="412">
      <c r="A430" s="302" t="n"/>
      <c r="B430" s="302" t="n"/>
      <c r="C430" s="302" t="n"/>
      <c r="D430" s="302" t="n"/>
      <c r="E430" s="302" t="n"/>
      <c r="F430" s="302" t="n"/>
      <c r="G430" s="302" t="n"/>
      <c r="H430" s="377"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c r="AD430" s="302" t="n"/>
      <c r="AE430" s="302" t="n"/>
      <c r="AF430" s="302" t="n"/>
      <c r="AG430" s="302" t="n"/>
      <c r="AH430" s="302" t="n"/>
      <c r="AI430" s="302" t="n"/>
    </row>
    <row r="431" ht="10.5" customHeight="1" s="412">
      <c r="A431" s="302" t="n"/>
      <c r="B431" s="302" t="n"/>
      <c r="C431" s="302" t="n"/>
      <c r="D431" s="302" t="n"/>
      <c r="E431" s="302" t="n"/>
      <c r="F431" s="302" t="n"/>
      <c r="G431" s="302" t="n"/>
      <c r="H431" s="377"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c r="AD431" s="302" t="n"/>
      <c r="AE431" s="302" t="n"/>
      <c r="AF431" s="302" t="n"/>
      <c r="AG431" s="302" t="n"/>
      <c r="AH431" s="302" t="n"/>
      <c r="AI431" s="302" t="n"/>
    </row>
    <row r="432" ht="10.5" customHeight="1" s="412">
      <c r="A432" s="302" t="n"/>
      <c r="B432" s="302" t="n"/>
      <c r="C432" s="302" t="n"/>
      <c r="D432" s="302" t="n"/>
      <c r="E432" s="302" t="n"/>
      <c r="F432" s="302" t="n"/>
      <c r="G432" s="302" t="n"/>
      <c r="H432" s="377"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c r="AD432" s="302" t="n"/>
      <c r="AE432" s="302" t="n"/>
      <c r="AF432" s="302" t="n"/>
      <c r="AG432" s="302" t="n"/>
      <c r="AH432" s="302" t="n"/>
      <c r="AI432" s="302" t="n"/>
    </row>
    <row r="433" ht="10.5" customHeight="1" s="412">
      <c r="A433" s="302" t="n"/>
      <c r="B433" s="302" t="n"/>
      <c r="C433" s="302" t="n"/>
      <c r="D433" s="302" t="n"/>
      <c r="E433" s="302" t="n"/>
      <c r="F433" s="302" t="n"/>
      <c r="G433" s="302" t="n"/>
      <c r="H433" s="377"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c r="AD433" s="302" t="n"/>
      <c r="AE433" s="302" t="n"/>
      <c r="AF433" s="302" t="n"/>
      <c r="AG433" s="302" t="n"/>
      <c r="AH433" s="302" t="n"/>
      <c r="AI433" s="302" t="n"/>
    </row>
    <row r="434" ht="10.5" customHeight="1" s="412">
      <c r="A434" s="302" t="n"/>
      <c r="B434" s="302" t="n"/>
      <c r="C434" s="302" t="n"/>
      <c r="D434" s="302" t="n"/>
      <c r="E434" s="302" t="n"/>
      <c r="F434" s="302" t="n"/>
      <c r="G434" s="302" t="n"/>
      <c r="H434" s="377"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c r="AD434" s="302" t="n"/>
      <c r="AE434" s="302" t="n"/>
      <c r="AF434" s="302" t="n"/>
      <c r="AG434" s="302" t="n"/>
      <c r="AH434" s="302" t="n"/>
      <c r="AI434" s="302" t="n"/>
    </row>
    <row r="435" ht="10.5" customHeight="1" s="412">
      <c r="A435" s="302" t="n"/>
      <c r="B435" s="302" t="n"/>
      <c r="C435" s="302" t="n"/>
      <c r="D435" s="302" t="n"/>
      <c r="E435" s="302" t="n"/>
      <c r="F435" s="302" t="n"/>
      <c r="G435" s="302" t="n"/>
      <c r="H435" s="377"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c r="AD435" s="302" t="n"/>
      <c r="AE435" s="302" t="n"/>
      <c r="AF435" s="302" t="n"/>
      <c r="AG435" s="302" t="n"/>
      <c r="AH435" s="302" t="n"/>
      <c r="AI435" s="302" t="n"/>
    </row>
    <row r="436" ht="10.5" customHeight="1" s="412">
      <c r="A436" s="302" t="n"/>
      <c r="B436" s="302" t="n"/>
      <c r="C436" s="302" t="n"/>
      <c r="D436" s="302" t="n"/>
      <c r="E436" s="302" t="n"/>
      <c r="F436" s="302" t="n"/>
      <c r="G436" s="302" t="n"/>
      <c r="H436" s="377"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c r="AD436" s="302" t="n"/>
      <c r="AE436" s="302" t="n"/>
      <c r="AF436" s="302" t="n"/>
      <c r="AG436" s="302" t="n"/>
      <c r="AH436" s="302" t="n"/>
      <c r="AI436" s="302" t="n"/>
    </row>
    <row r="437" ht="10.5" customHeight="1" s="412">
      <c r="A437" s="302" t="n"/>
      <c r="B437" s="302" t="n"/>
      <c r="C437" s="302" t="n"/>
      <c r="D437" s="302" t="n"/>
      <c r="E437" s="302" t="n"/>
      <c r="F437" s="302" t="n"/>
      <c r="G437" s="302" t="n"/>
      <c r="H437" s="377"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c r="AD437" s="302" t="n"/>
      <c r="AE437" s="302" t="n"/>
      <c r="AF437" s="302" t="n"/>
      <c r="AG437" s="302" t="n"/>
      <c r="AH437" s="302" t="n"/>
      <c r="AI437" s="302" t="n"/>
    </row>
    <row r="438" ht="10.5" customHeight="1" s="412">
      <c r="A438" s="302" t="n"/>
      <c r="B438" s="302" t="n"/>
      <c r="C438" s="302" t="n"/>
      <c r="D438" s="302" t="n"/>
      <c r="E438" s="302" t="n"/>
      <c r="F438" s="302" t="n"/>
      <c r="G438" s="302" t="n"/>
      <c r="H438" s="377"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c r="AD438" s="302" t="n"/>
      <c r="AE438" s="302" t="n"/>
      <c r="AF438" s="302" t="n"/>
      <c r="AG438" s="302" t="n"/>
      <c r="AH438" s="302" t="n"/>
      <c r="AI438" s="302" t="n"/>
    </row>
    <row r="439" ht="10.5" customHeight="1" s="412">
      <c r="A439" s="302" t="n"/>
      <c r="B439" s="302" t="n"/>
      <c r="C439" s="302" t="n"/>
      <c r="D439" s="302" t="n"/>
      <c r="E439" s="302" t="n"/>
      <c r="F439" s="302" t="n"/>
      <c r="G439" s="302" t="n"/>
      <c r="H439" s="377"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c r="AD439" s="302" t="n"/>
      <c r="AE439" s="302" t="n"/>
      <c r="AF439" s="302" t="n"/>
      <c r="AG439" s="302" t="n"/>
      <c r="AH439" s="302" t="n"/>
      <c r="AI439" s="302" t="n"/>
    </row>
    <row r="440" ht="10.5" customHeight="1" s="412">
      <c r="A440" s="302" t="n"/>
      <c r="B440" s="302" t="n"/>
      <c r="C440" s="302" t="n"/>
      <c r="D440" s="302" t="n"/>
      <c r="E440" s="302" t="n"/>
      <c r="F440" s="302" t="n"/>
      <c r="G440" s="302" t="n"/>
      <c r="H440" s="377"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c r="AD440" s="302" t="n"/>
      <c r="AE440" s="302" t="n"/>
      <c r="AF440" s="302" t="n"/>
      <c r="AG440" s="302" t="n"/>
      <c r="AH440" s="302" t="n"/>
      <c r="AI440" s="302" t="n"/>
    </row>
    <row r="441" ht="10.5" customHeight="1" s="412">
      <c r="A441" s="302" t="n"/>
      <c r="B441" s="302" t="n"/>
      <c r="C441" s="302" t="n"/>
      <c r="D441" s="302" t="n"/>
      <c r="E441" s="302" t="n"/>
      <c r="F441" s="302" t="n"/>
      <c r="G441" s="302" t="n"/>
      <c r="H441" s="377"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c r="AD441" s="302" t="n"/>
      <c r="AE441" s="302" t="n"/>
      <c r="AF441" s="302" t="n"/>
      <c r="AG441" s="302" t="n"/>
      <c r="AH441" s="302" t="n"/>
      <c r="AI441" s="302" t="n"/>
    </row>
    <row r="442" ht="10.5" customHeight="1" s="412">
      <c r="A442" s="302" t="n"/>
      <c r="B442" s="302" t="n"/>
      <c r="C442" s="302" t="n"/>
      <c r="D442" s="302" t="n"/>
      <c r="E442" s="302" t="n"/>
      <c r="F442" s="302" t="n"/>
      <c r="G442" s="302" t="n"/>
      <c r="H442" s="377"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c r="AD442" s="302" t="n"/>
      <c r="AE442" s="302" t="n"/>
      <c r="AF442" s="302" t="n"/>
      <c r="AG442" s="302" t="n"/>
      <c r="AH442" s="302" t="n"/>
      <c r="AI442" s="302" t="n"/>
    </row>
    <row r="443" ht="10.5" customHeight="1" s="412">
      <c r="A443" s="302" t="n"/>
      <c r="B443" s="302" t="n"/>
      <c r="C443" s="302" t="n"/>
      <c r="D443" s="302" t="n"/>
      <c r="E443" s="302" t="n"/>
      <c r="F443" s="302" t="n"/>
      <c r="G443" s="302" t="n"/>
      <c r="H443" s="377"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c r="AD443" s="302" t="n"/>
      <c r="AE443" s="302" t="n"/>
      <c r="AF443" s="302" t="n"/>
      <c r="AG443" s="302" t="n"/>
      <c r="AH443" s="302" t="n"/>
      <c r="AI443" s="302" t="n"/>
    </row>
    <row r="444" ht="10.5" customHeight="1" s="412">
      <c r="A444" s="302" t="n"/>
      <c r="B444" s="302" t="n"/>
      <c r="C444" s="302" t="n"/>
      <c r="D444" s="302" t="n"/>
      <c r="E444" s="302" t="n"/>
      <c r="F444" s="302" t="n"/>
      <c r="G444" s="302" t="n"/>
      <c r="H444" s="377"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c r="AD444" s="302" t="n"/>
      <c r="AE444" s="302" t="n"/>
      <c r="AF444" s="302" t="n"/>
      <c r="AG444" s="302" t="n"/>
      <c r="AH444" s="302" t="n"/>
      <c r="AI444" s="302" t="n"/>
    </row>
    <row r="445" ht="10.5" customHeight="1" s="412">
      <c r="A445" s="302" t="n"/>
      <c r="B445" s="302" t="n"/>
      <c r="C445" s="302" t="n"/>
      <c r="D445" s="302" t="n"/>
      <c r="E445" s="302" t="n"/>
      <c r="F445" s="302" t="n"/>
      <c r="G445" s="302" t="n"/>
      <c r="H445" s="377"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c r="AD445" s="302" t="n"/>
      <c r="AE445" s="302" t="n"/>
      <c r="AF445" s="302" t="n"/>
      <c r="AG445" s="302" t="n"/>
      <c r="AH445" s="302" t="n"/>
      <c r="AI445" s="302" t="n"/>
    </row>
    <row r="446" ht="10.5" customHeight="1" s="412">
      <c r="A446" s="302" t="n"/>
      <c r="B446" s="302" t="n"/>
      <c r="C446" s="302" t="n"/>
      <c r="D446" s="302" t="n"/>
      <c r="E446" s="302" t="n"/>
      <c r="F446" s="302" t="n"/>
      <c r="G446" s="302" t="n"/>
      <c r="H446" s="377"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c r="AD446" s="302" t="n"/>
      <c r="AE446" s="302" t="n"/>
      <c r="AF446" s="302" t="n"/>
      <c r="AG446" s="302" t="n"/>
      <c r="AH446" s="302" t="n"/>
      <c r="AI446" s="302" t="n"/>
    </row>
    <row r="447" ht="10.5" customHeight="1" s="412">
      <c r="A447" s="302" t="n"/>
      <c r="B447" s="302" t="n"/>
      <c r="C447" s="302" t="n"/>
      <c r="D447" s="302" t="n"/>
      <c r="E447" s="302" t="n"/>
      <c r="F447" s="302" t="n"/>
      <c r="G447" s="302" t="n"/>
      <c r="H447" s="377"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c r="AD447" s="302" t="n"/>
      <c r="AE447" s="302" t="n"/>
      <c r="AF447" s="302" t="n"/>
      <c r="AG447" s="302" t="n"/>
      <c r="AH447" s="302" t="n"/>
      <c r="AI447" s="302" t="n"/>
    </row>
    <row r="448" ht="10.5" customHeight="1" s="412">
      <c r="A448" s="302" t="n"/>
      <c r="B448" s="302" t="n"/>
      <c r="C448" s="302" t="n"/>
      <c r="D448" s="302" t="n"/>
      <c r="E448" s="302" t="n"/>
      <c r="F448" s="302" t="n"/>
      <c r="G448" s="302" t="n"/>
      <c r="H448" s="377"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c r="AD448" s="302" t="n"/>
      <c r="AE448" s="302" t="n"/>
      <c r="AF448" s="302" t="n"/>
      <c r="AG448" s="302" t="n"/>
      <c r="AH448" s="302" t="n"/>
      <c r="AI448" s="302" t="n"/>
    </row>
    <row r="449" ht="10.5" customHeight="1" s="412">
      <c r="A449" s="302" t="n"/>
      <c r="B449" s="302" t="n"/>
      <c r="C449" s="302" t="n"/>
      <c r="D449" s="302" t="n"/>
      <c r="E449" s="302" t="n"/>
      <c r="F449" s="302" t="n"/>
      <c r="G449" s="302" t="n"/>
      <c r="H449" s="377"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c r="AD449" s="302" t="n"/>
      <c r="AE449" s="302" t="n"/>
      <c r="AF449" s="302" t="n"/>
      <c r="AG449" s="302" t="n"/>
      <c r="AH449" s="302" t="n"/>
      <c r="AI449" s="302" t="n"/>
    </row>
    <row r="450" ht="10.5" customHeight="1" s="412">
      <c r="A450" s="302" t="n"/>
      <c r="B450" s="302" t="n"/>
      <c r="C450" s="302" t="n"/>
      <c r="D450" s="302" t="n"/>
      <c r="E450" s="302" t="n"/>
      <c r="F450" s="302" t="n"/>
      <c r="G450" s="302" t="n"/>
      <c r="H450" s="377"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c r="AD450" s="302" t="n"/>
      <c r="AE450" s="302" t="n"/>
      <c r="AF450" s="302" t="n"/>
      <c r="AG450" s="302" t="n"/>
      <c r="AH450" s="302" t="n"/>
      <c r="AI450" s="302" t="n"/>
    </row>
    <row r="451" ht="10.5" customHeight="1" s="412">
      <c r="A451" s="302" t="n"/>
      <c r="B451" s="302" t="n"/>
      <c r="C451" s="302" t="n"/>
      <c r="D451" s="302" t="n"/>
      <c r="E451" s="302" t="n"/>
      <c r="F451" s="302" t="n"/>
      <c r="G451" s="302" t="n"/>
      <c r="H451" s="377"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c r="AD451" s="302" t="n"/>
      <c r="AE451" s="302" t="n"/>
      <c r="AF451" s="302" t="n"/>
      <c r="AG451" s="302" t="n"/>
      <c r="AH451" s="302" t="n"/>
      <c r="AI451" s="302" t="n"/>
    </row>
    <row r="452" ht="10.5" customHeight="1" s="412">
      <c r="A452" s="302" t="n"/>
      <c r="B452" s="302" t="n"/>
      <c r="C452" s="302" t="n"/>
      <c r="D452" s="302" t="n"/>
      <c r="E452" s="302" t="n"/>
      <c r="F452" s="302" t="n"/>
      <c r="G452" s="302" t="n"/>
      <c r="H452" s="377"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c r="AD452" s="302" t="n"/>
      <c r="AE452" s="302" t="n"/>
      <c r="AF452" s="302" t="n"/>
      <c r="AG452" s="302" t="n"/>
      <c r="AH452" s="302" t="n"/>
      <c r="AI452" s="302" t="n"/>
    </row>
    <row r="453" ht="10.5" customHeight="1" s="412">
      <c r="A453" s="302" t="n"/>
      <c r="B453" s="302" t="n"/>
      <c r="C453" s="302" t="n"/>
      <c r="D453" s="302" t="n"/>
      <c r="E453" s="302" t="n"/>
      <c r="F453" s="302" t="n"/>
      <c r="G453" s="302" t="n"/>
      <c r="H453" s="377"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c r="AD453" s="302" t="n"/>
      <c r="AE453" s="302" t="n"/>
      <c r="AF453" s="302" t="n"/>
      <c r="AG453" s="302" t="n"/>
      <c r="AH453" s="302" t="n"/>
      <c r="AI453" s="302" t="n"/>
    </row>
    <row r="454" ht="10.5" customHeight="1" s="412">
      <c r="A454" s="302" t="n"/>
      <c r="B454" s="302" t="n"/>
      <c r="C454" s="302" t="n"/>
      <c r="D454" s="302" t="n"/>
      <c r="E454" s="302" t="n"/>
      <c r="F454" s="302" t="n"/>
      <c r="G454" s="302" t="n"/>
      <c r="H454" s="377"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c r="AD454" s="302" t="n"/>
      <c r="AE454" s="302" t="n"/>
      <c r="AF454" s="302" t="n"/>
      <c r="AG454" s="302" t="n"/>
      <c r="AH454" s="302" t="n"/>
      <c r="AI454" s="302" t="n"/>
    </row>
    <row r="455" ht="10.5" customHeight="1" s="412">
      <c r="A455" s="302" t="n"/>
      <c r="B455" s="302" t="n"/>
      <c r="C455" s="302" t="n"/>
      <c r="D455" s="302" t="n"/>
      <c r="E455" s="302" t="n"/>
      <c r="F455" s="302" t="n"/>
      <c r="G455" s="302" t="n"/>
      <c r="H455" s="377"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c r="AD455" s="302" t="n"/>
      <c r="AE455" s="302" t="n"/>
      <c r="AF455" s="302" t="n"/>
      <c r="AG455" s="302" t="n"/>
      <c r="AH455" s="302" t="n"/>
      <c r="AI455" s="302" t="n"/>
    </row>
    <row r="456" ht="10.5" customHeight="1" s="412">
      <c r="A456" s="302" t="n"/>
      <c r="B456" s="302" t="n"/>
      <c r="C456" s="302" t="n"/>
      <c r="D456" s="302" t="n"/>
      <c r="E456" s="302" t="n"/>
      <c r="F456" s="302" t="n"/>
      <c r="G456" s="302" t="n"/>
      <c r="H456" s="377"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c r="AD456" s="302" t="n"/>
      <c r="AE456" s="302" t="n"/>
      <c r="AF456" s="302" t="n"/>
      <c r="AG456" s="302" t="n"/>
      <c r="AH456" s="302" t="n"/>
      <c r="AI456" s="302" t="n"/>
    </row>
    <row r="457" ht="10.5" customHeight="1" s="412">
      <c r="A457" s="302" t="n"/>
      <c r="B457" s="302" t="n"/>
      <c r="C457" s="302" t="n"/>
      <c r="D457" s="302" t="n"/>
      <c r="E457" s="302" t="n"/>
      <c r="F457" s="302" t="n"/>
      <c r="G457" s="302" t="n"/>
      <c r="H457" s="377"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c r="AD457" s="302" t="n"/>
      <c r="AE457" s="302" t="n"/>
      <c r="AF457" s="302" t="n"/>
      <c r="AG457" s="302" t="n"/>
      <c r="AH457" s="302" t="n"/>
      <c r="AI457" s="302" t="n"/>
    </row>
    <row r="458" ht="10.5" customHeight="1" s="412">
      <c r="A458" s="302" t="n"/>
      <c r="B458" s="302" t="n"/>
      <c r="C458" s="302" t="n"/>
      <c r="D458" s="302" t="n"/>
      <c r="E458" s="302" t="n"/>
      <c r="F458" s="302" t="n"/>
      <c r="G458" s="302" t="n"/>
      <c r="H458" s="377"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c r="AD458" s="302" t="n"/>
      <c r="AE458" s="302" t="n"/>
      <c r="AF458" s="302" t="n"/>
      <c r="AG458" s="302" t="n"/>
      <c r="AH458" s="302" t="n"/>
      <c r="AI458" s="302" t="n"/>
    </row>
    <row r="459" ht="10.5" customHeight="1" s="412">
      <c r="A459" s="302" t="n"/>
      <c r="B459" s="302" t="n"/>
      <c r="C459" s="302" t="n"/>
      <c r="D459" s="302" t="n"/>
      <c r="E459" s="302" t="n"/>
      <c r="F459" s="302" t="n"/>
      <c r="G459" s="302" t="n"/>
      <c r="H459" s="377"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c r="AD459" s="302" t="n"/>
      <c r="AE459" s="302" t="n"/>
      <c r="AF459" s="302" t="n"/>
      <c r="AG459" s="302" t="n"/>
      <c r="AH459" s="302" t="n"/>
      <c r="AI459" s="302" t="n"/>
    </row>
    <row r="460" ht="10.5" customHeight="1" s="412">
      <c r="A460" s="302" t="n"/>
      <c r="B460" s="302" t="n"/>
      <c r="C460" s="302" t="n"/>
      <c r="D460" s="302" t="n"/>
      <c r="E460" s="302" t="n"/>
      <c r="F460" s="302" t="n"/>
      <c r="G460" s="302" t="n"/>
      <c r="H460" s="377"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c r="AD460" s="302" t="n"/>
      <c r="AE460" s="302" t="n"/>
      <c r="AF460" s="302" t="n"/>
      <c r="AG460" s="302" t="n"/>
      <c r="AH460" s="302" t="n"/>
      <c r="AI460" s="302" t="n"/>
    </row>
    <row r="461" ht="10.5" customHeight="1" s="412">
      <c r="A461" s="302" t="n"/>
      <c r="B461" s="302" t="n"/>
      <c r="C461" s="302" t="n"/>
      <c r="D461" s="302" t="n"/>
      <c r="E461" s="302" t="n"/>
      <c r="F461" s="302" t="n"/>
      <c r="G461" s="302" t="n"/>
      <c r="H461" s="377"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c r="AD461" s="302" t="n"/>
      <c r="AE461" s="302" t="n"/>
      <c r="AF461" s="302" t="n"/>
      <c r="AG461" s="302" t="n"/>
      <c r="AH461" s="302" t="n"/>
      <c r="AI461" s="302" t="n"/>
    </row>
    <row r="462" ht="10.5" customHeight="1" s="412">
      <c r="A462" s="302" t="n"/>
      <c r="B462" s="302" t="n"/>
      <c r="C462" s="302" t="n"/>
      <c r="D462" s="302" t="n"/>
      <c r="E462" s="302" t="n"/>
      <c r="F462" s="302" t="n"/>
      <c r="G462" s="302" t="n"/>
      <c r="H462" s="377"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c r="AD462" s="302" t="n"/>
      <c r="AE462" s="302" t="n"/>
      <c r="AF462" s="302" t="n"/>
      <c r="AG462" s="302" t="n"/>
      <c r="AH462" s="302" t="n"/>
      <c r="AI462" s="302" t="n"/>
    </row>
    <row r="463" ht="10.5" customHeight="1" s="412">
      <c r="A463" s="302" t="n"/>
      <c r="B463" s="302" t="n"/>
      <c r="C463" s="302" t="n"/>
      <c r="D463" s="302" t="n"/>
      <c r="E463" s="302" t="n"/>
      <c r="F463" s="302" t="n"/>
      <c r="G463" s="302" t="n"/>
      <c r="H463" s="377"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c r="AD463" s="302" t="n"/>
      <c r="AE463" s="302" t="n"/>
      <c r="AF463" s="302" t="n"/>
      <c r="AG463" s="302" t="n"/>
      <c r="AH463" s="302" t="n"/>
      <c r="AI463" s="302" t="n"/>
    </row>
    <row r="464" ht="10.5" customHeight="1" s="412">
      <c r="A464" s="302" t="n"/>
      <c r="B464" s="302" t="n"/>
      <c r="C464" s="302" t="n"/>
      <c r="D464" s="302" t="n"/>
      <c r="E464" s="302" t="n"/>
      <c r="F464" s="302" t="n"/>
      <c r="G464" s="302" t="n"/>
      <c r="H464" s="377"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c r="AD464" s="302" t="n"/>
      <c r="AE464" s="302" t="n"/>
      <c r="AF464" s="302" t="n"/>
      <c r="AG464" s="302" t="n"/>
      <c r="AH464" s="302" t="n"/>
      <c r="AI464" s="302" t="n"/>
    </row>
    <row r="465" ht="10.5" customHeight="1" s="412">
      <c r="A465" s="302" t="n"/>
      <c r="B465" s="302" t="n"/>
      <c r="C465" s="302" t="n"/>
      <c r="D465" s="302" t="n"/>
      <c r="E465" s="302" t="n"/>
      <c r="F465" s="302" t="n"/>
      <c r="G465" s="302" t="n"/>
      <c r="H465" s="377"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c r="AD465" s="302" t="n"/>
      <c r="AE465" s="302" t="n"/>
      <c r="AF465" s="302" t="n"/>
      <c r="AG465" s="302" t="n"/>
      <c r="AH465" s="302" t="n"/>
      <c r="AI465" s="302" t="n"/>
    </row>
    <row r="466" ht="10.5" customHeight="1" s="412">
      <c r="A466" s="302" t="n"/>
      <c r="B466" s="302" t="n"/>
      <c r="C466" s="302" t="n"/>
      <c r="D466" s="302" t="n"/>
      <c r="E466" s="302" t="n"/>
      <c r="F466" s="302" t="n"/>
      <c r="G466" s="302" t="n"/>
      <c r="H466" s="377"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c r="AD466" s="302" t="n"/>
      <c r="AE466" s="302" t="n"/>
      <c r="AF466" s="302" t="n"/>
      <c r="AG466" s="302" t="n"/>
      <c r="AH466" s="302" t="n"/>
      <c r="AI466" s="302" t="n"/>
    </row>
    <row r="467" ht="10.5" customHeight="1" s="412">
      <c r="A467" s="302" t="n"/>
      <c r="B467" s="302" t="n"/>
      <c r="C467" s="302" t="n"/>
      <c r="D467" s="302" t="n"/>
      <c r="E467" s="302" t="n"/>
      <c r="F467" s="302" t="n"/>
      <c r="G467" s="302" t="n"/>
      <c r="H467" s="377"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c r="AD467" s="302" t="n"/>
      <c r="AE467" s="302" t="n"/>
      <c r="AF467" s="302" t="n"/>
      <c r="AG467" s="302" t="n"/>
      <c r="AH467" s="302" t="n"/>
      <c r="AI467" s="302" t="n"/>
    </row>
    <row r="468" ht="10.5" customHeight="1" s="412">
      <c r="A468" s="302" t="n"/>
      <c r="B468" s="302" t="n"/>
      <c r="C468" s="302" t="n"/>
      <c r="D468" s="302" t="n"/>
      <c r="E468" s="302" t="n"/>
      <c r="F468" s="302" t="n"/>
      <c r="G468" s="302" t="n"/>
      <c r="H468" s="377"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c r="AD468" s="302" t="n"/>
      <c r="AE468" s="302" t="n"/>
      <c r="AF468" s="302" t="n"/>
      <c r="AG468" s="302" t="n"/>
      <c r="AH468" s="302" t="n"/>
      <c r="AI468" s="302" t="n"/>
    </row>
    <row r="469" ht="10.5" customHeight="1" s="412">
      <c r="A469" s="302" t="n"/>
      <c r="B469" s="302" t="n"/>
      <c r="C469" s="302" t="n"/>
      <c r="D469" s="302" t="n"/>
      <c r="E469" s="302" t="n"/>
      <c r="F469" s="302" t="n"/>
      <c r="G469" s="302" t="n"/>
      <c r="H469" s="377"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c r="AD469" s="302" t="n"/>
      <c r="AE469" s="302" t="n"/>
      <c r="AF469" s="302" t="n"/>
      <c r="AG469" s="302" t="n"/>
      <c r="AH469" s="302" t="n"/>
      <c r="AI469" s="302" t="n"/>
    </row>
    <row r="470" ht="10.5" customHeight="1" s="412">
      <c r="A470" s="302" t="n"/>
      <c r="B470" s="302" t="n"/>
      <c r="C470" s="302" t="n"/>
      <c r="D470" s="302" t="n"/>
      <c r="E470" s="302" t="n"/>
      <c r="F470" s="302" t="n"/>
      <c r="G470" s="302" t="n"/>
      <c r="H470" s="377"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c r="AD470" s="302" t="n"/>
      <c r="AE470" s="302" t="n"/>
      <c r="AF470" s="302" t="n"/>
      <c r="AG470" s="302" t="n"/>
      <c r="AH470" s="302" t="n"/>
      <c r="AI470" s="302" t="n"/>
    </row>
    <row r="471" ht="10.5" customHeight="1" s="412">
      <c r="A471" s="302" t="n"/>
      <c r="B471" s="302" t="n"/>
      <c r="C471" s="302" t="n"/>
      <c r="D471" s="302" t="n"/>
      <c r="E471" s="302" t="n"/>
      <c r="F471" s="302" t="n"/>
      <c r="G471" s="302" t="n"/>
      <c r="H471" s="377"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c r="AD471" s="302" t="n"/>
      <c r="AE471" s="302" t="n"/>
      <c r="AF471" s="302" t="n"/>
      <c r="AG471" s="302" t="n"/>
      <c r="AH471" s="302" t="n"/>
      <c r="AI471" s="302" t="n"/>
    </row>
    <row r="472" ht="10.5" customHeight="1" s="412">
      <c r="A472" s="302" t="n"/>
      <c r="B472" s="302" t="n"/>
      <c r="C472" s="302" t="n"/>
      <c r="D472" s="302" t="n"/>
      <c r="E472" s="302" t="n"/>
      <c r="F472" s="302" t="n"/>
      <c r="G472" s="302" t="n"/>
      <c r="H472" s="377"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c r="AD472" s="302" t="n"/>
      <c r="AE472" s="302" t="n"/>
      <c r="AF472" s="302" t="n"/>
      <c r="AG472" s="302" t="n"/>
      <c r="AH472" s="302" t="n"/>
      <c r="AI472" s="302" t="n"/>
    </row>
    <row r="473" ht="10.5" customHeight="1" s="412">
      <c r="A473" s="302" t="n"/>
      <c r="B473" s="302" t="n"/>
      <c r="C473" s="302" t="n"/>
      <c r="D473" s="302" t="n"/>
      <c r="E473" s="302" t="n"/>
      <c r="F473" s="302" t="n"/>
      <c r="G473" s="302" t="n"/>
      <c r="H473" s="377"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c r="AD473" s="302" t="n"/>
      <c r="AE473" s="302" t="n"/>
      <c r="AF473" s="302" t="n"/>
      <c r="AG473" s="302" t="n"/>
      <c r="AH473" s="302" t="n"/>
      <c r="AI473" s="302" t="n"/>
    </row>
    <row r="474" ht="10.5" customHeight="1" s="412">
      <c r="A474" s="302" t="n"/>
      <c r="B474" s="302" t="n"/>
      <c r="C474" s="302" t="n"/>
      <c r="D474" s="302" t="n"/>
      <c r="E474" s="302" t="n"/>
      <c r="F474" s="302" t="n"/>
      <c r="G474" s="302" t="n"/>
      <c r="H474" s="377"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c r="AD474" s="302" t="n"/>
      <c r="AE474" s="302" t="n"/>
      <c r="AF474" s="302" t="n"/>
      <c r="AG474" s="302" t="n"/>
      <c r="AH474" s="302" t="n"/>
      <c r="AI474" s="302" t="n"/>
    </row>
    <row r="475" ht="10.5" customHeight="1" s="412">
      <c r="A475" s="302" t="n"/>
      <c r="B475" s="302" t="n"/>
      <c r="C475" s="302" t="n"/>
      <c r="D475" s="302" t="n"/>
      <c r="E475" s="302" t="n"/>
      <c r="F475" s="302" t="n"/>
      <c r="G475" s="302" t="n"/>
      <c r="H475" s="377"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c r="AD475" s="302" t="n"/>
      <c r="AE475" s="302" t="n"/>
      <c r="AF475" s="302" t="n"/>
      <c r="AG475" s="302" t="n"/>
      <c r="AH475" s="302" t="n"/>
      <c r="AI475" s="302" t="n"/>
    </row>
    <row r="476" ht="10.5" customHeight="1" s="412">
      <c r="A476" s="302" t="n"/>
      <c r="B476" s="302" t="n"/>
      <c r="C476" s="302" t="n"/>
      <c r="D476" s="302" t="n"/>
      <c r="E476" s="302" t="n"/>
      <c r="F476" s="302" t="n"/>
      <c r="G476" s="302" t="n"/>
      <c r="H476" s="377"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c r="AD476" s="302" t="n"/>
      <c r="AE476" s="302" t="n"/>
      <c r="AF476" s="302" t="n"/>
      <c r="AG476" s="302" t="n"/>
      <c r="AH476" s="302" t="n"/>
      <c r="AI476" s="302" t="n"/>
    </row>
    <row r="477" ht="10.5" customHeight="1" s="412">
      <c r="A477" s="302" t="n"/>
      <c r="B477" s="302" t="n"/>
      <c r="C477" s="302" t="n"/>
      <c r="D477" s="302" t="n"/>
      <c r="E477" s="302" t="n"/>
      <c r="F477" s="302" t="n"/>
      <c r="G477" s="302" t="n"/>
      <c r="H477" s="377"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c r="AD477" s="302" t="n"/>
      <c r="AE477" s="302" t="n"/>
      <c r="AF477" s="302" t="n"/>
      <c r="AG477" s="302" t="n"/>
      <c r="AH477" s="302" t="n"/>
      <c r="AI477" s="302" t="n"/>
    </row>
    <row r="478" ht="10.5" customHeight="1" s="412">
      <c r="A478" s="302" t="n"/>
      <c r="B478" s="302" t="n"/>
      <c r="C478" s="302" t="n"/>
      <c r="D478" s="302" t="n"/>
      <c r="E478" s="302" t="n"/>
      <c r="F478" s="302" t="n"/>
      <c r="G478" s="302" t="n"/>
      <c r="H478" s="377"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c r="AD478" s="302" t="n"/>
      <c r="AE478" s="302" t="n"/>
      <c r="AF478" s="302" t="n"/>
      <c r="AG478" s="302" t="n"/>
      <c r="AH478" s="302" t="n"/>
      <c r="AI478" s="302" t="n"/>
    </row>
    <row r="479" ht="10.5" customHeight="1" s="412">
      <c r="A479" s="302" t="n"/>
      <c r="B479" s="302" t="n"/>
      <c r="C479" s="302" t="n"/>
      <c r="D479" s="302" t="n"/>
      <c r="E479" s="302" t="n"/>
      <c r="F479" s="302" t="n"/>
      <c r="G479" s="302" t="n"/>
      <c r="H479" s="377"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c r="AD479" s="302" t="n"/>
      <c r="AE479" s="302" t="n"/>
      <c r="AF479" s="302" t="n"/>
      <c r="AG479" s="302" t="n"/>
      <c r="AH479" s="302" t="n"/>
      <c r="AI479" s="302" t="n"/>
    </row>
    <row r="480" ht="10.5" customHeight="1" s="412">
      <c r="A480" s="302" t="n"/>
      <c r="B480" s="302" t="n"/>
      <c r="C480" s="302" t="n"/>
      <c r="D480" s="302" t="n"/>
      <c r="E480" s="302" t="n"/>
      <c r="F480" s="302" t="n"/>
      <c r="G480" s="302" t="n"/>
      <c r="H480" s="377"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c r="AD480" s="302" t="n"/>
      <c r="AE480" s="302" t="n"/>
      <c r="AF480" s="302" t="n"/>
      <c r="AG480" s="302" t="n"/>
      <c r="AH480" s="302" t="n"/>
      <c r="AI480" s="302" t="n"/>
    </row>
    <row r="481" ht="10.5" customHeight="1" s="412">
      <c r="A481" s="302" t="n"/>
      <c r="B481" s="302" t="n"/>
      <c r="C481" s="302" t="n"/>
      <c r="D481" s="302" t="n"/>
      <c r="E481" s="302" t="n"/>
      <c r="F481" s="302" t="n"/>
      <c r="G481" s="302" t="n"/>
      <c r="H481" s="377"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c r="AD481" s="302" t="n"/>
      <c r="AE481" s="302" t="n"/>
      <c r="AF481" s="302" t="n"/>
      <c r="AG481" s="302" t="n"/>
      <c r="AH481" s="302" t="n"/>
      <c r="AI481" s="302" t="n"/>
    </row>
    <row r="482" ht="10.5" customHeight="1" s="412">
      <c r="A482" s="302" t="n"/>
      <c r="B482" s="302" t="n"/>
      <c r="C482" s="302" t="n"/>
      <c r="D482" s="302" t="n"/>
      <c r="E482" s="302" t="n"/>
      <c r="F482" s="302" t="n"/>
      <c r="G482" s="302" t="n"/>
      <c r="H482" s="377"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c r="AD482" s="302" t="n"/>
      <c r="AE482" s="302" t="n"/>
      <c r="AF482" s="302" t="n"/>
      <c r="AG482" s="302" t="n"/>
      <c r="AH482" s="302" t="n"/>
      <c r="AI482" s="302" t="n"/>
    </row>
    <row r="483" ht="10.5" customHeight="1" s="412">
      <c r="A483" s="302" t="n"/>
      <c r="B483" s="302" t="n"/>
      <c r="C483" s="302" t="n"/>
      <c r="D483" s="302" t="n"/>
      <c r="E483" s="302" t="n"/>
      <c r="F483" s="302" t="n"/>
      <c r="G483" s="302" t="n"/>
      <c r="H483" s="377"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c r="AD483" s="302" t="n"/>
      <c r="AE483" s="302" t="n"/>
      <c r="AF483" s="302" t="n"/>
      <c r="AG483" s="302" t="n"/>
      <c r="AH483" s="302" t="n"/>
      <c r="AI483" s="302" t="n"/>
    </row>
    <row r="484" ht="10.5" customHeight="1" s="412">
      <c r="A484" s="302" t="n"/>
      <c r="B484" s="302" t="n"/>
      <c r="C484" s="302" t="n"/>
      <c r="D484" s="302" t="n"/>
      <c r="E484" s="302" t="n"/>
      <c r="F484" s="302" t="n"/>
      <c r="G484" s="302" t="n"/>
      <c r="H484" s="377"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c r="AD484" s="302" t="n"/>
      <c r="AE484" s="302" t="n"/>
      <c r="AF484" s="302" t="n"/>
      <c r="AG484" s="302" t="n"/>
      <c r="AH484" s="302" t="n"/>
      <c r="AI484" s="302" t="n"/>
    </row>
    <row r="485" ht="10.5" customHeight="1" s="412">
      <c r="A485" s="302" t="n"/>
      <c r="B485" s="302" t="n"/>
      <c r="C485" s="302" t="n"/>
      <c r="D485" s="302" t="n"/>
      <c r="E485" s="302" t="n"/>
      <c r="F485" s="302" t="n"/>
      <c r="G485" s="302" t="n"/>
      <c r="H485" s="377"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c r="AD485" s="302" t="n"/>
      <c r="AE485" s="302" t="n"/>
      <c r="AF485" s="302" t="n"/>
      <c r="AG485" s="302" t="n"/>
      <c r="AH485" s="302" t="n"/>
      <c r="AI485" s="302" t="n"/>
    </row>
    <row r="486" ht="10.5" customHeight="1" s="412">
      <c r="A486" s="302" t="n"/>
      <c r="B486" s="302" t="n"/>
      <c r="C486" s="302" t="n"/>
      <c r="D486" s="302" t="n"/>
      <c r="E486" s="302" t="n"/>
      <c r="F486" s="302" t="n"/>
      <c r="G486" s="302" t="n"/>
      <c r="H486" s="377"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c r="AD486" s="302" t="n"/>
      <c r="AE486" s="302" t="n"/>
      <c r="AF486" s="302" t="n"/>
      <c r="AG486" s="302" t="n"/>
      <c r="AH486" s="302" t="n"/>
      <c r="AI486" s="302" t="n"/>
    </row>
    <row r="487" ht="10.5" customHeight="1" s="412">
      <c r="A487" s="302" t="n"/>
      <c r="B487" s="302" t="n"/>
      <c r="C487" s="302" t="n"/>
      <c r="D487" s="302" t="n"/>
      <c r="E487" s="302" t="n"/>
      <c r="F487" s="302" t="n"/>
      <c r="G487" s="302" t="n"/>
      <c r="H487" s="377"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c r="AD487" s="302" t="n"/>
      <c r="AE487" s="302" t="n"/>
      <c r="AF487" s="302" t="n"/>
      <c r="AG487" s="302" t="n"/>
      <c r="AH487" s="302" t="n"/>
      <c r="AI487" s="302" t="n"/>
    </row>
    <row r="488" ht="10.5" customHeight="1" s="412">
      <c r="A488" s="302" t="n"/>
      <c r="B488" s="302" t="n"/>
      <c r="C488" s="302" t="n"/>
      <c r="D488" s="302" t="n"/>
      <c r="E488" s="302" t="n"/>
      <c r="F488" s="302" t="n"/>
      <c r="G488" s="302" t="n"/>
      <c r="H488" s="377"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c r="AD488" s="302" t="n"/>
      <c r="AE488" s="302" t="n"/>
      <c r="AF488" s="302" t="n"/>
      <c r="AG488" s="302" t="n"/>
      <c r="AH488" s="302" t="n"/>
      <c r="AI488" s="302" t="n"/>
    </row>
    <row r="489" ht="10.5" customHeight="1" s="412">
      <c r="A489" s="302" t="n"/>
      <c r="B489" s="302" t="n"/>
      <c r="C489" s="302" t="n"/>
      <c r="D489" s="302" t="n"/>
      <c r="E489" s="302" t="n"/>
      <c r="F489" s="302" t="n"/>
      <c r="G489" s="302" t="n"/>
      <c r="H489" s="377"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c r="AD489" s="302" t="n"/>
      <c r="AE489" s="302" t="n"/>
      <c r="AF489" s="302" t="n"/>
      <c r="AG489" s="302" t="n"/>
      <c r="AH489" s="302" t="n"/>
      <c r="AI489" s="302" t="n"/>
    </row>
    <row r="490" ht="10.5" customHeight="1" s="412">
      <c r="A490" s="302" t="n"/>
      <c r="B490" s="302" t="n"/>
      <c r="C490" s="302" t="n"/>
      <c r="D490" s="302" t="n"/>
      <c r="E490" s="302" t="n"/>
      <c r="F490" s="302" t="n"/>
      <c r="G490" s="302" t="n"/>
      <c r="H490" s="377"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c r="AD490" s="302" t="n"/>
      <c r="AE490" s="302" t="n"/>
      <c r="AF490" s="302" t="n"/>
      <c r="AG490" s="302" t="n"/>
      <c r="AH490" s="302" t="n"/>
      <c r="AI490" s="302" t="n"/>
    </row>
    <row r="491" ht="10.5" customHeight="1" s="412">
      <c r="A491" s="302" t="n"/>
      <c r="B491" s="302" t="n"/>
      <c r="C491" s="302" t="n"/>
      <c r="D491" s="302" t="n"/>
      <c r="E491" s="302" t="n"/>
      <c r="F491" s="302" t="n"/>
      <c r="G491" s="302" t="n"/>
      <c r="H491" s="377"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c r="AD491" s="302" t="n"/>
      <c r="AE491" s="302" t="n"/>
      <c r="AF491" s="302" t="n"/>
      <c r="AG491" s="302" t="n"/>
      <c r="AH491" s="302" t="n"/>
      <c r="AI491" s="302" t="n"/>
    </row>
    <row r="492" ht="10.5" customHeight="1" s="412">
      <c r="A492" s="302" t="n"/>
      <c r="B492" s="302" t="n"/>
      <c r="C492" s="302" t="n"/>
      <c r="D492" s="302" t="n"/>
      <c r="E492" s="302" t="n"/>
      <c r="F492" s="302" t="n"/>
      <c r="G492" s="302" t="n"/>
      <c r="H492" s="377"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c r="AD492" s="302" t="n"/>
      <c r="AE492" s="302" t="n"/>
      <c r="AF492" s="302" t="n"/>
      <c r="AG492" s="302" t="n"/>
      <c r="AH492" s="302" t="n"/>
      <c r="AI492" s="302" t="n"/>
    </row>
    <row r="493" ht="10.5" customHeight="1" s="412">
      <c r="A493" s="302" t="n"/>
      <c r="B493" s="302" t="n"/>
      <c r="C493" s="302" t="n"/>
      <c r="D493" s="302" t="n"/>
      <c r="E493" s="302" t="n"/>
      <c r="F493" s="302" t="n"/>
      <c r="G493" s="302" t="n"/>
      <c r="H493" s="377"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c r="AD493" s="302" t="n"/>
      <c r="AE493" s="302" t="n"/>
      <c r="AF493" s="302" t="n"/>
      <c r="AG493" s="302" t="n"/>
      <c r="AH493" s="302" t="n"/>
      <c r="AI493" s="302" t="n"/>
    </row>
    <row r="494" ht="10.5" customHeight="1" s="412">
      <c r="A494" s="302" t="n"/>
      <c r="B494" s="302" t="n"/>
      <c r="C494" s="302" t="n"/>
      <c r="D494" s="302" t="n"/>
      <c r="E494" s="302" t="n"/>
      <c r="F494" s="302" t="n"/>
      <c r="G494" s="302" t="n"/>
      <c r="H494" s="377"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c r="AD494" s="302" t="n"/>
      <c r="AE494" s="302" t="n"/>
      <c r="AF494" s="302" t="n"/>
      <c r="AG494" s="302" t="n"/>
      <c r="AH494" s="302" t="n"/>
      <c r="AI494" s="302" t="n"/>
    </row>
    <row r="495" ht="10.5" customHeight="1" s="412">
      <c r="A495" s="302" t="n"/>
      <c r="B495" s="302" t="n"/>
      <c r="C495" s="302" t="n"/>
      <c r="D495" s="302" t="n"/>
      <c r="E495" s="302" t="n"/>
      <c r="F495" s="302" t="n"/>
      <c r="G495" s="302" t="n"/>
      <c r="H495" s="377"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c r="AD495" s="302" t="n"/>
      <c r="AE495" s="302" t="n"/>
      <c r="AF495" s="302" t="n"/>
      <c r="AG495" s="302" t="n"/>
      <c r="AH495" s="302" t="n"/>
      <c r="AI495" s="302" t="n"/>
    </row>
    <row r="496" ht="10.5" customHeight="1" s="412">
      <c r="A496" s="302" t="n"/>
      <c r="B496" s="302" t="n"/>
      <c r="C496" s="302" t="n"/>
      <c r="D496" s="302" t="n"/>
      <c r="E496" s="302" t="n"/>
      <c r="F496" s="302" t="n"/>
      <c r="G496" s="302" t="n"/>
      <c r="H496" s="377"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c r="AD496" s="302" t="n"/>
      <c r="AE496" s="302" t="n"/>
      <c r="AF496" s="302" t="n"/>
      <c r="AG496" s="302" t="n"/>
      <c r="AH496" s="302" t="n"/>
      <c r="AI496" s="302" t="n"/>
    </row>
    <row r="497" ht="10.5" customHeight="1" s="412">
      <c r="A497" s="302" t="n"/>
      <c r="B497" s="302" t="n"/>
      <c r="C497" s="302" t="n"/>
      <c r="D497" s="302" t="n"/>
      <c r="E497" s="302" t="n"/>
      <c r="F497" s="302" t="n"/>
      <c r="G497" s="302" t="n"/>
      <c r="H497" s="377"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c r="AD497" s="302" t="n"/>
      <c r="AE497" s="302" t="n"/>
      <c r="AF497" s="302" t="n"/>
      <c r="AG497" s="302" t="n"/>
      <c r="AH497" s="302" t="n"/>
      <c r="AI497" s="302" t="n"/>
    </row>
    <row r="498" ht="10.5" customHeight="1" s="412">
      <c r="A498" s="302" t="n"/>
      <c r="B498" s="302" t="n"/>
      <c r="C498" s="302" t="n"/>
      <c r="D498" s="302" t="n"/>
      <c r="E498" s="302" t="n"/>
      <c r="F498" s="302" t="n"/>
      <c r="G498" s="302" t="n"/>
      <c r="H498" s="377"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c r="AD498" s="302" t="n"/>
      <c r="AE498" s="302" t="n"/>
      <c r="AF498" s="302" t="n"/>
      <c r="AG498" s="302" t="n"/>
      <c r="AH498" s="302" t="n"/>
      <c r="AI498" s="302" t="n"/>
    </row>
    <row r="499" ht="10.5" customHeight="1" s="412">
      <c r="A499" s="302" t="n"/>
      <c r="B499" s="302" t="n"/>
      <c r="C499" s="302" t="n"/>
      <c r="D499" s="302" t="n"/>
      <c r="E499" s="302" t="n"/>
      <c r="F499" s="302" t="n"/>
      <c r="G499" s="302" t="n"/>
      <c r="H499" s="377"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c r="AD499" s="302" t="n"/>
      <c r="AE499" s="302" t="n"/>
      <c r="AF499" s="302" t="n"/>
      <c r="AG499" s="302" t="n"/>
      <c r="AH499" s="302" t="n"/>
      <c r="AI499" s="302" t="n"/>
    </row>
    <row r="500" ht="10.5" customHeight="1" s="412">
      <c r="A500" s="302" t="n"/>
      <c r="B500" s="302" t="n"/>
      <c r="C500" s="302" t="n"/>
      <c r="D500" s="302" t="n"/>
      <c r="E500" s="302" t="n"/>
      <c r="F500" s="302" t="n"/>
      <c r="G500" s="302" t="n"/>
      <c r="H500" s="377"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c r="AD500" s="302" t="n"/>
      <c r="AE500" s="302" t="n"/>
      <c r="AF500" s="302" t="n"/>
      <c r="AG500" s="302" t="n"/>
      <c r="AH500" s="302" t="n"/>
      <c r="AI500" s="302" t="n"/>
    </row>
    <row r="501" ht="10.5" customHeight="1" s="412">
      <c r="A501" s="302" t="n"/>
      <c r="B501" s="302" t="n"/>
      <c r="C501" s="302" t="n"/>
      <c r="D501" s="302" t="n"/>
      <c r="E501" s="302" t="n"/>
      <c r="F501" s="302" t="n"/>
      <c r="G501" s="302" t="n"/>
      <c r="H501" s="377"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c r="AD501" s="302" t="n"/>
      <c r="AE501" s="302" t="n"/>
      <c r="AF501" s="302" t="n"/>
      <c r="AG501" s="302" t="n"/>
      <c r="AH501" s="302" t="n"/>
      <c r="AI501" s="302" t="n"/>
    </row>
    <row r="502" ht="10.5" customHeight="1" s="412">
      <c r="A502" s="302" t="n"/>
      <c r="B502" s="302" t="n"/>
      <c r="C502" s="302" t="n"/>
      <c r="D502" s="302" t="n"/>
      <c r="E502" s="302" t="n"/>
      <c r="F502" s="302" t="n"/>
      <c r="G502" s="302" t="n"/>
      <c r="H502" s="377"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c r="AD502" s="302" t="n"/>
      <c r="AE502" s="302" t="n"/>
      <c r="AF502" s="302" t="n"/>
      <c r="AG502" s="302" t="n"/>
      <c r="AH502" s="302" t="n"/>
      <c r="AI502" s="302" t="n"/>
    </row>
    <row r="503" ht="10.5" customHeight="1" s="412">
      <c r="A503" s="302" t="n"/>
      <c r="B503" s="302" t="n"/>
      <c r="C503" s="302" t="n"/>
      <c r="D503" s="302" t="n"/>
      <c r="E503" s="302" t="n"/>
      <c r="F503" s="302" t="n"/>
      <c r="G503" s="302" t="n"/>
      <c r="H503" s="377"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c r="AD503" s="302" t="n"/>
      <c r="AE503" s="302" t="n"/>
      <c r="AF503" s="302" t="n"/>
      <c r="AG503" s="302" t="n"/>
      <c r="AH503" s="302" t="n"/>
      <c r="AI503" s="302" t="n"/>
    </row>
    <row r="504" ht="10.5" customHeight="1" s="412">
      <c r="A504" s="302" t="n"/>
      <c r="B504" s="302" t="n"/>
      <c r="C504" s="302" t="n"/>
      <c r="D504" s="302" t="n"/>
      <c r="E504" s="302" t="n"/>
      <c r="F504" s="302" t="n"/>
      <c r="G504" s="302" t="n"/>
      <c r="H504" s="377"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c r="AD504" s="302" t="n"/>
      <c r="AE504" s="302" t="n"/>
      <c r="AF504" s="302" t="n"/>
      <c r="AG504" s="302" t="n"/>
      <c r="AH504" s="302" t="n"/>
      <c r="AI504" s="302" t="n"/>
    </row>
    <row r="505" ht="10.5" customHeight="1" s="412">
      <c r="A505" s="302" t="n"/>
      <c r="B505" s="302" t="n"/>
      <c r="C505" s="302" t="n"/>
      <c r="D505" s="302" t="n"/>
      <c r="E505" s="302" t="n"/>
      <c r="F505" s="302" t="n"/>
      <c r="G505" s="302" t="n"/>
      <c r="H505" s="377"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c r="AD505" s="302" t="n"/>
      <c r="AE505" s="302" t="n"/>
      <c r="AF505" s="302" t="n"/>
      <c r="AG505" s="302" t="n"/>
      <c r="AH505" s="302" t="n"/>
      <c r="AI505" s="302" t="n"/>
    </row>
    <row r="506" ht="10.5" customHeight="1" s="412">
      <c r="A506" s="302" t="n"/>
      <c r="B506" s="302" t="n"/>
      <c r="C506" s="302" t="n"/>
      <c r="D506" s="302" t="n"/>
      <c r="E506" s="302" t="n"/>
      <c r="F506" s="302" t="n"/>
      <c r="G506" s="302" t="n"/>
      <c r="H506" s="377"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c r="AD506" s="302" t="n"/>
      <c r="AE506" s="302" t="n"/>
      <c r="AF506" s="302" t="n"/>
      <c r="AG506" s="302" t="n"/>
      <c r="AH506" s="302" t="n"/>
      <c r="AI506" s="302" t="n"/>
    </row>
    <row r="507" ht="10.5" customHeight="1" s="412">
      <c r="A507" s="302" t="n"/>
      <c r="B507" s="302" t="n"/>
      <c r="C507" s="302" t="n"/>
      <c r="D507" s="302" t="n"/>
      <c r="E507" s="302" t="n"/>
      <c r="F507" s="302" t="n"/>
      <c r="G507" s="302" t="n"/>
      <c r="H507" s="377"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c r="AD507" s="302" t="n"/>
      <c r="AE507" s="302" t="n"/>
      <c r="AF507" s="302" t="n"/>
      <c r="AG507" s="302" t="n"/>
      <c r="AH507" s="302" t="n"/>
      <c r="AI507" s="302" t="n"/>
    </row>
    <row r="508" ht="10.5" customHeight="1" s="412">
      <c r="A508" s="302" t="n"/>
      <c r="B508" s="302" t="n"/>
      <c r="C508" s="302" t="n"/>
      <c r="D508" s="302" t="n"/>
      <c r="E508" s="302" t="n"/>
      <c r="F508" s="302" t="n"/>
      <c r="G508" s="302" t="n"/>
      <c r="H508" s="377"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c r="AD508" s="302" t="n"/>
      <c r="AE508" s="302" t="n"/>
      <c r="AF508" s="302" t="n"/>
      <c r="AG508" s="302" t="n"/>
      <c r="AH508" s="302" t="n"/>
      <c r="AI508" s="302" t="n"/>
    </row>
    <row r="509" ht="10.5" customHeight="1" s="412">
      <c r="A509" s="302" t="n"/>
      <c r="B509" s="302" t="n"/>
      <c r="C509" s="302" t="n"/>
      <c r="D509" s="302" t="n"/>
      <c r="E509" s="302" t="n"/>
      <c r="F509" s="302" t="n"/>
      <c r="G509" s="302" t="n"/>
      <c r="H509" s="377"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c r="AD509" s="302" t="n"/>
      <c r="AE509" s="302" t="n"/>
      <c r="AF509" s="302" t="n"/>
      <c r="AG509" s="302" t="n"/>
      <c r="AH509" s="302" t="n"/>
      <c r="AI509" s="302" t="n"/>
    </row>
    <row r="510" ht="10.5" customHeight="1" s="412">
      <c r="A510" s="302" t="n"/>
      <c r="B510" s="302" t="n"/>
      <c r="C510" s="302" t="n"/>
      <c r="D510" s="302" t="n"/>
      <c r="E510" s="302" t="n"/>
      <c r="F510" s="302" t="n"/>
      <c r="G510" s="302" t="n"/>
      <c r="H510" s="377"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c r="AD510" s="302" t="n"/>
      <c r="AE510" s="302" t="n"/>
      <c r="AF510" s="302" t="n"/>
      <c r="AG510" s="302" t="n"/>
      <c r="AH510" s="302" t="n"/>
      <c r="AI510" s="302" t="n"/>
    </row>
    <row r="511" ht="10.5" customHeight="1" s="412">
      <c r="A511" s="302" t="n"/>
      <c r="B511" s="302" t="n"/>
      <c r="C511" s="302" t="n"/>
      <c r="D511" s="302" t="n"/>
      <c r="E511" s="302" t="n"/>
      <c r="F511" s="302" t="n"/>
      <c r="G511" s="302" t="n"/>
      <c r="H511" s="377"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c r="AD511" s="302" t="n"/>
      <c r="AE511" s="302" t="n"/>
      <c r="AF511" s="302" t="n"/>
      <c r="AG511" s="302" t="n"/>
      <c r="AH511" s="302" t="n"/>
      <c r="AI511" s="302" t="n"/>
    </row>
    <row r="512" ht="10.5" customHeight="1" s="412">
      <c r="A512" s="302" t="n"/>
      <c r="B512" s="302" t="n"/>
      <c r="C512" s="302" t="n"/>
      <c r="D512" s="302" t="n"/>
      <c r="E512" s="302" t="n"/>
      <c r="F512" s="302" t="n"/>
      <c r="G512" s="302" t="n"/>
      <c r="H512" s="377"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c r="AD512" s="302" t="n"/>
      <c r="AE512" s="302" t="n"/>
      <c r="AF512" s="302" t="n"/>
      <c r="AG512" s="302" t="n"/>
      <c r="AH512" s="302" t="n"/>
      <c r="AI512" s="302" t="n"/>
    </row>
    <row r="513" ht="10.5" customHeight="1" s="412">
      <c r="A513" s="302" t="n"/>
      <c r="B513" s="302" t="n"/>
      <c r="C513" s="302" t="n"/>
      <c r="D513" s="302" t="n"/>
      <c r="E513" s="302" t="n"/>
      <c r="F513" s="302" t="n"/>
      <c r="G513" s="302" t="n"/>
      <c r="H513" s="377"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c r="AD513" s="302" t="n"/>
      <c r="AE513" s="302" t="n"/>
      <c r="AF513" s="302" t="n"/>
      <c r="AG513" s="302" t="n"/>
      <c r="AH513" s="302" t="n"/>
      <c r="AI513" s="302" t="n"/>
    </row>
    <row r="514" ht="10.5" customHeight="1" s="412">
      <c r="A514" s="302" t="n"/>
      <c r="B514" s="302" t="n"/>
      <c r="C514" s="302" t="n"/>
      <c r="D514" s="302" t="n"/>
      <c r="E514" s="302" t="n"/>
      <c r="F514" s="302" t="n"/>
      <c r="G514" s="302" t="n"/>
      <c r="H514" s="377"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c r="AD514" s="302" t="n"/>
      <c r="AE514" s="302" t="n"/>
      <c r="AF514" s="302" t="n"/>
      <c r="AG514" s="302" t="n"/>
      <c r="AH514" s="302" t="n"/>
      <c r="AI514" s="302" t="n"/>
    </row>
    <row r="515" ht="10.5" customHeight="1" s="412">
      <c r="A515" s="302" t="n"/>
      <c r="B515" s="302" t="n"/>
      <c r="C515" s="302" t="n"/>
      <c r="D515" s="302" t="n"/>
      <c r="E515" s="302" t="n"/>
      <c r="F515" s="302" t="n"/>
      <c r="G515" s="302" t="n"/>
      <c r="H515" s="377"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c r="AD515" s="302" t="n"/>
      <c r="AE515" s="302" t="n"/>
      <c r="AF515" s="302" t="n"/>
      <c r="AG515" s="302" t="n"/>
      <c r="AH515" s="302" t="n"/>
      <c r="AI515" s="302" t="n"/>
    </row>
    <row r="516" ht="10.5" customHeight="1" s="412">
      <c r="A516" s="302" t="n"/>
      <c r="B516" s="302" t="n"/>
      <c r="C516" s="302" t="n"/>
      <c r="D516" s="302" t="n"/>
      <c r="E516" s="302" t="n"/>
      <c r="F516" s="302" t="n"/>
      <c r="G516" s="302" t="n"/>
      <c r="H516" s="377"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c r="AD516" s="302" t="n"/>
      <c r="AE516" s="302" t="n"/>
      <c r="AF516" s="302" t="n"/>
      <c r="AG516" s="302" t="n"/>
      <c r="AH516" s="302" t="n"/>
      <c r="AI516" s="302" t="n"/>
    </row>
    <row r="517" ht="10.5" customHeight="1" s="412">
      <c r="A517" s="302" t="n"/>
      <c r="B517" s="302" t="n"/>
      <c r="C517" s="302" t="n"/>
      <c r="D517" s="302" t="n"/>
      <c r="E517" s="302" t="n"/>
      <c r="F517" s="302" t="n"/>
      <c r="G517" s="302" t="n"/>
      <c r="H517" s="377"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c r="AD517" s="302" t="n"/>
      <c r="AE517" s="302" t="n"/>
      <c r="AF517" s="302" t="n"/>
      <c r="AG517" s="302" t="n"/>
      <c r="AH517" s="302" t="n"/>
      <c r="AI517" s="302" t="n"/>
    </row>
    <row r="518" ht="10.5" customHeight="1" s="412">
      <c r="A518" s="302" t="n"/>
      <c r="B518" s="302" t="n"/>
      <c r="C518" s="302" t="n"/>
      <c r="D518" s="302" t="n"/>
      <c r="E518" s="302" t="n"/>
      <c r="F518" s="302" t="n"/>
      <c r="G518" s="302" t="n"/>
      <c r="H518" s="377"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c r="AD518" s="302" t="n"/>
      <c r="AE518" s="302" t="n"/>
      <c r="AF518" s="302" t="n"/>
      <c r="AG518" s="302" t="n"/>
      <c r="AH518" s="302" t="n"/>
      <c r="AI518" s="302" t="n"/>
    </row>
    <row r="519" ht="10.5" customHeight="1" s="412">
      <c r="A519" s="302" t="n"/>
      <c r="B519" s="302" t="n"/>
      <c r="C519" s="302" t="n"/>
      <c r="D519" s="302" t="n"/>
      <c r="E519" s="302" t="n"/>
      <c r="F519" s="302" t="n"/>
      <c r="G519" s="302" t="n"/>
      <c r="H519" s="377"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c r="AD519" s="302" t="n"/>
      <c r="AE519" s="302" t="n"/>
      <c r="AF519" s="302" t="n"/>
      <c r="AG519" s="302" t="n"/>
      <c r="AH519" s="302" t="n"/>
      <c r="AI519" s="302" t="n"/>
    </row>
    <row r="520" ht="10.5" customHeight="1" s="412">
      <c r="A520" s="302" t="n"/>
      <c r="B520" s="302" t="n"/>
      <c r="C520" s="302" t="n"/>
      <c r="D520" s="302" t="n"/>
      <c r="E520" s="302" t="n"/>
      <c r="F520" s="302" t="n"/>
      <c r="G520" s="302" t="n"/>
      <c r="H520" s="377"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c r="AD520" s="302" t="n"/>
      <c r="AE520" s="302" t="n"/>
      <c r="AF520" s="302" t="n"/>
      <c r="AG520" s="302" t="n"/>
      <c r="AH520" s="302" t="n"/>
      <c r="AI520" s="302" t="n"/>
    </row>
    <row r="521" ht="10.5" customHeight="1" s="412">
      <c r="A521" s="302" t="n"/>
      <c r="B521" s="302" t="n"/>
      <c r="C521" s="302" t="n"/>
      <c r="D521" s="302" t="n"/>
      <c r="E521" s="302" t="n"/>
      <c r="F521" s="302" t="n"/>
      <c r="G521" s="302" t="n"/>
      <c r="H521" s="377"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c r="AD521" s="302" t="n"/>
      <c r="AE521" s="302" t="n"/>
      <c r="AF521" s="302" t="n"/>
      <c r="AG521" s="302" t="n"/>
      <c r="AH521" s="302" t="n"/>
      <c r="AI521" s="302" t="n"/>
    </row>
    <row r="522" ht="10.5" customHeight="1" s="412">
      <c r="A522" s="302" t="n"/>
      <c r="B522" s="302" t="n"/>
      <c r="C522" s="302" t="n"/>
      <c r="D522" s="302" t="n"/>
      <c r="E522" s="302" t="n"/>
      <c r="F522" s="302" t="n"/>
      <c r="G522" s="302" t="n"/>
      <c r="H522" s="377"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c r="AD522" s="302" t="n"/>
      <c r="AE522" s="302" t="n"/>
      <c r="AF522" s="302" t="n"/>
      <c r="AG522" s="302" t="n"/>
      <c r="AH522" s="302" t="n"/>
      <c r="AI522" s="302" t="n"/>
    </row>
    <row r="523" ht="10.5" customHeight="1" s="412">
      <c r="A523" s="302" t="n"/>
      <c r="B523" s="302" t="n"/>
      <c r="C523" s="302" t="n"/>
      <c r="D523" s="302" t="n"/>
      <c r="E523" s="302" t="n"/>
      <c r="F523" s="302" t="n"/>
      <c r="G523" s="302" t="n"/>
      <c r="H523" s="377"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c r="AD523" s="302" t="n"/>
      <c r="AE523" s="302" t="n"/>
      <c r="AF523" s="302" t="n"/>
      <c r="AG523" s="302" t="n"/>
      <c r="AH523" s="302" t="n"/>
      <c r="AI523" s="302" t="n"/>
    </row>
    <row r="524" ht="10.5" customHeight="1" s="412">
      <c r="A524" s="302" t="n"/>
      <c r="B524" s="302" t="n"/>
      <c r="C524" s="302" t="n"/>
      <c r="D524" s="302" t="n"/>
      <c r="E524" s="302" t="n"/>
      <c r="F524" s="302" t="n"/>
      <c r="G524" s="302" t="n"/>
      <c r="H524" s="377"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c r="AD524" s="302" t="n"/>
      <c r="AE524" s="302" t="n"/>
      <c r="AF524" s="302" t="n"/>
      <c r="AG524" s="302" t="n"/>
      <c r="AH524" s="302" t="n"/>
      <c r="AI524" s="302" t="n"/>
    </row>
    <row r="525" ht="10.5" customHeight="1" s="412">
      <c r="A525" s="302" t="n"/>
      <c r="B525" s="302" t="n"/>
      <c r="C525" s="302" t="n"/>
      <c r="D525" s="302" t="n"/>
      <c r="E525" s="302" t="n"/>
      <c r="F525" s="302" t="n"/>
      <c r="G525" s="302" t="n"/>
      <c r="H525" s="377"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c r="AD525" s="302" t="n"/>
      <c r="AE525" s="302" t="n"/>
      <c r="AF525" s="302" t="n"/>
      <c r="AG525" s="302" t="n"/>
      <c r="AH525" s="302" t="n"/>
      <c r="AI525" s="302" t="n"/>
    </row>
    <row r="526" ht="10.5" customHeight="1" s="412">
      <c r="A526" s="302" t="n"/>
      <c r="B526" s="302" t="n"/>
      <c r="C526" s="302" t="n"/>
      <c r="D526" s="302" t="n"/>
      <c r="E526" s="302" t="n"/>
      <c r="F526" s="302" t="n"/>
      <c r="G526" s="302" t="n"/>
      <c r="H526" s="377"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c r="AD526" s="302" t="n"/>
      <c r="AE526" s="302" t="n"/>
      <c r="AF526" s="302" t="n"/>
      <c r="AG526" s="302" t="n"/>
      <c r="AH526" s="302" t="n"/>
      <c r="AI526" s="302" t="n"/>
    </row>
    <row r="527" ht="10.5" customHeight="1" s="412">
      <c r="A527" s="302" t="n"/>
      <c r="B527" s="302" t="n"/>
      <c r="C527" s="302" t="n"/>
      <c r="D527" s="302" t="n"/>
      <c r="E527" s="302" t="n"/>
      <c r="F527" s="302" t="n"/>
      <c r="G527" s="302" t="n"/>
      <c r="H527" s="377"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c r="AD527" s="302" t="n"/>
      <c r="AE527" s="302" t="n"/>
      <c r="AF527" s="302" t="n"/>
      <c r="AG527" s="302" t="n"/>
      <c r="AH527" s="302" t="n"/>
      <c r="AI527" s="302" t="n"/>
    </row>
    <row r="528" ht="10.5" customHeight="1" s="412">
      <c r="A528" s="302" t="n"/>
      <c r="B528" s="302" t="n"/>
      <c r="C528" s="302" t="n"/>
      <c r="D528" s="302" t="n"/>
      <c r="E528" s="302" t="n"/>
      <c r="F528" s="302" t="n"/>
      <c r="G528" s="302" t="n"/>
      <c r="H528" s="377"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c r="AD528" s="302" t="n"/>
      <c r="AE528" s="302" t="n"/>
      <c r="AF528" s="302" t="n"/>
      <c r="AG528" s="302" t="n"/>
      <c r="AH528" s="302" t="n"/>
      <c r="AI528" s="302" t="n"/>
    </row>
    <row r="529" ht="10.5" customHeight="1" s="412">
      <c r="A529" s="302" t="n"/>
      <c r="B529" s="302" t="n"/>
      <c r="C529" s="302" t="n"/>
      <c r="D529" s="302" t="n"/>
      <c r="E529" s="302" t="n"/>
      <c r="F529" s="302" t="n"/>
      <c r="G529" s="302" t="n"/>
      <c r="H529" s="377"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c r="AD529" s="302" t="n"/>
      <c r="AE529" s="302" t="n"/>
      <c r="AF529" s="302" t="n"/>
      <c r="AG529" s="302" t="n"/>
      <c r="AH529" s="302" t="n"/>
      <c r="AI529" s="302" t="n"/>
    </row>
    <row r="530" ht="10.5" customHeight="1" s="412">
      <c r="A530" s="302" t="n"/>
      <c r="B530" s="302" t="n"/>
      <c r="C530" s="302" t="n"/>
      <c r="D530" s="302" t="n"/>
      <c r="E530" s="302" t="n"/>
      <c r="F530" s="302" t="n"/>
      <c r="G530" s="302" t="n"/>
      <c r="H530" s="377"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c r="AD530" s="302" t="n"/>
      <c r="AE530" s="302" t="n"/>
      <c r="AF530" s="302" t="n"/>
      <c r="AG530" s="302" t="n"/>
      <c r="AH530" s="302" t="n"/>
      <c r="AI530" s="302" t="n"/>
    </row>
    <row r="531" ht="10.5" customHeight="1" s="412">
      <c r="A531" s="302" t="n"/>
      <c r="B531" s="302" t="n"/>
      <c r="C531" s="302" t="n"/>
      <c r="D531" s="302" t="n"/>
      <c r="E531" s="302" t="n"/>
      <c r="F531" s="302" t="n"/>
      <c r="G531" s="302" t="n"/>
      <c r="H531" s="377"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c r="AD531" s="302" t="n"/>
      <c r="AE531" s="302" t="n"/>
      <c r="AF531" s="302" t="n"/>
      <c r="AG531" s="302" t="n"/>
      <c r="AH531" s="302" t="n"/>
      <c r="AI531" s="302" t="n"/>
    </row>
    <row r="532" ht="10.5" customHeight="1" s="412">
      <c r="A532" s="302" t="n"/>
      <c r="B532" s="302" t="n"/>
      <c r="C532" s="302" t="n"/>
      <c r="D532" s="302" t="n"/>
      <c r="E532" s="302" t="n"/>
      <c r="F532" s="302" t="n"/>
      <c r="G532" s="302" t="n"/>
      <c r="H532" s="377"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c r="AD532" s="302" t="n"/>
      <c r="AE532" s="302" t="n"/>
      <c r="AF532" s="302" t="n"/>
      <c r="AG532" s="302" t="n"/>
      <c r="AH532" s="302" t="n"/>
      <c r="AI532" s="302" t="n"/>
    </row>
    <row r="533" ht="10.5" customHeight="1" s="412">
      <c r="A533" s="302" t="n"/>
      <c r="B533" s="302" t="n"/>
      <c r="C533" s="302" t="n"/>
      <c r="D533" s="302" t="n"/>
      <c r="E533" s="302" t="n"/>
      <c r="F533" s="302" t="n"/>
      <c r="G533" s="302" t="n"/>
      <c r="H533" s="377"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c r="AD533" s="302" t="n"/>
      <c r="AE533" s="302" t="n"/>
      <c r="AF533" s="302" t="n"/>
      <c r="AG533" s="302" t="n"/>
      <c r="AH533" s="302" t="n"/>
      <c r="AI533" s="302" t="n"/>
    </row>
    <row r="534" ht="10.5" customHeight="1" s="412">
      <c r="A534" s="302" t="n"/>
      <c r="B534" s="302" t="n"/>
      <c r="C534" s="302" t="n"/>
      <c r="D534" s="302" t="n"/>
      <c r="E534" s="302" t="n"/>
      <c r="F534" s="302" t="n"/>
      <c r="G534" s="302" t="n"/>
      <c r="H534" s="377"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c r="AD534" s="302" t="n"/>
      <c r="AE534" s="302" t="n"/>
      <c r="AF534" s="302" t="n"/>
      <c r="AG534" s="302" t="n"/>
      <c r="AH534" s="302" t="n"/>
      <c r="AI534" s="302" t="n"/>
    </row>
    <row r="535" ht="10.5" customHeight="1" s="412">
      <c r="A535" s="302" t="n"/>
      <c r="B535" s="302" t="n"/>
      <c r="C535" s="302" t="n"/>
      <c r="D535" s="302" t="n"/>
      <c r="E535" s="302" t="n"/>
      <c r="F535" s="302" t="n"/>
      <c r="G535" s="302" t="n"/>
      <c r="H535" s="377"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c r="AD535" s="302" t="n"/>
      <c r="AE535" s="302" t="n"/>
      <c r="AF535" s="302" t="n"/>
      <c r="AG535" s="302" t="n"/>
      <c r="AH535" s="302" t="n"/>
      <c r="AI535" s="302" t="n"/>
    </row>
    <row r="536" ht="10.5" customHeight="1" s="412">
      <c r="A536" s="302" t="n"/>
      <c r="B536" s="302" t="n"/>
      <c r="C536" s="302" t="n"/>
      <c r="D536" s="302" t="n"/>
      <c r="E536" s="302" t="n"/>
      <c r="F536" s="302" t="n"/>
      <c r="G536" s="302" t="n"/>
      <c r="H536" s="377"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c r="AD536" s="302" t="n"/>
      <c r="AE536" s="302" t="n"/>
      <c r="AF536" s="302" t="n"/>
      <c r="AG536" s="302" t="n"/>
      <c r="AH536" s="302" t="n"/>
      <c r="AI536" s="302" t="n"/>
    </row>
    <row r="537" ht="10.5" customHeight="1" s="412">
      <c r="A537" s="302" t="n"/>
      <c r="B537" s="302" t="n"/>
      <c r="C537" s="302" t="n"/>
      <c r="D537" s="302" t="n"/>
      <c r="E537" s="302" t="n"/>
      <c r="F537" s="302" t="n"/>
      <c r="G537" s="302" t="n"/>
      <c r="H537" s="377"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c r="AD537" s="302" t="n"/>
      <c r="AE537" s="302" t="n"/>
      <c r="AF537" s="302" t="n"/>
      <c r="AG537" s="302" t="n"/>
      <c r="AH537" s="302" t="n"/>
      <c r="AI537" s="302" t="n"/>
    </row>
    <row r="538" ht="10.5" customHeight="1" s="412">
      <c r="A538" s="302" t="n"/>
      <c r="B538" s="302" t="n"/>
      <c r="C538" s="302" t="n"/>
      <c r="D538" s="302" t="n"/>
      <c r="E538" s="302" t="n"/>
      <c r="F538" s="302" t="n"/>
      <c r="G538" s="302" t="n"/>
      <c r="H538" s="377"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c r="AD538" s="302" t="n"/>
      <c r="AE538" s="302" t="n"/>
      <c r="AF538" s="302" t="n"/>
      <c r="AG538" s="302" t="n"/>
      <c r="AH538" s="302" t="n"/>
      <c r="AI538" s="302" t="n"/>
    </row>
    <row r="539" ht="10.5" customHeight="1" s="412">
      <c r="A539" s="302" t="n"/>
      <c r="B539" s="302" t="n"/>
      <c r="C539" s="302" t="n"/>
      <c r="D539" s="302" t="n"/>
      <c r="E539" s="302" t="n"/>
      <c r="F539" s="302" t="n"/>
      <c r="G539" s="302" t="n"/>
      <c r="H539" s="377"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c r="AD539" s="302" t="n"/>
      <c r="AE539" s="302" t="n"/>
      <c r="AF539" s="302" t="n"/>
      <c r="AG539" s="302" t="n"/>
      <c r="AH539" s="302" t="n"/>
      <c r="AI539" s="302" t="n"/>
    </row>
    <row r="540" ht="10.5" customHeight="1" s="412">
      <c r="A540" s="302" t="n"/>
      <c r="B540" s="302" t="n"/>
      <c r="C540" s="302" t="n"/>
      <c r="D540" s="302" t="n"/>
      <c r="E540" s="302" t="n"/>
      <c r="F540" s="302" t="n"/>
      <c r="G540" s="302" t="n"/>
      <c r="H540" s="377"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c r="AD540" s="302" t="n"/>
      <c r="AE540" s="302" t="n"/>
      <c r="AF540" s="302" t="n"/>
      <c r="AG540" s="302" t="n"/>
      <c r="AH540" s="302" t="n"/>
      <c r="AI540" s="302" t="n"/>
    </row>
    <row r="541" ht="10.5" customHeight="1" s="412">
      <c r="A541" s="302" t="n"/>
      <c r="B541" s="302" t="n"/>
      <c r="C541" s="302" t="n"/>
      <c r="D541" s="302" t="n"/>
      <c r="E541" s="302" t="n"/>
      <c r="F541" s="302" t="n"/>
      <c r="G541" s="302" t="n"/>
      <c r="H541" s="377"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c r="AD541" s="302" t="n"/>
      <c r="AE541" s="302" t="n"/>
      <c r="AF541" s="302" t="n"/>
      <c r="AG541" s="302" t="n"/>
      <c r="AH541" s="302" t="n"/>
      <c r="AI541" s="302" t="n"/>
    </row>
    <row r="542" ht="10.5" customHeight="1" s="412">
      <c r="A542" s="302" t="n"/>
      <c r="B542" s="302" t="n"/>
      <c r="C542" s="302" t="n"/>
      <c r="D542" s="302" t="n"/>
      <c r="E542" s="302" t="n"/>
      <c r="F542" s="302" t="n"/>
      <c r="G542" s="302" t="n"/>
      <c r="H542" s="377"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c r="AD542" s="302" t="n"/>
      <c r="AE542" s="302" t="n"/>
      <c r="AF542" s="302" t="n"/>
      <c r="AG542" s="302" t="n"/>
      <c r="AH542" s="302" t="n"/>
      <c r="AI542" s="302" t="n"/>
    </row>
    <row r="543" ht="10.5" customHeight="1" s="412">
      <c r="A543" s="302" t="n"/>
      <c r="B543" s="302" t="n"/>
      <c r="C543" s="302" t="n"/>
      <c r="D543" s="302" t="n"/>
      <c r="E543" s="302" t="n"/>
      <c r="F543" s="302" t="n"/>
      <c r="G543" s="302" t="n"/>
      <c r="H543" s="377"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c r="AD543" s="302" t="n"/>
      <c r="AE543" s="302" t="n"/>
      <c r="AF543" s="302" t="n"/>
      <c r="AG543" s="302" t="n"/>
      <c r="AH543" s="302" t="n"/>
      <c r="AI543" s="302" t="n"/>
    </row>
    <row r="544" ht="10.5" customHeight="1" s="412">
      <c r="A544" s="302" t="n"/>
      <c r="B544" s="302" t="n"/>
      <c r="C544" s="302" t="n"/>
      <c r="D544" s="302" t="n"/>
      <c r="E544" s="302" t="n"/>
      <c r="F544" s="302" t="n"/>
      <c r="G544" s="302" t="n"/>
      <c r="H544" s="377"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c r="AD544" s="302" t="n"/>
      <c r="AE544" s="302" t="n"/>
      <c r="AF544" s="302" t="n"/>
      <c r="AG544" s="302" t="n"/>
      <c r="AH544" s="302" t="n"/>
      <c r="AI544" s="302" t="n"/>
    </row>
    <row r="545" ht="10.5" customHeight="1" s="412">
      <c r="A545" s="302" t="n"/>
      <c r="B545" s="302" t="n"/>
      <c r="C545" s="302" t="n"/>
      <c r="D545" s="302" t="n"/>
      <c r="E545" s="302" t="n"/>
      <c r="F545" s="302" t="n"/>
      <c r="G545" s="302" t="n"/>
      <c r="H545" s="377"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c r="AD545" s="302" t="n"/>
      <c r="AE545" s="302" t="n"/>
      <c r="AF545" s="302" t="n"/>
      <c r="AG545" s="302" t="n"/>
      <c r="AH545" s="302" t="n"/>
      <c r="AI545" s="302" t="n"/>
    </row>
    <row r="546" ht="10.5" customHeight="1" s="412">
      <c r="A546" s="302" t="n"/>
      <c r="B546" s="302" t="n"/>
      <c r="C546" s="302" t="n"/>
      <c r="D546" s="302" t="n"/>
      <c r="E546" s="302" t="n"/>
      <c r="F546" s="302" t="n"/>
      <c r="G546" s="302" t="n"/>
      <c r="H546" s="377"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c r="AD546" s="302" t="n"/>
      <c r="AE546" s="302" t="n"/>
      <c r="AF546" s="302" t="n"/>
      <c r="AG546" s="302" t="n"/>
      <c r="AH546" s="302" t="n"/>
      <c r="AI546" s="302" t="n"/>
    </row>
    <row r="547" ht="10.5" customHeight="1" s="412">
      <c r="A547" s="302" t="n"/>
      <c r="B547" s="302" t="n"/>
      <c r="C547" s="302" t="n"/>
      <c r="D547" s="302" t="n"/>
      <c r="E547" s="302" t="n"/>
      <c r="F547" s="302" t="n"/>
      <c r="G547" s="302" t="n"/>
      <c r="H547" s="377"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c r="AD547" s="302" t="n"/>
      <c r="AE547" s="302" t="n"/>
      <c r="AF547" s="302" t="n"/>
      <c r="AG547" s="302" t="n"/>
      <c r="AH547" s="302" t="n"/>
      <c r="AI547" s="302" t="n"/>
    </row>
    <row r="548" ht="10.5" customHeight="1" s="412">
      <c r="A548" s="302" t="n"/>
      <c r="B548" s="302" t="n"/>
      <c r="C548" s="302" t="n"/>
      <c r="D548" s="302" t="n"/>
      <c r="E548" s="302" t="n"/>
      <c r="F548" s="302" t="n"/>
      <c r="G548" s="302" t="n"/>
      <c r="H548" s="377"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c r="AD548" s="302" t="n"/>
      <c r="AE548" s="302" t="n"/>
      <c r="AF548" s="302" t="n"/>
      <c r="AG548" s="302" t="n"/>
      <c r="AH548" s="302" t="n"/>
      <c r="AI548" s="302" t="n"/>
    </row>
    <row r="549" ht="10.5" customHeight="1" s="412">
      <c r="A549" s="302" t="n"/>
      <c r="B549" s="302" t="n"/>
      <c r="C549" s="302" t="n"/>
      <c r="D549" s="302" t="n"/>
      <c r="E549" s="302" t="n"/>
      <c r="F549" s="302" t="n"/>
      <c r="G549" s="302" t="n"/>
      <c r="H549" s="377"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c r="AD549" s="302" t="n"/>
      <c r="AE549" s="302" t="n"/>
      <c r="AF549" s="302" t="n"/>
      <c r="AG549" s="302" t="n"/>
      <c r="AH549" s="302" t="n"/>
      <c r="AI549" s="302" t="n"/>
    </row>
    <row r="550" ht="10.5" customHeight="1" s="412">
      <c r="A550" s="302" t="n"/>
      <c r="B550" s="302" t="n"/>
      <c r="C550" s="302" t="n"/>
      <c r="D550" s="302" t="n"/>
      <c r="E550" s="302" t="n"/>
      <c r="F550" s="302" t="n"/>
      <c r="G550" s="302" t="n"/>
      <c r="H550" s="377"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c r="AD550" s="302" t="n"/>
      <c r="AE550" s="302" t="n"/>
      <c r="AF550" s="302" t="n"/>
      <c r="AG550" s="302" t="n"/>
      <c r="AH550" s="302" t="n"/>
      <c r="AI550" s="302" t="n"/>
    </row>
    <row r="551" ht="10.5" customHeight="1" s="412">
      <c r="A551" s="302" t="n"/>
      <c r="B551" s="302" t="n"/>
      <c r="C551" s="302" t="n"/>
      <c r="D551" s="302" t="n"/>
      <c r="E551" s="302" t="n"/>
      <c r="F551" s="302" t="n"/>
      <c r="G551" s="302" t="n"/>
      <c r="H551" s="377"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c r="AD551" s="302" t="n"/>
      <c r="AE551" s="302" t="n"/>
      <c r="AF551" s="302" t="n"/>
      <c r="AG551" s="302" t="n"/>
      <c r="AH551" s="302" t="n"/>
      <c r="AI551" s="302" t="n"/>
    </row>
    <row r="552" ht="10.5" customHeight="1" s="412">
      <c r="A552" s="302" t="n"/>
      <c r="B552" s="302" t="n"/>
      <c r="C552" s="302" t="n"/>
      <c r="D552" s="302" t="n"/>
      <c r="E552" s="302" t="n"/>
      <c r="F552" s="302" t="n"/>
      <c r="G552" s="302" t="n"/>
      <c r="H552" s="377"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c r="AD552" s="302" t="n"/>
      <c r="AE552" s="302" t="n"/>
      <c r="AF552" s="302" t="n"/>
      <c r="AG552" s="302" t="n"/>
      <c r="AH552" s="302" t="n"/>
      <c r="AI552" s="302" t="n"/>
    </row>
    <row r="553" ht="10.5" customHeight="1" s="412">
      <c r="A553" s="302" t="n"/>
      <c r="B553" s="302" t="n"/>
      <c r="C553" s="302" t="n"/>
      <c r="D553" s="302" t="n"/>
      <c r="E553" s="302" t="n"/>
      <c r="F553" s="302" t="n"/>
      <c r="G553" s="302" t="n"/>
      <c r="H553" s="377"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c r="AD553" s="302" t="n"/>
      <c r="AE553" s="302" t="n"/>
      <c r="AF553" s="302" t="n"/>
      <c r="AG553" s="302" t="n"/>
      <c r="AH553" s="302" t="n"/>
      <c r="AI553" s="302" t="n"/>
    </row>
    <row r="554" ht="10.5" customHeight="1" s="412">
      <c r="A554" s="302" t="n"/>
      <c r="B554" s="302" t="n"/>
      <c r="C554" s="302" t="n"/>
      <c r="D554" s="302" t="n"/>
      <c r="E554" s="302" t="n"/>
      <c r="F554" s="302" t="n"/>
      <c r="G554" s="302" t="n"/>
      <c r="H554" s="377"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c r="AD554" s="302" t="n"/>
      <c r="AE554" s="302" t="n"/>
      <c r="AF554" s="302" t="n"/>
      <c r="AG554" s="302" t="n"/>
      <c r="AH554" s="302" t="n"/>
      <c r="AI554" s="302" t="n"/>
    </row>
    <row r="555" ht="10.5" customHeight="1" s="412">
      <c r="A555" s="302" t="n"/>
      <c r="B555" s="302" t="n"/>
      <c r="C555" s="302" t="n"/>
      <c r="D555" s="302" t="n"/>
      <c r="E555" s="302" t="n"/>
      <c r="F555" s="302" t="n"/>
      <c r="G555" s="302" t="n"/>
      <c r="H555" s="377"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c r="AD555" s="302" t="n"/>
      <c r="AE555" s="302" t="n"/>
      <c r="AF555" s="302" t="n"/>
      <c r="AG555" s="302" t="n"/>
      <c r="AH555" s="302" t="n"/>
      <c r="AI555" s="302" t="n"/>
    </row>
    <row r="556" ht="10.5" customHeight="1" s="412">
      <c r="A556" s="302" t="n"/>
      <c r="B556" s="302" t="n"/>
      <c r="C556" s="302" t="n"/>
      <c r="D556" s="302" t="n"/>
      <c r="E556" s="302" t="n"/>
      <c r="F556" s="302" t="n"/>
      <c r="G556" s="302" t="n"/>
      <c r="H556" s="377"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c r="AD556" s="302" t="n"/>
      <c r="AE556" s="302" t="n"/>
      <c r="AF556" s="302" t="n"/>
      <c r="AG556" s="302" t="n"/>
      <c r="AH556" s="302" t="n"/>
      <c r="AI556" s="302" t="n"/>
    </row>
    <row r="557" ht="10.5" customHeight="1" s="412">
      <c r="A557" s="302" t="n"/>
      <c r="B557" s="302" t="n"/>
      <c r="C557" s="302" t="n"/>
      <c r="D557" s="302" t="n"/>
      <c r="E557" s="302" t="n"/>
      <c r="F557" s="302" t="n"/>
      <c r="G557" s="302" t="n"/>
      <c r="H557" s="377"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c r="AD557" s="302" t="n"/>
      <c r="AE557" s="302" t="n"/>
      <c r="AF557" s="302" t="n"/>
      <c r="AG557" s="302" t="n"/>
      <c r="AH557" s="302" t="n"/>
      <c r="AI557" s="302" t="n"/>
    </row>
    <row r="558" ht="10.5" customHeight="1" s="412">
      <c r="A558" s="302" t="n"/>
      <c r="B558" s="302" t="n"/>
      <c r="C558" s="302" t="n"/>
      <c r="D558" s="302" t="n"/>
      <c r="E558" s="302" t="n"/>
      <c r="F558" s="302" t="n"/>
      <c r="G558" s="302" t="n"/>
      <c r="H558" s="377"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c r="AD558" s="302" t="n"/>
      <c r="AE558" s="302" t="n"/>
      <c r="AF558" s="302" t="n"/>
      <c r="AG558" s="302" t="n"/>
      <c r="AH558" s="302" t="n"/>
      <c r="AI558" s="302" t="n"/>
    </row>
    <row r="559" ht="10.5" customHeight="1" s="412">
      <c r="A559" s="302" t="n"/>
      <c r="B559" s="302" t="n"/>
      <c r="C559" s="302" t="n"/>
      <c r="D559" s="302" t="n"/>
      <c r="E559" s="302" t="n"/>
      <c r="F559" s="302" t="n"/>
      <c r="G559" s="302" t="n"/>
      <c r="H559" s="377"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c r="AD559" s="302" t="n"/>
      <c r="AE559" s="302" t="n"/>
      <c r="AF559" s="302" t="n"/>
      <c r="AG559" s="302" t="n"/>
      <c r="AH559" s="302" t="n"/>
      <c r="AI559" s="302" t="n"/>
    </row>
    <row r="560" ht="10.5" customHeight="1" s="412">
      <c r="A560" s="302" t="n"/>
      <c r="B560" s="302" t="n"/>
      <c r="C560" s="302" t="n"/>
      <c r="D560" s="302" t="n"/>
      <c r="E560" s="302" t="n"/>
      <c r="F560" s="302" t="n"/>
      <c r="G560" s="302" t="n"/>
      <c r="H560" s="377"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c r="AD560" s="302" t="n"/>
      <c r="AE560" s="302" t="n"/>
      <c r="AF560" s="302" t="n"/>
      <c r="AG560" s="302" t="n"/>
      <c r="AH560" s="302" t="n"/>
      <c r="AI560" s="302" t="n"/>
    </row>
    <row r="561" ht="10.5" customHeight="1" s="412">
      <c r="A561" s="302" t="n"/>
      <c r="B561" s="302" t="n"/>
      <c r="C561" s="302" t="n"/>
      <c r="D561" s="302" t="n"/>
      <c r="E561" s="302" t="n"/>
      <c r="F561" s="302" t="n"/>
      <c r="G561" s="302" t="n"/>
      <c r="H561" s="377"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c r="AD561" s="302" t="n"/>
      <c r="AE561" s="302" t="n"/>
      <c r="AF561" s="302" t="n"/>
      <c r="AG561" s="302" t="n"/>
      <c r="AH561" s="302" t="n"/>
      <c r="AI561" s="302" t="n"/>
    </row>
    <row r="562" ht="10.5" customHeight="1" s="412">
      <c r="A562" s="302" t="n"/>
      <c r="B562" s="302" t="n"/>
      <c r="C562" s="302" t="n"/>
      <c r="D562" s="302" t="n"/>
      <c r="E562" s="302" t="n"/>
      <c r="F562" s="302" t="n"/>
      <c r="G562" s="302" t="n"/>
      <c r="H562" s="377"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c r="AD562" s="302" t="n"/>
      <c r="AE562" s="302" t="n"/>
      <c r="AF562" s="302" t="n"/>
      <c r="AG562" s="302" t="n"/>
      <c r="AH562" s="302" t="n"/>
      <c r="AI562" s="302" t="n"/>
    </row>
    <row r="563" ht="10.5" customHeight="1" s="412">
      <c r="A563" s="302" t="n"/>
      <c r="B563" s="302" t="n"/>
      <c r="C563" s="302" t="n"/>
      <c r="D563" s="302" t="n"/>
      <c r="E563" s="302" t="n"/>
      <c r="F563" s="302" t="n"/>
      <c r="G563" s="302" t="n"/>
      <c r="H563" s="377"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c r="AD563" s="302" t="n"/>
      <c r="AE563" s="302" t="n"/>
      <c r="AF563" s="302" t="n"/>
      <c r="AG563" s="302" t="n"/>
      <c r="AH563" s="302" t="n"/>
      <c r="AI563" s="302" t="n"/>
    </row>
    <row r="564" ht="10.5" customHeight="1" s="412">
      <c r="A564" s="302" t="n"/>
      <c r="B564" s="302" t="n"/>
      <c r="C564" s="302" t="n"/>
      <c r="D564" s="302" t="n"/>
      <c r="E564" s="302" t="n"/>
      <c r="F564" s="302" t="n"/>
      <c r="G564" s="302" t="n"/>
      <c r="H564" s="377"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c r="AD564" s="302" t="n"/>
      <c r="AE564" s="302" t="n"/>
      <c r="AF564" s="302" t="n"/>
      <c r="AG564" s="302" t="n"/>
      <c r="AH564" s="302" t="n"/>
      <c r="AI564" s="302" t="n"/>
    </row>
    <row r="565" ht="10.5" customHeight="1" s="412">
      <c r="A565" s="302" t="n"/>
      <c r="B565" s="302" t="n"/>
      <c r="C565" s="302" t="n"/>
      <c r="D565" s="302" t="n"/>
      <c r="E565" s="302" t="n"/>
      <c r="F565" s="302" t="n"/>
      <c r="G565" s="302" t="n"/>
      <c r="H565" s="377"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c r="AD565" s="302" t="n"/>
      <c r="AE565" s="302" t="n"/>
      <c r="AF565" s="302" t="n"/>
      <c r="AG565" s="302" t="n"/>
      <c r="AH565" s="302" t="n"/>
      <c r="AI565" s="302" t="n"/>
    </row>
    <row r="566" ht="10.5" customHeight="1" s="412">
      <c r="A566" s="302" t="n"/>
      <c r="B566" s="302" t="n"/>
      <c r="C566" s="302" t="n"/>
      <c r="D566" s="302" t="n"/>
      <c r="E566" s="302" t="n"/>
      <c r="F566" s="302" t="n"/>
      <c r="G566" s="302" t="n"/>
      <c r="H566" s="377"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c r="AD566" s="302" t="n"/>
      <c r="AE566" s="302" t="n"/>
      <c r="AF566" s="302" t="n"/>
      <c r="AG566" s="302" t="n"/>
      <c r="AH566" s="302" t="n"/>
      <c r="AI566" s="302" t="n"/>
    </row>
    <row r="567" ht="10.5" customHeight="1" s="412">
      <c r="A567" s="302" t="n"/>
      <c r="B567" s="302" t="n"/>
      <c r="C567" s="302" t="n"/>
      <c r="D567" s="302" t="n"/>
      <c r="E567" s="302" t="n"/>
      <c r="F567" s="302" t="n"/>
      <c r="G567" s="302" t="n"/>
      <c r="H567" s="377"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c r="AD567" s="302" t="n"/>
      <c r="AE567" s="302" t="n"/>
      <c r="AF567" s="302" t="n"/>
      <c r="AG567" s="302" t="n"/>
      <c r="AH567" s="302" t="n"/>
      <c r="AI567" s="302" t="n"/>
    </row>
    <row r="568" ht="10.5" customHeight="1" s="412">
      <c r="A568" s="302" t="n"/>
      <c r="B568" s="302" t="n"/>
      <c r="C568" s="302" t="n"/>
      <c r="D568" s="302" t="n"/>
      <c r="E568" s="302" t="n"/>
      <c r="F568" s="302" t="n"/>
      <c r="G568" s="302" t="n"/>
      <c r="H568" s="377"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c r="AD568" s="302" t="n"/>
      <c r="AE568" s="302" t="n"/>
      <c r="AF568" s="302" t="n"/>
      <c r="AG568" s="302" t="n"/>
      <c r="AH568" s="302" t="n"/>
      <c r="AI568" s="302" t="n"/>
    </row>
    <row r="569" ht="10.5" customHeight="1" s="412">
      <c r="A569" s="302" t="n"/>
      <c r="B569" s="302" t="n"/>
      <c r="C569" s="302" t="n"/>
      <c r="D569" s="302" t="n"/>
      <c r="E569" s="302" t="n"/>
      <c r="F569" s="302" t="n"/>
      <c r="G569" s="302" t="n"/>
      <c r="H569" s="377"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c r="AD569" s="302" t="n"/>
      <c r="AE569" s="302" t="n"/>
      <c r="AF569" s="302" t="n"/>
      <c r="AG569" s="302" t="n"/>
      <c r="AH569" s="302" t="n"/>
      <c r="AI569" s="302" t="n"/>
    </row>
    <row r="570" ht="10.5" customHeight="1" s="412">
      <c r="A570" s="302" t="n"/>
      <c r="B570" s="302" t="n"/>
      <c r="C570" s="302" t="n"/>
      <c r="D570" s="302" t="n"/>
      <c r="E570" s="302" t="n"/>
      <c r="F570" s="302" t="n"/>
      <c r="G570" s="302" t="n"/>
      <c r="H570" s="377"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c r="AD570" s="302" t="n"/>
      <c r="AE570" s="302" t="n"/>
      <c r="AF570" s="302" t="n"/>
      <c r="AG570" s="302" t="n"/>
      <c r="AH570" s="302" t="n"/>
      <c r="AI570" s="302" t="n"/>
    </row>
    <row r="571" ht="10.5" customHeight="1" s="412">
      <c r="A571" s="302" t="n"/>
      <c r="B571" s="302" t="n"/>
      <c r="C571" s="302" t="n"/>
      <c r="D571" s="302" t="n"/>
      <c r="E571" s="302" t="n"/>
      <c r="F571" s="302" t="n"/>
      <c r="G571" s="302" t="n"/>
      <c r="H571" s="377"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c r="AD571" s="302" t="n"/>
      <c r="AE571" s="302" t="n"/>
      <c r="AF571" s="302" t="n"/>
      <c r="AG571" s="302" t="n"/>
      <c r="AH571" s="302" t="n"/>
      <c r="AI571" s="302" t="n"/>
    </row>
    <row r="572" ht="10.5" customHeight="1" s="412">
      <c r="A572" s="302" t="n"/>
      <c r="B572" s="302" t="n"/>
      <c r="C572" s="302" t="n"/>
      <c r="D572" s="302" t="n"/>
      <c r="E572" s="302" t="n"/>
      <c r="F572" s="302" t="n"/>
      <c r="G572" s="302" t="n"/>
      <c r="H572" s="377"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c r="AD572" s="302" t="n"/>
      <c r="AE572" s="302" t="n"/>
      <c r="AF572" s="302" t="n"/>
      <c r="AG572" s="302" t="n"/>
      <c r="AH572" s="302" t="n"/>
      <c r="AI572" s="302" t="n"/>
    </row>
    <row r="573" ht="10.5" customHeight="1" s="412">
      <c r="A573" s="302" t="n"/>
      <c r="B573" s="302" t="n"/>
      <c r="C573" s="302" t="n"/>
      <c r="D573" s="302" t="n"/>
      <c r="E573" s="302" t="n"/>
      <c r="F573" s="302" t="n"/>
      <c r="G573" s="302" t="n"/>
      <c r="H573" s="377"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c r="AD573" s="302" t="n"/>
      <c r="AE573" s="302" t="n"/>
      <c r="AF573" s="302" t="n"/>
      <c r="AG573" s="302" t="n"/>
      <c r="AH573" s="302" t="n"/>
      <c r="AI573" s="302" t="n"/>
    </row>
    <row r="574" ht="10.5" customHeight="1" s="412">
      <c r="A574" s="302" t="n"/>
      <c r="B574" s="302" t="n"/>
      <c r="C574" s="302" t="n"/>
      <c r="D574" s="302" t="n"/>
      <c r="E574" s="302" t="n"/>
      <c r="F574" s="302" t="n"/>
      <c r="G574" s="302" t="n"/>
      <c r="H574" s="377"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c r="AD574" s="302" t="n"/>
      <c r="AE574" s="302" t="n"/>
      <c r="AF574" s="302" t="n"/>
      <c r="AG574" s="302" t="n"/>
      <c r="AH574" s="302" t="n"/>
      <c r="AI574" s="302" t="n"/>
    </row>
    <row r="575" ht="10.5" customHeight="1" s="412">
      <c r="A575" s="302" t="n"/>
      <c r="B575" s="302" t="n"/>
      <c r="C575" s="302" t="n"/>
      <c r="D575" s="302" t="n"/>
      <c r="E575" s="302" t="n"/>
      <c r="F575" s="302" t="n"/>
      <c r="G575" s="302" t="n"/>
      <c r="H575" s="377"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c r="AD575" s="302" t="n"/>
      <c r="AE575" s="302" t="n"/>
      <c r="AF575" s="302" t="n"/>
      <c r="AG575" s="302" t="n"/>
      <c r="AH575" s="302" t="n"/>
      <c r="AI575" s="302" t="n"/>
    </row>
    <row r="576" ht="10.5" customHeight="1" s="412">
      <c r="A576" s="302" t="n"/>
      <c r="B576" s="302" t="n"/>
      <c r="C576" s="302" t="n"/>
      <c r="D576" s="302" t="n"/>
      <c r="E576" s="302" t="n"/>
      <c r="F576" s="302" t="n"/>
      <c r="G576" s="302" t="n"/>
      <c r="H576" s="377"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c r="AD576" s="302" t="n"/>
      <c r="AE576" s="302" t="n"/>
      <c r="AF576" s="302" t="n"/>
      <c r="AG576" s="302" t="n"/>
      <c r="AH576" s="302" t="n"/>
      <c r="AI576" s="302" t="n"/>
    </row>
    <row r="577" ht="10.5" customHeight="1" s="412">
      <c r="A577" s="302" t="n"/>
      <c r="B577" s="302" t="n"/>
      <c r="C577" s="302" t="n"/>
      <c r="D577" s="302" t="n"/>
      <c r="E577" s="302" t="n"/>
      <c r="F577" s="302" t="n"/>
      <c r="G577" s="302" t="n"/>
      <c r="H577" s="377"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c r="AD577" s="302" t="n"/>
      <c r="AE577" s="302" t="n"/>
      <c r="AF577" s="302" t="n"/>
      <c r="AG577" s="302" t="n"/>
      <c r="AH577" s="302" t="n"/>
      <c r="AI577" s="302" t="n"/>
    </row>
    <row r="578" ht="10.5" customHeight="1" s="412">
      <c r="A578" s="302" t="n"/>
      <c r="B578" s="302" t="n"/>
      <c r="C578" s="302" t="n"/>
      <c r="D578" s="302" t="n"/>
      <c r="E578" s="302" t="n"/>
      <c r="F578" s="302" t="n"/>
      <c r="G578" s="302" t="n"/>
      <c r="H578" s="377"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c r="AD578" s="302" t="n"/>
      <c r="AE578" s="302" t="n"/>
      <c r="AF578" s="302" t="n"/>
      <c r="AG578" s="302" t="n"/>
      <c r="AH578" s="302" t="n"/>
      <c r="AI578" s="302" t="n"/>
    </row>
    <row r="579" ht="10.5" customHeight="1" s="412">
      <c r="A579" s="302" t="n"/>
      <c r="B579" s="302" t="n"/>
      <c r="C579" s="302" t="n"/>
      <c r="D579" s="302" t="n"/>
      <c r="E579" s="302" t="n"/>
      <c r="F579" s="302" t="n"/>
      <c r="G579" s="302" t="n"/>
      <c r="H579" s="377"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c r="AD579" s="302" t="n"/>
      <c r="AE579" s="302" t="n"/>
      <c r="AF579" s="302" t="n"/>
      <c r="AG579" s="302" t="n"/>
      <c r="AH579" s="302" t="n"/>
      <c r="AI579" s="302" t="n"/>
    </row>
    <row r="580" ht="10.5" customHeight="1" s="412">
      <c r="A580" s="302" t="n"/>
      <c r="B580" s="302" t="n"/>
      <c r="C580" s="302" t="n"/>
      <c r="D580" s="302" t="n"/>
      <c r="E580" s="302" t="n"/>
      <c r="F580" s="302" t="n"/>
      <c r="G580" s="302" t="n"/>
      <c r="H580" s="377"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c r="AD580" s="302" t="n"/>
      <c r="AE580" s="302" t="n"/>
      <c r="AF580" s="302" t="n"/>
      <c r="AG580" s="302" t="n"/>
      <c r="AH580" s="302" t="n"/>
      <c r="AI580" s="302" t="n"/>
    </row>
    <row r="581" ht="10.5" customHeight="1" s="412">
      <c r="A581" s="302" t="n"/>
      <c r="B581" s="302" t="n"/>
      <c r="C581" s="302" t="n"/>
      <c r="D581" s="302" t="n"/>
      <c r="E581" s="302" t="n"/>
      <c r="F581" s="302" t="n"/>
      <c r="G581" s="302" t="n"/>
      <c r="H581" s="377"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c r="AD581" s="302" t="n"/>
      <c r="AE581" s="302" t="n"/>
      <c r="AF581" s="302" t="n"/>
      <c r="AG581" s="302" t="n"/>
      <c r="AH581" s="302" t="n"/>
      <c r="AI581" s="302" t="n"/>
    </row>
    <row r="582" ht="10.5" customHeight="1" s="412">
      <c r="A582" s="302" t="n"/>
      <c r="B582" s="302" t="n"/>
      <c r="C582" s="302" t="n"/>
      <c r="D582" s="302" t="n"/>
      <c r="E582" s="302" t="n"/>
      <c r="F582" s="302" t="n"/>
      <c r="G582" s="302" t="n"/>
      <c r="H582" s="377"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c r="AD582" s="302" t="n"/>
      <c r="AE582" s="302" t="n"/>
      <c r="AF582" s="302" t="n"/>
      <c r="AG582" s="302" t="n"/>
      <c r="AH582" s="302" t="n"/>
      <c r="AI582" s="302" t="n"/>
    </row>
    <row r="583" ht="10.5" customHeight="1" s="412">
      <c r="A583" s="302" t="n"/>
      <c r="B583" s="302" t="n"/>
      <c r="C583" s="302" t="n"/>
      <c r="D583" s="302" t="n"/>
      <c r="E583" s="302" t="n"/>
      <c r="F583" s="302" t="n"/>
      <c r="G583" s="302" t="n"/>
      <c r="H583" s="377"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c r="AD583" s="302" t="n"/>
      <c r="AE583" s="302" t="n"/>
      <c r="AF583" s="302" t="n"/>
      <c r="AG583" s="302" t="n"/>
      <c r="AH583" s="302" t="n"/>
      <c r="AI583" s="302" t="n"/>
    </row>
    <row r="584" ht="10.5" customHeight="1" s="412">
      <c r="A584" s="302" t="n"/>
      <c r="B584" s="302" t="n"/>
      <c r="C584" s="302" t="n"/>
      <c r="D584" s="302" t="n"/>
      <c r="E584" s="302" t="n"/>
      <c r="F584" s="302" t="n"/>
      <c r="G584" s="302" t="n"/>
      <c r="H584" s="377"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c r="AD584" s="302" t="n"/>
      <c r="AE584" s="302" t="n"/>
      <c r="AF584" s="302" t="n"/>
      <c r="AG584" s="302" t="n"/>
      <c r="AH584" s="302" t="n"/>
      <c r="AI584" s="302" t="n"/>
    </row>
    <row r="585" ht="10.5" customHeight="1" s="412">
      <c r="A585" s="302" t="n"/>
      <c r="B585" s="302" t="n"/>
      <c r="C585" s="302" t="n"/>
      <c r="D585" s="302" t="n"/>
      <c r="E585" s="302" t="n"/>
      <c r="F585" s="302" t="n"/>
      <c r="G585" s="302" t="n"/>
      <c r="H585" s="377"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c r="AD585" s="302" t="n"/>
      <c r="AE585" s="302" t="n"/>
      <c r="AF585" s="302" t="n"/>
      <c r="AG585" s="302" t="n"/>
      <c r="AH585" s="302" t="n"/>
      <c r="AI585" s="302" t="n"/>
    </row>
    <row r="586" ht="10.5" customHeight="1" s="412">
      <c r="A586" s="302" t="n"/>
      <c r="B586" s="302" t="n"/>
      <c r="C586" s="302" t="n"/>
      <c r="D586" s="302" t="n"/>
      <c r="E586" s="302" t="n"/>
      <c r="F586" s="302" t="n"/>
      <c r="G586" s="302" t="n"/>
      <c r="H586" s="377"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c r="AD586" s="302" t="n"/>
      <c r="AE586" s="302" t="n"/>
      <c r="AF586" s="302" t="n"/>
      <c r="AG586" s="302" t="n"/>
      <c r="AH586" s="302" t="n"/>
      <c r="AI586" s="302" t="n"/>
    </row>
    <row r="587" ht="10.5" customHeight="1" s="412">
      <c r="A587" s="302" t="n"/>
      <c r="B587" s="302" t="n"/>
      <c r="C587" s="302" t="n"/>
      <c r="D587" s="302" t="n"/>
      <c r="E587" s="302" t="n"/>
      <c r="F587" s="302" t="n"/>
      <c r="G587" s="302" t="n"/>
      <c r="H587" s="377"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c r="AD587" s="302" t="n"/>
      <c r="AE587" s="302" t="n"/>
      <c r="AF587" s="302" t="n"/>
      <c r="AG587" s="302" t="n"/>
      <c r="AH587" s="302" t="n"/>
      <c r="AI587" s="302" t="n"/>
    </row>
    <row r="588" ht="10.5" customHeight="1" s="412">
      <c r="A588" s="302" t="n"/>
      <c r="B588" s="302" t="n"/>
      <c r="C588" s="302" t="n"/>
      <c r="D588" s="302" t="n"/>
      <c r="E588" s="302" t="n"/>
      <c r="F588" s="302" t="n"/>
      <c r="G588" s="302" t="n"/>
      <c r="H588" s="377"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c r="AD588" s="302" t="n"/>
      <c r="AE588" s="302" t="n"/>
      <c r="AF588" s="302" t="n"/>
      <c r="AG588" s="302" t="n"/>
      <c r="AH588" s="302" t="n"/>
      <c r="AI588" s="302" t="n"/>
    </row>
    <row r="589" ht="10.5" customHeight="1" s="412">
      <c r="A589" s="302" t="n"/>
      <c r="B589" s="302" t="n"/>
      <c r="C589" s="302" t="n"/>
      <c r="D589" s="302" t="n"/>
      <c r="E589" s="302" t="n"/>
      <c r="F589" s="302" t="n"/>
      <c r="G589" s="302" t="n"/>
      <c r="H589" s="377"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c r="AD589" s="302" t="n"/>
      <c r="AE589" s="302" t="n"/>
      <c r="AF589" s="302" t="n"/>
      <c r="AG589" s="302" t="n"/>
      <c r="AH589" s="302" t="n"/>
      <c r="AI589" s="302" t="n"/>
    </row>
    <row r="590" ht="10.5" customHeight="1" s="412">
      <c r="A590" s="302" t="n"/>
      <c r="B590" s="302" t="n"/>
      <c r="C590" s="302" t="n"/>
      <c r="D590" s="302" t="n"/>
      <c r="E590" s="302" t="n"/>
      <c r="F590" s="302" t="n"/>
      <c r="G590" s="302" t="n"/>
      <c r="H590" s="377"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c r="AD590" s="302" t="n"/>
      <c r="AE590" s="302" t="n"/>
      <c r="AF590" s="302" t="n"/>
      <c r="AG590" s="302" t="n"/>
      <c r="AH590" s="302" t="n"/>
      <c r="AI590" s="302" t="n"/>
    </row>
    <row r="591" ht="10.5" customHeight="1" s="412">
      <c r="A591" s="302" t="n"/>
      <c r="B591" s="302" t="n"/>
      <c r="C591" s="302" t="n"/>
      <c r="D591" s="302" t="n"/>
      <c r="E591" s="302" t="n"/>
      <c r="F591" s="302" t="n"/>
      <c r="G591" s="302" t="n"/>
      <c r="H591" s="377"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c r="AD591" s="302" t="n"/>
      <c r="AE591" s="302" t="n"/>
      <c r="AF591" s="302" t="n"/>
      <c r="AG591" s="302" t="n"/>
      <c r="AH591" s="302" t="n"/>
      <c r="AI591" s="302" t="n"/>
    </row>
    <row r="592" ht="10.5" customHeight="1" s="412">
      <c r="A592" s="302" t="n"/>
      <c r="B592" s="302" t="n"/>
      <c r="C592" s="302" t="n"/>
      <c r="D592" s="302" t="n"/>
      <c r="E592" s="302" t="n"/>
      <c r="F592" s="302" t="n"/>
      <c r="G592" s="302" t="n"/>
      <c r="H592" s="377"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c r="AD592" s="302" t="n"/>
      <c r="AE592" s="302" t="n"/>
      <c r="AF592" s="302" t="n"/>
      <c r="AG592" s="302" t="n"/>
      <c r="AH592" s="302" t="n"/>
      <c r="AI592" s="302" t="n"/>
    </row>
    <row r="593" ht="10.5" customHeight="1" s="412">
      <c r="A593" s="302" t="n"/>
      <c r="B593" s="302" t="n"/>
      <c r="C593" s="302" t="n"/>
      <c r="D593" s="302" t="n"/>
      <c r="E593" s="302" t="n"/>
      <c r="F593" s="302" t="n"/>
      <c r="G593" s="302" t="n"/>
      <c r="H593" s="377"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c r="AD593" s="302" t="n"/>
      <c r="AE593" s="302" t="n"/>
      <c r="AF593" s="302" t="n"/>
      <c r="AG593" s="302" t="n"/>
      <c r="AH593" s="302" t="n"/>
      <c r="AI593" s="302" t="n"/>
    </row>
    <row r="594" ht="10.5" customHeight="1" s="412">
      <c r="A594" s="302" t="n"/>
      <c r="B594" s="302" t="n"/>
      <c r="C594" s="302" t="n"/>
      <c r="D594" s="302" t="n"/>
      <c r="E594" s="302" t="n"/>
      <c r="F594" s="302" t="n"/>
      <c r="G594" s="302" t="n"/>
      <c r="H594" s="377"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c r="AD594" s="302" t="n"/>
      <c r="AE594" s="302" t="n"/>
      <c r="AF594" s="302" t="n"/>
      <c r="AG594" s="302" t="n"/>
      <c r="AH594" s="302" t="n"/>
      <c r="AI594" s="302" t="n"/>
    </row>
    <row r="595" ht="10.5" customHeight="1" s="412">
      <c r="A595" s="302" t="n"/>
      <c r="B595" s="302" t="n"/>
      <c r="C595" s="302" t="n"/>
      <c r="D595" s="302" t="n"/>
      <c r="E595" s="302" t="n"/>
      <c r="F595" s="302" t="n"/>
      <c r="G595" s="302" t="n"/>
      <c r="H595" s="377"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c r="AD595" s="302" t="n"/>
      <c r="AE595" s="302" t="n"/>
      <c r="AF595" s="302" t="n"/>
      <c r="AG595" s="302" t="n"/>
      <c r="AH595" s="302" t="n"/>
      <c r="AI595" s="302" t="n"/>
    </row>
    <row r="596" ht="10.5" customHeight="1" s="412">
      <c r="A596" s="302" t="n"/>
      <c r="B596" s="302" t="n"/>
      <c r="C596" s="302" t="n"/>
      <c r="D596" s="302" t="n"/>
      <c r="E596" s="302" t="n"/>
      <c r="F596" s="302" t="n"/>
      <c r="G596" s="302" t="n"/>
      <c r="H596" s="377"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c r="AD596" s="302" t="n"/>
      <c r="AE596" s="302" t="n"/>
      <c r="AF596" s="302" t="n"/>
      <c r="AG596" s="302" t="n"/>
      <c r="AH596" s="302" t="n"/>
      <c r="AI596" s="302" t="n"/>
    </row>
    <row r="597" ht="10.5" customHeight="1" s="412">
      <c r="A597" s="302" t="n"/>
      <c r="B597" s="302" t="n"/>
      <c r="C597" s="302" t="n"/>
      <c r="D597" s="302" t="n"/>
      <c r="E597" s="302" t="n"/>
      <c r="F597" s="302" t="n"/>
      <c r="G597" s="302" t="n"/>
      <c r="H597" s="377"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c r="AD597" s="302" t="n"/>
      <c r="AE597" s="302" t="n"/>
      <c r="AF597" s="302" t="n"/>
      <c r="AG597" s="302" t="n"/>
      <c r="AH597" s="302" t="n"/>
      <c r="AI597" s="302" t="n"/>
    </row>
    <row r="598" ht="10.5" customHeight="1" s="412">
      <c r="A598" s="302" t="n"/>
      <c r="B598" s="302" t="n"/>
      <c r="C598" s="302" t="n"/>
      <c r="D598" s="302" t="n"/>
      <c r="E598" s="302" t="n"/>
      <c r="F598" s="302" t="n"/>
      <c r="G598" s="302" t="n"/>
      <c r="H598" s="377"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c r="AD598" s="302" t="n"/>
      <c r="AE598" s="302" t="n"/>
      <c r="AF598" s="302" t="n"/>
      <c r="AG598" s="302" t="n"/>
      <c r="AH598" s="302" t="n"/>
      <c r="AI598" s="302" t="n"/>
    </row>
    <row r="599" ht="10.5" customHeight="1" s="412">
      <c r="A599" s="302" t="n"/>
      <c r="B599" s="302" t="n"/>
      <c r="C599" s="302" t="n"/>
      <c r="D599" s="302" t="n"/>
      <c r="E599" s="302" t="n"/>
      <c r="F599" s="302" t="n"/>
      <c r="G599" s="302" t="n"/>
      <c r="H599" s="377"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c r="AD599" s="302" t="n"/>
      <c r="AE599" s="302" t="n"/>
      <c r="AF599" s="302" t="n"/>
      <c r="AG599" s="302" t="n"/>
      <c r="AH599" s="302" t="n"/>
      <c r="AI599" s="302" t="n"/>
    </row>
    <row r="600" ht="10.5" customHeight="1" s="412">
      <c r="A600" s="302" t="n"/>
      <c r="B600" s="302" t="n"/>
      <c r="C600" s="302" t="n"/>
      <c r="D600" s="302" t="n"/>
      <c r="E600" s="302" t="n"/>
      <c r="F600" s="302" t="n"/>
      <c r="G600" s="302" t="n"/>
      <c r="H600" s="377"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c r="AD600" s="302" t="n"/>
      <c r="AE600" s="302" t="n"/>
      <c r="AF600" s="302" t="n"/>
      <c r="AG600" s="302" t="n"/>
      <c r="AH600" s="302" t="n"/>
      <c r="AI600" s="302" t="n"/>
    </row>
    <row r="601" ht="10.5" customHeight="1" s="412">
      <c r="A601" s="302" t="n"/>
      <c r="B601" s="302" t="n"/>
      <c r="C601" s="302" t="n"/>
      <c r="D601" s="302" t="n"/>
      <c r="E601" s="302" t="n"/>
      <c r="F601" s="302" t="n"/>
      <c r="G601" s="302" t="n"/>
      <c r="H601" s="377"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c r="AD601" s="302" t="n"/>
      <c r="AE601" s="302" t="n"/>
      <c r="AF601" s="302" t="n"/>
      <c r="AG601" s="302" t="n"/>
      <c r="AH601" s="302" t="n"/>
      <c r="AI601" s="302" t="n"/>
    </row>
    <row r="602" ht="10.5" customHeight="1" s="412">
      <c r="A602" s="302" t="n"/>
      <c r="B602" s="302" t="n"/>
      <c r="C602" s="302" t="n"/>
      <c r="D602" s="302" t="n"/>
      <c r="E602" s="302" t="n"/>
      <c r="F602" s="302" t="n"/>
      <c r="G602" s="302" t="n"/>
      <c r="H602" s="377"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c r="AD602" s="302" t="n"/>
      <c r="AE602" s="302" t="n"/>
      <c r="AF602" s="302" t="n"/>
      <c r="AG602" s="302" t="n"/>
      <c r="AH602" s="302" t="n"/>
      <c r="AI602" s="302" t="n"/>
    </row>
    <row r="603" ht="10.5" customHeight="1" s="412">
      <c r="A603" s="302" t="n"/>
      <c r="B603" s="302" t="n"/>
      <c r="C603" s="302" t="n"/>
      <c r="D603" s="302" t="n"/>
      <c r="E603" s="302" t="n"/>
      <c r="F603" s="302" t="n"/>
      <c r="G603" s="302" t="n"/>
      <c r="H603" s="377"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c r="AD603" s="302" t="n"/>
      <c r="AE603" s="302" t="n"/>
      <c r="AF603" s="302" t="n"/>
      <c r="AG603" s="302" t="n"/>
      <c r="AH603" s="302" t="n"/>
      <c r="AI603" s="302" t="n"/>
    </row>
    <row r="604" ht="10.5" customHeight="1" s="412">
      <c r="A604" s="302" t="n"/>
      <c r="B604" s="302" t="n"/>
      <c r="C604" s="302" t="n"/>
      <c r="D604" s="302" t="n"/>
      <c r="E604" s="302" t="n"/>
      <c r="F604" s="302" t="n"/>
      <c r="G604" s="302" t="n"/>
      <c r="H604" s="377"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c r="AD604" s="302" t="n"/>
      <c r="AE604" s="302" t="n"/>
      <c r="AF604" s="302" t="n"/>
      <c r="AG604" s="302" t="n"/>
      <c r="AH604" s="302" t="n"/>
      <c r="AI604" s="302" t="n"/>
    </row>
    <row r="605" ht="10.5" customHeight="1" s="412">
      <c r="A605" s="302" t="n"/>
      <c r="B605" s="302" t="n"/>
      <c r="C605" s="302" t="n"/>
      <c r="D605" s="302" t="n"/>
      <c r="E605" s="302" t="n"/>
      <c r="F605" s="302" t="n"/>
      <c r="G605" s="302" t="n"/>
      <c r="H605" s="377"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c r="AD605" s="302" t="n"/>
      <c r="AE605" s="302" t="n"/>
      <c r="AF605" s="302" t="n"/>
      <c r="AG605" s="302" t="n"/>
      <c r="AH605" s="302" t="n"/>
      <c r="AI605" s="302" t="n"/>
    </row>
    <row r="606" ht="10.5" customHeight="1" s="412">
      <c r="A606" s="302" t="n"/>
      <c r="B606" s="302" t="n"/>
      <c r="C606" s="302" t="n"/>
      <c r="D606" s="302" t="n"/>
      <c r="E606" s="302" t="n"/>
      <c r="F606" s="302" t="n"/>
      <c r="G606" s="302" t="n"/>
      <c r="H606" s="377"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c r="AD606" s="302" t="n"/>
      <c r="AE606" s="302" t="n"/>
      <c r="AF606" s="302" t="n"/>
      <c r="AG606" s="302" t="n"/>
      <c r="AH606" s="302" t="n"/>
      <c r="AI606" s="302" t="n"/>
    </row>
    <row r="607" ht="10.5" customHeight="1" s="412">
      <c r="A607" s="302" t="n"/>
      <c r="B607" s="302" t="n"/>
      <c r="C607" s="302" t="n"/>
      <c r="D607" s="302" t="n"/>
      <c r="E607" s="302" t="n"/>
      <c r="F607" s="302" t="n"/>
      <c r="G607" s="302" t="n"/>
      <c r="H607" s="377"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c r="AD607" s="302" t="n"/>
      <c r="AE607" s="302" t="n"/>
      <c r="AF607" s="302" t="n"/>
      <c r="AG607" s="302" t="n"/>
      <c r="AH607" s="302" t="n"/>
      <c r="AI607" s="302" t="n"/>
    </row>
    <row r="608" ht="10.5" customHeight="1" s="412">
      <c r="A608" s="302" t="n"/>
      <c r="B608" s="302" t="n"/>
      <c r="C608" s="302" t="n"/>
      <c r="D608" s="302" t="n"/>
      <c r="E608" s="302" t="n"/>
      <c r="F608" s="302" t="n"/>
      <c r="G608" s="302" t="n"/>
      <c r="H608" s="377"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c r="AD608" s="302" t="n"/>
      <c r="AE608" s="302" t="n"/>
      <c r="AF608" s="302" t="n"/>
      <c r="AG608" s="302" t="n"/>
      <c r="AH608" s="302" t="n"/>
      <c r="AI608" s="302" t="n"/>
    </row>
    <row r="609" ht="10.5" customHeight="1" s="412">
      <c r="A609" s="302" t="n"/>
      <c r="B609" s="302" t="n"/>
      <c r="C609" s="302" t="n"/>
      <c r="D609" s="302" t="n"/>
      <c r="E609" s="302" t="n"/>
      <c r="F609" s="302" t="n"/>
      <c r="G609" s="302" t="n"/>
      <c r="H609" s="377"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c r="AD609" s="302" t="n"/>
      <c r="AE609" s="302" t="n"/>
      <c r="AF609" s="302" t="n"/>
      <c r="AG609" s="302" t="n"/>
      <c r="AH609" s="302" t="n"/>
      <c r="AI609" s="302" t="n"/>
    </row>
    <row r="610" ht="10.5" customHeight="1" s="412">
      <c r="A610" s="302" t="n"/>
      <c r="B610" s="302" t="n"/>
      <c r="C610" s="302" t="n"/>
      <c r="D610" s="302" t="n"/>
      <c r="E610" s="302" t="n"/>
      <c r="F610" s="302" t="n"/>
      <c r="G610" s="302" t="n"/>
      <c r="H610" s="377"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c r="AD610" s="302" t="n"/>
      <c r="AE610" s="302" t="n"/>
      <c r="AF610" s="302" t="n"/>
      <c r="AG610" s="302" t="n"/>
      <c r="AH610" s="302" t="n"/>
      <c r="AI610" s="302" t="n"/>
    </row>
    <row r="611" ht="10.5" customHeight="1" s="412">
      <c r="A611" s="302" t="n"/>
      <c r="B611" s="302" t="n"/>
      <c r="C611" s="302" t="n"/>
      <c r="D611" s="302" t="n"/>
      <c r="E611" s="302" t="n"/>
      <c r="F611" s="302" t="n"/>
      <c r="G611" s="302" t="n"/>
      <c r="H611" s="377"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c r="AD611" s="302" t="n"/>
      <c r="AE611" s="302" t="n"/>
      <c r="AF611" s="302" t="n"/>
      <c r="AG611" s="302" t="n"/>
      <c r="AH611" s="302" t="n"/>
      <c r="AI611" s="302" t="n"/>
    </row>
    <row r="612" ht="10.5" customHeight="1" s="412">
      <c r="A612" s="302" t="n"/>
      <c r="B612" s="302" t="n"/>
      <c r="C612" s="302" t="n"/>
      <c r="D612" s="302" t="n"/>
      <c r="E612" s="302" t="n"/>
      <c r="F612" s="302" t="n"/>
      <c r="G612" s="302" t="n"/>
      <c r="H612" s="377"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c r="AD612" s="302" t="n"/>
      <c r="AE612" s="302" t="n"/>
      <c r="AF612" s="302" t="n"/>
      <c r="AG612" s="302" t="n"/>
      <c r="AH612" s="302" t="n"/>
      <c r="AI612" s="302" t="n"/>
    </row>
    <row r="613" ht="10.5" customHeight="1" s="412">
      <c r="A613" s="302" t="n"/>
      <c r="B613" s="302" t="n"/>
      <c r="C613" s="302" t="n"/>
      <c r="D613" s="302" t="n"/>
      <c r="E613" s="302" t="n"/>
      <c r="F613" s="302" t="n"/>
      <c r="G613" s="302" t="n"/>
      <c r="H613" s="377"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c r="AD613" s="302" t="n"/>
      <c r="AE613" s="302" t="n"/>
      <c r="AF613" s="302" t="n"/>
      <c r="AG613" s="302" t="n"/>
      <c r="AH613" s="302" t="n"/>
      <c r="AI613" s="302" t="n"/>
    </row>
    <row r="614" ht="10.5" customHeight="1" s="412">
      <c r="A614" s="302" t="n"/>
      <c r="B614" s="302" t="n"/>
      <c r="C614" s="302" t="n"/>
      <c r="D614" s="302" t="n"/>
      <c r="E614" s="302" t="n"/>
      <c r="F614" s="302" t="n"/>
      <c r="G614" s="302" t="n"/>
      <c r="H614" s="377"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c r="AD614" s="302" t="n"/>
      <c r="AE614" s="302" t="n"/>
      <c r="AF614" s="302" t="n"/>
      <c r="AG614" s="302" t="n"/>
      <c r="AH614" s="302" t="n"/>
      <c r="AI614" s="302" t="n"/>
    </row>
    <row r="615" ht="10.5" customHeight="1" s="412">
      <c r="A615" s="302" t="n"/>
      <c r="B615" s="302" t="n"/>
      <c r="C615" s="302" t="n"/>
      <c r="D615" s="302" t="n"/>
      <c r="E615" s="302" t="n"/>
      <c r="F615" s="302" t="n"/>
      <c r="G615" s="302" t="n"/>
      <c r="H615" s="377"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c r="AD615" s="302" t="n"/>
      <c r="AE615" s="302" t="n"/>
      <c r="AF615" s="302" t="n"/>
      <c r="AG615" s="302" t="n"/>
      <c r="AH615" s="302" t="n"/>
      <c r="AI615" s="302" t="n"/>
    </row>
    <row r="616" ht="10.5" customHeight="1" s="412">
      <c r="A616" s="302" t="n"/>
      <c r="B616" s="302" t="n"/>
      <c r="C616" s="302" t="n"/>
      <c r="D616" s="302" t="n"/>
      <c r="E616" s="302" t="n"/>
      <c r="F616" s="302" t="n"/>
      <c r="G616" s="302" t="n"/>
      <c r="H616" s="377"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c r="AD616" s="302" t="n"/>
      <c r="AE616" s="302" t="n"/>
      <c r="AF616" s="302" t="n"/>
      <c r="AG616" s="302" t="n"/>
      <c r="AH616" s="302" t="n"/>
      <c r="AI616" s="302" t="n"/>
    </row>
    <row r="617" ht="10.5" customHeight="1" s="412">
      <c r="A617" s="302" t="n"/>
      <c r="B617" s="302" t="n"/>
      <c r="C617" s="302" t="n"/>
      <c r="D617" s="302" t="n"/>
      <c r="E617" s="302" t="n"/>
      <c r="F617" s="302" t="n"/>
      <c r="G617" s="302" t="n"/>
      <c r="H617" s="377"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c r="AD617" s="302" t="n"/>
      <c r="AE617" s="302" t="n"/>
      <c r="AF617" s="302" t="n"/>
      <c r="AG617" s="302" t="n"/>
      <c r="AH617" s="302" t="n"/>
      <c r="AI617" s="302" t="n"/>
    </row>
    <row r="618" ht="10.5" customHeight="1" s="412">
      <c r="A618" s="302" t="n"/>
      <c r="B618" s="302" t="n"/>
      <c r="C618" s="302" t="n"/>
      <c r="D618" s="302" t="n"/>
      <c r="E618" s="302" t="n"/>
      <c r="F618" s="302" t="n"/>
      <c r="G618" s="302" t="n"/>
      <c r="H618" s="377"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c r="AD618" s="302" t="n"/>
      <c r="AE618" s="302" t="n"/>
      <c r="AF618" s="302" t="n"/>
      <c r="AG618" s="302" t="n"/>
      <c r="AH618" s="302" t="n"/>
      <c r="AI618" s="302" t="n"/>
    </row>
    <row r="619" ht="10.5" customHeight="1" s="412">
      <c r="A619" s="302" t="n"/>
      <c r="B619" s="302" t="n"/>
      <c r="C619" s="302" t="n"/>
      <c r="D619" s="302" t="n"/>
      <c r="E619" s="302" t="n"/>
      <c r="F619" s="302" t="n"/>
      <c r="G619" s="302" t="n"/>
      <c r="H619" s="377"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c r="AD619" s="302" t="n"/>
      <c r="AE619" s="302" t="n"/>
      <c r="AF619" s="302" t="n"/>
      <c r="AG619" s="302" t="n"/>
      <c r="AH619" s="302" t="n"/>
      <c r="AI619" s="302" t="n"/>
    </row>
    <row r="620" ht="10.5" customHeight="1" s="412">
      <c r="A620" s="302" t="n"/>
      <c r="B620" s="302" t="n"/>
      <c r="C620" s="302" t="n"/>
      <c r="D620" s="302" t="n"/>
      <c r="E620" s="302" t="n"/>
      <c r="F620" s="302" t="n"/>
      <c r="G620" s="302" t="n"/>
      <c r="H620" s="377"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c r="AD620" s="302" t="n"/>
      <c r="AE620" s="302" t="n"/>
      <c r="AF620" s="302" t="n"/>
      <c r="AG620" s="302" t="n"/>
      <c r="AH620" s="302" t="n"/>
      <c r="AI620" s="302" t="n"/>
    </row>
    <row r="621" ht="10.5" customHeight="1" s="412">
      <c r="A621" s="302" t="n"/>
      <c r="B621" s="302" t="n"/>
      <c r="C621" s="302" t="n"/>
      <c r="D621" s="302" t="n"/>
      <c r="E621" s="302" t="n"/>
      <c r="F621" s="302" t="n"/>
      <c r="G621" s="302" t="n"/>
      <c r="H621" s="377"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c r="AD621" s="302" t="n"/>
      <c r="AE621" s="302" t="n"/>
      <c r="AF621" s="302" t="n"/>
      <c r="AG621" s="302" t="n"/>
      <c r="AH621" s="302" t="n"/>
      <c r="AI621" s="302" t="n"/>
    </row>
    <row r="622" ht="10.5" customHeight="1" s="412">
      <c r="A622" s="302" t="n"/>
      <c r="B622" s="302" t="n"/>
      <c r="C622" s="302" t="n"/>
      <c r="D622" s="302" t="n"/>
      <c r="E622" s="302" t="n"/>
      <c r="F622" s="302" t="n"/>
      <c r="G622" s="302" t="n"/>
      <c r="H622" s="377"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c r="AD622" s="302" t="n"/>
      <c r="AE622" s="302" t="n"/>
      <c r="AF622" s="302" t="n"/>
      <c r="AG622" s="302" t="n"/>
      <c r="AH622" s="302" t="n"/>
      <c r="AI622" s="302" t="n"/>
    </row>
    <row r="623" ht="10.5" customHeight="1" s="412">
      <c r="A623" s="302" t="n"/>
      <c r="B623" s="302" t="n"/>
      <c r="C623" s="302" t="n"/>
      <c r="D623" s="302" t="n"/>
      <c r="E623" s="302" t="n"/>
      <c r="F623" s="302" t="n"/>
      <c r="G623" s="302" t="n"/>
      <c r="H623" s="377"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c r="AD623" s="302" t="n"/>
      <c r="AE623" s="302" t="n"/>
      <c r="AF623" s="302" t="n"/>
      <c r="AG623" s="302" t="n"/>
      <c r="AH623" s="302" t="n"/>
      <c r="AI623" s="302" t="n"/>
    </row>
    <row r="624" ht="10.5" customHeight="1" s="412">
      <c r="A624" s="302" t="n"/>
      <c r="B624" s="302" t="n"/>
      <c r="C624" s="302" t="n"/>
      <c r="D624" s="302" t="n"/>
      <c r="E624" s="302" t="n"/>
      <c r="F624" s="302" t="n"/>
      <c r="G624" s="302" t="n"/>
      <c r="H624" s="377"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c r="AD624" s="302" t="n"/>
      <c r="AE624" s="302" t="n"/>
      <c r="AF624" s="302" t="n"/>
      <c r="AG624" s="302" t="n"/>
      <c r="AH624" s="302" t="n"/>
      <c r="AI624" s="302" t="n"/>
    </row>
    <row r="625" ht="10.5" customHeight="1" s="412">
      <c r="A625" s="302" t="n"/>
      <c r="B625" s="302" t="n"/>
      <c r="C625" s="302" t="n"/>
      <c r="D625" s="302" t="n"/>
      <c r="E625" s="302" t="n"/>
      <c r="F625" s="302" t="n"/>
      <c r="G625" s="302" t="n"/>
      <c r="H625" s="377"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c r="AD625" s="302" t="n"/>
      <c r="AE625" s="302" t="n"/>
      <c r="AF625" s="302" t="n"/>
      <c r="AG625" s="302" t="n"/>
      <c r="AH625" s="302" t="n"/>
      <c r="AI625" s="302" t="n"/>
    </row>
    <row r="626" ht="10.5" customHeight="1" s="412">
      <c r="A626" s="302" t="n"/>
      <c r="B626" s="302" t="n"/>
      <c r="C626" s="302" t="n"/>
      <c r="D626" s="302" t="n"/>
      <c r="E626" s="302" t="n"/>
      <c r="F626" s="302" t="n"/>
      <c r="G626" s="302" t="n"/>
      <c r="H626" s="377"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c r="AD626" s="302" t="n"/>
      <c r="AE626" s="302" t="n"/>
      <c r="AF626" s="302" t="n"/>
      <c r="AG626" s="302" t="n"/>
      <c r="AH626" s="302" t="n"/>
      <c r="AI626" s="302" t="n"/>
    </row>
    <row r="627" ht="10.5" customHeight="1" s="412">
      <c r="A627" s="302" t="n"/>
      <c r="B627" s="302" t="n"/>
      <c r="C627" s="302" t="n"/>
      <c r="D627" s="302" t="n"/>
      <c r="E627" s="302" t="n"/>
      <c r="F627" s="302" t="n"/>
      <c r="G627" s="302" t="n"/>
      <c r="H627" s="377"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c r="AD627" s="302" t="n"/>
      <c r="AE627" s="302" t="n"/>
      <c r="AF627" s="302" t="n"/>
      <c r="AG627" s="302" t="n"/>
      <c r="AH627" s="302" t="n"/>
      <c r="AI627" s="302" t="n"/>
    </row>
    <row r="628" ht="10.5" customHeight="1" s="412">
      <c r="A628" s="302" t="n"/>
      <c r="B628" s="302" t="n"/>
      <c r="C628" s="302" t="n"/>
      <c r="D628" s="302" t="n"/>
      <c r="E628" s="302" t="n"/>
      <c r="F628" s="302" t="n"/>
      <c r="G628" s="302" t="n"/>
      <c r="H628" s="377"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c r="AD628" s="302" t="n"/>
      <c r="AE628" s="302" t="n"/>
      <c r="AF628" s="302" t="n"/>
      <c r="AG628" s="302" t="n"/>
      <c r="AH628" s="302" t="n"/>
      <c r="AI628" s="302" t="n"/>
    </row>
    <row r="629" ht="10.5" customHeight="1" s="412">
      <c r="A629" s="302" t="n"/>
      <c r="B629" s="302" t="n"/>
      <c r="C629" s="302" t="n"/>
      <c r="D629" s="302" t="n"/>
      <c r="E629" s="302" t="n"/>
      <c r="F629" s="302" t="n"/>
      <c r="G629" s="302" t="n"/>
      <c r="H629" s="377"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c r="AD629" s="302" t="n"/>
      <c r="AE629" s="302" t="n"/>
      <c r="AF629" s="302" t="n"/>
      <c r="AG629" s="302" t="n"/>
      <c r="AH629" s="302" t="n"/>
      <c r="AI629" s="302" t="n"/>
    </row>
    <row r="630" ht="10.5" customHeight="1" s="412">
      <c r="A630" s="302" t="n"/>
      <c r="B630" s="302" t="n"/>
      <c r="C630" s="302" t="n"/>
      <c r="D630" s="302" t="n"/>
      <c r="E630" s="302" t="n"/>
      <c r="F630" s="302" t="n"/>
      <c r="G630" s="302" t="n"/>
      <c r="H630" s="377"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c r="AD630" s="302" t="n"/>
      <c r="AE630" s="302" t="n"/>
      <c r="AF630" s="302" t="n"/>
      <c r="AG630" s="302" t="n"/>
      <c r="AH630" s="302" t="n"/>
      <c r="AI630" s="302" t="n"/>
    </row>
    <row r="631" ht="10.5" customHeight="1" s="412">
      <c r="A631" s="302" t="n"/>
      <c r="B631" s="302" t="n"/>
      <c r="C631" s="302" t="n"/>
      <c r="D631" s="302" t="n"/>
      <c r="E631" s="302" t="n"/>
      <c r="F631" s="302" t="n"/>
      <c r="G631" s="302" t="n"/>
      <c r="H631" s="377"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c r="AD631" s="302" t="n"/>
      <c r="AE631" s="302" t="n"/>
      <c r="AF631" s="302" t="n"/>
      <c r="AG631" s="302" t="n"/>
      <c r="AH631" s="302" t="n"/>
      <c r="AI631" s="302" t="n"/>
    </row>
    <row r="632" ht="10.5" customHeight="1" s="412">
      <c r="A632" s="302" t="n"/>
      <c r="B632" s="302" t="n"/>
      <c r="C632" s="302" t="n"/>
      <c r="D632" s="302" t="n"/>
      <c r="E632" s="302" t="n"/>
      <c r="F632" s="302" t="n"/>
      <c r="G632" s="302" t="n"/>
      <c r="H632" s="377"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c r="AD632" s="302" t="n"/>
      <c r="AE632" s="302" t="n"/>
      <c r="AF632" s="302" t="n"/>
      <c r="AG632" s="302" t="n"/>
      <c r="AH632" s="302" t="n"/>
      <c r="AI632" s="302" t="n"/>
    </row>
    <row r="633" ht="10.5" customHeight="1" s="412">
      <c r="A633" s="302" t="n"/>
      <c r="B633" s="302" t="n"/>
      <c r="C633" s="302" t="n"/>
      <c r="D633" s="302" t="n"/>
      <c r="E633" s="302" t="n"/>
      <c r="F633" s="302" t="n"/>
      <c r="G633" s="302" t="n"/>
      <c r="H633" s="377"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c r="AD633" s="302" t="n"/>
      <c r="AE633" s="302" t="n"/>
      <c r="AF633" s="302" t="n"/>
      <c r="AG633" s="302" t="n"/>
      <c r="AH633" s="302" t="n"/>
      <c r="AI633" s="302" t="n"/>
    </row>
    <row r="634" ht="10.5" customHeight="1" s="412">
      <c r="A634" s="302" t="n"/>
      <c r="B634" s="302" t="n"/>
      <c r="C634" s="302" t="n"/>
      <c r="D634" s="302" t="n"/>
      <c r="E634" s="302" t="n"/>
      <c r="F634" s="302" t="n"/>
      <c r="G634" s="302" t="n"/>
      <c r="H634" s="377"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c r="AD634" s="302" t="n"/>
      <c r="AE634" s="302" t="n"/>
      <c r="AF634" s="302" t="n"/>
      <c r="AG634" s="302" t="n"/>
      <c r="AH634" s="302" t="n"/>
      <c r="AI634" s="302" t="n"/>
    </row>
    <row r="635" ht="10.5" customHeight="1" s="412">
      <c r="A635" s="302" t="n"/>
      <c r="B635" s="302" t="n"/>
      <c r="C635" s="302" t="n"/>
      <c r="D635" s="302" t="n"/>
      <c r="E635" s="302" t="n"/>
      <c r="F635" s="302" t="n"/>
      <c r="G635" s="302" t="n"/>
      <c r="H635" s="377"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c r="AD635" s="302" t="n"/>
      <c r="AE635" s="302" t="n"/>
      <c r="AF635" s="302" t="n"/>
      <c r="AG635" s="302" t="n"/>
      <c r="AH635" s="302" t="n"/>
      <c r="AI635" s="302" t="n"/>
    </row>
    <row r="636" ht="10.5" customHeight="1" s="412">
      <c r="A636" s="302" t="n"/>
      <c r="B636" s="302" t="n"/>
      <c r="C636" s="302" t="n"/>
      <c r="D636" s="302" t="n"/>
      <c r="E636" s="302" t="n"/>
      <c r="F636" s="302" t="n"/>
      <c r="G636" s="302" t="n"/>
      <c r="H636" s="377"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c r="AD636" s="302" t="n"/>
      <c r="AE636" s="302" t="n"/>
      <c r="AF636" s="302" t="n"/>
      <c r="AG636" s="302" t="n"/>
      <c r="AH636" s="302" t="n"/>
      <c r="AI636" s="302" t="n"/>
    </row>
    <row r="637" ht="10.5" customHeight="1" s="412">
      <c r="A637" s="302" t="n"/>
      <c r="B637" s="302" t="n"/>
      <c r="C637" s="302" t="n"/>
      <c r="D637" s="302" t="n"/>
      <c r="E637" s="302" t="n"/>
      <c r="F637" s="302" t="n"/>
      <c r="G637" s="302" t="n"/>
      <c r="H637" s="377"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c r="AD637" s="302" t="n"/>
      <c r="AE637" s="302" t="n"/>
      <c r="AF637" s="302" t="n"/>
      <c r="AG637" s="302" t="n"/>
      <c r="AH637" s="302" t="n"/>
      <c r="AI637" s="302" t="n"/>
    </row>
    <row r="638" ht="10.5" customHeight="1" s="412">
      <c r="A638" s="302" t="n"/>
      <c r="B638" s="302" t="n"/>
      <c r="C638" s="302" t="n"/>
      <c r="D638" s="302" t="n"/>
      <c r="E638" s="302" t="n"/>
      <c r="F638" s="302" t="n"/>
      <c r="G638" s="302" t="n"/>
      <c r="H638" s="377"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c r="AD638" s="302" t="n"/>
      <c r="AE638" s="302" t="n"/>
      <c r="AF638" s="302" t="n"/>
      <c r="AG638" s="302" t="n"/>
      <c r="AH638" s="302" t="n"/>
      <c r="AI638" s="302" t="n"/>
    </row>
    <row r="639" ht="10.5" customHeight="1" s="412">
      <c r="A639" s="302" t="n"/>
      <c r="B639" s="302" t="n"/>
      <c r="C639" s="302" t="n"/>
      <c r="D639" s="302" t="n"/>
      <c r="E639" s="302" t="n"/>
      <c r="F639" s="302" t="n"/>
      <c r="G639" s="302" t="n"/>
      <c r="H639" s="377"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c r="AD639" s="302" t="n"/>
      <c r="AE639" s="302" t="n"/>
      <c r="AF639" s="302" t="n"/>
      <c r="AG639" s="302" t="n"/>
      <c r="AH639" s="302" t="n"/>
      <c r="AI639" s="302" t="n"/>
    </row>
    <row r="640" ht="10.5" customHeight="1" s="412">
      <c r="A640" s="302" t="n"/>
      <c r="B640" s="302" t="n"/>
      <c r="C640" s="302" t="n"/>
      <c r="D640" s="302" t="n"/>
      <c r="E640" s="302" t="n"/>
      <c r="F640" s="302" t="n"/>
      <c r="G640" s="302" t="n"/>
      <c r="H640" s="377"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c r="AD640" s="302" t="n"/>
      <c r="AE640" s="302" t="n"/>
      <c r="AF640" s="302" t="n"/>
      <c r="AG640" s="302" t="n"/>
      <c r="AH640" s="302" t="n"/>
      <c r="AI640" s="302" t="n"/>
    </row>
    <row r="641" ht="10.5" customHeight="1" s="412">
      <c r="A641" s="302" t="n"/>
      <c r="B641" s="302" t="n"/>
      <c r="C641" s="302" t="n"/>
      <c r="D641" s="302" t="n"/>
      <c r="E641" s="302" t="n"/>
      <c r="F641" s="302" t="n"/>
      <c r="G641" s="302" t="n"/>
      <c r="H641" s="377"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c r="AD641" s="302" t="n"/>
      <c r="AE641" s="302" t="n"/>
      <c r="AF641" s="302" t="n"/>
      <c r="AG641" s="302" t="n"/>
      <c r="AH641" s="302" t="n"/>
      <c r="AI641" s="302" t="n"/>
    </row>
    <row r="642" ht="10.5" customHeight="1" s="412">
      <c r="A642" s="302" t="n"/>
      <c r="B642" s="302" t="n"/>
      <c r="C642" s="302" t="n"/>
      <c r="D642" s="302" t="n"/>
      <c r="E642" s="302" t="n"/>
      <c r="F642" s="302" t="n"/>
      <c r="G642" s="302" t="n"/>
      <c r="H642" s="377"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c r="AD642" s="302" t="n"/>
      <c r="AE642" s="302" t="n"/>
      <c r="AF642" s="302" t="n"/>
      <c r="AG642" s="302" t="n"/>
      <c r="AH642" s="302" t="n"/>
      <c r="AI642" s="302" t="n"/>
    </row>
    <row r="643" ht="10.5" customHeight="1" s="412">
      <c r="A643" s="302" t="n"/>
      <c r="B643" s="302" t="n"/>
      <c r="C643" s="302" t="n"/>
      <c r="D643" s="302" t="n"/>
      <c r="E643" s="302" t="n"/>
      <c r="F643" s="302" t="n"/>
      <c r="G643" s="302" t="n"/>
      <c r="H643" s="377"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c r="AD643" s="302" t="n"/>
      <c r="AE643" s="302" t="n"/>
      <c r="AF643" s="302" t="n"/>
      <c r="AG643" s="302" t="n"/>
      <c r="AH643" s="302" t="n"/>
      <c r="AI643" s="302" t="n"/>
    </row>
    <row r="644" ht="10.5" customHeight="1" s="412">
      <c r="A644" s="302" t="n"/>
      <c r="B644" s="302" t="n"/>
      <c r="C644" s="302" t="n"/>
      <c r="D644" s="302" t="n"/>
      <c r="E644" s="302" t="n"/>
      <c r="F644" s="302" t="n"/>
      <c r="G644" s="302" t="n"/>
      <c r="H644" s="377"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c r="AD644" s="302" t="n"/>
      <c r="AE644" s="302" t="n"/>
      <c r="AF644" s="302" t="n"/>
      <c r="AG644" s="302" t="n"/>
      <c r="AH644" s="302" t="n"/>
      <c r="AI644" s="302" t="n"/>
    </row>
    <row r="645" ht="10.5" customHeight="1" s="412">
      <c r="A645" s="302" t="n"/>
      <c r="B645" s="302" t="n"/>
      <c r="C645" s="302" t="n"/>
      <c r="D645" s="302" t="n"/>
      <c r="E645" s="302" t="n"/>
      <c r="F645" s="302" t="n"/>
      <c r="G645" s="302" t="n"/>
      <c r="H645" s="377"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c r="AD645" s="302" t="n"/>
      <c r="AE645" s="302" t="n"/>
      <c r="AF645" s="302" t="n"/>
      <c r="AG645" s="302" t="n"/>
      <c r="AH645" s="302" t="n"/>
      <c r="AI645" s="302" t="n"/>
    </row>
    <row r="646" ht="10.5" customHeight="1" s="412">
      <c r="A646" s="302" t="n"/>
      <c r="B646" s="302" t="n"/>
      <c r="C646" s="302" t="n"/>
      <c r="D646" s="302" t="n"/>
      <c r="E646" s="302" t="n"/>
      <c r="F646" s="302" t="n"/>
      <c r="G646" s="302" t="n"/>
      <c r="H646" s="377"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c r="AD646" s="302" t="n"/>
      <c r="AE646" s="302" t="n"/>
      <c r="AF646" s="302" t="n"/>
      <c r="AG646" s="302" t="n"/>
      <c r="AH646" s="302" t="n"/>
      <c r="AI646" s="302" t="n"/>
    </row>
    <row r="647" ht="10.5" customHeight="1" s="412">
      <c r="A647" s="302" t="n"/>
      <c r="B647" s="302" t="n"/>
      <c r="C647" s="302" t="n"/>
      <c r="D647" s="302" t="n"/>
      <c r="E647" s="302" t="n"/>
      <c r="F647" s="302" t="n"/>
      <c r="G647" s="302" t="n"/>
      <c r="H647" s="377"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c r="AD647" s="302" t="n"/>
      <c r="AE647" s="302" t="n"/>
      <c r="AF647" s="302" t="n"/>
      <c r="AG647" s="302" t="n"/>
      <c r="AH647" s="302" t="n"/>
      <c r="AI647" s="302" t="n"/>
    </row>
    <row r="648" ht="10.5" customHeight="1" s="412">
      <c r="A648" s="302" t="n"/>
      <c r="B648" s="302" t="n"/>
      <c r="C648" s="302" t="n"/>
      <c r="D648" s="302" t="n"/>
      <c r="E648" s="302" t="n"/>
      <c r="F648" s="302" t="n"/>
      <c r="G648" s="302" t="n"/>
      <c r="H648" s="377"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c r="AD648" s="302" t="n"/>
      <c r="AE648" s="302" t="n"/>
      <c r="AF648" s="302" t="n"/>
      <c r="AG648" s="302" t="n"/>
      <c r="AH648" s="302" t="n"/>
      <c r="AI648" s="302" t="n"/>
    </row>
    <row r="649" ht="10.5" customHeight="1" s="412">
      <c r="A649" s="302" t="n"/>
      <c r="B649" s="302" t="n"/>
      <c r="C649" s="302" t="n"/>
      <c r="D649" s="302" t="n"/>
      <c r="E649" s="302" t="n"/>
      <c r="F649" s="302" t="n"/>
      <c r="G649" s="302" t="n"/>
      <c r="H649" s="377"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c r="AD649" s="302" t="n"/>
      <c r="AE649" s="302" t="n"/>
      <c r="AF649" s="302" t="n"/>
      <c r="AG649" s="302" t="n"/>
      <c r="AH649" s="302" t="n"/>
      <c r="AI649" s="302" t="n"/>
    </row>
    <row r="650" ht="10.5" customHeight="1" s="412">
      <c r="A650" s="302" t="n"/>
      <c r="B650" s="302" t="n"/>
      <c r="C650" s="302" t="n"/>
      <c r="D650" s="302" t="n"/>
      <c r="E650" s="302" t="n"/>
      <c r="F650" s="302" t="n"/>
      <c r="G650" s="302" t="n"/>
      <c r="H650" s="377"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c r="AD650" s="302" t="n"/>
      <c r="AE650" s="302" t="n"/>
      <c r="AF650" s="302" t="n"/>
      <c r="AG650" s="302" t="n"/>
      <c r="AH650" s="302" t="n"/>
      <c r="AI650" s="302" t="n"/>
    </row>
    <row r="651" ht="10.5" customHeight="1" s="412">
      <c r="A651" s="302" t="n"/>
      <c r="B651" s="302" t="n"/>
      <c r="C651" s="302" t="n"/>
      <c r="D651" s="302" t="n"/>
      <c r="E651" s="302" t="n"/>
      <c r="F651" s="302" t="n"/>
      <c r="G651" s="302" t="n"/>
      <c r="H651" s="377"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c r="AD651" s="302" t="n"/>
      <c r="AE651" s="302" t="n"/>
      <c r="AF651" s="302" t="n"/>
      <c r="AG651" s="302" t="n"/>
      <c r="AH651" s="302" t="n"/>
      <c r="AI651" s="302" t="n"/>
    </row>
    <row r="652" ht="10.5" customHeight="1" s="412">
      <c r="A652" s="302" t="n"/>
      <c r="B652" s="302" t="n"/>
      <c r="C652" s="302" t="n"/>
      <c r="D652" s="302" t="n"/>
      <c r="E652" s="302" t="n"/>
      <c r="F652" s="302" t="n"/>
      <c r="G652" s="302" t="n"/>
      <c r="H652" s="377"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c r="AD652" s="302" t="n"/>
      <c r="AE652" s="302" t="n"/>
      <c r="AF652" s="302" t="n"/>
      <c r="AG652" s="302" t="n"/>
      <c r="AH652" s="302" t="n"/>
      <c r="AI652" s="302" t="n"/>
    </row>
    <row r="653" ht="10.5" customHeight="1" s="412">
      <c r="A653" s="302" t="n"/>
      <c r="B653" s="302" t="n"/>
      <c r="C653" s="302" t="n"/>
      <c r="D653" s="302" t="n"/>
      <c r="E653" s="302" t="n"/>
      <c r="F653" s="302" t="n"/>
      <c r="G653" s="302" t="n"/>
      <c r="H653" s="377"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c r="AD653" s="302" t="n"/>
      <c r="AE653" s="302" t="n"/>
      <c r="AF653" s="302" t="n"/>
      <c r="AG653" s="302" t="n"/>
      <c r="AH653" s="302" t="n"/>
      <c r="AI653" s="302" t="n"/>
    </row>
    <row r="654" ht="10.5" customHeight="1" s="412">
      <c r="A654" s="302" t="n"/>
      <c r="B654" s="302" t="n"/>
      <c r="C654" s="302" t="n"/>
      <c r="D654" s="302" t="n"/>
      <c r="E654" s="302" t="n"/>
      <c r="F654" s="302" t="n"/>
      <c r="G654" s="302" t="n"/>
      <c r="H654" s="377"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c r="AD654" s="302" t="n"/>
      <c r="AE654" s="302" t="n"/>
      <c r="AF654" s="302" t="n"/>
      <c r="AG654" s="302" t="n"/>
      <c r="AH654" s="302" t="n"/>
      <c r="AI654" s="302" t="n"/>
    </row>
    <row r="655" ht="10.5" customHeight="1" s="412">
      <c r="A655" s="302" t="n"/>
      <c r="B655" s="302" t="n"/>
      <c r="C655" s="302" t="n"/>
      <c r="D655" s="302" t="n"/>
      <c r="E655" s="302" t="n"/>
      <c r="F655" s="302" t="n"/>
      <c r="G655" s="302" t="n"/>
      <c r="H655" s="377"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c r="AD655" s="302" t="n"/>
      <c r="AE655" s="302" t="n"/>
      <c r="AF655" s="302" t="n"/>
      <c r="AG655" s="302" t="n"/>
      <c r="AH655" s="302" t="n"/>
      <c r="AI655" s="302" t="n"/>
    </row>
    <row r="656" ht="10.5" customHeight="1" s="412">
      <c r="A656" s="302" t="n"/>
      <c r="B656" s="302" t="n"/>
      <c r="C656" s="302" t="n"/>
      <c r="D656" s="302" t="n"/>
      <c r="E656" s="302" t="n"/>
      <c r="F656" s="302" t="n"/>
      <c r="G656" s="302" t="n"/>
      <c r="H656" s="377"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c r="AD656" s="302" t="n"/>
      <c r="AE656" s="302" t="n"/>
      <c r="AF656" s="302" t="n"/>
      <c r="AG656" s="302" t="n"/>
      <c r="AH656" s="302" t="n"/>
      <c r="AI656" s="302" t="n"/>
    </row>
    <row r="657" ht="10.5" customHeight="1" s="412">
      <c r="A657" s="302" t="n"/>
      <c r="B657" s="302" t="n"/>
      <c r="C657" s="302" t="n"/>
      <c r="D657" s="302" t="n"/>
      <c r="E657" s="302" t="n"/>
      <c r="F657" s="302" t="n"/>
      <c r="G657" s="302" t="n"/>
      <c r="H657" s="377"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c r="AD657" s="302" t="n"/>
      <c r="AE657" s="302" t="n"/>
      <c r="AF657" s="302" t="n"/>
      <c r="AG657" s="302" t="n"/>
      <c r="AH657" s="302" t="n"/>
      <c r="AI657" s="302" t="n"/>
    </row>
    <row r="658" ht="10.5" customHeight="1" s="412">
      <c r="A658" s="302" t="n"/>
      <c r="B658" s="302" t="n"/>
      <c r="C658" s="302" t="n"/>
      <c r="D658" s="302" t="n"/>
      <c r="E658" s="302" t="n"/>
      <c r="F658" s="302" t="n"/>
      <c r="G658" s="302" t="n"/>
      <c r="H658" s="377"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c r="AD658" s="302" t="n"/>
      <c r="AE658" s="302" t="n"/>
      <c r="AF658" s="302" t="n"/>
      <c r="AG658" s="302" t="n"/>
      <c r="AH658" s="302" t="n"/>
      <c r="AI658" s="302" t="n"/>
    </row>
    <row r="659" ht="10.5" customHeight="1" s="412">
      <c r="A659" s="302" t="n"/>
      <c r="B659" s="302" t="n"/>
      <c r="C659" s="302" t="n"/>
      <c r="D659" s="302" t="n"/>
      <c r="E659" s="302" t="n"/>
      <c r="F659" s="302" t="n"/>
      <c r="G659" s="302" t="n"/>
      <c r="H659" s="377"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c r="AD659" s="302" t="n"/>
      <c r="AE659" s="302" t="n"/>
      <c r="AF659" s="302" t="n"/>
      <c r="AG659" s="302" t="n"/>
      <c r="AH659" s="302" t="n"/>
      <c r="AI659" s="302" t="n"/>
    </row>
    <row r="660" ht="10.5" customHeight="1" s="412">
      <c r="A660" s="302" t="n"/>
      <c r="B660" s="302" t="n"/>
      <c r="C660" s="302" t="n"/>
      <c r="D660" s="302" t="n"/>
      <c r="E660" s="302" t="n"/>
      <c r="F660" s="302" t="n"/>
      <c r="G660" s="302" t="n"/>
      <c r="H660" s="377"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c r="AD660" s="302" t="n"/>
      <c r="AE660" s="302" t="n"/>
      <c r="AF660" s="302" t="n"/>
      <c r="AG660" s="302" t="n"/>
      <c r="AH660" s="302" t="n"/>
      <c r="AI660" s="302" t="n"/>
    </row>
    <row r="661" ht="10.5" customHeight="1" s="412">
      <c r="A661" s="302" t="n"/>
      <c r="B661" s="302" t="n"/>
      <c r="C661" s="302" t="n"/>
      <c r="D661" s="302" t="n"/>
      <c r="E661" s="302" t="n"/>
      <c r="F661" s="302" t="n"/>
      <c r="G661" s="302" t="n"/>
      <c r="H661" s="377"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c r="AD661" s="302" t="n"/>
      <c r="AE661" s="302" t="n"/>
      <c r="AF661" s="302" t="n"/>
      <c r="AG661" s="302" t="n"/>
      <c r="AH661" s="302" t="n"/>
      <c r="AI661" s="302" t="n"/>
    </row>
    <row r="662" ht="10.5" customHeight="1" s="412">
      <c r="A662" s="302" t="n"/>
      <c r="B662" s="302" t="n"/>
      <c r="C662" s="302" t="n"/>
      <c r="D662" s="302" t="n"/>
      <c r="E662" s="302" t="n"/>
      <c r="F662" s="302" t="n"/>
      <c r="G662" s="302" t="n"/>
      <c r="H662" s="377"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c r="AD662" s="302" t="n"/>
      <c r="AE662" s="302" t="n"/>
      <c r="AF662" s="302" t="n"/>
      <c r="AG662" s="302" t="n"/>
      <c r="AH662" s="302" t="n"/>
      <c r="AI662" s="302" t="n"/>
    </row>
    <row r="663" ht="10.5" customHeight="1" s="412">
      <c r="A663" s="302" t="n"/>
      <c r="B663" s="302" t="n"/>
      <c r="C663" s="302" t="n"/>
      <c r="D663" s="302" t="n"/>
      <c r="E663" s="302" t="n"/>
      <c r="F663" s="302" t="n"/>
      <c r="G663" s="302" t="n"/>
      <c r="H663" s="377"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c r="AD663" s="302" t="n"/>
      <c r="AE663" s="302" t="n"/>
      <c r="AF663" s="302" t="n"/>
      <c r="AG663" s="302" t="n"/>
      <c r="AH663" s="302" t="n"/>
      <c r="AI663" s="302" t="n"/>
    </row>
    <row r="664" ht="10.5" customHeight="1" s="412">
      <c r="A664" s="302" t="n"/>
      <c r="B664" s="302" t="n"/>
      <c r="C664" s="302" t="n"/>
      <c r="D664" s="302" t="n"/>
      <c r="E664" s="302" t="n"/>
      <c r="F664" s="302" t="n"/>
      <c r="G664" s="302" t="n"/>
      <c r="H664" s="377"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c r="AD664" s="302" t="n"/>
      <c r="AE664" s="302" t="n"/>
      <c r="AF664" s="302" t="n"/>
      <c r="AG664" s="302" t="n"/>
      <c r="AH664" s="302" t="n"/>
      <c r="AI664" s="302" t="n"/>
    </row>
    <row r="665" ht="10.5" customHeight="1" s="412">
      <c r="A665" s="302" t="n"/>
      <c r="B665" s="302" t="n"/>
      <c r="C665" s="302" t="n"/>
      <c r="D665" s="302" t="n"/>
      <c r="E665" s="302" t="n"/>
      <c r="F665" s="302" t="n"/>
      <c r="G665" s="302" t="n"/>
      <c r="H665" s="377"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c r="AD665" s="302" t="n"/>
      <c r="AE665" s="302" t="n"/>
      <c r="AF665" s="302" t="n"/>
      <c r="AG665" s="302" t="n"/>
      <c r="AH665" s="302" t="n"/>
      <c r="AI665" s="302" t="n"/>
    </row>
    <row r="666" ht="10.5" customHeight="1" s="412">
      <c r="A666" s="302" t="n"/>
      <c r="B666" s="302" t="n"/>
      <c r="C666" s="302" t="n"/>
      <c r="D666" s="302" t="n"/>
      <c r="E666" s="302" t="n"/>
      <c r="F666" s="302" t="n"/>
      <c r="G666" s="302" t="n"/>
      <c r="H666" s="377"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c r="AD666" s="302" t="n"/>
      <c r="AE666" s="302" t="n"/>
      <c r="AF666" s="302" t="n"/>
      <c r="AG666" s="302" t="n"/>
      <c r="AH666" s="302" t="n"/>
      <c r="AI666" s="302" t="n"/>
    </row>
    <row r="667" ht="10.5" customHeight="1" s="412">
      <c r="A667" s="302" t="n"/>
      <c r="B667" s="302" t="n"/>
      <c r="C667" s="302" t="n"/>
      <c r="D667" s="302" t="n"/>
      <c r="E667" s="302" t="n"/>
      <c r="F667" s="302" t="n"/>
      <c r="G667" s="302" t="n"/>
      <c r="H667" s="377"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c r="AD667" s="302" t="n"/>
      <c r="AE667" s="302" t="n"/>
      <c r="AF667" s="302" t="n"/>
      <c r="AG667" s="302" t="n"/>
      <c r="AH667" s="302" t="n"/>
      <c r="AI667" s="302" t="n"/>
    </row>
    <row r="668" ht="10.5" customHeight="1" s="412">
      <c r="A668" s="302" t="n"/>
      <c r="B668" s="302" t="n"/>
      <c r="C668" s="302" t="n"/>
      <c r="D668" s="302" t="n"/>
      <c r="E668" s="302" t="n"/>
      <c r="F668" s="302" t="n"/>
      <c r="G668" s="302" t="n"/>
      <c r="H668" s="377"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c r="AD668" s="302" t="n"/>
      <c r="AE668" s="302" t="n"/>
      <c r="AF668" s="302" t="n"/>
      <c r="AG668" s="302" t="n"/>
      <c r="AH668" s="302" t="n"/>
      <c r="AI668" s="302" t="n"/>
    </row>
    <row r="669" ht="10.5" customHeight="1" s="412">
      <c r="A669" s="302" t="n"/>
      <c r="B669" s="302" t="n"/>
      <c r="C669" s="302" t="n"/>
      <c r="D669" s="302" t="n"/>
      <c r="E669" s="302" t="n"/>
      <c r="F669" s="302" t="n"/>
      <c r="G669" s="302" t="n"/>
      <c r="H669" s="377"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c r="AD669" s="302" t="n"/>
      <c r="AE669" s="302" t="n"/>
      <c r="AF669" s="302" t="n"/>
      <c r="AG669" s="302" t="n"/>
      <c r="AH669" s="302" t="n"/>
      <c r="AI669" s="302" t="n"/>
    </row>
    <row r="670" ht="10.5" customHeight="1" s="412">
      <c r="A670" s="302" t="n"/>
      <c r="B670" s="302" t="n"/>
      <c r="C670" s="302" t="n"/>
      <c r="D670" s="302" t="n"/>
      <c r="E670" s="302" t="n"/>
      <c r="F670" s="302" t="n"/>
      <c r="G670" s="302" t="n"/>
      <c r="H670" s="377"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c r="AD670" s="302" t="n"/>
      <c r="AE670" s="302" t="n"/>
      <c r="AF670" s="302" t="n"/>
      <c r="AG670" s="302" t="n"/>
      <c r="AH670" s="302" t="n"/>
      <c r="AI670" s="302" t="n"/>
    </row>
    <row r="671" ht="10.5" customHeight="1" s="412">
      <c r="A671" s="302" t="n"/>
      <c r="B671" s="302" t="n"/>
      <c r="C671" s="302" t="n"/>
      <c r="D671" s="302" t="n"/>
      <c r="E671" s="302" t="n"/>
      <c r="F671" s="302" t="n"/>
      <c r="G671" s="302" t="n"/>
      <c r="H671" s="377"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c r="AD671" s="302" t="n"/>
      <c r="AE671" s="302" t="n"/>
      <c r="AF671" s="302" t="n"/>
      <c r="AG671" s="302" t="n"/>
      <c r="AH671" s="302" t="n"/>
      <c r="AI671" s="302" t="n"/>
    </row>
    <row r="672" ht="10.5" customHeight="1" s="412">
      <c r="A672" s="302" t="n"/>
      <c r="B672" s="302" t="n"/>
      <c r="C672" s="302" t="n"/>
      <c r="D672" s="302" t="n"/>
      <c r="E672" s="302" t="n"/>
      <c r="F672" s="302" t="n"/>
      <c r="G672" s="302" t="n"/>
      <c r="H672" s="377"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c r="AD672" s="302" t="n"/>
      <c r="AE672" s="302" t="n"/>
      <c r="AF672" s="302" t="n"/>
      <c r="AG672" s="302" t="n"/>
      <c r="AH672" s="302" t="n"/>
      <c r="AI672" s="302" t="n"/>
    </row>
    <row r="673" ht="10.5" customHeight="1" s="412">
      <c r="A673" s="302" t="n"/>
      <c r="B673" s="302" t="n"/>
      <c r="C673" s="302" t="n"/>
      <c r="D673" s="302" t="n"/>
      <c r="E673" s="302" t="n"/>
      <c r="F673" s="302" t="n"/>
      <c r="G673" s="302" t="n"/>
      <c r="H673" s="377"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c r="AD673" s="302" t="n"/>
      <c r="AE673" s="302" t="n"/>
      <c r="AF673" s="302" t="n"/>
      <c r="AG673" s="302" t="n"/>
      <c r="AH673" s="302" t="n"/>
      <c r="AI673" s="302" t="n"/>
    </row>
    <row r="674" ht="10.5" customHeight="1" s="412">
      <c r="A674" s="302" t="n"/>
      <c r="B674" s="302" t="n"/>
      <c r="C674" s="302" t="n"/>
      <c r="D674" s="302" t="n"/>
      <c r="E674" s="302" t="n"/>
      <c r="F674" s="302" t="n"/>
      <c r="G674" s="302" t="n"/>
      <c r="H674" s="377"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c r="AD674" s="302" t="n"/>
      <c r="AE674" s="302" t="n"/>
      <c r="AF674" s="302" t="n"/>
      <c r="AG674" s="302" t="n"/>
      <c r="AH674" s="302" t="n"/>
      <c r="AI674" s="302" t="n"/>
    </row>
    <row r="675" ht="10.5" customHeight="1" s="412">
      <c r="A675" s="302" t="n"/>
      <c r="B675" s="302" t="n"/>
      <c r="C675" s="302" t="n"/>
      <c r="D675" s="302" t="n"/>
      <c r="E675" s="302" t="n"/>
      <c r="F675" s="302" t="n"/>
      <c r="G675" s="302" t="n"/>
      <c r="H675" s="377"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c r="AD675" s="302" t="n"/>
      <c r="AE675" s="302" t="n"/>
      <c r="AF675" s="302" t="n"/>
      <c r="AG675" s="302" t="n"/>
      <c r="AH675" s="302" t="n"/>
      <c r="AI675" s="302" t="n"/>
    </row>
    <row r="676" ht="10.5" customHeight="1" s="412">
      <c r="A676" s="302" t="n"/>
      <c r="B676" s="302" t="n"/>
      <c r="C676" s="302" t="n"/>
      <c r="D676" s="302" t="n"/>
      <c r="E676" s="302" t="n"/>
      <c r="F676" s="302" t="n"/>
      <c r="G676" s="302" t="n"/>
      <c r="H676" s="377"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c r="AD676" s="302" t="n"/>
      <c r="AE676" s="302" t="n"/>
      <c r="AF676" s="302" t="n"/>
      <c r="AG676" s="302" t="n"/>
      <c r="AH676" s="302" t="n"/>
      <c r="AI676" s="302" t="n"/>
    </row>
    <row r="677" ht="10.5" customHeight="1" s="412">
      <c r="A677" s="302" t="n"/>
      <c r="B677" s="302" t="n"/>
      <c r="C677" s="302" t="n"/>
      <c r="D677" s="302" t="n"/>
      <c r="E677" s="302" t="n"/>
      <c r="F677" s="302" t="n"/>
      <c r="G677" s="302" t="n"/>
      <c r="H677" s="377"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c r="AD677" s="302" t="n"/>
      <c r="AE677" s="302" t="n"/>
      <c r="AF677" s="302" t="n"/>
      <c r="AG677" s="302" t="n"/>
      <c r="AH677" s="302" t="n"/>
      <c r="AI677" s="302" t="n"/>
    </row>
    <row r="678" ht="10.5" customHeight="1" s="412">
      <c r="A678" s="302" t="n"/>
      <c r="B678" s="302" t="n"/>
      <c r="C678" s="302" t="n"/>
      <c r="D678" s="302" t="n"/>
      <c r="E678" s="302" t="n"/>
      <c r="F678" s="302" t="n"/>
      <c r="G678" s="302" t="n"/>
      <c r="H678" s="377"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c r="AD678" s="302" t="n"/>
      <c r="AE678" s="302" t="n"/>
      <c r="AF678" s="302" t="n"/>
      <c r="AG678" s="302" t="n"/>
      <c r="AH678" s="302" t="n"/>
      <c r="AI678" s="302" t="n"/>
    </row>
    <row r="679" ht="10.5" customHeight="1" s="412">
      <c r="A679" s="302" t="n"/>
      <c r="B679" s="302" t="n"/>
      <c r="C679" s="302" t="n"/>
      <c r="D679" s="302" t="n"/>
      <c r="E679" s="302" t="n"/>
      <c r="F679" s="302" t="n"/>
      <c r="G679" s="302" t="n"/>
      <c r="H679" s="377"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c r="AD679" s="302" t="n"/>
      <c r="AE679" s="302" t="n"/>
      <c r="AF679" s="302" t="n"/>
      <c r="AG679" s="302" t="n"/>
      <c r="AH679" s="302" t="n"/>
      <c r="AI679" s="302" t="n"/>
    </row>
    <row r="680" ht="10.5" customHeight="1" s="412">
      <c r="A680" s="302" t="n"/>
      <c r="B680" s="302" t="n"/>
      <c r="C680" s="302" t="n"/>
      <c r="D680" s="302" t="n"/>
      <c r="E680" s="302" t="n"/>
      <c r="F680" s="302" t="n"/>
      <c r="G680" s="302" t="n"/>
      <c r="H680" s="377"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c r="AD680" s="302" t="n"/>
      <c r="AE680" s="302" t="n"/>
      <c r="AF680" s="302" t="n"/>
      <c r="AG680" s="302" t="n"/>
      <c r="AH680" s="302" t="n"/>
      <c r="AI680" s="302" t="n"/>
    </row>
    <row r="681" ht="10.5" customHeight="1" s="412">
      <c r="A681" s="302" t="n"/>
      <c r="B681" s="302" t="n"/>
      <c r="C681" s="302" t="n"/>
      <c r="D681" s="302" t="n"/>
      <c r="E681" s="302" t="n"/>
      <c r="F681" s="302" t="n"/>
      <c r="G681" s="302" t="n"/>
      <c r="H681" s="377"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c r="AD681" s="302" t="n"/>
      <c r="AE681" s="302" t="n"/>
      <c r="AF681" s="302" t="n"/>
      <c r="AG681" s="302" t="n"/>
      <c r="AH681" s="302" t="n"/>
      <c r="AI681" s="302" t="n"/>
    </row>
    <row r="682" ht="10.5" customHeight="1" s="412">
      <c r="A682" s="302" t="n"/>
      <c r="B682" s="302" t="n"/>
      <c r="C682" s="302" t="n"/>
      <c r="D682" s="302" t="n"/>
      <c r="E682" s="302" t="n"/>
      <c r="F682" s="302" t="n"/>
      <c r="G682" s="302" t="n"/>
      <c r="H682" s="377"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c r="AD682" s="302" t="n"/>
      <c r="AE682" s="302" t="n"/>
      <c r="AF682" s="302" t="n"/>
      <c r="AG682" s="302" t="n"/>
      <c r="AH682" s="302" t="n"/>
      <c r="AI682" s="302" t="n"/>
    </row>
    <row r="683" ht="10.5" customHeight="1" s="412">
      <c r="A683" s="302" t="n"/>
      <c r="B683" s="302" t="n"/>
      <c r="C683" s="302" t="n"/>
      <c r="D683" s="302" t="n"/>
      <c r="E683" s="302" t="n"/>
      <c r="F683" s="302" t="n"/>
      <c r="G683" s="302" t="n"/>
      <c r="H683" s="377"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c r="AD683" s="302" t="n"/>
      <c r="AE683" s="302" t="n"/>
      <c r="AF683" s="302" t="n"/>
      <c r="AG683" s="302" t="n"/>
      <c r="AH683" s="302" t="n"/>
      <c r="AI683" s="302" t="n"/>
    </row>
    <row r="684" ht="10.5" customHeight="1" s="412">
      <c r="A684" s="302" t="n"/>
      <c r="B684" s="302" t="n"/>
      <c r="C684" s="302" t="n"/>
      <c r="D684" s="302" t="n"/>
      <c r="E684" s="302" t="n"/>
      <c r="F684" s="302" t="n"/>
      <c r="G684" s="302" t="n"/>
      <c r="H684" s="377"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c r="AD684" s="302" t="n"/>
      <c r="AE684" s="302" t="n"/>
      <c r="AF684" s="302" t="n"/>
      <c r="AG684" s="302" t="n"/>
      <c r="AH684" s="302" t="n"/>
      <c r="AI684" s="302" t="n"/>
    </row>
    <row r="685" ht="10.5" customHeight="1" s="412">
      <c r="A685" s="302" t="n"/>
      <c r="B685" s="302" t="n"/>
      <c r="C685" s="302" t="n"/>
      <c r="D685" s="302" t="n"/>
      <c r="E685" s="302" t="n"/>
      <c r="F685" s="302" t="n"/>
      <c r="G685" s="302" t="n"/>
      <c r="H685" s="377"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c r="AD685" s="302" t="n"/>
      <c r="AE685" s="302" t="n"/>
      <c r="AF685" s="302" t="n"/>
      <c r="AG685" s="302" t="n"/>
      <c r="AH685" s="302" t="n"/>
      <c r="AI685" s="302" t="n"/>
    </row>
    <row r="686" ht="10.5" customHeight="1" s="412">
      <c r="A686" s="302" t="n"/>
      <c r="B686" s="302" t="n"/>
      <c r="C686" s="302" t="n"/>
      <c r="D686" s="302" t="n"/>
      <c r="E686" s="302" t="n"/>
      <c r="F686" s="302" t="n"/>
      <c r="G686" s="302" t="n"/>
      <c r="H686" s="377"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c r="AD686" s="302" t="n"/>
      <c r="AE686" s="302" t="n"/>
      <c r="AF686" s="302" t="n"/>
      <c r="AG686" s="302" t="n"/>
      <c r="AH686" s="302" t="n"/>
      <c r="AI686" s="302" t="n"/>
    </row>
    <row r="687" ht="10.5" customHeight="1" s="412">
      <c r="A687" s="302" t="n"/>
      <c r="B687" s="302" t="n"/>
      <c r="C687" s="302" t="n"/>
      <c r="D687" s="302" t="n"/>
      <c r="E687" s="302" t="n"/>
      <c r="F687" s="302" t="n"/>
      <c r="G687" s="302" t="n"/>
      <c r="H687" s="377"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c r="AD687" s="302" t="n"/>
      <c r="AE687" s="302" t="n"/>
      <c r="AF687" s="302" t="n"/>
      <c r="AG687" s="302" t="n"/>
      <c r="AH687" s="302" t="n"/>
      <c r="AI687" s="302" t="n"/>
    </row>
    <row r="688" ht="10.5" customHeight="1" s="412">
      <c r="A688" s="302" t="n"/>
      <c r="B688" s="302" t="n"/>
      <c r="C688" s="302" t="n"/>
      <c r="D688" s="302" t="n"/>
      <c r="E688" s="302" t="n"/>
      <c r="F688" s="302" t="n"/>
      <c r="G688" s="302" t="n"/>
      <c r="H688" s="377"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c r="AD688" s="302" t="n"/>
      <c r="AE688" s="302" t="n"/>
      <c r="AF688" s="302" t="n"/>
      <c r="AG688" s="302" t="n"/>
      <c r="AH688" s="302" t="n"/>
      <c r="AI688" s="302" t="n"/>
    </row>
    <row r="689" ht="10.5" customHeight="1" s="412">
      <c r="A689" s="302" t="n"/>
      <c r="B689" s="302" t="n"/>
      <c r="C689" s="302" t="n"/>
      <c r="D689" s="302" t="n"/>
      <c r="E689" s="302" t="n"/>
      <c r="F689" s="302" t="n"/>
      <c r="G689" s="302" t="n"/>
      <c r="H689" s="377"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c r="AD689" s="302" t="n"/>
      <c r="AE689" s="302" t="n"/>
      <c r="AF689" s="302" t="n"/>
      <c r="AG689" s="302" t="n"/>
      <c r="AH689" s="302" t="n"/>
      <c r="AI689" s="302" t="n"/>
    </row>
    <row r="690" ht="10.5" customHeight="1" s="412">
      <c r="A690" s="302" t="n"/>
      <c r="B690" s="302" t="n"/>
      <c r="C690" s="302" t="n"/>
      <c r="D690" s="302" t="n"/>
      <c r="E690" s="302" t="n"/>
      <c r="F690" s="302" t="n"/>
      <c r="G690" s="302" t="n"/>
      <c r="H690" s="377"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c r="AD690" s="302" t="n"/>
      <c r="AE690" s="302" t="n"/>
      <c r="AF690" s="302" t="n"/>
      <c r="AG690" s="302" t="n"/>
      <c r="AH690" s="302" t="n"/>
      <c r="AI690" s="302" t="n"/>
    </row>
    <row r="691" ht="10.5" customHeight="1" s="412">
      <c r="A691" s="302" t="n"/>
      <c r="B691" s="302" t="n"/>
      <c r="C691" s="302" t="n"/>
      <c r="D691" s="302" t="n"/>
      <c r="E691" s="302" t="n"/>
      <c r="F691" s="302" t="n"/>
      <c r="G691" s="302" t="n"/>
      <c r="H691" s="377"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c r="AD691" s="302" t="n"/>
      <c r="AE691" s="302" t="n"/>
      <c r="AF691" s="302" t="n"/>
      <c r="AG691" s="302" t="n"/>
      <c r="AH691" s="302" t="n"/>
      <c r="AI691" s="302" t="n"/>
    </row>
    <row r="692" ht="10.5" customHeight="1" s="412">
      <c r="A692" s="302" t="n"/>
      <c r="B692" s="302" t="n"/>
      <c r="C692" s="302" t="n"/>
      <c r="D692" s="302" t="n"/>
      <c r="E692" s="302" t="n"/>
      <c r="F692" s="302" t="n"/>
      <c r="G692" s="302" t="n"/>
      <c r="H692" s="377"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c r="AD692" s="302" t="n"/>
      <c r="AE692" s="302" t="n"/>
      <c r="AF692" s="302" t="n"/>
      <c r="AG692" s="302" t="n"/>
      <c r="AH692" s="302" t="n"/>
      <c r="AI692" s="302" t="n"/>
    </row>
    <row r="693" ht="10.5" customHeight="1" s="412">
      <c r="A693" s="302" t="n"/>
      <c r="B693" s="302" t="n"/>
      <c r="C693" s="302" t="n"/>
      <c r="D693" s="302" t="n"/>
      <c r="E693" s="302" t="n"/>
      <c r="F693" s="302" t="n"/>
      <c r="G693" s="302" t="n"/>
      <c r="H693" s="377"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c r="AD693" s="302" t="n"/>
      <c r="AE693" s="302" t="n"/>
      <c r="AF693" s="302" t="n"/>
      <c r="AG693" s="302" t="n"/>
      <c r="AH693" s="302" t="n"/>
      <c r="AI693" s="302" t="n"/>
    </row>
    <row r="694" ht="10.5" customHeight="1" s="412">
      <c r="A694" s="302" t="n"/>
      <c r="B694" s="302" t="n"/>
      <c r="C694" s="302" t="n"/>
      <c r="D694" s="302" t="n"/>
      <c r="E694" s="302" t="n"/>
      <c r="F694" s="302" t="n"/>
      <c r="G694" s="302" t="n"/>
      <c r="H694" s="377"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c r="AD694" s="302" t="n"/>
      <c r="AE694" s="302" t="n"/>
      <c r="AF694" s="302" t="n"/>
      <c r="AG694" s="302" t="n"/>
      <c r="AH694" s="302" t="n"/>
      <c r="AI694" s="302" t="n"/>
    </row>
    <row r="695" ht="10.5" customHeight="1" s="412">
      <c r="A695" s="302" t="n"/>
      <c r="B695" s="302" t="n"/>
      <c r="C695" s="302" t="n"/>
      <c r="D695" s="302" t="n"/>
      <c r="E695" s="302" t="n"/>
      <c r="F695" s="302" t="n"/>
      <c r="G695" s="302" t="n"/>
      <c r="H695" s="377"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c r="AD695" s="302" t="n"/>
      <c r="AE695" s="302" t="n"/>
      <c r="AF695" s="302" t="n"/>
      <c r="AG695" s="302" t="n"/>
      <c r="AH695" s="302" t="n"/>
      <c r="AI695" s="302" t="n"/>
    </row>
    <row r="696" ht="10.5" customHeight="1" s="412">
      <c r="A696" s="302" t="n"/>
      <c r="B696" s="302" t="n"/>
      <c r="C696" s="302" t="n"/>
      <c r="D696" s="302" t="n"/>
      <c r="E696" s="302" t="n"/>
      <c r="F696" s="302" t="n"/>
      <c r="G696" s="302" t="n"/>
      <c r="H696" s="377"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c r="AD696" s="302" t="n"/>
      <c r="AE696" s="302" t="n"/>
      <c r="AF696" s="302" t="n"/>
      <c r="AG696" s="302" t="n"/>
      <c r="AH696" s="302" t="n"/>
      <c r="AI696" s="302" t="n"/>
    </row>
    <row r="697" ht="10.5" customHeight="1" s="412">
      <c r="A697" s="302" t="n"/>
      <c r="B697" s="302" t="n"/>
      <c r="C697" s="302" t="n"/>
      <c r="D697" s="302" t="n"/>
      <c r="E697" s="302" t="n"/>
      <c r="F697" s="302" t="n"/>
      <c r="G697" s="302" t="n"/>
      <c r="H697" s="377"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c r="AD697" s="302" t="n"/>
      <c r="AE697" s="302" t="n"/>
      <c r="AF697" s="302" t="n"/>
      <c r="AG697" s="302" t="n"/>
      <c r="AH697" s="302" t="n"/>
      <c r="AI697" s="302" t="n"/>
    </row>
    <row r="698" ht="10.5" customHeight="1" s="412">
      <c r="A698" s="302" t="n"/>
      <c r="B698" s="302" t="n"/>
      <c r="C698" s="302" t="n"/>
      <c r="D698" s="302" t="n"/>
      <c r="E698" s="302" t="n"/>
      <c r="F698" s="302" t="n"/>
      <c r="G698" s="302" t="n"/>
      <c r="H698" s="377"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c r="AD698" s="302" t="n"/>
      <c r="AE698" s="302" t="n"/>
      <c r="AF698" s="302" t="n"/>
      <c r="AG698" s="302" t="n"/>
      <c r="AH698" s="302" t="n"/>
      <c r="AI698" s="302" t="n"/>
    </row>
    <row r="699" ht="10.5" customHeight="1" s="412">
      <c r="A699" s="302" t="n"/>
      <c r="B699" s="302" t="n"/>
      <c r="C699" s="302" t="n"/>
      <c r="D699" s="302" t="n"/>
      <c r="E699" s="302" t="n"/>
      <c r="F699" s="302" t="n"/>
      <c r="G699" s="302" t="n"/>
      <c r="H699" s="377"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c r="AD699" s="302" t="n"/>
      <c r="AE699" s="302" t="n"/>
      <c r="AF699" s="302" t="n"/>
      <c r="AG699" s="302" t="n"/>
      <c r="AH699" s="302" t="n"/>
      <c r="AI699" s="302" t="n"/>
    </row>
    <row r="700" ht="10.5" customHeight="1" s="412">
      <c r="A700" s="302" t="n"/>
      <c r="B700" s="302" t="n"/>
      <c r="C700" s="302" t="n"/>
      <c r="D700" s="302" t="n"/>
      <c r="E700" s="302" t="n"/>
      <c r="F700" s="302" t="n"/>
      <c r="G700" s="302" t="n"/>
      <c r="H700" s="377"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c r="AD700" s="302" t="n"/>
      <c r="AE700" s="302" t="n"/>
      <c r="AF700" s="302" t="n"/>
      <c r="AG700" s="302" t="n"/>
      <c r="AH700" s="302" t="n"/>
      <c r="AI700" s="302" t="n"/>
    </row>
    <row r="701" ht="10.5" customHeight="1" s="412">
      <c r="A701" s="302" t="n"/>
      <c r="B701" s="302" t="n"/>
      <c r="C701" s="302" t="n"/>
      <c r="D701" s="302" t="n"/>
      <c r="E701" s="302" t="n"/>
      <c r="F701" s="302" t="n"/>
      <c r="G701" s="302" t="n"/>
      <c r="H701" s="377"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c r="AD701" s="302" t="n"/>
      <c r="AE701" s="302" t="n"/>
      <c r="AF701" s="302" t="n"/>
      <c r="AG701" s="302" t="n"/>
      <c r="AH701" s="302" t="n"/>
      <c r="AI701" s="302" t="n"/>
    </row>
    <row r="702" ht="10.5" customHeight="1" s="412">
      <c r="A702" s="302" t="n"/>
      <c r="B702" s="302" t="n"/>
      <c r="C702" s="302" t="n"/>
      <c r="D702" s="302" t="n"/>
      <c r="E702" s="302" t="n"/>
      <c r="F702" s="302" t="n"/>
      <c r="G702" s="302" t="n"/>
      <c r="H702" s="377"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c r="AD702" s="302" t="n"/>
      <c r="AE702" s="302" t="n"/>
      <c r="AF702" s="302" t="n"/>
      <c r="AG702" s="302" t="n"/>
      <c r="AH702" s="302" t="n"/>
      <c r="AI702" s="302" t="n"/>
    </row>
    <row r="703" ht="10.5" customHeight="1" s="412">
      <c r="A703" s="302" t="n"/>
      <c r="B703" s="302" t="n"/>
      <c r="C703" s="302" t="n"/>
      <c r="D703" s="302" t="n"/>
      <c r="E703" s="302" t="n"/>
      <c r="F703" s="302" t="n"/>
      <c r="G703" s="302" t="n"/>
      <c r="H703" s="377"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c r="AD703" s="302" t="n"/>
      <c r="AE703" s="302" t="n"/>
      <c r="AF703" s="302" t="n"/>
      <c r="AG703" s="302" t="n"/>
      <c r="AH703" s="302" t="n"/>
      <c r="AI703" s="302" t="n"/>
    </row>
    <row r="704" ht="10.5" customHeight="1" s="412">
      <c r="A704" s="302" t="n"/>
      <c r="B704" s="302" t="n"/>
      <c r="C704" s="302" t="n"/>
      <c r="D704" s="302" t="n"/>
      <c r="E704" s="302" t="n"/>
      <c r="F704" s="302" t="n"/>
      <c r="G704" s="302" t="n"/>
      <c r="H704" s="377"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c r="AD704" s="302" t="n"/>
      <c r="AE704" s="302" t="n"/>
      <c r="AF704" s="302" t="n"/>
      <c r="AG704" s="302" t="n"/>
      <c r="AH704" s="302" t="n"/>
      <c r="AI704" s="302" t="n"/>
    </row>
    <row r="705" ht="10.5" customHeight="1" s="412">
      <c r="A705" s="302" t="n"/>
      <c r="B705" s="302" t="n"/>
      <c r="C705" s="302" t="n"/>
      <c r="D705" s="302" t="n"/>
      <c r="E705" s="302" t="n"/>
      <c r="F705" s="302" t="n"/>
      <c r="G705" s="302" t="n"/>
      <c r="H705" s="377"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c r="AD705" s="302" t="n"/>
      <c r="AE705" s="302" t="n"/>
      <c r="AF705" s="302" t="n"/>
      <c r="AG705" s="302" t="n"/>
      <c r="AH705" s="302" t="n"/>
      <c r="AI705" s="302" t="n"/>
    </row>
    <row r="706" ht="10.5" customHeight="1" s="412">
      <c r="A706" s="302" t="n"/>
      <c r="B706" s="302" t="n"/>
      <c r="C706" s="302" t="n"/>
      <c r="D706" s="302" t="n"/>
      <c r="E706" s="302" t="n"/>
      <c r="F706" s="302" t="n"/>
      <c r="G706" s="302" t="n"/>
      <c r="H706" s="377"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c r="AD706" s="302" t="n"/>
      <c r="AE706" s="302" t="n"/>
      <c r="AF706" s="302" t="n"/>
      <c r="AG706" s="302" t="n"/>
      <c r="AH706" s="302" t="n"/>
      <c r="AI706" s="302" t="n"/>
    </row>
    <row r="707" ht="10.5" customHeight="1" s="412">
      <c r="A707" s="302" t="n"/>
      <c r="B707" s="302" t="n"/>
      <c r="C707" s="302" t="n"/>
      <c r="D707" s="302" t="n"/>
      <c r="E707" s="302" t="n"/>
      <c r="F707" s="302" t="n"/>
      <c r="G707" s="302" t="n"/>
      <c r="H707" s="377"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c r="AD707" s="302" t="n"/>
      <c r="AE707" s="302" t="n"/>
      <c r="AF707" s="302" t="n"/>
      <c r="AG707" s="302" t="n"/>
      <c r="AH707" s="302" t="n"/>
      <c r="AI707" s="302" t="n"/>
    </row>
    <row r="708" ht="10.5" customHeight="1" s="412">
      <c r="A708" s="302" t="n"/>
      <c r="B708" s="302" t="n"/>
      <c r="C708" s="302" t="n"/>
      <c r="D708" s="302" t="n"/>
      <c r="E708" s="302" t="n"/>
      <c r="F708" s="302" t="n"/>
      <c r="G708" s="302" t="n"/>
      <c r="H708" s="377"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c r="AD708" s="302" t="n"/>
      <c r="AE708" s="302" t="n"/>
      <c r="AF708" s="302" t="n"/>
      <c r="AG708" s="302" t="n"/>
      <c r="AH708" s="302" t="n"/>
      <c r="AI708" s="302" t="n"/>
    </row>
    <row r="709" ht="10.5" customHeight="1" s="412">
      <c r="A709" s="302" t="n"/>
      <c r="B709" s="302" t="n"/>
      <c r="C709" s="302" t="n"/>
      <c r="D709" s="302" t="n"/>
      <c r="E709" s="302" t="n"/>
      <c r="F709" s="302" t="n"/>
      <c r="G709" s="302" t="n"/>
      <c r="H709" s="377"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c r="AD709" s="302" t="n"/>
      <c r="AE709" s="302" t="n"/>
      <c r="AF709" s="302" t="n"/>
      <c r="AG709" s="302" t="n"/>
      <c r="AH709" s="302" t="n"/>
      <c r="AI709" s="302" t="n"/>
    </row>
    <row r="710" ht="10.5" customHeight="1" s="412">
      <c r="A710" s="302" t="n"/>
      <c r="B710" s="302" t="n"/>
      <c r="C710" s="302" t="n"/>
      <c r="D710" s="302" t="n"/>
      <c r="E710" s="302" t="n"/>
      <c r="F710" s="302" t="n"/>
      <c r="G710" s="302" t="n"/>
      <c r="H710" s="377"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c r="AD710" s="302" t="n"/>
      <c r="AE710" s="302" t="n"/>
      <c r="AF710" s="302" t="n"/>
      <c r="AG710" s="302" t="n"/>
      <c r="AH710" s="302" t="n"/>
      <c r="AI710" s="302" t="n"/>
    </row>
    <row r="711" ht="10.5" customHeight="1" s="412">
      <c r="A711" s="302" t="n"/>
      <c r="B711" s="302" t="n"/>
      <c r="C711" s="302" t="n"/>
      <c r="D711" s="302" t="n"/>
      <c r="E711" s="302" t="n"/>
      <c r="F711" s="302" t="n"/>
      <c r="G711" s="302" t="n"/>
      <c r="H711" s="377"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c r="AD711" s="302" t="n"/>
      <c r="AE711" s="302" t="n"/>
      <c r="AF711" s="302" t="n"/>
      <c r="AG711" s="302" t="n"/>
      <c r="AH711" s="302" t="n"/>
      <c r="AI711" s="302" t="n"/>
    </row>
    <row r="712" ht="10.5" customHeight="1" s="412">
      <c r="A712" s="302" t="n"/>
      <c r="B712" s="302" t="n"/>
      <c r="C712" s="302" t="n"/>
      <c r="D712" s="302" t="n"/>
      <c r="E712" s="302" t="n"/>
      <c r="F712" s="302" t="n"/>
      <c r="G712" s="302" t="n"/>
      <c r="H712" s="377"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c r="AD712" s="302" t="n"/>
      <c r="AE712" s="302" t="n"/>
      <c r="AF712" s="302" t="n"/>
      <c r="AG712" s="302" t="n"/>
      <c r="AH712" s="302" t="n"/>
      <c r="AI712" s="302" t="n"/>
    </row>
    <row r="713" ht="10.5" customHeight="1" s="412">
      <c r="A713" s="302" t="n"/>
      <c r="B713" s="302" t="n"/>
      <c r="C713" s="302" t="n"/>
      <c r="D713" s="302" t="n"/>
      <c r="E713" s="302" t="n"/>
      <c r="F713" s="302" t="n"/>
      <c r="G713" s="302" t="n"/>
      <c r="H713" s="377"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c r="AD713" s="302" t="n"/>
      <c r="AE713" s="302" t="n"/>
      <c r="AF713" s="302" t="n"/>
      <c r="AG713" s="302" t="n"/>
      <c r="AH713" s="302" t="n"/>
      <c r="AI713" s="302" t="n"/>
    </row>
    <row r="714" ht="10.5" customHeight="1" s="412">
      <c r="A714" s="302" t="n"/>
      <c r="B714" s="302" t="n"/>
      <c r="C714" s="302" t="n"/>
      <c r="D714" s="302" t="n"/>
      <c r="E714" s="302" t="n"/>
      <c r="F714" s="302" t="n"/>
      <c r="G714" s="302" t="n"/>
      <c r="H714" s="377"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c r="AD714" s="302" t="n"/>
      <c r="AE714" s="302" t="n"/>
      <c r="AF714" s="302" t="n"/>
      <c r="AG714" s="302" t="n"/>
      <c r="AH714" s="302" t="n"/>
      <c r="AI714" s="302" t="n"/>
    </row>
    <row r="715" ht="10.5" customHeight="1" s="412">
      <c r="A715" s="302" t="n"/>
      <c r="B715" s="302" t="n"/>
      <c r="C715" s="302" t="n"/>
      <c r="D715" s="302" t="n"/>
      <c r="E715" s="302" t="n"/>
      <c r="F715" s="302" t="n"/>
      <c r="G715" s="302" t="n"/>
      <c r="H715" s="377"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c r="AD715" s="302" t="n"/>
      <c r="AE715" s="302" t="n"/>
      <c r="AF715" s="302" t="n"/>
      <c r="AG715" s="302" t="n"/>
      <c r="AH715" s="302" t="n"/>
      <c r="AI715" s="302" t="n"/>
    </row>
    <row r="716" ht="10.5" customHeight="1" s="412">
      <c r="A716" s="302" t="n"/>
      <c r="B716" s="302" t="n"/>
      <c r="C716" s="302" t="n"/>
      <c r="D716" s="302" t="n"/>
      <c r="E716" s="302" t="n"/>
      <c r="F716" s="302" t="n"/>
      <c r="G716" s="302" t="n"/>
      <c r="H716" s="377"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c r="AD716" s="302" t="n"/>
      <c r="AE716" s="302" t="n"/>
      <c r="AF716" s="302" t="n"/>
      <c r="AG716" s="302" t="n"/>
      <c r="AH716" s="302" t="n"/>
      <c r="AI716" s="302" t="n"/>
    </row>
    <row r="717" ht="10.5" customHeight="1" s="412">
      <c r="A717" s="302" t="n"/>
      <c r="B717" s="302" t="n"/>
      <c r="C717" s="302" t="n"/>
      <c r="D717" s="302" t="n"/>
      <c r="E717" s="302" t="n"/>
      <c r="F717" s="302" t="n"/>
      <c r="G717" s="302" t="n"/>
      <c r="H717" s="377"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c r="AD717" s="302" t="n"/>
      <c r="AE717" s="302" t="n"/>
      <c r="AF717" s="302" t="n"/>
      <c r="AG717" s="302" t="n"/>
      <c r="AH717" s="302" t="n"/>
      <c r="AI717" s="302" t="n"/>
    </row>
    <row r="718" ht="10.5" customHeight="1" s="412">
      <c r="A718" s="302" t="n"/>
      <c r="B718" s="302" t="n"/>
      <c r="C718" s="302" t="n"/>
      <c r="D718" s="302" t="n"/>
      <c r="E718" s="302" t="n"/>
      <c r="F718" s="302" t="n"/>
      <c r="G718" s="302" t="n"/>
      <c r="H718" s="377"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c r="AD718" s="302" t="n"/>
      <c r="AE718" s="302" t="n"/>
      <c r="AF718" s="302" t="n"/>
      <c r="AG718" s="302" t="n"/>
      <c r="AH718" s="302" t="n"/>
      <c r="AI718" s="302" t="n"/>
    </row>
    <row r="719" ht="10.5" customHeight="1" s="412">
      <c r="A719" s="302" t="n"/>
      <c r="B719" s="302" t="n"/>
      <c r="C719" s="302" t="n"/>
      <c r="D719" s="302" t="n"/>
      <c r="E719" s="302" t="n"/>
      <c r="F719" s="302" t="n"/>
      <c r="G719" s="302" t="n"/>
      <c r="H719" s="377"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c r="AD719" s="302" t="n"/>
      <c r="AE719" s="302" t="n"/>
      <c r="AF719" s="302" t="n"/>
      <c r="AG719" s="302" t="n"/>
      <c r="AH719" s="302" t="n"/>
      <c r="AI719" s="302" t="n"/>
    </row>
    <row r="720" ht="10.5" customHeight="1" s="412">
      <c r="A720" s="302" t="n"/>
      <c r="B720" s="302" t="n"/>
      <c r="C720" s="302" t="n"/>
      <c r="D720" s="302" t="n"/>
      <c r="E720" s="302" t="n"/>
      <c r="F720" s="302" t="n"/>
      <c r="G720" s="302" t="n"/>
      <c r="H720" s="377"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c r="AD720" s="302" t="n"/>
      <c r="AE720" s="302" t="n"/>
      <c r="AF720" s="302" t="n"/>
      <c r="AG720" s="302" t="n"/>
      <c r="AH720" s="302" t="n"/>
      <c r="AI720" s="302" t="n"/>
    </row>
    <row r="721" ht="10.5" customHeight="1" s="412">
      <c r="A721" s="302" t="n"/>
      <c r="B721" s="302" t="n"/>
      <c r="C721" s="302" t="n"/>
      <c r="D721" s="302" t="n"/>
      <c r="E721" s="302" t="n"/>
      <c r="F721" s="302" t="n"/>
      <c r="G721" s="302" t="n"/>
      <c r="H721" s="377"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c r="AD721" s="302" t="n"/>
      <c r="AE721" s="302" t="n"/>
      <c r="AF721" s="302" t="n"/>
      <c r="AG721" s="302" t="n"/>
      <c r="AH721" s="302" t="n"/>
      <c r="AI721" s="302" t="n"/>
    </row>
    <row r="722" ht="10.5" customHeight="1" s="412">
      <c r="A722" s="302" t="n"/>
      <c r="B722" s="302" t="n"/>
      <c r="C722" s="302" t="n"/>
      <c r="D722" s="302" t="n"/>
      <c r="E722" s="302" t="n"/>
      <c r="F722" s="302" t="n"/>
      <c r="G722" s="302" t="n"/>
      <c r="H722" s="377"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c r="AD722" s="302" t="n"/>
      <c r="AE722" s="302" t="n"/>
      <c r="AF722" s="302" t="n"/>
      <c r="AG722" s="302" t="n"/>
      <c r="AH722" s="302" t="n"/>
      <c r="AI722" s="302" t="n"/>
    </row>
    <row r="723" ht="10.5" customHeight="1" s="412">
      <c r="A723" s="302" t="n"/>
      <c r="B723" s="302" t="n"/>
      <c r="C723" s="302" t="n"/>
      <c r="D723" s="302" t="n"/>
      <c r="E723" s="302" t="n"/>
      <c r="F723" s="302" t="n"/>
      <c r="G723" s="302" t="n"/>
      <c r="H723" s="377"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c r="AD723" s="302" t="n"/>
      <c r="AE723" s="302" t="n"/>
      <c r="AF723" s="302" t="n"/>
      <c r="AG723" s="302" t="n"/>
      <c r="AH723" s="302" t="n"/>
      <c r="AI723" s="302" t="n"/>
    </row>
    <row r="724" ht="10.5" customHeight="1" s="412">
      <c r="A724" s="302" t="n"/>
      <c r="B724" s="302" t="n"/>
      <c r="C724" s="302" t="n"/>
      <c r="D724" s="302" t="n"/>
      <c r="E724" s="302" t="n"/>
      <c r="F724" s="302" t="n"/>
      <c r="G724" s="302" t="n"/>
      <c r="H724" s="377"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c r="AD724" s="302" t="n"/>
      <c r="AE724" s="302" t="n"/>
      <c r="AF724" s="302" t="n"/>
      <c r="AG724" s="302" t="n"/>
      <c r="AH724" s="302" t="n"/>
      <c r="AI724" s="302" t="n"/>
    </row>
    <row r="725" ht="10.5" customHeight="1" s="412">
      <c r="A725" s="302" t="n"/>
      <c r="B725" s="302" t="n"/>
      <c r="C725" s="302" t="n"/>
      <c r="D725" s="302" t="n"/>
      <c r="E725" s="302" t="n"/>
      <c r="F725" s="302" t="n"/>
      <c r="G725" s="302" t="n"/>
      <c r="H725" s="377"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c r="AD725" s="302" t="n"/>
      <c r="AE725" s="302" t="n"/>
      <c r="AF725" s="302" t="n"/>
      <c r="AG725" s="302" t="n"/>
      <c r="AH725" s="302" t="n"/>
      <c r="AI725" s="302" t="n"/>
    </row>
    <row r="726" ht="10.5" customHeight="1" s="412">
      <c r="A726" s="302" t="n"/>
      <c r="B726" s="302" t="n"/>
      <c r="C726" s="302" t="n"/>
      <c r="D726" s="302" t="n"/>
      <c r="E726" s="302" t="n"/>
      <c r="F726" s="302" t="n"/>
      <c r="G726" s="302" t="n"/>
      <c r="H726" s="377"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c r="AD726" s="302" t="n"/>
      <c r="AE726" s="302" t="n"/>
      <c r="AF726" s="302" t="n"/>
      <c r="AG726" s="302" t="n"/>
      <c r="AH726" s="302" t="n"/>
      <c r="AI726" s="302" t="n"/>
    </row>
    <row r="727" ht="10.5" customHeight="1" s="412">
      <c r="A727" s="302" t="n"/>
      <c r="B727" s="302" t="n"/>
      <c r="C727" s="302" t="n"/>
      <c r="D727" s="302" t="n"/>
      <c r="E727" s="302" t="n"/>
      <c r="F727" s="302" t="n"/>
      <c r="G727" s="302" t="n"/>
      <c r="H727" s="377"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c r="AD727" s="302" t="n"/>
      <c r="AE727" s="302" t="n"/>
      <c r="AF727" s="302" t="n"/>
      <c r="AG727" s="302" t="n"/>
      <c r="AH727" s="302" t="n"/>
      <c r="AI727" s="302" t="n"/>
    </row>
    <row r="728" ht="10.5" customHeight="1" s="412">
      <c r="A728" s="302" t="n"/>
      <c r="B728" s="302" t="n"/>
      <c r="C728" s="302" t="n"/>
      <c r="D728" s="302" t="n"/>
      <c r="E728" s="302" t="n"/>
      <c r="F728" s="302" t="n"/>
      <c r="G728" s="302" t="n"/>
      <c r="H728" s="377"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c r="AD728" s="302" t="n"/>
      <c r="AE728" s="302" t="n"/>
      <c r="AF728" s="302" t="n"/>
      <c r="AG728" s="302" t="n"/>
      <c r="AH728" s="302" t="n"/>
      <c r="AI728" s="302" t="n"/>
    </row>
    <row r="729" ht="10.5" customHeight="1" s="412">
      <c r="A729" s="302" t="n"/>
      <c r="B729" s="302" t="n"/>
      <c r="C729" s="302" t="n"/>
      <c r="D729" s="302" t="n"/>
      <c r="E729" s="302" t="n"/>
      <c r="F729" s="302" t="n"/>
      <c r="G729" s="302" t="n"/>
      <c r="H729" s="377"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c r="AD729" s="302" t="n"/>
      <c r="AE729" s="302" t="n"/>
      <c r="AF729" s="302" t="n"/>
      <c r="AG729" s="302" t="n"/>
      <c r="AH729" s="302" t="n"/>
      <c r="AI729" s="302" t="n"/>
    </row>
    <row r="730" ht="10.5" customHeight="1" s="412">
      <c r="A730" s="302" t="n"/>
      <c r="B730" s="302" t="n"/>
      <c r="C730" s="302" t="n"/>
      <c r="D730" s="302" t="n"/>
      <c r="E730" s="302" t="n"/>
      <c r="F730" s="302" t="n"/>
      <c r="G730" s="302" t="n"/>
      <c r="H730" s="377"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c r="AD730" s="302" t="n"/>
      <c r="AE730" s="302" t="n"/>
      <c r="AF730" s="302" t="n"/>
      <c r="AG730" s="302" t="n"/>
      <c r="AH730" s="302" t="n"/>
      <c r="AI730" s="302" t="n"/>
    </row>
    <row r="731" ht="10.5" customHeight="1" s="412">
      <c r="A731" s="302" t="n"/>
      <c r="B731" s="302" t="n"/>
      <c r="C731" s="302" t="n"/>
      <c r="D731" s="302" t="n"/>
      <c r="E731" s="302" t="n"/>
      <c r="F731" s="302" t="n"/>
      <c r="G731" s="302" t="n"/>
      <c r="H731" s="377"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c r="AD731" s="302" t="n"/>
      <c r="AE731" s="302" t="n"/>
      <c r="AF731" s="302" t="n"/>
      <c r="AG731" s="302" t="n"/>
      <c r="AH731" s="302" t="n"/>
      <c r="AI731" s="302" t="n"/>
    </row>
    <row r="732" ht="10.5" customHeight="1" s="412">
      <c r="A732" s="302" t="n"/>
      <c r="B732" s="302" t="n"/>
      <c r="C732" s="302" t="n"/>
      <c r="D732" s="302" t="n"/>
      <c r="E732" s="302" t="n"/>
      <c r="F732" s="302" t="n"/>
      <c r="G732" s="302" t="n"/>
      <c r="H732" s="377"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c r="AD732" s="302" t="n"/>
      <c r="AE732" s="302" t="n"/>
      <c r="AF732" s="302" t="n"/>
      <c r="AG732" s="302" t="n"/>
      <c r="AH732" s="302" t="n"/>
      <c r="AI732" s="302" t="n"/>
    </row>
    <row r="733" ht="10.5" customHeight="1" s="412">
      <c r="A733" s="302" t="n"/>
      <c r="B733" s="302" t="n"/>
      <c r="C733" s="302" t="n"/>
      <c r="D733" s="302" t="n"/>
      <c r="E733" s="302" t="n"/>
      <c r="F733" s="302" t="n"/>
      <c r="G733" s="302" t="n"/>
      <c r="H733" s="377"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c r="AD733" s="302" t="n"/>
      <c r="AE733" s="302" t="n"/>
      <c r="AF733" s="302" t="n"/>
      <c r="AG733" s="302" t="n"/>
      <c r="AH733" s="302" t="n"/>
      <c r="AI733" s="302" t="n"/>
    </row>
    <row r="734" ht="10.5" customHeight="1" s="412">
      <c r="A734" s="302" t="n"/>
      <c r="B734" s="302" t="n"/>
      <c r="C734" s="302" t="n"/>
      <c r="D734" s="302" t="n"/>
      <c r="E734" s="302" t="n"/>
      <c r="F734" s="302" t="n"/>
      <c r="G734" s="302" t="n"/>
      <c r="H734" s="377"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c r="AD734" s="302" t="n"/>
      <c r="AE734" s="302" t="n"/>
      <c r="AF734" s="302" t="n"/>
      <c r="AG734" s="302" t="n"/>
      <c r="AH734" s="302" t="n"/>
      <c r="AI734" s="302" t="n"/>
    </row>
    <row r="735" ht="10.5" customHeight="1" s="412">
      <c r="A735" s="302" t="n"/>
      <c r="B735" s="302" t="n"/>
      <c r="C735" s="302" t="n"/>
      <c r="D735" s="302" t="n"/>
      <c r="E735" s="302" t="n"/>
      <c r="F735" s="302" t="n"/>
      <c r="G735" s="302" t="n"/>
      <c r="H735" s="377"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c r="AD735" s="302" t="n"/>
      <c r="AE735" s="302" t="n"/>
      <c r="AF735" s="302" t="n"/>
      <c r="AG735" s="302" t="n"/>
      <c r="AH735" s="302" t="n"/>
      <c r="AI735" s="302" t="n"/>
    </row>
    <row r="736" ht="10.5" customHeight="1" s="412">
      <c r="A736" s="302" t="n"/>
      <c r="B736" s="302" t="n"/>
      <c r="C736" s="302" t="n"/>
      <c r="D736" s="302" t="n"/>
      <c r="E736" s="302" t="n"/>
      <c r="F736" s="302" t="n"/>
      <c r="G736" s="302" t="n"/>
      <c r="H736" s="377"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c r="AD736" s="302" t="n"/>
      <c r="AE736" s="302" t="n"/>
      <c r="AF736" s="302" t="n"/>
      <c r="AG736" s="302" t="n"/>
      <c r="AH736" s="302" t="n"/>
      <c r="AI736" s="302" t="n"/>
    </row>
    <row r="737" ht="10.5" customHeight="1" s="412">
      <c r="A737" s="302" t="n"/>
      <c r="B737" s="302" t="n"/>
      <c r="C737" s="302" t="n"/>
      <c r="D737" s="302" t="n"/>
      <c r="E737" s="302" t="n"/>
      <c r="F737" s="302" t="n"/>
      <c r="G737" s="302" t="n"/>
      <c r="H737" s="377"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c r="AD737" s="302" t="n"/>
      <c r="AE737" s="302" t="n"/>
      <c r="AF737" s="302" t="n"/>
      <c r="AG737" s="302" t="n"/>
      <c r="AH737" s="302" t="n"/>
      <c r="AI737" s="302" t="n"/>
    </row>
    <row r="738" ht="10.5" customHeight="1" s="412">
      <c r="A738" s="302" t="n"/>
      <c r="B738" s="302" t="n"/>
      <c r="C738" s="302" t="n"/>
      <c r="D738" s="302" t="n"/>
      <c r="E738" s="302" t="n"/>
      <c r="F738" s="302" t="n"/>
      <c r="G738" s="302" t="n"/>
      <c r="H738" s="377"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c r="AD738" s="302" t="n"/>
      <c r="AE738" s="302" t="n"/>
      <c r="AF738" s="302" t="n"/>
      <c r="AG738" s="302" t="n"/>
      <c r="AH738" s="302" t="n"/>
      <c r="AI738" s="302" t="n"/>
    </row>
    <row r="739" ht="10.5" customHeight="1" s="412">
      <c r="A739" s="302" t="n"/>
      <c r="B739" s="302" t="n"/>
      <c r="C739" s="302" t="n"/>
      <c r="D739" s="302" t="n"/>
      <c r="E739" s="302" t="n"/>
      <c r="F739" s="302" t="n"/>
      <c r="G739" s="302" t="n"/>
      <c r="H739" s="377"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c r="AD739" s="302" t="n"/>
      <c r="AE739" s="302" t="n"/>
      <c r="AF739" s="302" t="n"/>
      <c r="AG739" s="302" t="n"/>
      <c r="AH739" s="302" t="n"/>
      <c r="AI739" s="302" t="n"/>
    </row>
    <row r="740" ht="10.5" customHeight="1" s="412">
      <c r="A740" s="302" t="n"/>
      <c r="B740" s="302" t="n"/>
      <c r="C740" s="302" t="n"/>
      <c r="D740" s="302" t="n"/>
      <c r="E740" s="302" t="n"/>
      <c r="F740" s="302" t="n"/>
      <c r="G740" s="302" t="n"/>
      <c r="H740" s="377"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c r="AD740" s="302" t="n"/>
      <c r="AE740" s="302" t="n"/>
      <c r="AF740" s="302" t="n"/>
      <c r="AG740" s="302" t="n"/>
      <c r="AH740" s="302" t="n"/>
      <c r="AI740" s="302" t="n"/>
    </row>
    <row r="741" ht="10.5" customHeight="1" s="412">
      <c r="A741" s="302" t="n"/>
      <c r="B741" s="302" t="n"/>
      <c r="C741" s="302" t="n"/>
      <c r="D741" s="302" t="n"/>
      <c r="E741" s="302" t="n"/>
      <c r="F741" s="302" t="n"/>
      <c r="G741" s="302" t="n"/>
      <c r="H741" s="377"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c r="AD741" s="302" t="n"/>
      <c r="AE741" s="302" t="n"/>
      <c r="AF741" s="302" t="n"/>
      <c r="AG741" s="302" t="n"/>
      <c r="AH741" s="302" t="n"/>
      <c r="AI741" s="302" t="n"/>
    </row>
    <row r="742" ht="10.5" customHeight="1" s="412">
      <c r="A742" s="302" t="n"/>
      <c r="B742" s="302" t="n"/>
      <c r="C742" s="302" t="n"/>
      <c r="D742" s="302" t="n"/>
      <c r="E742" s="302" t="n"/>
      <c r="F742" s="302" t="n"/>
      <c r="G742" s="302" t="n"/>
      <c r="H742" s="377"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c r="AD742" s="302" t="n"/>
      <c r="AE742" s="302" t="n"/>
      <c r="AF742" s="302" t="n"/>
      <c r="AG742" s="302" t="n"/>
      <c r="AH742" s="302" t="n"/>
      <c r="AI742" s="302" t="n"/>
    </row>
    <row r="743" ht="10.5" customHeight="1" s="412">
      <c r="A743" s="302" t="n"/>
      <c r="B743" s="302" t="n"/>
      <c r="C743" s="302" t="n"/>
      <c r="D743" s="302" t="n"/>
      <c r="E743" s="302" t="n"/>
      <c r="F743" s="302" t="n"/>
      <c r="G743" s="302" t="n"/>
      <c r="H743" s="377"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c r="AD743" s="302" t="n"/>
      <c r="AE743" s="302" t="n"/>
      <c r="AF743" s="302" t="n"/>
      <c r="AG743" s="302" t="n"/>
      <c r="AH743" s="302" t="n"/>
      <c r="AI743" s="302" t="n"/>
    </row>
    <row r="744" ht="10.5" customHeight="1" s="412">
      <c r="A744" s="302" t="n"/>
      <c r="B744" s="302" t="n"/>
      <c r="C744" s="302" t="n"/>
      <c r="D744" s="302" t="n"/>
      <c r="E744" s="302" t="n"/>
      <c r="F744" s="302" t="n"/>
      <c r="G744" s="302" t="n"/>
      <c r="H744" s="377"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c r="AD744" s="302" t="n"/>
      <c r="AE744" s="302" t="n"/>
      <c r="AF744" s="302" t="n"/>
      <c r="AG744" s="302" t="n"/>
      <c r="AH744" s="302" t="n"/>
      <c r="AI744" s="302" t="n"/>
    </row>
    <row r="745" ht="10.5" customHeight="1" s="412">
      <c r="A745" s="302" t="n"/>
      <c r="B745" s="302" t="n"/>
      <c r="C745" s="302" t="n"/>
      <c r="D745" s="302" t="n"/>
      <c r="E745" s="302" t="n"/>
      <c r="F745" s="302" t="n"/>
      <c r="G745" s="302" t="n"/>
      <c r="H745" s="377"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c r="AD745" s="302" t="n"/>
      <c r="AE745" s="302" t="n"/>
      <c r="AF745" s="302" t="n"/>
      <c r="AG745" s="302" t="n"/>
      <c r="AH745" s="302" t="n"/>
      <c r="AI745" s="302" t="n"/>
    </row>
    <row r="746" ht="10.5" customHeight="1" s="412">
      <c r="A746" s="302" t="n"/>
      <c r="B746" s="302" t="n"/>
      <c r="C746" s="302" t="n"/>
      <c r="D746" s="302" t="n"/>
      <c r="E746" s="302" t="n"/>
      <c r="F746" s="302" t="n"/>
      <c r="G746" s="302" t="n"/>
      <c r="H746" s="377"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c r="AD746" s="302" t="n"/>
      <c r="AE746" s="302" t="n"/>
      <c r="AF746" s="302" t="n"/>
      <c r="AG746" s="302" t="n"/>
      <c r="AH746" s="302" t="n"/>
      <c r="AI746" s="302" t="n"/>
    </row>
    <row r="747" ht="10.5" customHeight="1" s="412">
      <c r="A747" s="302" t="n"/>
      <c r="B747" s="302" t="n"/>
      <c r="C747" s="302" t="n"/>
      <c r="D747" s="302" t="n"/>
      <c r="E747" s="302" t="n"/>
      <c r="F747" s="302" t="n"/>
      <c r="G747" s="302" t="n"/>
      <c r="H747" s="377"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c r="AD747" s="302" t="n"/>
      <c r="AE747" s="302" t="n"/>
      <c r="AF747" s="302" t="n"/>
      <c r="AG747" s="302" t="n"/>
      <c r="AH747" s="302" t="n"/>
      <c r="AI747" s="302" t="n"/>
    </row>
    <row r="748" ht="10.5" customHeight="1" s="412">
      <c r="A748" s="302" t="n"/>
      <c r="B748" s="302" t="n"/>
      <c r="C748" s="302" t="n"/>
      <c r="D748" s="302" t="n"/>
      <c r="E748" s="302" t="n"/>
      <c r="F748" s="302" t="n"/>
      <c r="G748" s="302" t="n"/>
      <c r="H748" s="377"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c r="AD748" s="302" t="n"/>
      <c r="AE748" s="302" t="n"/>
      <c r="AF748" s="302" t="n"/>
      <c r="AG748" s="302" t="n"/>
      <c r="AH748" s="302" t="n"/>
      <c r="AI748" s="302" t="n"/>
    </row>
    <row r="749" ht="10.5" customHeight="1" s="412">
      <c r="A749" s="302" t="n"/>
      <c r="B749" s="302" t="n"/>
      <c r="C749" s="302" t="n"/>
      <c r="D749" s="302" t="n"/>
      <c r="E749" s="302" t="n"/>
      <c r="F749" s="302" t="n"/>
      <c r="G749" s="302" t="n"/>
      <c r="H749" s="377"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c r="AD749" s="302" t="n"/>
      <c r="AE749" s="302" t="n"/>
      <c r="AF749" s="302" t="n"/>
      <c r="AG749" s="302" t="n"/>
      <c r="AH749" s="302" t="n"/>
      <c r="AI749" s="302" t="n"/>
    </row>
    <row r="750" ht="10.5" customHeight="1" s="412">
      <c r="A750" s="302" t="n"/>
      <c r="B750" s="302" t="n"/>
      <c r="C750" s="302" t="n"/>
      <c r="D750" s="302" t="n"/>
      <c r="E750" s="302" t="n"/>
      <c r="F750" s="302" t="n"/>
      <c r="G750" s="302" t="n"/>
      <c r="H750" s="377"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c r="AD750" s="302" t="n"/>
      <c r="AE750" s="302" t="n"/>
      <c r="AF750" s="302" t="n"/>
      <c r="AG750" s="302" t="n"/>
      <c r="AH750" s="302" t="n"/>
      <c r="AI750" s="302" t="n"/>
    </row>
    <row r="751" ht="10.5" customHeight="1" s="412">
      <c r="A751" s="302" t="n"/>
      <c r="B751" s="302" t="n"/>
      <c r="C751" s="302" t="n"/>
      <c r="D751" s="302" t="n"/>
      <c r="E751" s="302" t="n"/>
      <c r="F751" s="302" t="n"/>
      <c r="G751" s="302" t="n"/>
      <c r="H751" s="377"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c r="AD751" s="302" t="n"/>
      <c r="AE751" s="302" t="n"/>
      <c r="AF751" s="302" t="n"/>
      <c r="AG751" s="302" t="n"/>
      <c r="AH751" s="302" t="n"/>
      <c r="AI751" s="302" t="n"/>
    </row>
    <row r="752" ht="10.5" customHeight="1" s="412">
      <c r="A752" s="302" t="n"/>
      <c r="B752" s="302" t="n"/>
      <c r="C752" s="302" t="n"/>
      <c r="D752" s="302" t="n"/>
      <c r="E752" s="302" t="n"/>
      <c r="F752" s="302" t="n"/>
      <c r="G752" s="302" t="n"/>
      <c r="H752" s="377"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c r="AD752" s="302" t="n"/>
      <c r="AE752" s="302" t="n"/>
      <c r="AF752" s="302" t="n"/>
      <c r="AG752" s="302" t="n"/>
      <c r="AH752" s="302" t="n"/>
      <c r="AI752" s="302" t="n"/>
    </row>
    <row r="753" ht="10.5" customHeight="1" s="412">
      <c r="A753" s="302" t="n"/>
      <c r="B753" s="302" t="n"/>
      <c r="C753" s="302" t="n"/>
      <c r="D753" s="302" t="n"/>
      <c r="E753" s="302" t="n"/>
      <c r="F753" s="302" t="n"/>
      <c r="G753" s="302" t="n"/>
      <c r="H753" s="377"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c r="AD753" s="302" t="n"/>
      <c r="AE753" s="302" t="n"/>
      <c r="AF753" s="302" t="n"/>
      <c r="AG753" s="302" t="n"/>
      <c r="AH753" s="302" t="n"/>
      <c r="AI753" s="302" t="n"/>
    </row>
    <row r="754" ht="10.5" customHeight="1" s="412">
      <c r="A754" s="302" t="n"/>
      <c r="B754" s="302" t="n"/>
      <c r="C754" s="302" t="n"/>
      <c r="D754" s="302" t="n"/>
      <c r="E754" s="302" t="n"/>
      <c r="F754" s="302" t="n"/>
      <c r="G754" s="302" t="n"/>
      <c r="H754" s="377"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c r="AD754" s="302" t="n"/>
      <c r="AE754" s="302" t="n"/>
      <c r="AF754" s="302" t="n"/>
      <c r="AG754" s="302" t="n"/>
      <c r="AH754" s="302" t="n"/>
      <c r="AI754" s="302" t="n"/>
    </row>
    <row r="755" ht="10.5" customHeight="1" s="412">
      <c r="A755" s="302" t="n"/>
      <c r="B755" s="302" t="n"/>
      <c r="C755" s="302" t="n"/>
      <c r="D755" s="302" t="n"/>
      <c r="E755" s="302" t="n"/>
      <c r="F755" s="302" t="n"/>
      <c r="G755" s="302" t="n"/>
      <c r="H755" s="377"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c r="AD755" s="302" t="n"/>
      <c r="AE755" s="302" t="n"/>
      <c r="AF755" s="302" t="n"/>
      <c r="AG755" s="302" t="n"/>
      <c r="AH755" s="302" t="n"/>
      <c r="AI755" s="302" t="n"/>
    </row>
    <row r="756" ht="10.5" customHeight="1" s="412">
      <c r="A756" s="302" t="n"/>
      <c r="B756" s="302" t="n"/>
      <c r="C756" s="302" t="n"/>
      <c r="D756" s="302" t="n"/>
      <c r="E756" s="302" t="n"/>
      <c r="F756" s="302" t="n"/>
      <c r="G756" s="302" t="n"/>
      <c r="H756" s="377"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c r="AD756" s="302" t="n"/>
      <c r="AE756" s="302" t="n"/>
      <c r="AF756" s="302" t="n"/>
      <c r="AG756" s="302" t="n"/>
      <c r="AH756" s="302" t="n"/>
      <c r="AI756" s="302" t="n"/>
    </row>
    <row r="757" ht="10.5" customHeight="1" s="412">
      <c r="A757" s="302" t="n"/>
      <c r="B757" s="302" t="n"/>
      <c r="C757" s="302" t="n"/>
      <c r="D757" s="302" t="n"/>
      <c r="E757" s="302" t="n"/>
      <c r="F757" s="302" t="n"/>
      <c r="G757" s="302" t="n"/>
      <c r="H757" s="377"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c r="AD757" s="302" t="n"/>
      <c r="AE757" s="302" t="n"/>
      <c r="AF757" s="302" t="n"/>
      <c r="AG757" s="302" t="n"/>
      <c r="AH757" s="302" t="n"/>
      <c r="AI757" s="302" t="n"/>
    </row>
    <row r="758" ht="10.5" customHeight="1" s="412">
      <c r="A758" s="302" t="n"/>
      <c r="B758" s="302" t="n"/>
      <c r="C758" s="302" t="n"/>
      <c r="D758" s="302" t="n"/>
      <c r="E758" s="302" t="n"/>
      <c r="F758" s="302" t="n"/>
      <c r="G758" s="302" t="n"/>
      <c r="H758" s="377"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c r="AD758" s="302" t="n"/>
      <c r="AE758" s="302" t="n"/>
      <c r="AF758" s="302" t="n"/>
      <c r="AG758" s="302" t="n"/>
      <c r="AH758" s="302" t="n"/>
      <c r="AI758" s="302" t="n"/>
    </row>
    <row r="759" ht="10.5" customHeight="1" s="412">
      <c r="A759" s="302" t="n"/>
      <c r="B759" s="302" t="n"/>
      <c r="C759" s="302" t="n"/>
      <c r="D759" s="302" t="n"/>
      <c r="E759" s="302" t="n"/>
      <c r="F759" s="302" t="n"/>
      <c r="G759" s="302" t="n"/>
      <c r="H759" s="377"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c r="AD759" s="302" t="n"/>
      <c r="AE759" s="302" t="n"/>
      <c r="AF759" s="302" t="n"/>
      <c r="AG759" s="302" t="n"/>
      <c r="AH759" s="302" t="n"/>
      <c r="AI759" s="302" t="n"/>
    </row>
    <row r="760" ht="10.5" customHeight="1" s="412">
      <c r="A760" s="302" t="n"/>
      <c r="B760" s="302" t="n"/>
      <c r="C760" s="302" t="n"/>
      <c r="D760" s="302" t="n"/>
      <c r="E760" s="302" t="n"/>
      <c r="F760" s="302" t="n"/>
      <c r="G760" s="302" t="n"/>
      <c r="H760" s="377"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c r="AD760" s="302" t="n"/>
      <c r="AE760" s="302" t="n"/>
      <c r="AF760" s="302" t="n"/>
      <c r="AG760" s="302" t="n"/>
      <c r="AH760" s="302" t="n"/>
      <c r="AI760" s="302" t="n"/>
    </row>
    <row r="761" ht="10.5" customHeight="1" s="412">
      <c r="A761" s="302" t="n"/>
      <c r="B761" s="302" t="n"/>
      <c r="C761" s="302" t="n"/>
      <c r="D761" s="302" t="n"/>
      <c r="E761" s="302" t="n"/>
      <c r="F761" s="302" t="n"/>
      <c r="G761" s="302" t="n"/>
      <c r="H761" s="377"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c r="AD761" s="302" t="n"/>
      <c r="AE761" s="302" t="n"/>
      <c r="AF761" s="302" t="n"/>
      <c r="AG761" s="302" t="n"/>
      <c r="AH761" s="302" t="n"/>
      <c r="AI761" s="302" t="n"/>
    </row>
    <row r="762" ht="10.5" customHeight="1" s="412">
      <c r="A762" s="302" t="n"/>
      <c r="B762" s="302" t="n"/>
      <c r="C762" s="302" t="n"/>
      <c r="D762" s="302" t="n"/>
      <c r="E762" s="302" t="n"/>
      <c r="F762" s="302" t="n"/>
      <c r="G762" s="302" t="n"/>
      <c r="H762" s="377"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c r="AD762" s="302" t="n"/>
      <c r="AE762" s="302" t="n"/>
      <c r="AF762" s="302" t="n"/>
      <c r="AG762" s="302" t="n"/>
      <c r="AH762" s="302" t="n"/>
      <c r="AI762" s="302" t="n"/>
    </row>
    <row r="763" ht="10.5" customHeight="1" s="412">
      <c r="A763" s="302" t="n"/>
      <c r="B763" s="302" t="n"/>
      <c r="C763" s="302" t="n"/>
      <c r="D763" s="302" t="n"/>
      <c r="E763" s="302" t="n"/>
      <c r="F763" s="302" t="n"/>
      <c r="G763" s="302" t="n"/>
      <c r="H763" s="377"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c r="AD763" s="302" t="n"/>
      <c r="AE763" s="302" t="n"/>
      <c r="AF763" s="302" t="n"/>
      <c r="AG763" s="302" t="n"/>
      <c r="AH763" s="302" t="n"/>
      <c r="AI763" s="302" t="n"/>
    </row>
    <row r="764" ht="10.5" customHeight="1" s="412">
      <c r="A764" s="302" t="n"/>
      <c r="B764" s="302" t="n"/>
      <c r="C764" s="302" t="n"/>
      <c r="D764" s="302" t="n"/>
      <c r="E764" s="302" t="n"/>
      <c r="F764" s="302" t="n"/>
      <c r="G764" s="302" t="n"/>
      <c r="H764" s="377"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c r="AD764" s="302" t="n"/>
      <c r="AE764" s="302" t="n"/>
      <c r="AF764" s="302" t="n"/>
      <c r="AG764" s="302" t="n"/>
      <c r="AH764" s="302" t="n"/>
      <c r="AI764" s="302" t="n"/>
    </row>
    <row r="765" ht="10.5" customHeight="1" s="412">
      <c r="A765" s="302" t="n"/>
      <c r="B765" s="302" t="n"/>
      <c r="C765" s="302" t="n"/>
      <c r="D765" s="302" t="n"/>
      <c r="E765" s="302" t="n"/>
      <c r="F765" s="302" t="n"/>
      <c r="G765" s="302" t="n"/>
      <c r="H765" s="377"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c r="AD765" s="302" t="n"/>
      <c r="AE765" s="302" t="n"/>
      <c r="AF765" s="302" t="n"/>
      <c r="AG765" s="302" t="n"/>
      <c r="AH765" s="302" t="n"/>
      <c r="AI765" s="302" t="n"/>
    </row>
    <row r="766" ht="10.5" customHeight="1" s="412">
      <c r="A766" s="302" t="n"/>
      <c r="B766" s="302" t="n"/>
      <c r="C766" s="302" t="n"/>
      <c r="D766" s="302" t="n"/>
      <c r="E766" s="302" t="n"/>
      <c r="F766" s="302" t="n"/>
      <c r="G766" s="302" t="n"/>
      <c r="H766" s="377"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c r="AD766" s="302" t="n"/>
      <c r="AE766" s="302" t="n"/>
      <c r="AF766" s="302" t="n"/>
      <c r="AG766" s="302" t="n"/>
      <c r="AH766" s="302" t="n"/>
      <c r="AI766" s="302" t="n"/>
    </row>
    <row r="767" ht="10.5" customHeight="1" s="412">
      <c r="A767" s="302" t="n"/>
      <c r="B767" s="302" t="n"/>
      <c r="C767" s="302" t="n"/>
      <c r="D767" s="302" t="n"/>
      <c r="E767" s="302" t="n"/>
      <c r="F767" s="302" t="n"/>
      <c r="G767" s="302" t="n"/>
      <c r="H767" s="377"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c r="AD767" s="302" t="n"/>
      <c r="AE767" s="302" t="n"/>
      <c r="AF767" s="302" t="n"/>
      <c r="AG767" s="302" t="n"/>
      <c r="AH767" s="302" t="n"/>
      <c r="AI767" s="302" t="n"/>
    </row>
    <row r="768" ht="10.5" customHeight="1" s="412">
      <c r="A768" s="302" t="n"/>
      <c r="B768" s="302" t="n"/>
      <c r="C768" s="302" t="n"/>
      <c r="D768" s="302" t="n"/>
      <c r="E768" s="302" t="n"/>
      <c r="F768" s="302" t="n"/>
      <c r="G768" s="302" t="n"/>
      <c r="H768" s="377"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c r="AD768" s="302" t="n"/>
      <c r="AE768" s="302" t="n"/>
      <c r="AF768" s="302" t="n"/>
      <c r="AG768" s="302" t="n"/>
      <c r="AH768" s="302" t="n"/>
      <c r="AI768" s="302" t="n"/>
    </row>
    <row r="769" ht="10.5" customHeight="1" s="412">
      <c r="A769" s="302" t="n"/>
      <c r="B769" s="302" t="n"/>
      <c r="C769" s="302" t="n"/>
      <c r="D769" s="302" t="n"/>
      <c r="E769" s="302" t="n"/>
      <c r="F769" s="302" t="n"/>
      <c r="G769" s="302" t="n"/>
      <c r="H769" s="377"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c r="AD769" s="302" t="n"/>
      <c r="AE769" s="302" t="n"/>
      <c r="AF769" s="302" t="n"/>
      <c r="AG769" s="302" t="n"/>
      <c r="AH769" s="302" t="n"/>
      <c r="AI769" s="302" t="n"/>
    </row>
    <row r="770" ht="10.5" customHeight="1" s="412">
      <c r="A770" s="302" t="n"/>
      <c r="B770" s="302" t="n"/>
      <c r="C770" s="302" t="n"/>
      <c r="D770" s="302" t="n"/>
      <c r="E770" s="302" t="n"/>
      <c r="F770" s="302" t="n"/>
      <c r="G770" s="302" t="n"/>
      <c r="H770" s="377"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c r="AD770" s="302" t="n"/>
      <c r="AE770" s="302" t="n"/>
      <c r="AF770" s="302" t="n"/>
      <c r="AG770" s="302" t="n"/>
      <c r="AH770" s="302" t="n"/>
      <c r="AI770" s="302" t="n"/>
    </row>
    <row r="771" ht="10.5" customHeight="1" s="412">
      <c r="A771" s="302" t="n"/>
      <c r="B771" s="302" t="n"/>
      <c r="C771" s="302" t="n"/>
      <c r="D771" s="302" t="n"/>
      <c r="E771" s="302" t="n"/>
      <c r="F771" s="302" t="n"/>
      <c r="G771" s="302" t="n"/>
      <c r="H771" s="377"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c r="AD771" s="302" t="n"/>
      <c r="AE771" s="302" t="n"/>
      <c r="AF771" s="302" t="n"/>
      <c r="AG771" s="302" t="n"/>
      <c r="AH771" s="302" t="n"/>
      <c r="AI771" s="302" t="n"/>
    </row>
    <row r="772" ht="10.5" customHeight="1" s="412">
      <c r="A772" s="302" t="n"/>
      <c r="B772" s="302" t="n"/>
      <c r="C772" s="302" t="n"/>
      <c r="D772" s="302" t="n"/>
      <c r="E772" s="302" t="n"/>
      <c r="F772" s="302" t="n"/>
      <c r="G772" s="302" t="n"/>
      <c r="H772" s="377"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c r="AD772" s="302" t="n"/>
      <c r="AE772" s="302" t="n"/>
      <c r="AF772" s="302" t="n"/>
      <c r="AG772" s="302" t="n"/>
      <c r="AH772" s="302" t="n"/>
      <c r="AI772" s="302" t="n"/>
    </row>
    <row r="773" ht="10.5" customHeight="1" s="412">
      <c r="A773" s="302" t="n"/>
      <c r="B773" s="302" t="n"/>
      <c r="C773" s="302" t="n"/>
      <c r="D773" s="302" t="n"/>
      <c r="E773" s="302" t="n"/>
      <c r="F773" s="302" t="n"/>
      <c r="G773" s="302" t="n"/>
      <c r="H773" s="377"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c r="AD773" s="302" t="n"/>
      <c r="AE773" s="302" t="n"/>
      <c r="AF773" s="302" t="n"/>
      <c r="AG773" s="302" t="n"/>
      <c r="AH773" s="302" t="n"/>
      <c r="AI773" s="302" t="n"/>
    </row>
    <row r="774" ht="10.5" customHeight="1" s="412">
      <c r="A774" s="302" t="n"/>
      <c r="B774" s="302" t="n"/>
      <c r="C774" s="302" t="n"/>
      <c r="D774" s="302" t="n"/>
      <c r="E774" s="302" t="n"/>
      <c r="F774" s="302" t="n"/>
      <c r="G774" s="302" t="n"/>
      <c r="H774" s="377"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c r="AD774" s="302" t="n"/>
      <c r="AE774" s="302" t="n"/>
      <c r="AF774" s="302" t="n"/>
      <c r="AG774" s="302" t="n"/>
      <c r="AH774" s="302" t="n"/>
      <c r="AI774" s="302" t="n"/>
    </row>
    <row r="775" ht="10.5" customHeight="1" s="412">
      <c r="A775" s="302" t="n"/>
      <c r="B775" s="302" t="n"/>
      <c r="C775" s="302" t="n"/>
      <c r="D775" s="302" t="n"/>
      <c r="E775" s="302" t="n"/>
      <c r="F775" s="302" t="n"/>
      <c r="G775" s="302" t="n"/>
      <c r="H775" s="377"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c r="AD775" s="302" t="n"/>
      <c r="AE775" s="302" t="n"/>
      <c r="AF775" s="302" t="n"/>
      <c r="AG775" s="302" t="n"/>
      <c r="AH775" s="302" t="n"/>
      <c r="AI775" s="302" t="n"/>
    </row>
    <row r="776" ht="10.5" customHeight="1" s="412">
      <c r="A776" s="302" t="n"/>
      <c r="B776" s="302" t="n"/>
      <c r="C776" s="302" t="n"/>
      <c r="D776" s="302" t="n"/>
      <c r="E776" s="302" t="n"/>
      <c r="F776" s="302" t="n"/>
      <c r="G776" s="302" t="n"/>
      <c r="H776" s="377"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c r="AD776" s="302" t="n"/>
      <c r="AE776" s="302" t="n"/>
      <c r="AF776" s="302" t="n"/>
      <c r="AG776" s="302" t="n"/>
      <c r="AH776" s="302" t="n"/>
      <c r="AI776" s="302" t="n"/>
    </row>
    <row r="777" ht="10.5" customHeight="1" s="412">
      <c r="A777" s="302" t="n"/>
      <c r="B777" s="302" t="n"/>
      <c r="C777" s="302" t="n"/>
      <c r="D777" s="302" t="n"/>
      <c r="E777" s="302" t="n"/>
      <c r="F777" s="302" t="n"/>
      <c r="G777" s="302" t="n"/>
      <c r="H777" s="377"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c r="AD777" s="302" t="n"/>
      <c r="AE777" s="302" t="n"/>
      <c r="AF777" s="302" t="n"/>
      <c r="AG777" s="302" t="n"/>
      <c r="AH777" s="302" t="n"/>
      <c r="AI777" s="302" t="n"/>
    </row>
    <row r="778" ht="10.5" customHeight="1" s="412">
      <c r="A778" s="302" t="n"/>
      <c r="B778" s="302" t="n"/>
      <c r="C778" s="302" t="n"/>
      <c r="D778" s="302" t="n"/>
      <c r="E778" s="302" t="n"/>
      <c r="F778" s="302" t="n"/>
      <c r="G778" s="302" t="n"/>
      <c r="H778" s="377"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c r="AD778" s="302" t="n"/>
      <c r="AE778" s="302" t="n"/>
      <c r="AF778" s="302" t="n"/>
      <c r="AG778" s="302" t="n"/>
      <c r="AH778" s="302" t="n"/>
      <c r="AI778" s="302" t="n"/>
    </row>
    <row r="779" ht="10.5" customHeight="1" s="412">
      <c r="A779" s="302" t="n"/>
      <c r="B779" s="302" t="n"/>
      <c r="C779" s="302" t="n"/>
      <c r="D779" s="302" t="n"/>
      <c r="E779" s="302" t="n"/>
      <c r="F779" s="302" t="n"/>
      <c r="G779" s="302" t="n"/>
      <c r="H779" s="377"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c r="AD779" s="302" t="n"/>
      <c r="AE779" s="302" t="n"/>
      <c r="AF779" s="302" t="n"/>
      <c r="AG779" s="302" t="n"/>
      <c r="AH779" s="302" t="n"/>
      <c r="AI779" s="302" t="n"/>
    </row>
    <row r="780" ht="10.5" customHeight="1" s="412">
      <c r="A780" s="302" t="n"/>
      <c r="B780" s="302" t="n"/>
      <c r="C780" s="302" t="n"/>
      <c r="D780" s="302" t="n"/>
      <c r="E780" s="302" t="n"/>
      <c r="F780" s="302" t="n"/>
      <c r="G780" s="302" t="n"/>
      <c r="H780" s="377"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c r="AD780" s="302" t="n"/>
      <c r="AE780" s="302" t="n"/>
      <c r="AF780" s="302" t="n"/>
      <c r="AG780" s="302" t="n"/>
      <c r="AH780" s="302" t="n"/>
      <c r="AI780" s="302" t="n"/>
    </row>
    <row r="781" ht="10.5" customHeight="1" s="412">
      <c r="A781" s="302" t="n"/>
      <c r="B781" s="302" t="n"/>
      <c r="C781" s="302" t="n"/>
      <c r="D781" s="302" t="n"/>
      <c r="E781" s="302" t="n"/>
      <c r="F781" s="302" t="n"/>
      <c r="G781" s="302" t="n"/>
      <c r="H781" s="377"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c r="AD781" s="302" t="n"/>
      <c r="AE781" s="302" t="n"/>
      <c r="AF781" s="302" t="n"/>
      <c r="AG781" s="302" t="n"/>
      <c r="AH781" s="302" t="n"/>
      <c r="AI781" s="302" t="n"/>
    </row>
    <row r="782" ht="10.5" customHeight="1" s="412">
      <c r="A782" s="302" t="n"/>
      <c r="B782" s="302" t="n"/>
      <c r="C782" s="302" t="n"/>
      <c r="D782" s="302" t="n"/>
      <c r="E782" s="302" t="n"/>
      <c r="F782" s="302" t="n"/>
      <c r="G782" s="302" t="n"/>
      <c r="H782" s="377"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c r="AD782" s="302" t="n"/>
      <c r="AE782" s="302" t="n"/>
      <c r="AF782" s="302" t="n"/>
      <c r="AG782" s="302" t="n"/>
      <c r="AH782" s="302" t="n"/>
      <c r="AI782" s="302" t="n"/>
    </row>
    <row r="783" ht="10.5" customHeight="1" s="412">
      <c r="A783" s="302" t="n"/>
      <c r="B783" s="302" t="n"/>
      <c r="C783" s="302" t="n"/>
      <c r="D783" s="302" t="n"/>
      <c r="E783" s="302" t="n"/>
      <c r="F783" s="302" t="n"/>
      <c r="G783" s="302" t="n"/>
      <c r="H783" s="377"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c r="AD783" s="302" t="n"/>
      <c r="AE783" s="302" t="n"/>
      <c r="AF783" s="302" t="n"/>
      <c r="AG783" s="302" t="n"/>
      <c r="AH783" s="302" t="n"/>
      <c r="AI783" s="302" t="n"/>
    </row>
    <row r="784" ht="10.5" customHeight="1" s="412">
      <c r="A784" s="302" t="n"/>
      <c r="B784" s="302" t="n"/>
      <c r="C784" s="302" t="n"/>
      <c r="D784" s="302" t="n"/>
      <c r="E784" s="302" t="n"/>
      <c r="F784" s="302" t="n"/>
      <c r="G784" s="302" t="n"/>
      <c r="H784" s="377"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c r="AD784" s="302" t="n"/>
      <c r="AE784" s="302" t="n"/>
      <c r="AF784" s="302" t="n"/>
      <c r="AG784" s="302" t="n"/>
      <c r="AH784" s="302" t="n"/>
      <c r="AI784" s="302" t="n"/>
    </row>
    <row r="785" ht="10.5" customHeight="1" s="412">
      <c r="A785" s="302" t="n"/>
      <c r="B785" s="302" t="n"/>
      <c r="C785" s="302" t="n"/>
      <c r="D785" s="302" t="n"/>
      <c r="E785" s="302" t="n"/>
      <c r="F785" s="302" t="n"/>
      <c r="G785" s="302" t="n"/>
      <c r="H785" s="377"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c r="AD785" s="302" t="n"/>
      <c r="AE785" s="302" t="n"/>
      <c r="AF785" s="302" t="n"/>
      <c r="AG785" s="302" t="n"/>
      <c r="AH785" s="302" t="n"/>
      <c r="AI785" s="302" t="n"/>
    </row>
    <row r="786" ht="10.5" customHeight="1" s="412">
      <c r="A786" s="302" t="n"/>
      <c r="B786" s="302" t="n"/>
      <c r="C786" s="302" t="n"/>
      <c r="D786" s="302" t="n"/>
      <c r="E786" s="302" t="n"/>
      <c r="F786" s="302" t="n"/>
      <c r="G786" s="302" t="n"/>
      <c r="H786" s="377"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c r="AD786" s="302" t="n"/>
      <c r="AE786" s="302" t="n"/>
      <c r="AF786" s="302" t="n"/>
      <c r="AG786" s="302" t="n"/>
      <c r="AH786" s="302" t="n"/>
      <c r="AI786" s="302" t="n"/>
    </row>
    <row r="787" ht="10.5" customHeight="1" s="412">
      <c r="A787" s="302" t="n"/>
      <c r="B787" s="302" t="n"/>
      <c r="C787" s="302" t="n"/>
      <c r="D787" s="302" t="n"/>
      <c r="E787" s="302" t="n"/>
      <c r="F787" s="302" t="n"/>
      <c r="G787" s="302" t="n"/>
      <c r="H787" s="377"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c r="AD787" s="302" t="n"/>
      <c r="AE787" s="302" t="n"/>
      <c r="AF787" s="302" t="n"/>
      <c r="AG787" s="302" t="n"/>
      <c r="AH787" s="302" t="n"/>
      <c r="AI787" s="302" t="n"/>
    </row>
    <row r="788" ht="10.5" customHeight="1" s="412">
      <c r="A788" s="302" t="n"/>
      <c r="B788" s="302" t="n"/>
      <c r="C788" s="302" t="n"/>
      <c r="D788" s="302" t="n"/>
      <c r="E788" s="302" t="n"/>
      <c r="F788" s="302" t="n"/>
      <c r="G788" s="302" t="n"/>
      <c r="H788" s="377"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c r="AD788" s="302" t="n"/>
      <c r="AE788" s="302" t="n"/>
      <c r="AF788" s="302" t="n"/>
      <c r="AG788" s="302" t="n"/>
      <c r="AH788" s="302" t="n"/>
      <c r="AI788" s="302" t="n"/>
    </row>
    <row r="789" ht="10.5" customHeight="1" s="412">
      <c r="A789" s="302" t="n"/>
      <c r="B789" s="302" t="n"/>
      <c r="C789" s="302" t="n"/>
      <c r="D789" s="302" t="n"/>
      <c r="E789" s="302" t="n"/>
      <c r="F789" s="302" t="n"/>
      <c r="G789" s="302" t="n"/>
      <c r="H789" s="377"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c r="AD789" s="302" t="n"/>
      <c r="AE789" s="302" t="n"/>
      <c r="AF789" s="302" t="n"/>
      <c r="AG789" s="302" t="n"/>
      <c r="AH789" s="302" t="n"/>
      <c r="AI789" s="302" t="n"/>
    </row>
    <row r="790" ht="10.5" customHeight="1" s="412">
      <c r="A790" s="302" t="n"/>
      <c r="B790" s="302" t="n"/>
      <c r="C790" s="302" t="n"/>
      <c r="D790" s="302" t="n"/>
      <c r="E790" s="302" t="n"/>
      <c r="F790" s="302" t="n"/>
      <c r="G790" s="302" t="n"/>
      <c r="H790" s="377"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c r="AD790" s="302" t="n"/>
      <c r="AE790" s="302" t="n"/>
      <c r="AF790" s="302" t="n"/>
      <c r="AG790" s="302" t="n"/>
      <c r="AH790" s="302" t="n"/>
      <c r="AI790" s="302" t="n"/>
    </row>
    <row r="791" ht="10.5" customHeight="1" s="412">
      <c r="A791" s="302" t="n"/>
      <c r="B791" s="302" t="n"/>
      <c r="C791" s="302" t="n"/>
      <c r="D791" s="302" t="n"/>
      <c r="E791" s="302" t="n"/>
      <c r="F791" s="302" t="n"/>
      <c r="G791" s="302" t="n"/>
      <c r="H791" s="377"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c r="AD791" s="302" t="n"/>
      <c r="AE791" s="302" t="n"/>
      <c r="AF791" s="302" t="n"/>
      <c r="AG791" s="302" t="n"/>
      <c r="AH791" s="302" t="n"/>
      <c r="AI791" s="302" t="n"/>
    </row>
    <row r="792" ht="10.5" customHeight="1" s="412">
      <c r="A792" s="302" t="n"/>
      <c r="B792" s="302" t="n"/>
      <c r="C792" s="302" t="n"/>
      <c r="D792" s="302" t="n"/>
      <c r="E792" s="302" t="n"/>
      <c r="F792" s="302" t="n"/>
      <c r="G792" s="302" t="n"/>
      <c r="H792" s="377"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c r="AD792" s="302" t="n"/>
      <c r="AE792" s="302" t="n"/>
      <c r="AF792" s="302" t="n"/>
      <c r="AG792" s="302" t="n"/>
      <c r="AH792" s="302" t="n"/>
      <c r="AI792" s="302" t="n"/>
    </row>
    <row r="793" ht="10.5" customHeight="1" s="412">
      <c r="A793" s="302" t="n"/>
      <c r="B793" s="302" t="n"/>
      <c r="C793" s="302" t="n"/>
      <c r="D793" s="302" t="n"/>
      <c r="E793" s="302" t="n"/>
      <c r="F793" s="302" t="n"/>
      <c r="G793" s="302" t="n"/>
      <c r="H793" s="377"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c r="AD793" s="302" t="n"/>
      <c r="AE793" s="302" t="n"/>
      <c r="AF793" s="302" t="n"/>
      <c r="AG793" s="302" t="n"/>
      <c r="AH793" s="302" t="n"/>
      <c r="AI793" s="302" t="n"/>
    </row>
    <row r="794" ht="10.5" customHeight="1" s="412">
      <c r="A794" s="302" t="n"/>
      <c r="B794" s="302" t="n"/>
      <c r="C794" s="302" t="n"/>
      <c r="D794" s="302" t="n"/>
      <c r="E794" s="302" t="n"/>
      <c r="F794" s="302" t="n"/>
      <c r="G794" s="302" t="n"/>
      <c r="H794" s="377"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c r="AD794" s="302" t="n"/>
      <c r="AE794" s="302" t="n"/>
      <c r="AF794" s="302" t="n"/>
      <c r="AG794" s="302" t="n"/>
      <c r="AH794" s="302" t="n"/>
      <c r="AI794" s="302" t="n"/>
    </row>
    <row r="795" ht="10.5" customHeight="1" s="412">
      <c r="A795" s="302" t="n"/>
      <c r="B795" s="302" t="n"/>
      <c r="C795" s="302" t="n"/>
      <c r="D795" s="302" t="n"/>
      <c r="E795" s="302" t="n"/>
      <c r="F795" s="302" t="n"/>
      <c r="G795" s="302" t="n"/>
      <c r="H795" s="377"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c r="AD795" s="302" t="n"/>
      <c r="AE795" s="302" t="n"/>
      <c r="AF795" s="302" t="n"/>
      <c r="AG795" s="302" t="n"/>
      <c r="AH795" s="302" t="n"/>
      <c r="AI795" s="302" t="n"/>
    </row>
    <row r="796" ht="10.5" customHeight="1" s="412">
      <c r="A796" s="302" t="n"/>
      <c r="B796" s="302" t="n"/>
      <c r="C796" s="302" t="n"/>
      <c r="D796" s="302" t="n"/>
      <c r="E796" s="302" t="n"/>
      <c r="F796" s="302" t="n"/>
      <c r="G796" s="302" t="n"/>
      <c r="H796" s="377"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c r="AD796" s="302" t="n"/>
      <c r="AE796" s="302" t="n"/>
      <c r="AF796" s="302" t="n"/>
      <c r="AG796" s="302" t="n"/>
      <c r="AH796" s="302" t="n"/>
      <c r="AI796" s="302" t="n"/>
    </row>
    <row r="797" ht="10.5" customHeight="1" s="412">
      <c r="A797" s="302" t="n"/>
      <c r="B797" s="302" t="n"/>
      <c r="C797" s="302" t="n"/>
      <c r="D797" s="302" t="n"/>
      <c r="E797" s="302" t="n"/>
      <c r="F797" s="302" t="n"/>
      <c r="G797" s="302" t="n"/>
      <c r="H797" s="377"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c r="AD797" s="302" t="n"/>
      <c r="AE797" s="302" t="n"/>
      <c r="AF797" s="302" t="n"/>
      <c r="AG797" s="302" t="n"/>
      <c r="AH797" s="302" t="n"/>
      <c r="AI797" s="302" t="n"/>
    </row>
    <row r="798" ht="10.5" customHeight="1" s="412">
      <c r="A798" s="302" t="n"/>
      <c r="B798" s="302" t="n"/>
      <c r="C798" s="302" t="n"/>
      <c r="D798" s="302" t="n"/>
      <c r="E798" s="302" t="n"/>
      <c r="F798" s="302" t="n"/>
      <c r="G798" s="302" t="n"/>
      <c r="H798" s="377"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c r="AD798" s="302" t="n"/>
      <c r="AE798" s="302" t="n"/>
      <c r="AF798" s="302" t="n"/>
      <c r="AG798" s="302" t="n"/>
      <c r="AH798" s="302" t="n"/>
      <c r="AI798" s="302" t="n"/>
    </row>
    <row r="799" ht="10.5" customHeight="1" s="412">
      <c r="A799" s="302" t="n"/>
      <c r="B799" s="302" t="n"/>
      <c r="C799" s="302" t="n"/>
      <c r="D799" s="302" t="n"/>
      <c r="E799" s="302" t="n"/>
      <c r="F799" s="302" t="n"/>
      <c r="G799" s="302" t="n"/>
      <c r="H799" s="377"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c r="AD799" s="302" t="n"/>
      <c r="AE799" s="302" t="n"/>
      <c r="AF799" s="302" t="n"/>
      <c r="AG799" s="302" t="n"/>
      <c r="AH799" s="302" t="n"/>
      <c r="AI799" s="302" t="n"/>
    </row>
    <row r="800" ht="10.5" customHeight="1" s="412">
      <c r="A800" s="302" t="n"/>
      <c r="B800" s="302" t="n"/>
      <c r="C800" s="302" t="n"/>
      <c r="D800" s="302" t="n"/>
      <c r="E800" s="302" t="n"/>
      <c r="F800" s="302" t="n"/>
      <c r="G800" s="302" t="n"/>
      <c r="H800" s="377"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c r="AD800" s="302" t="n"/>
      <c r="AE800" s="302" t="n"/>
      <c r="AF800" s="302" t="n"/>
      <c r="AG800" s="302" t="n"/>
      <c r="AH800" s="302" t="n"/>
      <c r="AI800" s="302" t="n"/>
    </row>
    <row r="801" ht="10.5" customHeight="1" s="412">
      <c r="A801" s="302" t="n"/>
      <c r="B801" s="302" t="n"/>
      <c r="C801" s="302" t="n"/>
      <c r="D801" s="302" t="n"/>
      <c r="E801" s="302" t="n"/>
      <c r="F801" s="302" t="n"/>
      <c r="G801" s="302" t="n"/>
      <c r="H801" s="377"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c r="AD801" s="302" t="n"/>
      <c r="AE801" s="302" t="n"/>
      <c r="AF801" s="302" t="n"/>
      <c r="AG801" s="302" t="n"/>
      <c r="AH801" s="302" t="n"/>
      <c r="AI801" s="302" t="n"/>
    </row>
    <row r="802" ht="10.5" customHeight="1" s="412">
      <c r="A802" s="302" t="n"/>
      <c r="B802" s="302" t="n"/>
      <c r="C802" s="302" t="n"/>
      <c r="D802" s="302" t="n"/>
      <c r="E802" s="302" t="n"/>
      <c r="F802" s="302" t="n"/>
      <c r="G802" s="302" t="n"/>
      <c r="H802" s="377"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c r="AD802" s="302" t="n"/>
      <c r="AE802" s="302" t="n"/>
      <c r="AF802" s="302" t="n"/>
      <c r="AG802" s="302" t="n"/>
      <c r="AH802" s="302" t="n"/>
      <c r="AI802" s="302" t="n"/>
    </row>
    <row r="803" ht="10.5" customHeight="1" s="412">
      <c r="A803" s="302" t="n"/>
      <c r="B803" s="302" t="n"/>
      <c r="C803" s="302" t="n"/>
      <c r="D803" s="302" t="n"/>
      <c r="E803" s="302" t="n"/>
      <c r="F803" s="302" t="n"/>
      <c r="G803" s="302" t="n"/>
      <c r="H803" s="377"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c r="AD803" s="302" t="n"/>
      <c r="AE803" s="302" t="n"/>
      <c r="AF803" s="302" t="n"/>
      <c r="AG803" s="302" t="n"/>
      <c r="AH803" s="302" t="n"/>
      <c r="AI803" s="302" t="n"/>
    </row>
    <row r="804" ht="10.5" customHeight="1" s="412">
      <c r="A804" s="302" t="n"/>
      <c r="B804" s="302" t="n"/>
      <c r="C804" s="302" t="n"/>
      <c r="D804" s="302" t="n"/>
      <c r="E804" s="302" t="n"/>
      <c r="F804" s="302" t="n"/>
      <c r="G804" s="302" t="n"/>
      <c r="H804" s="377"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c r="AD804" s="302" t="n"/>
      <c r="AE804" s="302" t="n"/>
      <c r="AF804" s="302" t="n"/>
      <c r="AG804" s="302" t="n"/>
      <c r="AH804" s="302" t="n"/>
      <c r="AI804" s="302" t="n"/>
    </row>
    <row r="805" ht="10.5" customHeight="1" s="412">
      <c r="A805" s="302" t="n"/>
      <c r="B805" s="302" t="n"/>
      <c r="C805" s="302" t="n"/>
      <c r="D805" s="302" t="n"/>
      <c r="E805" s="302" t="n"/>
      <c r="F805" s="302" t="n"/>
      <c r="G805" s="302" t="n"/>
      <c r="H805" s="377"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c r="AD805" s="302" t="n"/>
      <c r="AE805" s="302" t="n"/>
      <c r="AF805" s="302" t="n"/>
      <c r="AG805" s="302" t="n"/>
      <c r="AH805" s="302" t="n"/>
      <c r="AI805" s="302" t="n"/>
    </row>
    <row r="806" ht="10.5" customHeight="1" s="412">
      <c r="A806" s="302" t="n"/>
      <c r="B806" s="302" t="n"/>
      <c r="C806" s="302" t="n"/>
      <c r="D806" s="302" t="n"/>
      <c r="E806" s="302" t="n"/>
      <c r="F806" s="302" t="n"/>
      <c r="G806" s="302" t="n"/>
      <c r="H806" s="377"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c r="AD806" s="302" t="n"/>
      <c r="AE806" s="302" t="n"/>
      <c r="AF806" s="302" t="n"/>
      <c r="AG806" s="302" t="n"/>
      <c r="AH806" s="302" t="n"/>
      <c r="AI806" s="302" t="n"/>
    </row>
    <row r="807" ht="10.5" customHeight="1" s="412">
      <c r="A807" s="302" t="n"/>
      <c r="B807" s="302" t="n"/>
      <c r="C807" s="302" t="n"/>
      <c r="D807" s="302" t="n"/>
      <c r="E807" s="302" t="n"/>
      <c r="F807" s="302" t="n"/>
      <c r="G807" s="302" t="n"/>
      <c r="H807" s="377"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c r="AD807" s="302" t="n"/>
      <c r="AE807" s="302" t="n"/>
      <c r="AF807" s="302" t="n"/>
      <c r="AG807" s="302" t="n"/>
      <c r="AH807" s="302" t="n"/>
      <c r="AI807" s="302" t="n"/>
    </row>
    <row r="808" ht="10.5" customHeight="1" s="412">
      <c r="A808" s="302" t="n"/>
      <c r="B808" s="302" t="n"/>
      <c r="C808" s="302" t="n"/>
      <c r="D808" s="302" t="n"/>
      <c r="E808" s="302" t="n"/>
      <c r="F808" s="302" t="n"/>
      <c r="G808" s="302" t="n"/>
      <c r="H808" s="377"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c r="AD808" s="302" t="n"/>
      <c r="AE808" s="302" t="n"/>
      <c r="AF808" s="302" t="n"/>
      <c r="AG808" s="302" t="n"/>
      <c r="AH808" s="302" t="n"/>
      <c r="AI808" s="302" t="n"/>
    </row>
    <row r="809" ht="10.5" customHeight="1" s="412">
      <c r="A809" s="302" t="n"/>
      <c r="B809" s="302" t="n"/>
      <c r="C809" s="302" t="n"/>
      <c r="D809" s="302" t="n"/>
      <c r="E809" s="302" t="n"/>
      <c r="F809" s="302" t="n"/>
      <c r="G809" s="302" t="n"/>
      <c r="H809" s="377"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c r="AD809" s="302" t="n"/>
      <c r="AE809" s="302" t="n"/>
      <c r="AF809" s="302" t="n"/>
      <c r="AG809" s="302" t="n"/>
      <c r="AH809" s="302" t="n"/>
      <c r="AI809" s="302" t="n"/>
    </row>
    <row r="810" ht="10.5" customHeight="1" s="412">
      <c r="A810" s="302" t="n"/>
      <c r="B810" s="302" t="n"/>
      <c r="C810" s="302" t="n"/>
      <c r="D810" s="302" t="n"/>
      <c r="E810" s="302" t="n"/>
      <c r="F810" s="302" t="n"/>
      <c r="G810" s="302" t="n"/>
      <c r="H810" s="377"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c r="AD810" s="302" t="n"/>
      <c r="AE810" s="302" t="n"/>
      <c r="AF810" s="302" t="n"/>
      <c r="AG810" s="302" t="n"/>
      <c r="AH810" s="302" t="n"/>
      <c r="AI810" s="302" t="n"/>
    </row>
    <row r="811" ht="10.5" customHeight="1" s="412">
      <c r="A811" s="302" t="n"/>
      <c r="B811" s="302" t="n"/>
      <c r="C811" s="302" t="n"/>
      <c r="D811" s="302" t="n"/>
      <c r="E811" s="302" t="n"/>
      <c r="F811" s="302" t="n"/>
      <c r="G811" s="302" t="n"/>
      <c r="H811" s="377"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c r="AD811" s="302" t="n"/>
      <c r="AE811" s="302" t="n"/>
      <c r="AF811" s="302" t="n"/>
      <c r="AG811" s="302" t="n"/>
      <c r="AH811" s="302" t="n"/>
      <c r="AI811" s="302" t="n"/>
    </row>
    <row r="812" ht="10.5" customHeight="1" s="412">
      <c r="A812" s="302" t="n"/>
      <c r="B812" s="302" t="n"/>
      <c r="C812" s="302" t="n"/>
      <c r="D812" s="302" t="n"/>
      <c r="E812" s="302" t="n"/>
      <c r="F812" s="302" t="n"/>
      <c r="G812" s="302" t="n"/>
      <c r="H812" s="377"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c r="AD812" s="302" t="n"/>
      <c r="AE812" s="302" t="n"/>
      <c r="AF812" s="302" t="n"/>
      <c r="AG812" s="302" t="n"/>
      <c r="AH812" s="302" t="n"/>
      <c r="AI812" s="302" t="n"/>
    </row>
    <row r="813" ht="10.5" customHeight="1" s="412">
      <c r="A813" s="302" t="n"/>
      <c r="B813" s="302" t="n"/>
      <c r="C813" s="302" t="n"/>
      <c r="D813" s="302" t="n"/>
      <c r="E813" s="302" t="n"/>
      <c r="F813" s="302" t="n"/>
      <c r="G813" s="302" t="n"/>
      <c r="H813" s="377"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c r="AD813" s="302" t="n"/>
      <c r="AE813" s="302" t="n"/>
      <c r="AF813" s="302" t="n"/>
      <c r="AG813" s="302" t="n"/>
      <c r="AH813" s="302" t="n"/>
      <c r="AI813" s="302" t="n"/>
    </row>
    <row r="814" ht="10.5" customHeight="1" s="412">
      <c r="A814" s="302" t="n"/>
      <c r="B814" s="302" t="n"/>
      <c r="C814" s="302" t="n"/>
      <c r="D814" s="302" t="n"/>
      <c r="E814" s="302" t="n"/>
      <c r="F814" s="302" t="n"/>
      <c r="G814" s="302" t="n"/>
      <c r="H814" s="377"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c r="AD814" s="302" t="n"/>
      <c r="AE814" s="302" t="n"/>
      <c r="AF814" s="302" t="n"/>
      <c r="AG814" s="302" t="n"/>
      <c r="AH814" s="302" t="n"/>
      <c r="AI814" s="302" t="n"/>
    </row>
    <row r="815" ht="10.5" customHeight="1" s="412">
      <c r="A815" s="302" t="n"/>
      <c r="B815" s="302" t="n"/>
      <c r="C815" s="302" t="n"/>
      <c r="D815" s="302" t="n"/>
      <c r="E815" s="302" t="n"/>
      <c r="F815" s="302" t="n"/>
      <c r="G815" s="302" t="n"/>
      <c r="H815" s="377"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c r="AD815" s="302" t="n"/>
      <c r="AE815" s="302" t="n"/>
      <c r="AF815" s="302" t="n"/>
      <c r="AG815" s="302" t="n"/>
      <c r="AH815" s="302" t="n"/>
      <c r="AI815" s="302" t="n"/>
    </row>
    <row r="816" ht="10.5" customHeight="1" s="412">
      <c r="A816" s="302" t="n"/>
      <c r="B816" s="302" t="n"/>
      <c r="C816" s="302" t="n"/>
      <c r="D816" s="302" t="n"/>
      <c r="E816" s="302" t="n"/>
      <c r="F816" s="302" t="n"/>
      <c r="G816" s="302" t="n"/>
      <c r="H816" s="377"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c r="AD816" s="302" t="n"/>
      <c r="AE816" s="302" t="n"/>
      <c r="AF816" s="302" t="n"/>
      <c r="AG816" s="302" t="n"/>
      <c r="AH816" s="302" t="n"/>
      <c r="AI816" s="302" t="n"/>
    </row>
    <row r="817" ht="10.5" customHeight="1" s="412">
      <c r="A817" s="302" t="n"/>
      <c r="B817" s="302" t="n"/>
      <c r="C817" s="302" t="n"/>
      <c r="D817" s="302" t="n"/>
      <c r="E817" s="302" t="n"/>
      <c r="F817" s="302" t="n"/>
      <c r="G817" s="302" t="n"/>
      <c r="H817" s="377"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c r="AD817" s="302" t="n"/>
      <c r="AE817" s="302" t="n"/>
      <c r="AF817" s="302" t="n"/>
      <c r="AG817" s="302" t="n"/>
      <c r="AH817" s="302" t="n"/>
      <c r="AI817" s="302" t="n"/>
    </row>
    <row r="818" ht="10.5" customHeight="1" s="412">
      <c r="A818" s="302" t="n"/>
      <c r="B818" s="302" t="n"/>
      <c r="C818" s="302" t="n"/>
      <c r="D818" s="302" t="n"/>
      <c r="E818" s="302" t="n"/>
      <c r="F818" s="302" t="n"/>
      <c r="G818" s="302" t="n"/>
      <c r="H818" s="377"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c r="AD818" s="302" t="n"/>
      <c r="AE818" s="302" t="n"/>
      <c r="AF818" s="302" t="n"/>
      <c r="AG818" s="302" t="n"/>
      <c r="AH818" s="302" t="n"/>
      <c r="AI818" s="302" t="n"/>
    </row>
    <row r="819" ht="10.5" customHeight="1" s="412">
      <c r="A819" s="302" t="n"/>
      <c r="B819" s="302" t="n"/>
      <c r="C819" s="302" t="n"/>
      <c r="D819" s="302" t="n"/>
      <c r="E819" s="302" t="n"/>
      <c r="F819" s="302" t="n"/>
      <c r="G819" s="302" t="n"/>
      <c r="H819" s="377"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c r="AD819" s="302" t="n"/>
      <c r="AE819" s="302" t="n"/>
      <c r="AF819" s="302" t="n"/>
      <c r="AG819" s="302" t="n"/>
      <c r="AH819" s="302" t="n"/>
      <c r="AI819" s="302" t="n"/>
    </row>
    <row r="820" ht="10.5" customHeight="1" s="412">
      <c r="A820" s="302" t="n"/>
      <c r="B820" s="302" t="n"/>
      <c r="C820" s="302" t="n"/>
      <c r="D820" s="302" t="n"/>
      <c r="E820" s="302" t="n"/>
      <c r="F820" s="302" t="n"/>
      <c r="G820" s="302" t="n"/>
      <c r="H820" s="377"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c r="AD820" s="302" t="n"/>
      <c r="AE820" s="302" t="n"/>
      <c r="AF820" s="302" t="n"/>
      <c r="AG820" s="302" t="n"/>
      <c r="AH820" s="302" t="n"/>
      <c r="AI820" s="302" t="n"/>
    </row>
    <row r="821" ht="10.5" customHeight="1" s="412">
      <c r="A821" s="302" t="n"/>
      <c r="B821" s="302" t="n"/>
      <c r="C821" s="302" t="n"/>
      <c r="D821" s="302" t="n"/>
      <c r="E821" s="302" t="n"/>
      <c r="F821" s="302" t="n"/>
      <c r="G821" s="302" t="n"/>
      <c r="H821" s="377"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c r="AD821" s="302" t="n"/>
      <c r="AE821" s="302" t="n"/>
      <c r="AF821" s="302" t="n"/>
      <c r="AG821" s="302" t="n"/>
      <c r="AH821" s="302" t="n"/>
      <c r="AI821" s="302" t="n"/>
    </row>
    <row r="822" ht="10.5" customHeight="1" s="412">
      <c r="A822" s="302" t="n"/>
      <c r="B822" s="302" t="n"/>
      <c r="C822" s="302" t="n"/>
      <c r="D822" s="302" t="n"/>
      <c r="E822" s="302" t="n"/>
      <c r="F822" s="302" t="n"/>
      <c r="G822" s="302" t="n"/>
      <c r="H822" s="377"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c r="AD822" s="302" t="n"/>
      <c r="AE822" s="302" t="n"/>
      <c r="AF822" s="302" t="n"/>
      <c r="AG822" s="302" t="n"/>
      <c r="AH822" s="302" t="n"/>
      <c r="AI822" s="302" t="n"/>
    </row>
    <row r="823" ht="10.5" customHeight="1" s="412">
      <c r="A823" s="302" t="n"/>
      <c r="B823" s="302" t="n"/>
      <c r="C823" s="302" t="n"/>
      <c r="D823" s="302" t="n"/>
      <c r="E823" s="302" t="n"/>
      <c r="F823" s="302" t="n"/>
      <c r="G823" s="302" t="n"/>
      <c r="H823" s="377"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c r="AD823" s="302" t="n"/>
      <c r="AE823" s="302" t="n"/>
      <c r="AF823" s="302" t="n"/>
      <c r="AG823" s="302" t="n"/>
      <c r="AH823" s="302" t="n"/>
      <c r="AI823" s="302" t="n"/>
    </row>
    <row r="824" ht="10.5" customHeight="1" s="412">
      <c r="A824" s="302" t="n"/>
      <c r="B824" s="302" t="n"/>
      <c r="C824" s="302" t="n"/>
      <c r="D824" s="302" t="n"/>
      <c r="E824" s="302" t="n"/>
      <c r="F824" s="302" t="n"/>
      <c r="G824" s="302" t="n"/>
      <c r="H824" s="377"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c r="AD824" s="302" t="n"/>
      <c r="AE824" s="302" t="n"/>
      <c r="AF824" s="302" t="n"/>
      <c r="AG824" s="302" t="n"/>
      <c r="AH824" s="302" t="n"/>
      <c r="AI824" s="302" t="n"/>
    </row>
    <row r="825" ht="10.5" customHeight="1" s="412">
      <c r="A825" s="302" t="n"/>
      <c r="B825" s="302" t="n"/>
      <c r="C825" s="302" t="n"/>
      <c r="D825" s="302" t="n"/>
      <c r="E825" s="302" t="n"/>
      <c r="F825" s="302" t="n"/>
      <c r="G825" s="302" t="n"/>
      <c r="H825" s="377"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c r="AD825" s="302" t="n"/>
      <c r="AE825" s="302" t="n"/>
      <c r="AF825" s="302" t="n"/>
      <c r="AG825" s="302" t="n"/>
      <c r="AH825" s="302" t="n"/>
      <c r="AI825" s="302" t="n"/>
    </row>
    <row r="826" ht="10.5" customHeight="1" s="412">
      <c r="A826" s="302" t="n"/>
      <c r="B826" s="302" t="n"/>
      <c r="C826" s="302" t="n"/>
      <c r="D826" s="302" t="n"/>
      <c r="E826" s="302" t="n"/>
      <c r="F826" s="302" t="n"/>
      <c r="G826" s="302" t="n"/>
      <c r="H826" s="377"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c r="AD826" s="302" t="n"/>
      <c r="AE826" s="302" t="n"/>
      <c r="AF826" s="302" t="n"/>
      <c r="AG826" s="302" t="n"/>
      <c r="AH826" s="302" t="n"/>
      <c r="AI826" s="302" t="n"/>
    </row>
    <row r="827" ht="10.5" customHeight="1" s="412">
      <c r="A827" s="302" t="n"/>
      <c r="B827" s="302" t="n"/>
      <c r="C827" s="302" t="n"/>
      <c r="D827" s="302" t="n"/>
      <c r="E827" s="302" t="n"/>
      <c r="F827" s="302" t="n"/>
      <c r="G827" s="302" t="n"/>
      <c r="H827" s="377"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c r="AD827" s="302" t="n"/>
      <c r="AE827" s="302" t="n"/>
      <c r="AF827" s="302" t="n"/>
      <c r="AG827" s="302" t="n"/>
      <c r="AH827" s="302" t="n"/>
      <c r="AI827" s="302" t="n"/>
    </row>
    <row r="828" ht="10.5" customHeight="1" s="412">
      <c r="A828" s="302" t="n"/>
      <c r="B828" s="302" t="n"/>
      <c r="C828" s="302" t="n"/>
      <c r="D828" s="302" t="n"/>
      <c r="E828" s="302" t="n"/>
      <c r="F828" s="302" t="n"/>
      <c r="G828" s="302" t="n"/>
      <c r="H828" s="377"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c r="AD828" s="302" t="n"/>
      <c r="AE828" s="302" t="n"/>
      <c r="AF828" s="302" t="n"/>
      <c r="AG828" s="302" t="n"/>
      <c r="AH828" s="302" t="n"/>
      <c r="AI828" s="302" t="n"/>
    </row>
    <row r="829" ht="10.5" customHeight="1" s="412">
      <c r="A829" s="302" t="n"/>
      <c r="B829" s="302" t="n"/>
      <c r="C829" s="302" t="n"/>
      <c r="D829" s="302" t="n"/>
      <c r="E829" s="302" t="n"/>
      <c r="F829" s="302" t="n"/>
      <c r="G829" s="302" t="n"/>
      <c r="H829" s="377"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c r="AD829" s="302" t="n"/>
      <c r="AE829" s="302" t="n"/>
      <c r="AF829" s="302" t="n"/>
      <c r="AG829" s="302" t="n"/>
      <c r="AH829" s="302" t="n"/>
      <c r="AI829" s="302" t="n"/>
    </row>
    <row r="830" ht="10.5" customHeight="1" s="412">
      <c r="A830" s="302" t="n"/>
      <c r="B830" s="302" t="n"/>
      <c r="C830" s="302" t="n"/>
      <c r="D830" s="302" t="n"/>
      <c r="E830" s="302" t="n"/>
      <c r="F830" s="302" t="n"/>
      <c r="G830" s="302" t="n"/>
      <c r="H830" s="377"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c r="AD830" s="302" t="n"/>
      <c r="AE830" s="302" t="n"/>
      <c r="AF830" s="302" t="n"/>
      <c r="AG830" s="302" t="n"/>
      <c r="AH830" s="302" t="n"/>
      <c r="AI830" s="302" t="n"/>
    </row>
    <row r="831" ht="10.5" customHeight="1" s="412">
      <c r="A831" s="302" t="n"/>
      <c r="B831" s="302" t="n"/>
      <c r="C831" s="302" t="n"/>
      <c r="D831" s="302" t="n"/>
      <c r="E831" s="302" t="n"/>
      <c r="F831" s="302" t="n"/>
      <c r="G831" s="302" t="n"/>
      <c r="H831" s="377"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c r="AD831" s="302" t="n"/>
      <c r="AE831" s="302" t="n"/>
      <c r="AF831" s="302" t="n"/>
      <c r="AG831" s="302" t="n"/>
      <c r="AH831" s="302" t="n"/>
      <c r="AI831" s="302" t="n"/>
    </row>
    <row r="832" ht="10.5" customHeight="1" s="412">
      <c r="A832" s="302" t="n"/>
      <c r="B832" s="302" t="n"/>
      <c r="C832" s="302" t="n"/>
      <c r="D832" s="302" t="n"/>
      <c r="E832" s="302" t="n"/>
      <c r="F832" s="302" t="n"/>
      <c r="G832" s="302" t="n"/>
      <c r="H832" s="377"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c r="AD832" s="302" t="n"/>
      <c r="AE832" s="302" t="n"/>
      <c r="AF832" s="302" t="n"/>
      <c r="AG832" s="302" t="n"/>
      <c r="AH832" s="302" t="n"/>
      <c r="AI832" s="302" t="n"/>
    </row>
    <row r="833" ht="10.5" customHeight="1" s="412">
      <c r="A833" s="302" t="n"/>
      <c r="B833" s="302" t="n"/>
      <c r="C833" s="302" t="n"/>
      <c r="D833" s="302" t="n"/>
      <c r="E833" s="302" t="n"/>
      <c r="F833" s="302" t="n"/>
      <c r="G833" s="302" t="n"/>
      <c r="H833" s="377"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c r="AD833" s="302" t="n"/>
      <c r="AE833" s="302" t="n"/>
      <c r="AF833" s="302" t="n"/>
      <c r="AG833" s="302" t="n"/>
      <c r="AH833" s="302" t="n"/>
      <c r="AI833" s="302" t="n"/>
    </row>
    <row r="834" ht="10.5" customHeight="1" s="412">
      <c r="A834" s="302" t="n"/>
      <c r="B834" s="302" t="n"/>
      <c r="C834" s="302" t="n"/>
      <c r="D834" s="302" t="n"/>
      <c r="E834" s="302" t="n"/>
      <c r="F834" s="302" t="n"/>
      <c r="G834" s="302" t="n"/>
      <c r="H834" s="377"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c r="AD834" s="302" t="n"/>
      <c r="AE834" s="302" t="n"/>
      <c r="AF834" s="302" t="n"/>
      <c r="AG834" s="302" t="n"/>
      <c r="AH834" s="302" t="n"/>
      <c r="AI834" s="302" t="n"/>
    </row>
    <row r="835" ht="10.5" customHeight="1" s="412">
      <c r="A835" s="302" t="n"/>
      <c r="B835" s="302" t="n"/>
      <c r="C835" s="302" t="n"/>
      <c r="D835" s="302" t="n"/>
      <c r="E835" s="302" t="n"/>
      <c r="F835" s="302" t="n"/>
      <c r="G835" s="302" t="n"/>
      <c r="H835" s="377"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c r="AD835" s="302" t="n"/>
      <c r="AE835" s="302" t="n"/>
      <c r="AF835" s="302" t="n"/>
      <c r="AG835" s="302" t="n"/>
      <c r="AH835" s="302" t="n"/>
      <c r="AI835" s="302" t="n"/>
    </row>
    <row r="836" ht="10.5" customHeight="1" s="412">
      <c r="A836" s="302" t="n"/>
      <c r="B836" s="302" t="n"/>
      <c r="C836" s="302" t="n"/>
      <c r="D836" s="302" t="n"/>
      <c r="E836" s="302" t="n"/>
      <c r="F836" s="302" t="n"/>
      <c r="G836" s="302" t="n"/>
      <c r="H836" s="377"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c r="AD836" s="302" t="n"/>
      <c r="AE836" s="302" t="n"/>
      <c r="AF836" s="302" t="n"/>
      <c r="AG836" s="302" t="n"/>
      <c r="AH836" s="302" t="n"/>
      <c r="AI836" s="302" t="n"/>
    </row>
    <row r="837" ht="10.5" customHeight="1" s="412">
      <c r="A837" s="302" t="n"/>
      <c r="B837" s="302" t="n"/>
      <c r="C837" s="302" t="n"/>
      <c r="D837" s="302" t="n"/>
      <c r="E837" s="302" t="n"/>
      <c r="F837" s="302" t="n"/>
      <c r="G837" s="302" t="n"/>
      <c r="H837" s="377"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c r="AD837" s="302" t="n"/>
      <c r="AE837" s="302" t="n"/>
      <c r="AF837" s="302" t="n"/>
      <c r="AG837" s="302" t="n"/>
      <c r="AH837" s="302" t="n"/>
      <c r="AI837" s="302" t="n"/>
    </row>
    <row r="838" ht="10.5" customHeight="1" s="412">
      <c r="A838" s="302" t="n"/>
      <c r="B838" s="302" t="n"/>
      <c r="C838" s="302" t="n"/>
      <c r="D838" s="302" t="n"/>
      <c r="E838" s="302" t="n"/>
      <c r="F838" s="302" t="n"/>
      <c r="G838" s="302" t="n"/>
      <c r="H838" s="377"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c r="AD838" s="302" t="n"/>
      <c r="AE838" s="302" t="n"/>
      <c r="AF838" s="302" t="n"/>
      <c r="AG838" s="302" t="n"/>
      <c r="AH838" s="302" t="n"/>
      <c r="AI838" s="302" t="n"/>
    </row>
    <row r="839" ht="10.5" customHeight="1" s="412">
      <c r="A839" s="302" t="n"/>
      <c r="B839" s="302" t="n"/>
      <c r="C839" s="302" t="n"/>
      <c r="D839" s="302" t="n"/>
      <c r="E839" s="302" t="n"/>
      <c r="F839" s="302" t="n"/>
      <c r="G839" s="302" t="n"/>
      <c r="H839" s="377"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c r="AD839" s="302" t="n"/>
      <c r="AE839" s="302" t="n"/>
      <c r="AF839" s="302" t="n"/>
      <c r="AG839" s="302" t="n"/>
      <c r="AH839" s="302" t="n"/>
      <c r="AI839" s="302" t="n"/>
    </row>
    <row r="840" ht="10.5" customHeight="1" s="412">
      <c r="A840" s="302" t="n"/>
      <c r="B840" s="302" t="n"/>
      <c r="C840" s="302" t="n"/>
      <c r="D840" s="302" t="n"/>
      <c r="E840" s="302" t="n"/>
      <c r="F840" s="302" t="n"/>
      <c r="G840" s="302" t="n"/>
      <c r="H840" s="377"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c r="AD840" s="302" t="n"/>
      <c r="AE840" s="302" t="n"/>
      <c r="AF840" s="302" t="n"/>
      <c r="AG840" s="302" t="n"/>
      <c r="AH840" s="302" t="n"/>
      <c r="AI840" s="302" t="n"/>
    </row>
    <row r="841" ht="10.5" customHeight="1" s="412">
      <c r="A841" s="302" t="n"/>
      <c r="B841" s="302" t="n"/>
      <c r="C841" s="302" t="n"/>
      <c r="D841" s="302" t="n"/>
      <c r="E841" s="302" t="n"/>
      <c r="F841" s="302" t="n"/>
      <c r="G841" s="302" t="n"/>
      <c r="H841" s="377"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c r="AD841" s="302" t="n"/>
      <c r="AE841" s="302" t="n"/>
      <c r="AF841" s="302" t="n"/>
      <c r="AG841" s="302" t="n"/>
      <c r="AH841" s="302" t="n"/>
      <c r="AI841" s="302" t="n"/>
    </row>
    <row r="842" ht="10.5" customHeight="1" s="412">
      <c r="A842" s="302" t="n"/>
      <c r="B842" s="302" t="n"/>
      <c r="C842" s="302" t="n"/>
      <c r="D842" s="302" t="n"/>
      <c r="E842" s="302" t="n"/>
      <c r="F842" s="302" t="n"/>
      <c r="G842" s="302" t="n"/>
      <c r="H842" s="377"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c r="AD842" s="302" t="n"/>
      <c r="AE842" s="302" t="n"/>
      <c r="AF842" s="302" t="n"/>
      <c r="AG842" s="302" t="n"/>
      <c r="AH842" s="302" t="n"/>
      <c r="AI842" s="302" t="n"/>
    </row>
    <row r="843" ht="10.5" customHeight="1" s="412">
      <c r="A843" s="302" t="n"/>
      <c r="B843" s="302" t="n"/>
      <c r="C843" s="302" t="n"/>
      <c r="D843" s="302" t="n"/>
      <c r="E843" s="302" t="n"/>
      <c r="F843" s="302" t="n"/>
      <c r="G843" s="302" t="n"/>
      <c r="H843" s="377"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c r="AD843" s="302" t="n"/>
      <c r="AE843" s="302" t="n"/>
      <c r="AF843" s="302" t="n"/>
      <c r="AG843" s="302" t="n"/>
      <c r="AH843" s="302" t="n"/>
      <c r="AI843" s="302" t="n"/>
    </row>
    <row r="844" ht="10.5" customHeight="1" s="412">
      <c r="A844" s="302" t="n"/>
      <c r="B844" s="302" t="n"/>
      <c r="C844" s="302" t="n"/>
      <c r="D844" s="302" t="n"/>
      <c r="E844" s="302" t="n"/>
      <c r="F844" s="302" t="n"/>
      <c r="G844" s="302" t="n"/>
      <c r="H844" s="377"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c r="AD844" s="302" t="n"/>
      <c r="AE844" s="302" t="n"/>
      <c r="AF844" s="302" t="n"/>
      <c r="AG844" s="302" t="n"/>
      <c r="AH844" s="302" t="n"/>
      <c r="AI844" s="302" t="n"/>
    </row>
    <row r="845" ht="10.5" customHeight="1" s="412">
      <c r="A845" s="302" t="n"/>
      <c r="B845" s="302" t="n"/>
      <c r="C845" s="302" t="n"/>
      <c r="D845" s="302" t="n"/>
      <c r="E845" s="302" t="n"/>
      <c r="F845" s="302" t="n"/>
      <c r="G845" s="302" t="n"/>
      <c r="H845" s="377"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c r="AD845" s="302" t="n"/>
      <c r="AE845" s="302" t="n"/>
      <c r="AF845" s="302" t="n"/>
      <c r="AG845" s="302" t="n"/>
      <c r="AH845" s="302" t="n"/>
      <c r="AI845" s="302" t="n"/>
    </row>
    <row r="846" ht="10.5" customHeight="1" s="412">
      <c r="A846" s="302" t="n"/>
      <c r="B846" s="302" t="n"/>
      <c r="C846" s="302" t="n"/>
      <c r="D846" s="302" t="n"/>
      <c r="E846" s="302" t="n"/>
      <c r="F846" s="302" t="n"/>
      <c r="G846" s="302" t="n"/>
      <c r="H846" s="377"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c r="AD846" s="302" t="n"/>
      <c r="AE846" s="302" t="n"/>
      <c r="AF846" s="302" t="n"/>
      <c r="AG846" s="302" t="n"/>
      <c r="AH846" s="302" t="n"/>
      <c r="AI846" s="302" t="n"/>
    </row>
    <row r="847" ht="10.5" customHeight="1" s="412">
      <c r="A847" s="302" t="n"/>
      <c r="B847" s="302" t="n"/>
      <c r="C847" s="302" t="n"/>
      <c r="D847" s="302" t="n"/>
      <c r="E847" s="302" t="n"/>
      <c r="F847" s="302" t="n"/>
      <c r="G847" s="302" t="n"/>
      <c r="H847" s="377"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c r="AD847" s="302" t="n"/>
      <c r="AE847" s="302" t="n"/>
      <c r="AF847" s="302" t="n"/>
      <c r="AG847" s="302" t="n"/>
      <c r="AH847" s="302" t="n"/>
      <c r="AI847" s="302" t="n"/>
    </row>
    <row r="848" ht="10.5" customHeight="1" s="412">
      <c r="A848" s="302" t="n"/>
      <c r="B848" s="302" t="n"/>
      <c r="C848" s="302" t="n"/>
      <c r="D848" s="302" t="n"/>
      <c r="E848" s="302" t="n"/>
      <c r="F848" s="302" t="n"/>
      <c r="G848" s="302" t="n"/>
      <c r="H848" s="377"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c r="AD848" s="302" t="n"/>
      <c r="AE848" s="302" t="n"/>
      <c r="AF848" s="302" t="n"/>
      <c r="AG848" s="302" t="n"/>
      <c r="AH848" s="302" t="n"/>
      <c r="AI848" s="302" t="n"/>
    </row>
    <row r="849" ht="10.5" customHeight="1" s="412">
      <c r="A849" s="302" t="n"/>
      <c r="B849" s="302" t="n"/>
      <c r="C849" s="302" t="n"/>
      <c r="D849" s="302" t="n"/>
      <c r="E849" s="302" t="n"/>
      <c r="F849" s="302" t="n"/>
      <c r="G849" s="302" t="n"/>
      <c r="H849" s="377"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c r="AD849" s="302" t="n"/>
      <c r="AE849" s="302" t="n"/>
      <c r="AF849" s="302" t="n"/>
      <c r="AG849" s="302" t="n"/>
      <c r="AH849" s="302" t="n"/>
      <c r="AI849" s="302" t="n"/>
    </row>
    <row r="850" ht="10.5" customHeight="1" s="412">
      <c r="A850" s="302" t="n"/>
      <c r="B850" s="302" t="n"/>
      <c r="C850" s="302" t="n"/>
      <c r="D850" s="302" t="n"/>
      <c r="E850" s="302" t="n"/>
      <c r="F850" s="302" t="n"/>
      <c r="G850" s="302" t="n"/>
      <c r="H850" s="377"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c r="AD850" s="302" t="n"/>
      <c r="AE850" s="302" t="n"/>
      <c r="AF850" s="302" t="n"/>
      <c r="AG850" s="302" t="n"/>
      <c r="AH850" s="302" t="n"/>
      <c r="AI850" s="302" t="n"/>
    </row>
    <row r="851" ht="10.5" customHeight="1" s="412">
      <c r="A851" s="302" t="n"/>
      <c r="B851" s="302" t="n"/>
      <c r="C851" s="302" t="n"/>
      <c r="D851" s="302" t="n"/>
      <c r="E851" s="302" t="n"/>
      <c r="F851" s="302" t="n"/>
      <c r="G851" s="302" t="n"/>
      <c r="H851" s="377"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c r="AD851" s="302" t="n"/>
      <c r="AE851" s="302" t="n"/>
      <c r="AF851" s="302" t="n"/>
      <c r="AG851" s="302" t="n"/>
      <c r="AH851" s="302" t="n"/>
      <c r="AI851" s="302" t="n"/>
    </row>
    <row r="852" ht="10.5" customHeight="1" s="412">
      <c r="A852" s="302" t="n"/>
      <c r="B852" s="302" t="n"/>
      <c r="C852" s="302" t="n"/>
      <c r="D852" s="302" t="n"/>
      <c r="E852" s="302" t="n"/>
      <c r="F852" s="302" t="n"/>
      <c r="G852" s="302" t="n"/>
      <c r="H852" s="377"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c r="AD852" s="302" t="n"/>
      <c r="AE852" s="302" t="n"/>
      <c r="AF852" s="302" t="n"/>
      <c r="AG852" s="302" t="n"/>
      <c r="AH852" s="302" t="n"/>
      <c r="AI852" s="302" t="n"/>
    </row>
    <row r="853" ht="10.5" customHeight="1" s="412">
      <c r="A853" s="302" t="n"/>
      <c r="B853" s="302" t="n"/>
      <c r="C853" s="302" t="n"/>
      <c r="D853" s="302" t="n"/>
      <c r="E853" s="302" t="n"/>
      <c r="F853" s="302" t="n"/>
      <c r="G853" s="302" t="n"/>
      <c r="H853" s="377"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c r="AD853" s="302" t="n"/>
      <c r="AE853" s="302" t="n"/>
      <c r="AF853" s="302" t="n"/>
      <c r="AG853" s="302" t="n"/>
      <c r="AH853" s="302" t="n"/>
      <c r="AI853" s="302" t="n"/>
    </row>
    <row r="854" ht="10.5" customHeight="1" s="412">
      <c r="A854" s="302" t="n"/>
      <c r="B854" s="302" t="n"/>
      <c r="C854" s="302" t="n"/>
      <c r="D854" s="302" t="n"/>
      <c r="E854" s="302" t="n"/>
      <c r="F854" s="302" t="n"/>
      <c r="G854" s="302" t="n"/>
      <c r="H854" s="377"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c r="AD854" s="302" t="n"/>
      <c r="AE854" s="302" t="n"/>
      <c r="AF854" s="302" t="n"/>
      <c r="AG854" s="302" t="n"/>
      <c r="AH854" s="302" t="n"/>
      <c r="AI854" s="302" t="n"/>
    </row>
    <row r="855" ht="10.5" customHeight="1" s="412">
      <c r="A855" s="302" t="n"/>
      <c r="B855" s="302" t="n"/>
      <c r="C855" s="302" t="n"/>
      <c r="D855" s="302" t="n"/>
      <c r="E855" s="302" t="n"/>
      <c r="F855" s="302" t="n"/>
      <c r="G855" s="302" t="n"/>
      <c r="H855" s="377"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c r="AD855" s="302" t="n"/>
      <c r="AE855" s="302" t="n"/>
      <c r="AF855" s="302" t="n"/>
      <c r="AG855" s="302" t="n"/>
      <c r="AH855" s="302" t="n"/>
      <c r="AI855" s="302" t="n"/>
    </row>
    <row r="856" ht="10.5" customHeight="1" s="412">
      <c r="A856" s="302" t="n"/>
      <c r="B856" s="302" t="n"/>
      <c r="C856" s="302" t="n"/>
      <c r="D856" s="302" t="n"/>
      <c r="E856" s="302" t="n"/>
      <c r="F856" s="302" t="n"/>
      <c r="G856" s="302" t="n"/>
      <c r="H856" s="377"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c r="AD856" s="302" t="n"/>
      <c r="AE856" s="302" t="n"/>
      <c r="AF856" s="302" t="n"/>
      <c r="AG856" s="302" t="n"/>
      <c r="AH856" s="302" t="n"/>
      <c r="AI856" s="302" t="n"/>
    </row>
    <row r="857" ht="10.5" customHeight="1" s="412">
      <c r="A857" s="302" t="n"/>
      <c r="B857" s="302" t="n"/>
      <c r="C857" s="302" t="n"/>
      <c r="D857" s="302" t="n"/>
      <c r="E857" s="302" t="n"/>
      <c r="F857" s="302" t="n"/>
      <c r="G857" s="302" t="n"/>
      <c r="H857" s="377"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c r="AD857" s="302" t="n"/>
      <c r="AE857" s="302" t="n"/>
      <c r="AF857" s="302" t="n"/>
      <c r="AG857" s="302" t="n"/>
      <c r="AH857" s="302" t="n"/>
      <c r="AI857" s="302" t="n"/>
    </row>
    <row r="858" ht="10.5" customHeight="1" s="412">
      <c r="A858" s="302" t="n"/>
      <c r="B858" s="302" t="n"/>
      <c r="C858" s="302" t="n"/>
      <c r="D858" s="302" t="n"/>
      <c r="E858" s="302" t="n"/>
      <c r="F858" s="302" t="n"/>
      <c r="G858" s="302" t="n"/>
      <c r="H858" s="377"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c r="AD858" s="302" t="n"/>
      <c r="AE858" s="302" t="n"/>
      <c r="AF858" s="302" t="n"/>
      <c r="AG858" s="302" t="n"/>
      <c r="AH858" s="302" t="n"/>
      <c r="AI858" s="302" t="n"/>
    </row>
    <row r="859" ht="10.5" customHeight="1" s="412">
      <c r="A859" s="302" t="n"/>
      <c r="B859" s="302" t="n"/>
      <c r="C859" s="302" t="n"/>
      <c r="D859" s="302" t="n"/>
      <c r="E859" s="302" t="n"/>
      <c r="F859" s="302" t="n"/>
      <c r="G859" s="302" t="n"/>
      <c r="H859" s="377"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c r="AD859" s="302" t="n"/>
      <c r="AE859" s="302" t="n"/>
      <c r="AF859" s="302" t="n"/>
      <c r="AG859" s="302" t="n"/>
      <c r="AH859" s="302" t="n"/>
      <c r="AI859" s="302" t="n"/>
    </row>
    <row r="860" ht="10.5" customHeight="1" s="412">
      <c r="A860" s="302" t="n"/>
      <c r="B860" s="302" t="n"/>
      <c r="C860" s="302" t="n"/>
      <c r="D860" s="302" t="n"/>
      <c r="E860" s="302" t="n"/>
      <c r="F860" s="302" t="n"/>
      <c r="G860" s="302" t="n"/>
      <c r="H860" s="377"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c r="AD860" s="302" t="n"/>
      <c r="AE860" s="302" t="n"/>
      <c r="AF860" s="302" t="n"/>
      <c r="AG860" s="302" t="n"/>
      <c r="AH860" s="302" t="n"/>
      <c r="AI860" s="302" t="n"/>
    </row>
    <row r="861" ht="10.5" customHeight="1" s="412">
      <c r="A861" s="302" t="n"/>
      <c r="B861" s="302" t="n"/>
      <c r="C861" s="302" t="n"/>
      <c r="D861" s="302" t="n"/>
      <c r="E861" s="302" t="n"/>
      <c r="F861" s="302" t="n"/>
      <c r="G861" s="302" t="n"/>
      <c r="H861" s="377"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c r="AD861" s="302" t="n"/>
      <c r="AE861" s="302" t="n"/>
      <c r="AF861" s="302" t="n"/>
      <c r="AG861" s="302" t="n"/>
      <c r="AH861" s="302" t="n"/>
      <c r="AI861" s="302" t="n"/>
    </row>
    <row r="862" ht="10.5" customHeight="1" s="412">
      <c r="A862" s="302" t="n"/>
      <c r="B862" s="302" t="n"/>
      <c r="C862" s="302" t="n"/>
      <c r="D862" s="302" t="n"/>
      <c r="E862" s="302" t="n"/>
      <c r="F862" s="302" t="n"/>
      <c r="G862" s="302" t="n"/>
      <c r="H862" s="377"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c r="AD862" s="302" t="n"/>
      <c r="AE862" s="302" t="n"/>
      <c r="AF862" s="302" t="n"/>
      <c r="AG862" s="302" t="n"/>
      <c r="AH862" s="302" t="n"/>
      <c r="AI862" s="302" t="n"/>
    </row>
    <row r="863" ht="10.5" customHeight="1" s="412">
      <c r="A863" s="302" t="n"/>
      <c r="B863" s="302" t="n"/>
      <c r="C863" s="302" t="n"/>
      <c r="D863" s="302" t="n"/>
      <c r="E863" s="302" t="n"/>
      <c r="F863" s="302" t="n"/>
      <c r="G863" s="302" t="n"/>
      <c r="H863" s="377"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c r="AD863" s="302" t="n"/>
      <c r="AE863" s="302" t="n"/>
      <c r="AF863" s="302" t="n"/>
      <c r="AG863" s="302" t="n"/>
      <c r="AH863" s="302" t="n"/>
      <c r="AI863" s="302" t="n"/>
    </row>
    <row r="864" ht="10.5" customHeight="1" s="412">
      <c r="A864" s="302" t="n"/>
      <c r="B864" s="302" t="n"/>
      <c r="C864" s="302" t="n"/>
      <c r="D864" s="302" t="n"/>
      <c r="E864" s="302" t="n"/>
      <c r="F864" s="302" t="n"/>
      <c r="G864" s="302" t="n"/>
      <c r="H864" s="377"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c r="AD864" s="302" t="n"/>
      <c r="AE864" s="302" t="n"/>
      <c r="AF864" s="302" t="n"/>
      <c r="AG864" s="302" t="n"/>
      <c r="AH864" s="302" t="n"/>
      <c r="AI864" s="302" t="n"/>
    </row>
    <row r="865" ht="10.5" customHeight="1" s="412">
      <c r="A865" s="302" t="n"/>
      <c r="B865" s="302" t="n"/>
      <c r="C865" s="302" t="n"/>
      <c r="D865" s="302" t="n"/>
      <c r="E865" s="302" t="n"/>
      <c r="F865" s="302" t="n"/>
      <c r="G865" s="302" t="n"/>
      <c r="H865" s="377"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c r="AD865" s="302" t="n"/>
      <c r="AE865" s="302" t="n"/>
      <c r="AF865" s="302" t="n"/>
      <c r="AG865" s="302" t="n"/>
      <c r="AH865" s="302" t="n"/>
      <c r="AI865" s="302" t="n"/>
    </row>
    <row r="866" ht="10.5" customHeight="1" s="412">
      <c r="A866" s="302" t="n"/>
      <c r="B866" s="302" t="n"/>
      <c r="C866" s="302" t="n"/>
      <c r="D866" s="302" t="n"/>
      <c r="E866" s="302" t="n"/>
      <c r="F866" s="302" t="n"/>
      <c r="G866" s="302" t="n"/>
      <c r="H866" s="377"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c r="AD866" s="302" t="n"/>
      <c r="AE866" s="302" t="n"/>
      <c r="AF866" s="302" t="n"/>
      <c r="AG866" s="302" t="n"/>
      <c r="AH866" s="302" t="n"/>
      <c r="AI866" s="302" t="n"/>
    </row>
    <row r="867" ht="10.5" customHeight="1" s="412">
      <c r="A867" s="302" t="n"/>
      <c r="B867" s="302" t="n"/>
      <c r="C867" s="302" t="n"/>
      <c r="D867" s="302" t="n"/>
      <c r="E867" s="302" t="n"/>
      <c r="F867" s="302" t="n"/>
      <c r="G867" s="302" t="n"/>
      <c r="H867" s="377"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c r="AD867" s="302" t="n"/>
      <c r="AE867" s="302" t="n"/>
      <c r="AF867" s="302" t="n"/>
      <c r="AG867" s="302" t="n"/>
      <c r="AH867" s="302" t="n"/>
      <c r="AI867" s="302" t="n"/>
    </row>
    <row r="868" ht="10.5" customHeight="1" s="412">
      <c r="A868" s="302" t="n"/>
      <c r="B868" s="302" t="n"/>
      <c r="C868" s="302" t="n"/>
      <c r="D868" s="302" t="n"/>
      <c r="E868" s="302" t="n"/>
      <c r="F868" s="302" t="n"/>
      <c r="G868" s="302" t="n"/>
      <c r="H868" s="377"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c r="AD868" s="302" t="n"/>
      <c r="AE868" s="302" t="n"/>
      <c r="AF868" s="302" t="n"/>
      <c r="AG868" s="302" t="n"/>
      <c r="AH868" s="302" t="n"/>
      <c r="AI868" s="302" t="n"/>
    </row>
    <row r="869" ht="10.5" customHeight="1" s="412">
      <c r="A869" s="302" t="n"/>
      <c r="B869" s="302" t="n"/>
      <c r="C869" s="302" t="n"/>
      <c r="D869" s="302" t="n"/>
      <c r="E869" s="302" t="n"/>
      <c r="F869" s="302" t="n"/>
      <c r="G869" s="302" t="n"/>
      <c r="H869" s="377"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c r="AD869" s="302" t="n"/>
      <c r="AE869" s="302" t="n"/>
      <c r="AF869" s="302" t="n"/>
      <c r="AG869" s="302" t="n"/>
      <c r="AH869" s="302" t="n"/>
      <c r="AI869" s="302" t="n"/>
    </row>
    <row r="870" ht="10.5" customHeight="1" s="412">
      <c r="A870" s="302" t="n"/>
      <c r="B870" s="302" t="n"/>
      <c r="C870" s="302" t="n"/>
      <c r="D870" s="302" t="n"/>
      <c r="E870" s="302" t="n"/>
      <c r="F870" s="302" t="n"/>
      <c r="G870" s="302" t="n"/>
      <c r="H870" s="377"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c r="AD870" s="302" t="n"/>
      <c r="AE870" s="302" t="n"/>
      <c r="AF870" s="302" t="n"/>
      <c r="AG870" s="302" t="n"/>
      <c r="AH870" s="302" t="n"/>
      <c r="AI870" s="302" t="n"/>
    </row>
    <row r="871" ht="10.5" customHeight="1" s="412">
      <c r="A871" s="302" t="n"/>
      <c r="B871" s="302" t="n"/>
      <c r="C871" s="302" t="n"/>
      <c r="D871" s="302" t="n"/>
      <c r="E871" s="302" t="n"/>
      <c r="F871" s="302" t="n"/>
      <c r="G871" s="302" t="n"/>
      <c r="H871" s="377"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c r="AD871" s="302" t="n"/>
      <c r="AE871" s="302" t="n"/>
      <c r="AF871" s="302" t="n"/>
      <c r="AG871" s="302" t="n"/>
      <c r="AH871" s="302" t="n"/>
      <c r="AI871" s="302" t="n"/>
    </row>
    <row r="872" ht="10.5" customHeight="1" s="412">
      <c r="A872" s="302" t="n"/>
      <c r="B872" s="302" t="n"/>
      <c r="C872" s="302" t="n"/>
      <c r="D872" s="302" t="n"/>
      <c r="E872" s="302" t="n"/>
      <c r="F872" s="302" t="n"/>
      <c r="G872" s="302" t="n"/>
      <c r="H872" s="377"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c r="AD872" s="302" t="n"/>
      <c r="AE872" s="302" t="n"/>
      <c r="AF872" s="302" t="n"/>
      <c r="AG872" s="302" t="n"/>
      <c r="AH872" s="302" t="n"/>
      <c r="AI872" s="302" t="n"/>
    </row>
    <row r="873" ht="10.5" customHeight="1" s="412">
      <c r="A873" s="302" t="n"/>
      <c r="B873" s="302" t="n"/>
      <c r="C873" s="302" t="n"/>
      <c r="D873" s="302" t="n"/>
      <c r="E873" s="302" t="n"/>
      <c r="F873" s="302" t="n"/>
      <c r="G873" s="302" t="n"/>
      <c r="H873" s="377"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c r="AD873" s="302" t="n"/>
      <c r="AE873" s="302" t="n"/>
      <c r="AF873" s="302" t="n"/>
      <c r="AG873" s="302" t="n"/>
      <c r="AH873" s="302" t="n"/>
      <c r="AI873" s="302" t="n"/>
    </row>
    <row r="874" ht="10.5" customHeight="1" s="412">
      <c r="A874" s="302" t="n"/>
      <c r="B874" s="302" t="n"/>
      <c r="C874" s="302" t="n"/>
      <c r="D874" s="302" t="n"/>
      <c r="E874" s="302" t="n"/>
      <c r="F874" s="302" t="n"/>
      <c r="G874" s="302" t="n"/>
      <c r="H874" s="377"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c r="AD874" s="302" t="n"/>
      <c r="AE874" s="302" t="n"/>
      <c r="AF874" s="302" t="n"/>
      <c r="AG874" s="302" t="n"/>
      <c r="AH874" s="302" t="n"/>
      <c r="AI874" s="302" t="n"/>
    </row>
    <row r="875" ht="10.5" customHeight="1" s="412">
      <c r="A875" s="302" t="n"/>
      <c r="B875" s="302" t="n"/>
      <c r="C875" s="302" t="n"/>
      <c r="D875" s="302" t="n"/>
      <c r="E875" s="302" t="n"/>
      <c r="F875" s="302" t="n"/>
      <c r="G875" s="302" t="n"/>
      <c r="H875" s="377"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c r="AD875" s="302" t="n"/>
      <c r="AE875" s="302" t="n"/>
      <c r="AF875" s="302" t="n"/>
      <c r="AG875" s="302" t="n"/>
      <c r="AH875" s="302" t="n"/>
      <c r="AI875" s="302" t="n"/>
    </row>
    <row r="876" ht="10.5" customHeight="1" s="412">
      <c r="A876" s="302" t="n"/>
      <c r="B876" s="302" t="n"/>
      <c r="C876" s="302" t="n"/>
      <c r="D876" s="302" t="n"/>
      <c r="E876" s="302" t="n"/>
      <c r="F876" s="302" t="n"/>
      <c r="G876" s="302" t="n"/>
      <c r="H876" s="377"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c r="AD876" s="302" t="n"/>
      <c r="AE876" s="302" t="n"/>
      <c r="AF876" s="302" t="n"/>
      <c r="AG876" s="302" t="n"/>
      <c r="AH876" s="302" t="n"/>
      <c r="AI876" s="302" t="n"/>
    </row>
    <row r="877" ht="10.5" customHeight="1" s="412">
      <c r="A877" s="302" t="n"/>
      <c r="B877" s="302" t="n"/>
      <c r="C877" s="302" t="n"/>
      <c r="D877" s="302" t="n"/>
      <c r="E877" s="302" t="n"/>
      <c r="F877" s="302" t="n"/>
      <c r="G877" s="302" t="n"/>
      <c r="H877" s="377"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c r="AD877" s="302" t="n"/>
      <c r="AE877" s="302" t="n"/>
      <c r="AF877" s="302" t="n"/>
      <c r="AG877" s="302" t="n"/>
      <c r="AH877" s="302" t="n"/>
      <c r="AI877" s="302" t="n"/>
    </row>
    <row r="878" ht="10.5" customHeight="1" s="412">
      <c r="A878" s="302" t="n"/>
      <c r="B878" s="302" t="n"/>
      <c r="C878" s="302" t="n"/>
      <c r="D878" s="302" t="n"/>
      <c r="E878" s="302" t="n"/>
      <c r="F878" s="302" t="n"/>
      <c r="G878" s="302" t="n"/>
      <c r="H878" s="377"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c r="AD878" s="302" t="n"/>
      <c r="AE878" s="302" t="n"/>
      <c r="AF878" s="302" t="n"/>
      <c r="AG878" s="302" t="n"/>
      <c r="AH878" s="302" t="n"/>
      <c r="AI878" s="302" t="n"/>
    </row>
    <row r="879" ht="10.5" customHeight="1" s="412">
      <c r="A879" s="302" t="n"/>
      <c r="B879" s="302" t="n"/>
      <c r="C879" s="302" t="n"/>
      <c r="D879" s="302" t="n"/>
      <c r="E879" s="302" t="n"/>
      <c r="F879" s="302" t="n"/>
      <c r="G879" s="302" t="n"/>
      <c r="H879" s="377"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c r="AD879" s="302" t="n"/>
      <c r="AE879" s="302" t="n"/>
      <c r="AF879" s="302" t="n"/>
      <c r="AG879" s="302" t="n"/>
      <c r="AH879" s="302" t="n"/>
      <c r="AI879" s="302" t="n"/>
    </row>
    <row r="880" ht="10.5" customHeight="1" s="412">
      <c r="A880" s="302" t="n"/>
      <c r="B880" s="302" t="n"/>
      <c r="C880" s="302" t="n"/>
      <c r="D880" s="302" t="n"/>
      <c r="E880" s="302" t="n"/>
      <c r="F880" s="302" t="n"/>
      <c r="G880" s="302" t="n"/>
      <c r="H880" s="377"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c r="AD880" s="302" t="n"/>
      <c r="AE880" s="302" t="n"/>
      <c r="AF880" s="302" t="n"/>
      <c r="AG880" s="302" t="n"/>
      <c r="AH880" s="302" t="n"/>
      <c r="AI880" s="302" t="n"/>
    </row>
    <row r="881" ht="10.5" customHeight="1" s="412">
      <c r="A881" s="302" t="n"/>
      <c r="B881" s="302" t="n"/>
      <c r="C881" s="302" t="n"/>
      <c r="D881" s="302" t="n"/>
      <c r="E881" s="302" t="n"/>
      <c r="F881" s="302" t="n"/>
      <c r="G881" s="302" t="n"/>
      <c r="H881" s="377"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c r="AD881" s="302" t="n"/>
      <c r="AE881" s="302" t="n"/>
      <c r="AF881" s="302" t="n"/>
      <c r="AG881" s="302" t="n"/>
      <c r="AH881" s="302" t="n"/>
      <c r="AI881" s="302" t="n"/>
    </row>
    <row r="882" ht="10.5" customHeight="1" s="412">
      <c r="A882" s="302" t="n"/>
      <c r="B882" s="302" t="n"/>
      <c r="C882" s="302" t="n"/>
      <c r="D882" s="302" t="n"/>
      <c r="E882" s="302" t="n"/>
      <c r="F882" s="302" t="n"/>
      <c r="G882" s="302" t="n"/>
      <c r="H882" s="377"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c r="AD882" s="302" t="n"/>
      <c r="AE882" s="302" t="n"/>
      <c r="AF882" s="302" t="n"/>
      <c r="AG882" s="302" t="n"/>
      <c r="AH882" s="302" t="n"/>
      <c r="AI882" s="302" t="n"/>
    </row>
    <row r="883" ht="10.5" customHeight="1" s="412">
      <c r="A883" s="302" t="n"/>
      <c r="B883" s="302" t="n"/>
      <c r="C883" s="302" t="n"/>
      <c r="D883" s="302" t="n"/>
      <c r="E883" s="302" t="n"/>
      <c r="F883" s="302" t="n"/>
      <c r="G883" s="302" t="n"/>
      <c r="H883" s="377"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c r="AD883" s="302" t="n"/>
      <c r="AE883" s="302" t="n"/>
      <c r="AF883" s="302" t="n"/>
      <c r="AG883" s="302" t="n"/>
      <c r="AH883" s="302" t="n"/>
      <c r="AI883" s="302" t="n"/>
    </row>
    <row r="884" ht="10.5" customHeight="1" s="412">
      <c r="A884" s="302" t="n"/>
      <c r="B884" s="302" t="n"/>
      <c r="C884" s="302" t="n"/>
      <c r="D884" s="302" t="n"/>
      <c r="E884" s="302" t="n"/>
      <c r="F884" s="302" t="n"/>
      <c r="G884" s="302" t="n"/>
      <c r="H884" s="377"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c r="AD884" s="302" t="n"/>
      <c r="AE884" s="302" t="n"/>
      <c r="AF884" s="302" t="n"/>
      <c r="AG884" s="302" t="n"/>
      <c r="AH884" s="302" t="n"/>
      <c r="AI884" s="302" t="n"/>
    </row>
    <row r="885" ht="10.5" customHeight="1" s="412">
      <c r="A885" s="302" t="n"/>
      <c r="B885" s="302" t="n"/>
      <c r="C885" s="302" t="n"/>
      <c r="D885" s="302" t="n"/>
      <c r="E885" s="302" t="n"/>
      <c r="F885" s="302" t="n"/>
      <c r="G885" s="302" t="n"/>
      <c r="H885" s="377"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c r="AD885" s="302" t="n"/>
      <c r="AE885" s="302" t="n"/>
      <c r="AF885" s="302" t="n"/>
      <c r="AG885" s="302" t="n"/>
      <c r="AH885" s="302" t="n"/>
      <c r="AI885" s="302" t="n"/>
    </row>
    <row r="886" ht="10.5" customHeight="1" s="412">
      <c r="A886" s="302" t="n"/>
      <c r="B886" s="302" t="n"/>
      <c r="C886" s="302" t="n"/>
      <c r="D886" s="302" t="n"/>
      <c r="E886" s="302" t="n"/>
      <c r="F886" s="302" t="n"/>
      <c r="G886" s="302" t="n"/>
      <c r="H886" s="377"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c r="AD886" s="302" t="n"/>
      <c r="AE886" s="302" t="n"/>
      <c r="AF886" s="302" t="n"/>
      <c r="AG886" s="302" t="n"/>
      <c r="AH886" s="302" t="n"/>
      <c r="AI886" s="302" t="n"/>
    </row>
    <row r="887" ht="10.5" customHeight="1" s="412">
      <c r="A887" s="302" t="n"/>
      <c r="B887" s="302" t="n"/>
      <c r="C887" s="302" t="n"/>
      <c r="D887" s="302" t="n"/>
      <c r="E887" s="302" t="n"/>
      <c r="F887" s="302" t="n"/>
      <c r="G887" s="302" t="n"/>
      <c r="H887" s="377"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c r="AD887" s="302" t="n"/>
      <c r="AE887" s="302" t="n"/>
      <c r="AF887" s="302" t="n"/>
      <c r="AG887" s="302" t="n"/>
      <c r="AH887" s="302" t="n"/>
      <c r="AI887" s="302" t="n"/>
    </row>
    <row r="888" ht="10.5" customHeight="1" s="412">
      <c r="A888" s="302" t="n"/>
      <c r="B888" s="302" t="n"/>
      <c r="C888" s="302" t="n"/>
      <c r="D888" s="302" t="n"/>
      <c r="E888" s="302" t="n"/>
      <c r="F888" s="302" t="n"/>
      <c r="G888" s="302" t="n"/>
      <c r="H888" s="377"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c r="AD888" s="302" t="n"/>
      <c r="AE888" s="302" t="n"/>
      <c r="AF888" s="302" t="n"/>
      <c r="AG888" s="302" t="n"/>
      <c r="AH888" s="302" t="n"/>
      <c r="AI888" s="302" t="n"/>
    </row>
    <row r="889" ht="10.5" customHeight="1" s="412">
      <c r="A889" s="302" t="n"/>
      <c r="B889" s="302" t="n"/>
      <c r="C889" s="302" t="n"/>
      <c r="D889" s="302" t="n"/>
      <c r="E889" s="302" t="n"/>
      <c r="F889" s="302" t="n"/>
      <c r="G889" s="302" t="n"/>
      <c r="H889" s="377"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c r="AD889" s="302" t="n"/>
      <c r="AE889" s="302" t="n"/>
      <c r="AF889" s="302" t="n"/>
      <c r="AG889" s="302" t="n"/>
      <c r="AH889" s="302" t="n"/>
      <c r="AI889" s="302" t="n"/>
    </row>
    <row r="890" ht="10.5" customHeight="1" s="412">
      <c r="A890" s="302" t="n"/>
      <c r="B890" s="302" t="n"/>
      <c r="C890" s="302" t="n"/>
      <c r="D890" s="302" t="n"/>
      <c r="E890" s="302" t="n"/>
      <c r="F890" s="302" t="n"/>
      <c r="G890" s="302" t="n"/>
      <c r="H890" s="377"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c r="AD890" s="302" t="n"/>
      <c r="AE890" s="302" t="n"/>
      <c r="AF890" s="302" t="n"/>
      <c r="AG890" s="302" t="n"/>
      <c r="AH890" s="302" t="n"/>
      <c r="AI890" s="302" t="n"/>
    </row>
    <row r="891" ht="10.5" customHeight="1" s="412">
      <c r="A891" s="302" t="n"/>
      <c r="B891" s="302" t="n"/>
      <c r="C891" s="302" t="n"/>
      <c r="D891" s="302" t="n"/>
      <c r="E891" s="302" t="n"/>
      <c r="F891" s="302" t="n"/>
      <c r="G891" s="302" t="n"/>
      <c r="H891" s="377"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c r="AD891" s="302" t="n"/>
      <c r="AE891" s="302" t="n"/>
      <c r="AF891" s="302" t="n"/>
      <c r="AG891" s="302" t="n"/>
      <c r="AH891" s="302" t="n"/>
      <c r="AI891" s="302" t="n"/>
    </row>
    <row r="892" ht="10.5" customHeight="1" s="412">
      <c r="A892" s="302" t="n"/>
      <c r="B892" s="302" t="n"/>
      <c r="C892" s="302" t="n"/>
      <c r="D892" s="302" t="n"/>
      <c r="E892" s="302" t="n"/>
      <c r="F892" s="302" t="n"/>
      <c r="G892" s="302" t="n"/>
      <c r="H892" s="377"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c r="AD892" s="302" t="n"/>
      <c r="AE892" s="302" t="n"/>
      <c r="AF892" s="302" t="n"/>
      <c r="AG892" s="302" t="n"/>
      <c r="AH892" s="302" t="n"/>
      <c r="AI892" s="302" t="n"/>
    </row>
    <row r="893" ht="10.5" customHeight="1" s="412">
      <c r="A893" s="302" t="n"/>
      <c r="B893" s="302" t="n"/>
      <c r="C893" s="302" t="n"/>
      <c r="D893" s="302" t="n"/>
      <c r="E893" s="302" t="n"/>
      <c r="F893" s="302" t="n"/>
      <c r="G893" s="302" t="n"/>
      <c r="H893" s="377"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c r="AD893" s="302" t="n"/>
      <c r="AE893" s="302" t="n"/>
      <c r="AF893" s="302" t="n"/>
      <c r="AG893" s="302" t="n"/>
      <c r="AH893" s="302" t="n"/>
      <c r="AI893" s="302" t="n"/>
    </row>
    <row r="894" ht="10.5" customHeight="1" s="412">
      <c r="A894" s="302" t="n"/>
      <c r="B894" s="302" t="n"/>
      <c r="C894" s="302" t="n"/>
      <c r="D894" s="302" t="n"/>
      <c r="E894" s="302" t="n"/>
      <c r="F894" s="302" t="n"/>
      <c r="G894" s="302" t="n"/>
      <c r="H894" s="377"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c r="AD894" s="302" t="n"/>
      <c r="AE894" s="302" t="n"/>
      <c r="AF894" s="302" t="n"/>
      <c r="AG894" s="302" t="n"/>
      <c r="AH894" s="302" t="n"/>
      <c r="AI894" s="302" t="n"/>
    </row>
    <row r="895" ht="10.5" customHeight="1" s="412">
      <c r="A895" s="302" t="n"/>
      <c r="B895" s="302" t="n"/>
      <c r="C895" s="302" t="n"/>
      <c r="D895" s="302" t="n"/>
      <c r="E895" s="302" t="n"/>
      <c r="F895" s="302" t="n"/>
      <c r="G895" s="302" t="n"/>
      <c r="H895" s="377"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c r="AD895" s="302" t="n"/>
      <c r="AE895" s="302" t="n"/>
      <c r="AF895" s="302" t="n"/>
      <c r="AG895" s="302" t="n"/>
      <c r="AH895" s="302" t="n"/>
      <c r="AI895" s="302" t="n"/>
    </row>
    <row r="896" ht="10.5" customHeight="1" s="412">
      <c r="A896" s="302" t="n"/>
      <c r="B896" s="302" t="n"/>
      <c r="C896" s="302" t="n"/>
      <c r="D896" s="302" t="n"/>
      <c r="E896" s="302" t="n"/>
      <c r="F896" s="302" t="n"/>
      <c r="G896" s="302" t="n"/>
      <c r="H896" s="377"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c r="AD896" s="302" t="n"/>
      <c r="AE896" s="302" t="n"/>
      <c r="AF896" s="302" t="n"/>
      <c r="AG896" s="302" t="n"/>
      <c r="AH896" s="302" t="n"/>
      <c r="AI896" s="302" t="n"/>
    </row>
    <row r="897" ht="10.5" customHeight="1" s="412">
      <c r="A897" s="302" t="n"/>
      <c r="B897" s="302" t="n"/>
      <c r="C897" s="302" t="n"/>
      <c r="D897" s="302" t="n"/>
      <c r="E897" s="302" t="n"/>
      <c r="F897" s="302" t="n"/>
      <c r="G897" s="302" t="n"/>
      <c r="H897" s="377"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c r="AD897" s="302" t="n"/>
      <c r="AE897" s="302" t="n"/>
      <c r="AF897" s="302" t="n"/>
      <c r="AG897" s="302" t="n"/>
      <c r="AH897" s="302" t="n"/>
      <c r="AI897" s="302" t="n"/>
    </row>
    <row r="898" ht="10.5" customHeight="1" s="412">
      <c r="A898" s="302" t="n"/>
      <c r="B898" s="302" t="n"/>
      <c r="C898" s="302" t="n"/>
      <c r="D898" s="302" t="n"/>
      <c r="E898" s="302" t="n"/>
      <c r="F898" s="302" t="n"/>
      <c r="G898" s="302" t="n"/>
      <c r="H898" s="377"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c r="AD898" s="302" t="n"/>
      <c r="AE898" s="302" t="n"/>
      <c r="AF898" s="302" t="n"/>
      <c r="AG898" s="302" t="n"/>
      <c r="AH898" s="302" t="n"/>
      <c r="AI898" s="302" t="n"/>
    </row>
    <row r="899" ht="10.5" customHeight="1" s="412">
      <c r="A899" s="302" t="n"/>
      <c r="B899" s="302" t="n"/>
      <c r="C899" s="302" t="n"/>
      <c r="D899" s="302" t="n"/>
      <c r="E899" s="302" t="n"/>
      <c r="F899" s="302" t="n"/>
      <c r="G899" s="302" t="n"/>
      <c r="H899" s="377"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c r="AD899" s="302" t="n"/>
      <c r="AE899" s="302" t="n"/>
      <c r="AF899" s="302" t="n"/>
      <c r="AG899" s="302" t="n"/>
      <c r="AH899" s="302" t="n"/>
      <c r="AI899" s="302" t="n"/>
    </row>
    <row r="900" ht="10.5" customHeight="1" s="412">
      <c r="A900" s="302" t="n"/>
      <c r="B900" s="302" t="n"/>
      <c r="C900" s="302" t="n"/>
      <c r="D900" s="302" t="n"/>
      <c r="E900" s="302" t="n"/>
      <c r="F900" s="302" t="n"/>
      <c r="G900" s="302" t="n"/>
      <c r="H900" s="377"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c r="AD900" s="302" t="n"/>
      <c r="AE900" s="302" t="n"/>
      <c r="AF900" s="302" t="n"/>
      <c r="AG900" s="302" t="n"/>
      <c r="AH900" s="302" t="n"/>
      <c r="AI900" s="302" t="n"/>
    </row>
    <row r="901" ht="10.5" customHeight="1" s="412">
      <c r="A901" s="302" t="n"/>
      <c r="B901" s="302" t="n"/>
      <c r="C901" s="302" t="n"/>
      <c r="D901" s="302" t="n"/>
      <c r="E901" s="302" t="n"/>
      <c r="F901" s="302" t="n"/>
      <c r="G901" s="302" t="n"/>
      <c r="H901" s="377"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c r="AD901" s="302" t="n"/>
      <c r="AE901" s="302" t="n"/>
      <c r="AF901" s="302" t="n"/>
      <c r="AG901" s="302" t="n"/>
      <c r="AH901" s="302" t="n"/>
      <c r="AI901" s="302" t="n"/>
    </row>
    <row r="902" ht="10.5" customHeight="1" s="412">
      <c r="A902" s="302" t="n"/>
      <c r="B902" s="302" t="n"/>
      <c r="C902" s="302" t="n"/>
      <c r="D902" s="302" t="n"/>
      <c r="E902" s="302" t="n"/>
      <c r="F902" s="302" t="n"/>
      <c r="G902" s="302" t="n"/>
      <c r="H902" s="377"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c r="AD902" s="302" t="n"/>
      <c r="AE902" s="302" t="n"/>
      <c r="AF902" s="302" t="n"/>
      <c r="AG902" s="302" t="n"/>
      <c r="AH902" s="302" t="n"/>
      <c r="AI902" s="302" t="n"/>
    </row>
    <row r="903" ht="10.5" customHeight="1" s="412">
      <c r="A903" s="302" t="n"/>
      <c r="B903" s="302" t="n"/>
      <c r="C903" s="302" t="n"/>
      <c r="D903" s="302" t="n"/>
      <c r="E903" s="302" t="n"/>
      <c r="F903" s="302" t="n"/>
      <c r="G903" s="302" t="n"/>
      <c r="H903" s="377"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c r="AD903" s="302" t="n"/>
      <c r="AE903" s="302" t="n"/>
      <c r="AF903" s="302" t="n"/>
      <c r="AG903" s="302" t="n"/>
      <c r="AH903" s="302" t="n"/>
      <c r="AI903" s="302" t="n"/>
    </row>
    <row r="904" ht="10.5" customHeight="1" s="412">
      <c r="A904" s="302" t="n"/>
      <c r="B904" s="302" t="n"/>
      <c r="C904" s="302" t="n"/>
      <c r="D904" s="302" t="n"/>
      <c r="E904" s="302" t="n"/>
      <c r="F904" s="302" t="n"/>
      <c r="G904" s="302" t="n"/>
      <c r="H904" s="377"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c r="AD904" s="302" t="n"/>
      <c r="AE904" s="302" t="n"/>
      <c r="AF904" s="302" t="n"/>
      <c r="AG904" s="302" t="n"/>
      <c r="AH904" s="302" t="n"/>
      <c r="AI904" s="302" t="n"/>
    </row>
    <row r="905" ht="10.5" customHeight="1" s="412">
      <c r="A905" s="302" t="n"/>
      <c r="B905" s="302" t="n"/>
      <c r="C905" s="302" t="n"/>
      <c r="D905" s="302" t="n"/>
      <c r="E905" s="302" t="n"/>
      <c r="F905" s="302" t="n"/>
      <c r="G905" s="302" t="n"/>
      <c r="H905" s="377"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c r="AD905" s="302" t="n"/>
      <c r="AE905" s="302" t="n"/>
      <c r="AF905" s="302" t="n"/>
      <c r="AG905" s="302" t="n"/>
      <c r="AH905" s="302" t="n"/>
      <c r="AI905" s="302" t="n"/>
    </row>
    <row r="906" ht="10.5" customHeight="1" s="412">
      <c r="A906" s="302" t="n"/>
      <c r="B906" s="302" t="n"/>
      <c r="C906" s="302" t="n"/>
      <c r="D906" s="302" t="n"/>
      <c r="E906" s="302" t="n"/>
      <c r="F906" s="302" t="n"/>
      <c r="G906" s="302" t="n"/>
      <c r="H906" s="377"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c r="AD906" s="302" t="n"/>
      <c r="AE906" s="302" t="n"/>
      <c r="AF906" s="302" t="n"/>
      <c r="AG906" s="302" t="n"/>
      <c r="AH906" s="302" t="n"/>
      <c r="AI906" s="302" t="n"/>
    </row>
    <row r="907" ht="10.5" customHeight="1" s="412">
      <c r="A907" s="302" t="n"/>
      <c r="B907" s="302" t="n"/>
      <c r="C907" s="302" t="n"/>
      <c r="D907" s="302" t="n"/>
      <c r="E907" s="302" t="n"/>
      <c r="F907" s="302" t="n"/>
      <c r="G907" s="302" t="n"/>
      <c r="H907" s="377"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c r="AD907" s="302" t="n"/>
      <c r="AE907" s="302" t="n"/>
      <c r="AF907" s="302" t="n"/>
      <c r="AG907" s="302" t="n"/>
      <c r="AH907" s="302" t="n"/>
      <c r="AI907" s="302" t="n"/>
    </row>
    <row r="908" ht="10.5" customHeight="1" s="412">
      <c r="A908" s="302" t="n"/>
      <c r="B908" s="302" t="n"/>
      <c r="C908" s="302" t="n"/>
      <c r="D908" s="302" t="n"/>
      <c r="E908" s="302" t="n"/>
      <c r="F908" s="302" t="n"/>
      <c r="G908" s="302" t="n"/>
      <c r="H908" s="377"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c r="AD908" s="302" t="n"/>
      <c r="AE908" s="302" t="n"/>
      <c r="AF908" s="302" t="n"/>
      <c r="AG908" s="302" t="n"/>
      <c r="AH908" s="302" t="n"/>
      <c r="AI908" s="302" t="n"/>
    </row>
    <row r="909" ht="10.5" customHeight="1" s="412">
      <c r="A909" s="302" t="n"/>
      <c r="B909" s="302" t="n"/>
      <c r="C909" s="302" t="n"/>
      <c r="D909" s="302" t="n"/>
      <c r="E909" s="302" t="n"/>
      <c r="F909" s="302" t="n"/>
      <c r="G909" s="302" t="n"/>
      <c r="H909" s="377"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c r="AD909" s="302" t="n"/>
      <c r="AE909" s="302" t="n"/>
      <c r="AF909" s="302" t="n"/>
      <c r="AG909" s="302" t="n"/>
      <c r="AH909" s="302" t="n"/>
      <c r="AI909" s="302" t="n"/>
    </row>
    <row r="910" ht="10.5" customHeight="1" s="412">
      <c r="A910" s="302" t="n"/>
      <c r="B910" s="302" t="n"/>
      <c r="C910" s="302" t="n"/>
      <c r="D910" s="302" t="n"/>
      <c r="E910" s="302" t="n"/>
      <c r="F910" s="302" t="n"/>
      <c r="G910" s="302" t="n"/>
      <c r="H910" s="377"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c r="AD910" s="302" t="n"/>
      <c r="AE910" s="302" t="n"/>
      <c r="AF910" s="302" t="n"/>
      <c r="AG910" s="302" t="n"/>
      <c r="AH910" s="302" t="n"/>
      <c r="AI910" s="302" t="n"/>
    </row>
    <row r="911" ht="10.5" customHeight="1" s="412">
      <c r="A911" s="302" t="n"/>
      <c r="B911" s="302" t="n"/>
      <c r="C911" s="302" t="n"/>
      <c r="D911" s="302" t="n"/>
      <c r="E911" s="302" t="n"/>
      <c r="F911" s="302" t="n"/>
      <c r="G911" s="302" t="n"/>
      <c r="H911" s="377"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c r="AD911" s="302" t="n"/>
      <c r="AE911" s="302" t="n"/>
      <c r="AF911" s="302" t="n"/>
      <c r="AG911" s="302" t="n"/>
      <c r="AH911" s="302" t="n"/>
      <c r="AI911" s="302" t="n"/>
    </row>
    <row r="912" ht="10.5" customHeight="1" s="412">
      <c r="A912" s="302" t="n"/>
      <c r="B912" s="302" t="n"/>
      <c r="C912" s="302" t="n"/>
      <c r="D912" s="302" t="n"/>
      <c r="E912" s="302" t="n"/>
      <c r="F912" s="302" t="n"/>
      <c r="G912" s="302" t="n"/>
      <c r="H912" s="377"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c r="AD912" s="302" t="n"/>
      <c r="AE912" s="302" t="n"/>
      <c r="AF912" s="302" t="n"/>
      <c r="AG912" s="302" t="n"/>
      <c r="AH912" s="302" t="n"/>
      <c r="AI912" s="302" t="n"/>
    </row>
    <row r="913" ht="10.5" customHeight="1" s="412">
      <c r="A913" s="302" t="n"/>
      <c r="B913" s="302" t="n"/>
      <c r="C913" s="302" t="n"/>
      <c r="D913" s="302" t="n"/>
      <c r="E913" s="302" t="n"/>
      <c r="F913" s="302" t="n"/>
      <c r="G913" s="302" t="n"/>
      <c r="H913" s="377"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c r="AD913" s="302" t="n"/>
      <c r="AE913" s="302" t="n"/>
      <c r="AF913" s="302" t="n"/>
      <c r="AG913" s="302" t="n"/>
      <c r="AH913" s="302" t="n"/>
      <c r="AI913" s="302" t="n"/>
    </row>
    <row r="914" ht="10.5" customHeight="1" s="412">
      <c r="A914" s="302" t="n"/>
      <c r="B914" s="302" t="n"/>
      <c r="C914" s="302" t="n"/>
      <c r="D914" s="302" t="n"/>
      <c r="E914" s="302" t="n"/>
      <c r="F914" s="302" t="n"/>
      <c r="G914" s="302" t="n"/>
      <c r="H914" s="377"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c r="AD914" s="302" t="n"/>
      <c r="AE914" s="302" t="n"/>
      <c r="AF914" s="302" t="n"/>
      <c r="AG914" s="302" t="n"/>
      <c r="AH914" s="302" t="n"/>
      <c r="AI914" s="302" t="n"/>
    </row>
    <row r="915" ht="10.5" customHeight="1" s="412">
      <c r="A915" s="302" t="n"/>
      <c r="B915" s="302" t="n"/>
      <c r="C915" s="302" t="n"/>
      <c r="D915" s="302" t="n"/>
      <c r="E915" s="302" t="n"/>
      <c r="F915" s="302" t="n"/>
      <c r="G915" s="302" t="n"/>
      <c r="H915" s="377"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c r="AD915" s="302" t="n"/>
      <c r="AE915" s="302" t="n"/>
      <c r="AF915" s="302" t="n"/>
      <c r="AG915" s="302" t="n"/>
      <c r="AH915" s="302" t="n"/>
      <c r="AI915" s="302" t="n"/>
    </row>
    <row r="916" ht="10.5" customHeight="1" s="412">
      <c r="A916" s="302" t="n"/>
      <c r="B916" s="302" t="n"/>
      <c r="C916" s="302" t="n"/>
      <c r="D916" s="302" t="n"/>
      <c r="E916" s="302" t="n"/>
      <c r="F916" s="302" t="n"/>
      <c r="G916" s="302" t="n"/>
      <c r="H916" s="377"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c r="AD916" s="302" t="n"/>
      <c r="AE916" s="302" t="n"/>
      <c r="AF916" s="302" t="n"/>
      <c r="AG916" s="302" t="n"/>
      <c r="AH916" s="302" t="n"/>
      <c r="AI916" s="302" t="n"/>
    </row>
    <row r="917" ht="10.5" customHeight="1" s="412">
      <c r="A917" s="302" t="n"/>
      <c r="B917" s="302" t="n"/>
      <c r="C917" s="302" t="n"/>
      <c r="D917" s="302" t="n"/>
      <c r="E917" s="302" t="n"/>
      <c r="F917" s="302" t="n"/>
      <c r="G917" s="302" t="n"/>
      <c r="H917" s="377"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c r="AD917" s="302" t="n"/>
      <c r="AE917" s="302" t="n"/>
      <c r="AF917" s="302" t="n"/>
      <c r="AG917" s="302" t="n"/>
      <c r="AH917" s="302" t="n"/>
      <c r="AI917" s="302" t="n"/>
    </row>
    <row r="918" ht="10.5" customHeight="1" s="412">
      <c r="A918" s="302" t="n"/>
      <c r="B918" s="302" t="n"/>
      <c r="C918" s="302" t="n"/>
      <c r="D918" s="302" t="n"/>
      <c r="E918" s="302" t="n"/>
      <c r="F918" s="302" t="n"/>
      <c r="G918" s="302" t="n"/>
      <c r="H918" s="377"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c r="AD918" s="302" t="n"/>
      <c r="AE918" s="302" t="n"/>
      <c r="AF918" s="302" t="n"/>
      <c r="AG918" s="302" t="n"/>
      <c r="AH918" s="302" t="n"/>
      <c r="AI918" s="302" t="n"/>
    </row>
    <row r="919" ht="10.5" customHeight="1" s="412">
      <c r="A919" s="302" t="n"/>
      <c r="B919" s="302" t="n"/>
      <c r="C919" s="302" t="n"/>
      <c r="D919" s="302" t="n"/>
      <c r="E919" s="302" t="n"/>
      <c r="F919" s="302" t="n"/>
      <c r="G919" s="302" t="n"/>
      <c r="H919" s="377"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c r="AD919" s="302" t="n"/>
      <c r="AE919" s="302" t="n"/>
      <c r="AF919" s="302" t="n"/>
      <c r="AG919" s="302" t="n"/>
      <c r="AH919" s="302" t="n"/>
      <c r="AI919" s="302" t="n"/>
    </row>
    <row r="920" ht="10.5" customHeight="1" s="412">
      <c r="A920" s="302" t="n"/>
      <c r="B920" s="302" t="n"/>
      <c r="C920" s="302" t="n"/>
      <c r="D920" s="302" t="n"/>
      <c r="E920" s="302" t="n"/>
      <c r="F920" s="302" t="n"/>
      <c r="G920" s="302" t="n"/>
      <c r="H920" s="377"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c r="AD920" s="302" t="n"/>
      <c r="AE920" s="302" t="n"/>
      <c r="AF920" s="302" t="n"/>
      <c r="AG920" s="302" t="n"/>
      <c r="AH920" s="302" t="n"/>
      <c r="AI920" s="302" t="n"/>
    </row>
    <row r="921" ht="10.5" customHeight="1" s="412">
      <c r="A921" s="302" t="n"/>
      <c r="B921" s="302" t="n"/>
      <c r="C921" s="302" t="n"/>
      <c r="D921" s="302" t="n"/>
      <c r="E921" s="302" t="n"/>
      <c r="F921" s="302" t="n"/>
      <c r="G921" s="302" t="n"/>
      <c r="H921" s="377"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c r="AD921" s="302" t="n"/>
      <c r="AE921" s="302" t="n"/>
      <c r="AF921" s="302" t="n"/>
      <c r="AG921" s="302" t="n"/>
      <c r="AH921" s="302" t="n"/>
      <c r="AI921" s="302" t="n"/>
    </row>
    <row r="922" ht="10.5" customHeight="1" s="412">
      <c r="A922" s="302" t="n"/>
      <c r="B922" s="302" t="n"/>
      <c r="C922" s="302" t="n"/>
      <c r="D922" s="302" t="n"/>
      <c r="E922" s="302" t="n"/>
      <c r="F922" s="302" t="n"/>
      <c r="G922" s="302" t="n"/>
      <c r="H922" s="377"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c r="AD922" s="302" t="n"/>
      <c r="AE922" s="302" t="n"/>
      <c r="AF922" s="302" t="n"/>
      <c r="AG922" s="302" t="n"/>
      <c r="AH922" s="302" t="n"/>
      <c r="AI922" s="302" t="n"/>
    </row>
    <row r="923" ht="10.5" customHeight="1" s="412">
      <c r="A923" s="302" t="n"/>
      <c r="B923" s="302" t="n"/>
      <c r="C923" s="302" t="n"/>
      <c r="D923" s="302" t="n"/>
      <c r="E923" s="302" t="n"/>
      <c r="F923" s="302" t="n"/>
      <c r="G923" s="302" t="n"/>
      <c r="H923" s="377"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c r="AD923" s="302" t="n"/>
      <c r="AE923" s="302" t="n"/>
      <c r="AF923" s="302" t="n"/>
      <c r="AG923" s="302" t="n"/>
      <c r="AH923" s="302" t="n"/>
      <c r="AI923" s="302" t="n"/>
    </row>
    <row r="924" ht="10.5" customHeight="1" s="412">
      <c r="A924" s="302" t="n"/>
      <c r="B924" s="302" t="n"/>
      <c r="C924" s="302" t="n"/>
      <c r="D924" s="302" t="n"/>
      <c r="E924" s="302" t="n"/>
      <c r="F924" s="302" t="n"/>
      <c r="G924" s="302" t="n"/>
      <c r="H924" s="377"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c r="AD924" s="302" t="n"/>
      <c r="AE924" s="302" t="n"/>
      <c r="AF924" s="302" t="n"/>
      <c r="AG924" s="302" t="n"/>
      <c r="AH924" s="302" t="n"/>
      <c r="AI924" s="302" t="n"/>
    </row>
    <row r="925" ht="10.5" customHeight="1" s="412">
      <c r="A925" s="302" t="n"/>
      <c r="B925" s="302" t="n"/>
      <c r="C925" s="302" t="n"/>
      <c r="D925" s="302" t="n"/>
      <c r="E925" s="302" t="n"/>
      <c r="F925" s="302" t="n"/>
      <c r="G925" s="302" t="n"/>
      <c r="H925" s="377"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c r="AD925" s="302" t="n"/>
      <c r="AE925" s="302" t="n"/>
      <c r="AF925" s="302" t="n"/>
      <c r="AG925" s="302" t="n"/>
      <c r="AH925" s="302" t="n"/>
      <c r="AI925" s="302" t="n"/>
    </row>
    <row r="926" ht="10.5" customHeight="1" s="412">
      <c r="A926" s="302" t="n"/>
      <c r="B926" s="302" t="n"/>
      <c r="C926" s="302" t="n"/>
      <c r="D926" s="302" t="n"/>
      <c r="E926" s="302" t="n"/>
      <c r="F926" s="302" t="n"/>
      <c r="G926" s="302" t="n"/>
      <c r="H926" s="377"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c r="AD926" s="302" t="n"/>
      <c r="AE926" s="302" t="n"/>
      <c r="AF926" s="302" t="n"/>
      <c r="AG926" s="302" t="n"/>
      <c r="AH926" s="302" t="n"/>
      <c r="AI926" s="302" t="n"/>
    </row>
    <row r="927" ht="10.5" customHeight="1" s="412">
      <c r="A927" s="302" t="n"/>
      <c r="B927" s="302" t="n"/>
      <c r="C927" s="302" t="n"/>
      <c r="D927" s="302" t="n"/>
      <c r="E927" s="302" t="n"/>
      <c r="F927" s="302" t="n"/>
      <c r="G927" s="302" t="n"/>
      <c r="H927" s="377"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c r="AD927" s="302" t="n"/>
      <c r="AE927" s="302" t="n"/>
      <c r="AF927" s="302" t="n"/>
      <c r="AG927" s="302" t="n"/>
      <c r="AH927" s="302" t="n"/>
      <c r="AI927" s="302" t="n"/>
    </row>
    <row r="928" ht="10.5" customHeight="1" s="412">
      <c r="A928" s="302" t="n"/>
      <c r="B928" s="302" t="n"/>
      <c r="C928" s="302" t="n"/>
      <c r="D928" s="302" t="n"/>
      <c r="E928" s="302" t="n"/>
      <c r="F928" s="302" t="n"/>
      <c r="G928" s="302" t="n"/>
      <c r="H928" s="377"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c r="AD928" s="302" t="n"/>
      <c r="AE928" s="302" t="n"/>
      <c r="AF928" s="302" t="n"/>
      <c r="AG928" s="302" t="n"/>
      <c r="AH928" s="302" t="n"/>
      <c r="AI928" s="302" t="n"/>
    </row>
    <row r="929" ht="10.5" customHeight="1" s="412">
      <c r="A929" s="302" t="n"/>
      <c r="B929" s="302" t="n"/>
      <c r="C929" s="302" t="n"/>
      <c r="D929" s="302" t="n"/>
      <c r="E929" s="302" t="n"/>
      <c r="F929" s="302" t="n"/>
      <c r="G929" s="302" t="n"/>
      <c r="H929" s="377"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c r="AD929" s="302" t="n"/>
      <c r="AE929" s="302" t="n"/>
      <c r="AF929" s="302" t="n"/>
      <c r="AG929" s="302" t="n"/>
      <c r="AH929" s="302" t="n"/>
      <c r="AI929" s="302" t="n"/>
    </row>
    <row r="930" ht="10.5" customHeight="1" s="412">
      <c r="A930" s="302" t="n"/>
      <c r="B930" s="302" t="n"/>
      <c r="C930" s="302" t="n"/>
      <c r="D930" s="302" t="n"/>
      <c r="E930" s="302" t="n"/>
      <c r="F930" s="302" t="n"/>
      <c r="G930" s="302" t="n"/>
      <c r="H930" s="377"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c r="AD930" s="302" t="n"/>
      <c r="AE930" s="302" t="n"/>
      <c r="AF930" s="302" t="n"/>
      <c r="AG930" s="302" t="n"/>
      <c r="AH930" s="302" t="n"/>
      <c r="AI930" s="302" t="n"/>
    </row>
    <row r="931" ht="10.5" customHeight="1" s="412">
      <c r="A931" s="302" t="n"/>
      <c r="B931" s="302" t="n"/>
      <c r="C931" s="302" t="n"/>
      <c r="D931" s="302" t="n"/>
      <c r="E931" s="302" t="n"/>
      <c r="F931" s="302" t="n"/>
      <c r="G931" s="302" t="n"/>
      <c r="H931" s="377"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c r="AD931" s="302" t="n"/>
      <c r="AE931" s="302" t="n"/>
      <c r="AF931" s="302" t="n"/>
      <c r="AG931" s="302" t="n"/>
      <c r="AH931" s="302" t="n"/>
      <c r="AI931" s="302" t="n"/>
    </row>
    <row r="932" ht="10.5" customHeight="1" s="412">
      <c r="A932" s="302" t="n"/>
      <c r="B932" s="302" t="n"/>
      <c r="C932" s="302" t="n"/>
      <c r="D932" s="302" t="n"/>
      <c r="E932" s="302" t="n"/>
      <c r="F932" s="302" t="n"/>
      <c r="G932" s="302" t="n"/>
      <c r="H932" s="377"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c r="AD932" s="302" t="n"/>
      <c r="AE932" s="302" t="n"/>
      <c r="AF932" s="302" t="n"/>
      <c r="AG932" s="302" t="n"/>
      <c r="AH932" s="302" t="n"/>
      <c r="AI932" s="302" t="n"/>
    </row>
    <row r="933" ht="10.5" customHeight="1" s="412">
      <c r="A933" s="302" t="n"/>
      <c r="B933" s="302" t="n"/>
      <c r="C933" s="302" t="n"/>
      <c r="D933" s="302" t="n"/>
      <c r="E933" s="302" t="n"/>
      <c r="F933" s="302" t="n"/>
      <c r="G933" s="302" t="n"/>
      <c r="H933" s="377"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c r="AD933" s="302" t="n"/>
      <c r="AE933" s="302" t="n"/>
      <c r="AF933" s="302" t="n"/>
      <c r="AG933" s="302" t="n"/>
      <c r="AH933" s="302" t="n"/>
      <c r="AI933" s="302" t="n"/>
    </row>
    <row r="934" ht="10.5" customHeight="1" s="412">
      <c r="A934" s="302" t="n"/>
      <c r="B934" s="302" t="n"/>
      <c r="C934" s="302" t="n"/>
      <c r="D934" s="302" t="n"/>
      <c r="E934" s="302" t="n"/>
      <c r="F934" s="302" t="n"/>
      <c r="G934" s="302" t="n"/>
      <c r="H934" s="377"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c r="AD934" s="302" t="n"/>
      <c r="AE934" s="302" t="n"/>
      <c r="AF934" s="302" t="n"/>
      <c r="AG934" s="302" t="n"/>
      <c r="AH934" s="302" t="n"/>
      <c r="AI934" s="302" t="n"/>
    </row>
    <row r="935" ht="10.5" customHeight="1" s="412">
      <c r="A935" s="302" t="n"/>
      <c r="B935" s="302" t="n"/>
      <c r="C935" s="302" t="n"/>
      <c r="D935" s="302" t="n"/>
      <c r="E935" s="302" t="n"/>
      <c r="F935" s="302" t="n"/>
      <c r="G935" s="302" t="n"/>
      <c r="H935" s="377"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c r="AD935" s="302" t="n"/>
      <c r="AE935" s="302" t="n"/>
      <c r="AF935" s="302" t="n"/>
      <c r="AG935" s="302" t="n"/>
      <c r="AH935" s="302" t="n"/>
      <c r="AI935" s="302" t="n"/>
    </row>
    <row r="936" ht="10.5" customHeight="1" s="412">
      <c r="A936" s="302" t="n"/>
      <c r="B936" s="302" t="n"/>
      <c r="C936" s="302" t="n"/>
      <c r="D936" s="302" t="n"/>
      <c r="E936" s="302" t="n"/>
      <c r="F936" s="302" t="n"/>
      <c r="G936" s="302" t="n"/>
      <c r="H936" s="377"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c r="AD936" s="302" t="n"/>
      <c r="AE936" s="302" t="n"/>
      <c r="AF936" s="302" t="n"/>
      <c r="AG936" s="302" t="n"/>
      <c r="AH936" s="302" t="n"/>
      <c r="AI936" s="302" t="n"/>
    </row>
    <row r="937" ht="10.5" customHeight="1" s="412">
      <c r="A937" s="302" t="n"/>
      <c r="B937" s="302" t="n"/>
      <c r="C937" s="302" t="n"/>
      <c r="D937" s="302" t="n"/>
      <c r="E937" s="302" t="n"/>
      <c r="F937" s="302" t="n"/>
      <c r="G937" s="302" t="n"/>
      <c r="H937" s="377"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c r="AD937" s="302" t="n"/>
      <c r="AE937" s="302" t="n"/>
      <c r="AF937" s="302" t="n"/>
      <c r="AG937" s="302" t="n"/>
      <c r="AH937" s="302" t="n"/>
      <c r="AI937" s="302" t="n"/>
    </row>
    <row r="938" ht="10.5" customHeight="1" s="412">
      <c r="A938" s="302" t="n"/>
      <c r="B938" s="302" t="n"/>
      <c r="C938" s="302" t="n"/>
      <c r="D938" s="302" t="n"/>
      <c r="E938" s="302" t="n"/>
      <c r="F938" s="302" t="n"/>
      <c r="G938" s="302" t="n"/>
      <c r="H938" s="377"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c r="AD938" s="302" t="n"/>
      <c r="AE938" s="302" t="n"/>
      <c r="AF938" s="302" t="n"/>
      <c r="AG938" s="302" t="n"/>
      <c r="AH938" s="302" t="n"/>
      <c r="AI938" s="302" t="n"/>
    </row>
    <row r="939" ht="10.5" customHeight="1" s="412">
      <c r="A939" s="302" t="n"/>
      <c r="B939" s="302" t="n"/>
      <c r="C939" s="302" t="n"/>
      <c r="D939" s="302" t="n"/>
      <c r="E939" s="302" t="n"/>
      <c r="F939" s="302" t="n"/>
      <c r="G939" s="302" t="n"/>
      <c r="H939" s="377"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c r="AD939" s="302" t="n"/>
      <c r="AE939" s="302" t="n"/>
      <c r="AF939" s="302" t="n"/>
      <c r="AG939" s="302" t="n"/>
      <c r="AH939" s="302" t="n"/>
      <c r="AI939" s="302" t="n"/>
    </row>
    <row r="940" ht="10.5" customHeight="1" s="412">
      <c r="A940" s="302" t="n"/>
      <c r="B940" s="302" t="n"/>
      <c r="C940" s="302" t="n"/>
      <c r="D940" s="302" t="n"/>
      <c r="E940" s="302" t="n"/>
      <c r="F940" s="302" t="n"/>
      <c r="G940" s="302" t="n"/>
      <c r="H940" s="377"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c r="AD940" s="302" t="n"/>
      <c r="AE940" s="302" t="n"/>
      <c r="AF940" s="302" t="n"/>
      <c r="AG940" s="302" t="n"/>
      <c r="AH940" s="302" t="n"/>
      <c r="AI940" s="302" t="n"/>
    </row>
    <row r="941" ht="10.5" customHeight="1" s="412">
      <c r="A941" s="302" t="n"/>
      <c r="B941" s="302" t="n"/>
      <c r="C941" s="302" t="n"/>
      <c r="D941" s="302" t="n"/>
      <c r="E941" s="302" t="n"/>
      <c r="F941" s="302" t="n"/>
      <c r="G941" s="302" t="n"/>
      <c r="H941" s="377"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c r="AD941" s="302" t="n"/>
      <c r="AE941" s="302" t="n"/>
      <c r="AF941" s="302" t="n"/>
      <c r="AG941" s="302" t="n"/>
      <c r="AH941" s="302" t="n"/>
      <c r="AI941" s="302" t="n"/>
    </row>
    <row r="942" ht="10.5" customHeight="1" s="412">
      <c r="A942" s="302" t="n"/>
      <c r="B942" s="302" t="n"/>
      <c r="C942" s="302" t="n"/>
      <c r="D942" s="302" t="n"/>
      <c r="E942" s="302" t="n"/>
      <c r="F942" s="302" t="n"/>
      <c r="G942" s="302" t="n"/>
      <c r="H942" s="377"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c r="AD942" s="302" t="n"/>
      <c r="AE942" s="302" t="n"/>
      <c r="AF942" s="302" t="n"/>
      <c r="AG942" s="302" t="n"/>
      <c r="AH942" s="302" t="n"/>
      <c r="AI942" s="302" t="n"/>
    </row>
    <row r="943" ht="10.5" customHeight="1" s="412">
      <c r="A943" s="302" t="n"/>
      <c r="B943" s="302" t="n"/>
      <c r="C943" s="302" t="n"/>
      <c r="D943" s="302" t="n"/>
      <c r="E943" s="302" t="n"/>
      <c r="F943" s="302" t="n"/>
      <c r="G943" s="302" t="n"/>
      <c r="H943" s="377"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c r="AD943" s="302" t="n"/>
      <c r="AE943" s="302" t="n"/>
      <c r="AF943" s="302" t="n"/>
      <c r="AG943" s="302" t="n"/>
      <c r="AH943" s="302" t="n"/>
      <c r="AI943" s="302" t="n"/>
    </row>
    <row r="944" ht="10.5" customHeight="1" s="412">
      <c r="A944" s="302" t="n"/>
      <c r="B944" s="302" t="n"/>
      <c r="C944" s="302" t="n"/>
      <c r="D944" s="302" t="n"/>
      <c r="E944" s="302" t="n"/>
      <c r="F944" s="302" t="n"/>
      <c r="G944" s="302" t="n"/>
      <c r="H944" s="377"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c r="AD944" s="302" t="n"/>
      <c r="AE944" s="302" t="n"/>
      <c r="AF944" s="302" t="n"/>
      <c r="AG944" s="302" t="n"/>
      <c r="AH944" s="302" t="n"/>
      <c r="AI944" s="302" t="n"/>
    </row>
    <row r="945" ht="10.5" customHeight="1" s="412">
      <c r="A945" s="302" t="n"/>
      <c r="B945" s="302" t="n"/>
      <c r="C945" s="302" t="n"/>
      <c r="D945" s="302" t="n"/>
      <c r="E945" s="302" t="n"/>
      <c r="F945" s="302" t="n"/>
      <c r="G945" s="302" t="n"/>
      <c r="H945" s="377"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c r="AD945" s="302" t="n"/>
      <c r="AE945" s="302" t="n"/>
      <c r="AF945" s="302" t="n"/>
      <c r="AG945" s="302" t="n"/>
      <c r="AH945" s="302" t="n"/>
      <c r="AI945" s="302" t="n"/>
    </row>
    <row r="946" ht="10.5" customHeight="1" s="412">
      <c r="A946" s="302" t="n"/>
      <c r="B946" s="302" t="n"/>
      <c r="C946" s="302" t="n"/>
      <c r="D946" s="302" t="n"/>
      <c r="E946" s="302" t="n"/>
      <c r="F946" s="302" t="n"/>
      <c r="G946" s="302" t="n"/>
      <c r="H946" s="377"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c r="AD946" s="302" t="n"/>
      <c r="AE946" s="302" t="n"/>
      <c r="AF946" s="302" t="n"/>
      <c r="AG946" s="302" t="n"/>
      <c r="AH946" s="302" t="n"/>
      <c r="AI946" s="302" t="n"/>
    </row>
    <row r="947" ht="10.5" customHeight="1" s="412">
      <c r="A947" s="302" t="n"/>
      <c r="B947" s="302" t="n"/>
      <c r="C947" s="302" t="n"/>
      <c r="D947" s="302" t="n"/>
      <c r="E947" s="302" t="n"/>
      <c r="F947" s="302" t="n"/>
      <c r="G947" s="302" t="n"/>
      <c r="H947" s="377"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c r="AD947" s="302" t="n"/>
      <c r="AE947" s="302" t="n"/>
      <c r="AF947" s="302" t="n"/>
      <c r="AG947" s="302" t="n"/>
      <c r="AH947" s="302" t="n"/>
      <c r="AI947" s="302" t="n"/>
    </row>
    <row r="948" ht="10.5" customHeight="1" s="412">
      <c r="A948" s="302" t="n"/>
      <c r="B948" s="302" t="n"/>
      <c r="C948" s="302" t="n"/>
      <c r="D948" s="302" t="n"/>
      <c r="E948" s="302" t="n"/>
      <c r="F948" s="302" t="n"/>
      <c r="G948" s="302" t="n"/>
      <c r="H948" s="377"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c r="AD948" s="302" t="n"/>
      <c r="AE948" s="302" t="n"/>
      <c r="AF948" s="302" t="n"/>
      <c r="AG948" s="302" t="n"/>
      <c r="AH948" s="302" t="n"/>
      <c r="AI948" s="302" t="n"/>
    </row>
    <row r="949" ht="10.5" customHeight="1" s="412">
      <c r="A949" s="302" t="n"/>
      <c r="B949" s="302" t="n"/>
      <c r="C949" s="302" t="n"/>
      <c r="D949" s="302" t="n"/>
      <c r="E949" s="302" t="n"/>
      <c r="F949" s="302" t="n"/>
      <c r="G949" s="302" t="n"/>
      <c r="H949" s="377"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c r="AD949" s="302" t="n"/>
      <c r="AE949" s="302" t="n"/>
      <c r="AF949" s="302" t="n"/>
      <c r="AG949" s="302" t="n"/>
      <c r="AH949" s="302" t="n"/>
      <c r="AI949" s="302" t="n"/>
    </row>
    <row r="950" ht="10.5" customHeight="1" s="412">
      <c r="A950" s="302" t="n"/>
      <c r="B950" s="302" t="n"/>
      <c r="C950" s="302" t="n"/>
      <c r="D950" s="302" t="n"/>
      <c r="E950" s="302" t="n"/>
      <c r="F950" s="302" t="n"/>
      <c r="G950" s="302" t="n"/>
      <c r="H950" s="377"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c r="AD950" s="302" t="n"/>
      <c r="AE950" s="302" t="n"/>
      <c r="AF950" s="302" t="n"/>
      <c r="AG950" s="302" t="n"/>
      <c r="AH950" s="302" t="n"/>
      <c r="AI950" s="302" t="n"/>
    </row>
    <row r="951" ht="10.5" customHeight="1" s="412">
      <c r="A951" s="302" t="n"/>
      <c r="B951" s="302" t="n"/>
      <c r="C951" s="302" t="n"/>
      <c r="D951" s="302" t="n"/>
      <c r="E951" s="302" t="n"/>
      <c r="F951" s="302" t="n"/>
      <c r="G951" s="302" t="n"/>
      <c r="H951" s="377"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c r="AD951" s="302" t="n"/>
      <c r="AE951" s="302" t="n"/>
      <c r="AF951" s="302" t="n"/>
      <c r="AG951" s="302" t="n"/>
      <c r="AH951" s="302" t="n"/>
      <c r="AI951" s="302" t="n"/>
    </row>
    <row r="952" ht="10.5" customHeight="1" s="412">
      <c r="A952" s="302" t="n"/>
      <c r="B952" s="302" t="n"/>
      <c r="C952" s="302" t="n"/>
      <c r="D952" s="302" t="n"/>
      <c r="E952" s="302" t="n"/>
      <c r="F952" s="302" t="n"/>
      <c r="G952" s="302" t="n"/>
      <c r="H952" s="377"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c r="AD952" s="302" t="n"/>
      <c r="AE952" s="302" t="n"/>
      <c r="AF952" s="302" t="n"/>
      <c r="AG952" s="302" t="n"/>
      <c r="AH952" s="302" t="n"/>
      <c r="AI952" s="302" t="n"/>
    </row>
    <row r="953" ht="10.5" customHeight="1" s="412">
      <c r="A953" s="302" t="n"/>
      <c r="B953" s="302" t="n"/>
      <c r="C953" s="302" t="n"/>
      <c r="D953" s="302" t="n"/>
      <c r="E953" s="302" t="n"/>
      <c r="F953" s="302" t="n"/>
      <c r="G953" s="302" t="n"/>
      <c r="H953" s="377"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c r="AD953" s="302" t="n"/>
      <c r="AE953" s="302" t="n"/>
      <c r="AF953" s="302" t="n"/>
      <c r="AG953" s="302" t="n"/>
      <c r="AH953" s="302" t="n"/>
      <c r="AI953" s="302" t="n"/>
    </row>
    <row r="954" ht="10.5" customHeight="1" s="412">
      <c r="A954" s="302" t="n"/>
      <c r="B954" s="302" t="n"/>
      <c r="C954" s="302" t="n"/>
      <c r="D954" s="302" t="n"/>
      <c r="E954" s="302" t="n"/>
      <c r="F954" s="302" t="n"/>
      <c r="G954" s="302" t="n"/>
      <c r="H954" s="377"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c r="AD954" s="302" t="n"/>
      <c r="AE954" s="302" t="n"/>
      <c r="AF954" s="302" t="n"/>
      <c r="AG954" s="302" t="n"/>
      <c r="AH954" s="302" t="n"/>
      <c r="AI954" s="302" t="n"/>
    </row>
    <row r="955" ht="10.5" customHeight="1" s="412">
      <c r="A955" s="302" t="n"/>
      <c r="B955" s="302" t="n"/>
      <c r="C955" s="302" t="n"/>
      <c r="D955" s="302" t="n"/>
      <c r="E955" s="302" t="n"/>
      <c r="F955" s="302" t="n"/>
      <c r="G955" s="302" t="n"/>
      <c r="H955" s="377"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c r="AD955" s="302" t="n"/>
      <c r="AE955" s="302" t="n"/>
      <c r="AF955" s="302" t="n"/>
      <c r="AG955" s="302" t="n"/>
      <c r="AH955" s="302" t="n"/>
      <c r="AI955" s="302" t="n"/>
    </row>
    <row r="956" ht="10.5" customHeight="1" s="412">
      <c r="A956" s="302" t="n"/>
      <c r="B956" s="302" t="n"/>
      <c r="C956" s="302" t="n"/>
      <c r="D956" s="302" t="n"/>
      <c r="E956" s="302" t="n"/>
      <c r="F956" s="302" t="n"/>
      <c r="G956" s="302" t="n"/>
      <c r="H956" s="377"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c r="AD956" s="302" t="n"/>
      <c r="AE956" s="302" t="n"/>
      <c r="AF956" s="302" t="n"/>
      <c r="AG956" s="302" t="n"/>
      <c r="AH956" s="302" t="n"/>
      <c r="AI956" s="302" t="n"/>
    </row>
    <row r="957" ht="10.5" customHeight="1" s="412">
      <c r="A957" s="302" t="n"/>
      <c r="B957" s="302" t="n"/>
      <c r="C957" s="302" t="n"/>
      <c r="D957" s="302" t="n"/>
      <c r="E957" s="302" t="n"/>
      <c r="F957" s="302" t="n"/>
      <c r="G957" s="302" t="n"/>
      <c r="H957" s="377"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c r="AD957" s="302" t="n"/>
      <c r="AE957" s="302" t="n"/>
      <c r="AF957" s="302" t="n"/>
      <c r="AG957" s="302" t="n"/>
      <c r="AH957" s="302" t="n"/>
      <c r="AI957" s="302" t="n"/>
    </row>
    <row r="958" ht="10.5" customHeight="1" s="412">
      <c r="A958" s="302" t="n"/>
      <c r="B958" s="302" t="n"/>
      <c r="C958" s="302" t="n"/>
      <c r="D958" s="302" t="n"/>
      <c r="E958" s="302" t="n"/>
      <c r="F958" s="302" t="n"/>
      <c r="G958" s="302" t="n"/>
      <c r="H958" s="377"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c r="AD958" s="302" t="n"/>
      <c r="AE958" s="302" t="n"/>
      <c r="AF958" s="302" t="n"/>
      <c r="AG958" s="302" t="n"/>
      <c r="AH958" s="302" t="n"/>
      <c r="AI958" s="302" t="n"/>
    </row>
    <row r="959" ht="10.5" customHeight="1" s="412">
      <c r="A959" s="302" t="n"/>
      <c r="B959" s="302" t="n"/>
      <c r="C959" s="302" t="n"/>
      <c r="D959" s="302" t="n"/>
      <c r="E959" s="302" t="n"/>
      <c r="F959" s="302" t="n"/>
      <c r="G959" s="302" t="n"/>
      <c r="H959" s="377"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c r="AD959" s="302" t="n"/>
      <c r="AE959" s="302" t="n"/>
      <c r="AF959" s="302" t="n"/>
      <c r="AG959" s="302" t="n"/>
      <c r="AH959" s="302" t="n"/>
      <c r="AI959" s="302" t="n"/>
    </row>
    <row r="960" ht="10.5" customHeight="1" s="412">
      <c r="A960" s="302" t="n"/>
      <c r="B960" s="302" t="n"/>
      <c r="C960" s="302" t="n"/>
      <c r="D960" s="302" t="n"/>
      <c r="E960" s="302" t="n"/>
      <c r="F960" s="302" t="n"/>
      <c r="G960" s="302" t="n"/>
      <c r="H960" s="377"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c r="AD960" s="302" t="n"/>
      <c r="AE960" s="302" t="n"/>
      <c r="AF960" s="302" t="n"/>
      <c r="AG960" s="302" t="n"/>
      <c r="AH960" s="302" t="n"/>
      <c r="AI960" s="302" t="n"/>
    </row>
    <row r="961" ht="10.5" customHeight="1" s="412">
      <c r="A961" s="302" t="n"/>
      <c r="B961" s="302" t="n"/>
      <c r="C961" s="302" t="n"/>
      <c r="D961" s="302" t="n"/>
      <c r="E961" s="302" t="n"/>
      <c r="F961" s="302" t="n"/>
      <c r="G961" s="302" t="n"/>
      <c r="H961" s="377"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c r="AD961" s="302" t="n"/>
      <c r="AE961" s="302" t="n"/>
      <c r="AF961" s="302" t="n"/>
      <c r="AG961" s="302" t="n"/>
      <c r="AH961" s="302" t="n"/>
      <c r="AI961" s="302" t="n"/>
    </row>
    <row r="962" ht="10.5" customHeight="1" s="412">
      <c r="A962" s="302" t="n"/>
      <c r="B962" s="302" t="n"/>
      <c r="C962" s="302" t="n"/>
      <c r="D962" s="302" t="n"/>
      <c r="E962" s="302" t="n"/>
      <c r="F962" s="302" t="n"/>
      <c r="G962" s="302" t="n"/>
      <c r="H962" s="377"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c r="AD962" s="302" t="n"/>
      <c r="AE962" s="302" t="n"/>
      <c r="AF962" s="302" t="n"/>
      <c r="AG962" s="302" t="n"/>
      <c r="AH962" s="302" t="n"/>
      <c r="AI962" s="302" t="n"/>
    </row>
    <row r="963" ht="10.5" customHeight="1" s="412">
      <c r="A963" s="302" t="n"/>
      <c r="B963" s="302" t="n"/>
      <c r="C963" s="302" t="n"/>
      <c r="D963" s="302" t="n"/>
      <c r="E963" s="302" t="n"/>
      <c r="F963" s="302" t="n"/>
      <c r="G963" s="302" t="n"/>
      <c r="H963" s="377"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c r="AD963" s="302" t="n"/>
      <c r="AE963" s="302" t="n"/>
      <c r="AF963" s="302" t="n"/>
      <c r="AG963" s="302" t="n"/>
      <c r="AH963" s="302" t="n"/>
      <c r="AI963" s="302" t="n"/>
    </row>
    <row r="964" ht="10.5" customHeight="1" s="412">
      <c r="A964" s="302" t="n"/>
      <c r="B964" s="302" t="n"/>
      <c r="C964" s="302" t="n"/>
      <c r="D964" s="302" t="n"/>
      <c r="E964" s="302" t="n"/>
      <c r="F964" s="302" t="n"/>
      <c r="G964" s="302" t="n"/>
      <c r="H964" s="377"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c r="AD964" s="302" t="n"/>
      <c r="AE964" s="302" t="n"/>
      <c r="AF964" s="302" t="n"/>
      <c r="AG964" s="302" t="n"/>
      <c r="AH964" s="302" t="n"/>
      <c r="AI964" s="302" t="n"/>
    </row>
    <row r="965" ht="10.5" customHeight="1" s="412">
      <c r="A965" s="302" t="n"/>
      <c r="B965" s="302" t="n"/>
      <c r="C965" s="302" t="n"/>
      <c r="D965" s="302" t="n"/>
      <c r="E965" s="302" t="n"/>
      <c r="F965" s="302" t="n"/>
      <c r="G965" s="302" t="n"/>
      <c r="H965" s="377"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c r="AD965" s="302" t="n"/>
      <c r="AE965" s="302" t="n"/>
      <c r="AF965" s="302" t="n"/>
      <c r="AG965" s="302" t="n"/>
      <c r="AH965" s="302" t="n"/>
      <c r="AI965" s="302" t="n"/>
    </row>
    <row r="966" ht="10.5" customHeight="1" s="412">
      <c r="A966" s="302" t="n"/>
      <c r="B966" s="302" t="n"/>
      <c r="C966" s="302" t="n"/>
      <c r="D966" s="302" t="n"/>
      <c r="E966" s="302" t="n"/>
      <c r="F966" s="302" t="n"/>
      <c r="G966" s="302" t="n"/>
      <c r="H966" s="377"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c r="AD966" s="302" t="n"/>
      <c r="AE966" s="302" t="n"/>
      <c r="AF966" s="302" t="n"/>
      <c r="AG966" s="302" t="n"/>
      <c r="AH966" s="302" t="n"/>
      <c r="AI966" s="302" t="n"/>
    </row>
    <row r="967" ht="10.5" customHeight="1" s="412">
      <c r="A967" s="302" t="n"/>
      <c r="B967" s="302" t="n"/>
      <c r="C967" s="302" t="n"/>
      <c r="D967" s="302" t="n"/>
      <c r="E967" s="302" t="n"/>
      <c r="F967" s="302" t="n"/>
      <c r="G967" s="302" t="n"/>
      <c r="H967" s="377"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c r="AD967" s="302" t="n"/>
      <c r="AE967" s="302" t="n"/>
      <c r="AF967" s="302" t="n"/>
      <c r="AG967" s="302" t="n"/>
      <c r="AH967" s="302" t="n"/>
      <c r="AI967" s="302" t="n"/>
    </row>
    <row r="968" ht="10.5" customHeight="1" s="412">
      <c r="A968" s="302" t="n"/>
      <c r="B968" s="302" t="n"/>
      <c r="C968" s="302" t="n"/>
      <c r="D968" s="302" t="n"/>
      <c r="E968" s="302" t="n"/>
      <c r="F968" s="302" t="n"/>
      <c r="G968" s="302" t="n"/>
      <c r="H968" s="377"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c r="AD968" s="302" t="n"/>
      <c r="AE968" s="302" t="n"/>
      <c r="AF968" s="302" t="n"/>
      <c r="AG968" s="302" t="n"/>
      <c r="AH968" s="302" t="n"/>
      <c r="AI968" s="302" t="n"/>
    </row>
    <row r="969" ht="10.5" customHeight="1" s="412">
      <c r="A969" s="302" t="n"/>
      <c r="B969" s="302" t="n"/>
      <c r="C969" s="302" t="n"/>
      <c r="D969" s="302" t="n"/>
      <c r="E969" s="302" t="n"/>
      <c r="F969" s="302" t="n"/>
      <c r="G969" s="302" t="n"/>
      <c r="H969" s="377"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c r="AD969" s="302" t="n"/>
      <c r="AE969" s="302" t="n"/>
      <c r="AF969" s="302" t="n"/>
      <c r="AG969" s="302" t="n"/>
      <c r="AH969" s="302" t="n"/>
      <c r="AI969" s="302" t="n"/>
    </row>
    <row r="970" ht="10.5" customHeight="1" s="412">
      <c r="A970" s="302" t="n"/>
      <c r="B970" s="302" t="n"/>
      <c r="C970" s="302" t="n"/>
      <c r="D970" s="302" t="n"/>
      <c r="E970" s="302" t="n"/>
      <c r="F970" s="302" t="n"/>
      <c r="G970" s="302" t="n"/>
      <c r="H970" s="377"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c r="AD970" s="302" t="n"/>
      <c r="AE970" s="302" t="n"/>
      <c r="AF970" s="302" t="n"/>
      <c r="AG970" s="302" t="n"/>
      <c r="AH970" s="302" t="n"/>
      <c r="AI970" s="302" t="n"/>
    </row>
    <row r="971" ht="10.5" customHeight="1" s="412">
      <c r="A971" s="302" t="n"/>
      <c r="B971" s="302" t="n"/>
      <c r="C971" s="302" t="n"/>
      <c r="D971" s="302" t="n"/>
      <c r="E971" s="302" t="n"/>
      <c r="F971" s="302" t="n"/>
      <c r="G971" s="302" t="n"/>
      <c r="H971" s="377"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c r="AD971" s="302" t="n"/>
      <c r="AE971" s="302" t="n"/>
      <c r="AF971" s="302" t="n"/>
      <c r="AG971" s="302" t="n"/>
      <c r="AH971" s="302" t="n"/>
      <c r="AI971" s="302" t="n"/>
    </row>
    <row r="972" ht="10.5" customHeight="1" s="412">
      <c r="A972" s="302" t="n"/>
      <c r="B972" s="302" t="n"/>
      <c r="C972" s="302" t="n"/>
      <c r="D972" s="302" t="n"/>
      <c r="E972" s="302" t="n"/>
      <c r="F972" s="302" t="n"/>
      <c r="G972" s="302" t="n"/>
      <c r="H972" s="377"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c r="AD972" s="302" t="n"/>
      <c r="AE972" s="302" t="n"/>
      <c r="AF972" s="302" t="n"/>
      <c r="AG972" s="302" t="n"/>
      <c r="AH972" s="302" t="n"/>
      <c r="AI972" s="302" t="n"/>
    </row>
    <row r="973" ht="10.5" customHeight="1" s="412">
      <c r="A973" s="302" t="n"/>
      <c r="B973" s="302" t="n"/>
      <c r="C973" s="302" t="n"/>
      <c r="D973" s="302" t="n"/>
      <c r="E973" s="302" t="n"/>
      <c r="F973" s="302" t="n"/>
      <c r="G973" s="302" t="n"/>
      <c r="H973" s="377"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c r="AD973" s="302" t="n"/>
      <c r="AE973" s="302" t="n"/>
      <c r="AF973" s="302" t="n"/>
      <c r="AG973" s="302" t="n"/>
      <c r="AH973" s="302" t="n"/>
      <c r="AI973" s="302" t="n"/>
    </row>
    <row r="974" ht="10.5" customHeight="1" s="412">
      <c r="A974" s="302" t="n"/>
      <c r="B974" s="302" t="n"/>
      <c r="C974" s="302" t="n"/>
      <c r="D974" s="302" t="n"/>
      <c r="E974" s="302" t="n"/>
      <c r="F974" s="302" t="n"/>
      <c r="G974" s="302" t="n"/>
      <c r="H974" s="377"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c r="AD974" s="302" t="n"/>
      <c r="AE974" s="302" t="n"/>
      <c r="AF974" s="302" t="n"/>
      <c r="AG974" s="302" t="n"/>
      <c r="AH974" s="302" t="n"/>
      <c r="AI974" s="302" t="n"/>
    </row>
    <row r="975" ht="10.5" customHeight="1" s="412">
      <c r="A975" s="302" t="n"/>
      <c r="B975" s="302" t="n"/>
      <c r="C975" s="302" t="n"/>
      <c r="D975" s="302" t="n"/>
      <c r="E975" s="302" t="n"/>
      <c r="F975" s="302" t="n"/>
      <c r="G975" s="302" t="n"/>
      <c r="H975" s="377"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c r="AD975" s="302" t="n"/>
      <c r="AE975" s="302" t="n"/>
      <c r="AF975" s="302" t="n"/>
      <c r="AG975" s="302" t="n"/>
      <c r="AH975" s="302" t="n"/>
      <c r="AI975" s="302" t="n"/>
    </row>
    <row r="976" ht="10.5" customHeight="1" s="412">
      <c r="A976" s="302" t="n"/>
      <c r="B976" s="302" t="n"/>
      <c r="C976" s="302" t="n"/>
      <c r="D976" s="302" t="n"/>
      <c r="E976" s="302" t="n"/>
      <c r="F976" s="302" t="n"/>
      <c r="G976" s="302" t="n"/>
      <c r="H976" s="377"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c r="AD976" s="302" t="n"/>
      <c r="AE976" s="302" t="n"/>
      <c r="AF976" s="302" t="n"/>
      <c r="AG976" s="302" t="n"/>
      <c r="AH976" s="302" t="n"/>
      <c r="AI976" s="302" t="n"/>
    </row>
    <row r="977" ht="10.5" customHeight="1" s="412">
      <c r="A977" s="302" t="n"/>
      <c r="B977" s="302" t="n"/>
      <c r="C977" s="302" t="n"/>
      <c r="D977" s="302" t="n"/>
      <c r="E977" s="302" t="n"/>
      <c r="F977" s="302" t="n"/>
      <c r="G977" s="302" t="n"/>
      <c r="H977" s="377"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c r="AD977" s="302" t="n"/>
      <c r="AE977" s="302" t="n"/>
      <c r="AF977" s="302" t="n"/>
      <c r="AG977" s="302" t="n"/>
      <c r="AH977" s="302" t="n"/>
      <c r="AI977" s="302" t="n"/>
    </row>
    <row r="978" ht="10.5" customHeight="1" s="412">
      <c r="A978" s="302" t="n"/>
      <c r="B978" s="302" t="n"/>
      <c r="C978" s="302" t="n"/>
      <c r="D978" s="302" t="n"/>
      <c r="E978" s="302" t="n"/>
      <c r="F978" s="302" t="n"/>
      <c r="G978" s="302" t="n"/>
      <c r="H978" s="377"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c r="AD978" s="302" t="n"/>
      <c r="AE978" s="302" t="n"/>
      <c r="AF978" s="302" t="n"/>
      <c r="AG978" s="302" t="n"/>
      <c r="AH978" s="302" t="n"/>
      <c r="AI978" s="302" t="n"/>
    </row>
    <row r="979" ht="10.5" customHeight="1" s="412">
      <c r="A979" s="302" t="n"/>
      <c r="B979" s="302" t="n"/>
      <c r="C979" s="302" t="n"/>
      <c r="D979" s="302" t="n"/>
      <c r="E979" s="302" t="n"/>
      <c r="F979" s="302" t="n"/>
      <c r="G979" s="302" t="n"/>
      <c r="H979" s="377"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c r="AD979" s="302" t="n"/>
      <c r="AE979" s="302" t="n"/>
      <c r="AF979" s="302" t="n"/>
      <c r="AG979" s="302" t="n"/>
      <c r="AH979" s="302" t="n"/>
      <c r="AI979" s="302" t="n"/>
    </row>
    <row r="980" ht="10.5" customHeight="1" s="412">
      <c r="A980" s="302" t="n"/>
      <c r="B980" s="302" t="n"/>
      <c r="C980" s="302" t="n"/>
      <c r="D980" s="302" t="n"/>
      <c r="E980" s="302" t="n"/>
      <c r="F980" s="302" t="n"/>
      <c r="G980" s="302" t="n"/>
      <c r="H980" s="377"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c r="AD980" s="302" t="n"/>
      <c r="AE980" s="302" t="n"/>
      <c r="AF980" s="302" t="n"/>
      <c r="AG980" s="302" t="n"/>
      <c r="AH980" s="302" t="n"/>
      <c r="AI980" s="302" t="n"/>
    </row>
    <row r="981" ht="10.5" customHeight="1" s="412">
      <c r="A981" s="302" t="n"/>
      <c r="B981" s="302" t="n"/>
      <c r="C981" s="302" t="n"/>
      <c r="D981" s="302" t="n"/>
      <c r="E981" s="302" t="n"/>
      <c r="F981" s="302" t="n"/>
      <c r="G981" s="302" t="n"/>
      <c r="H981" s="377"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c r="AD981" s="302" t="n"/>
      <c r="AE981" s="302" t="n"/>
      <c r="AF981" s="302" t="n"/>
      <c r="AG981" s="302" t="n"/>
      <c r="AH981" s="302" t="n"/>
      <c r="AI981" s="302" t="n"/>
    </row>
    <row r="982" ht="10.5" customHeight="1" s="412">
      <c r="A982" s="302" t="n"/>
      <c r="B982" s="302" t="n"/>
      <c r="C982" s="302" t="n"/>
      <c r="D982" s="302" t="n"/>
      <c r="E982" s="302" t="n"/>
      <c r="F982" s="302" t="n"/>
      <c r="G982" s="302" t="n"/>
      <c r="H982" s="377"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c r="AD982" s="302" t="n"/>
      <c r="AE982" s="302" t="n"/>
      <c r="AF982" s="302" t="n"/>
      <c r="AG982" s="302" t="n"/>
      <c r="AH982" s="302" t="n"/>
      <c r="AI982" s="302" t="n"/>
    </row>
    <row r="983" ht="10.5" customHeight="1" s="412">
      <c r="A983" s="302" t="n"/>
      <c r="B983" s="302" t="n"/>
      <c r="C983" s="302" t="n"/>
      <c r="D983" s="302" t="n"/>
      <c r="E983" s="302" t="n"/>
      <c r="F983" s="302" t="n"/>
      <c r="G983" s="302" t="n"/>
      <c r="H983" s="377"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c r="AD983" s="302" t="n"/>
      <c r="AE983" s="302" t="n"/>
      <c r="AF983" s="302" t="n"/>
      <c r="AG983" s="302" t="n"/>
      <c r="AH983" s="302" t="n"/>
      <c r="AI983" s="302" t="n"/>
    </row>
    <row r="984" ht="10.5" customHeight="1" s="412">
      <c r="A984" s="302" t="n"/>
      <c r="B984" s="302" t="n"/>
      <c r="C984" s="302" t="n"/>
      <c r="D984" s="302" t="n"/>
      <c r="E984" s="302" t="n"/>
      <c r="F984" s="302" t="n"/>
      <c r="G984" s="302" t="n"/>
      <c r="H984" s="377"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c r="AD984" s="302" t="n"/>
      <c r="AE984" s="302" t="n"/>
      <c r="AF984" s="302" t="n"/>
      <c r="AG984" s="302" t="n"/>
      <c r="AH984" s="302" t="n"/>
      <c r="AI984" s="302" t="n"/>
    </row>
    <row r="985" ht="10.5" customHeight="1" s="412">
      <c r="A985" s="302" t="n"/>
      <c r="B985" s="302" t="n"/>
      <c r="C985" s="302" t="n"/>
      <c r="D985" s="302" t="n"/>
      <c r="E985" s="302" t="n"/>
      <c r="F985" s="302" t="n"/>
      <c r="G985" s="302" t="n"/>
      <c r="H985" s="377"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c r="AD985" s="302" t="n"/>
      <c r="AE985" s="302" t="n"/>
      <c r="AF985" s="302" t="n"/>
      <c r="AG985" s="302" t="n"/>
      <c r="AH985" s="302" t="n"/>
      <c r="AI985" s="302" t="n"/>
    </row>
    <row r="986" ht="10.5" customHeight="1" s="412">
      <c r="A986" s="302" t="n"/>
      <c r="B986" s="302" t="n"/>
      <c r="C986" s="302" t="n"/>
      <c r="D986" s="302" t="n"/>
      <c r="E986" s="302" t="n"/>
      <c r="F986" s="302" t="n"/>
      <c r="G986" s="302" t="n"/>
      <c r="H986" s="377"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c r="AD986" s="302" t="n"/>
      <c r="AE986" s="302" t="n"/>
      <c r="AF986" s="302" t="n"/>
      <c r="AG986" s="302" t="n"/>
      <c r="AH986" s="302" t="n"/>
      <c r="AI986" s="302" t="n"/>
    </row>
    <row r="987" ht="10.5" customHeight="1" s="412">
      <c r="A987" s="302" t="n"/>
      <c r="B987" s="302" t="n"/>
      <c r="C987" s="302" t="n"/>
      <c r="D987" s="302" t="n"/>
      <c r="E987" s="302" t="n"/>
      <c r="F987" s="302" t="n"/>
      <c r="G987" s="302" t="n"/>
      <c r="H987" s="377"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c r="AD987" s="302" t="n"/>
      <c r="AE987" s="302" t="n"/>
      <c r="AF987" s="302" t="n"/>
      <c r="AG987" s="302" t="n"/>
      <c r="AH987" s="302" t="n"/>
      <c r="AI987" s="302" t="n"/>
    </row>
    <row r="988" ht="10.5" customHeight="1" s="412">
      <c r="A988" s="302" t="n"/>
      <c r="B988" s="302" t="n"/>
      <c r="C988" s="302" t="n"/>
      <c r="D988" s="302" t="n"/>
      <c r="E988" s="302" t="n"/>
      <c r="F988" s="302" t="n"/>
      <c r="G988" s="302" t="n"/>
      <c r="H988" s="377"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c r="AD988" s="302" t="n"/>
      <c r="AE988" s="302" t="n"/>
      <c r="AF988" s="302" t="n"/>
      <c r="AG988" s="302" t="n"/>
      <c r="AH988" s="302" t="n"/>
      <c r="AI988" s="302" t="n"/>
    </row>
    <row r="989" ht="10.5" customHeight="1" s="412">
      <c r="A989" s="302" t="n"/>
      <c r="B989" s="302" t="n"/>
      <c r="C989" s="302" t="n"/>
      <c r="D989" s="302" t="n"/>
      <c r="E989" s="302" t="n"/>
      <c r="F989" s="302" t="n"/>
      <c r="G989" s="302" t="n"/>
      <c r="H989" s="377"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c r="AD989" s="302" t="n"/>
      <c r="AE989" s="302" t="n"/>
      <c r="AF989" s="302" t="n"/>
      <c r="AG989" s="302" t="n"/>
      <c r="AH989" s="302" t="n"/>
      <c r="AI989" s="302" t="n"/>
    </row>
    <row r="990" ht="10.5" customHeight="1" s="412">
      <c r="A990" s="302" t="n"/>
      <c r="B990" s="302" t="n"/>
      <c r="C990" s="302" t="n"/>
      <c r="D990" s="302" t="n"/>
      <c r="E990" s="302" t="n"/>
      <c r="F990" s="302" t="n"/>
      <c r="G990" s="302" t="n"/>
      <c r="H990" s="377"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c r="AD990" s="302" t="n"/>
      <c r="AE990" s="302" t="n"/>
      <c r="AF990" s="302" t="n"/>
      <c r="AG990" s="302" t="n"/>
      <c r="AH990" s="302" t="n"/>
      <c r="AI990" s="302" t="n"/>
    </row>
    <row r="991" ht="10.5" customHeight="1" s="412">
      <c r="A991" s="302" t="n"/>
      <c r="B991" s="302" t="n"/>
      <c r="C991" s="302" t="n"/>
      <c r="D991" s="302" t="n"/>
      <c r="E991" s="302" t="n"/>
      <c r="F991" s="302" t="n"/>
      <c r="G991" s="302" t="n"/>
      <c r="H991" s="377"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c r="AD991" s="302" t="n"/>
      <c r="AE991" s="302" t="n"/>
      <c r="AF991" s="302" t="n"/>
      <c r="AG991" s="302" t="n"/>
      <c r="AH991" s="302" t="n"/>
      <c r="AI991" s="302" t="n"/>
    </row>
    <row r="992" ht="10.5" customHeight="1" s="412">
      <c r="A992" s="302" t="n"/>
      <c r="B992" s="302" t="n"/>
      <c r="C992" s="302" t="n"/>
      <c r="D992" s="302" t="n"/>
      <c r="E992" s="302" t="n"/>
      <c r="F992" s="302" t="n"/>
      <c r="G992" s="302" t="n"/>
      <c r="H992" s="377"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c r="AD992" s="302" t="n"/>
      <c r="AE992" s="302" t="n"/>
      <c r="AF992" s="302" t="n"/>
      <c r="AG992" s="302" t="n"/>
      <c r="AH992" s="302" t="n"/>
      <c r="AI992" s="302" t="n"/>
    </row>
    <row r="993" ht="10.5" customHeight="1" s="412">
      <c r="A993" s="302" t="n"/>
      <c r="B993" s="302" t="n"/>
      <c r="C993" s="302" t="n"/>
      <c r="D993" s="302" t="n"/>
      <c r="E993" s="302" t="n"/>
      <c r="F993" s="302" t="n"/>
      <c r="G993" s="302" t="n"/>
      <c r="H993" s="377"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c r="AD993" s="302" t="n"/>
      <c r="AE993" s="302" t="n"/>
      <c r="AF993" s="302" t="n"/>
      <c r="AG993" s="302" t="n"/>
      <c r="AH993" s="302" t="n"/>
      <c r="AI993" s="302" t="n"/>
    </row>
    <row r="994" ht="10.5" customHeight="1" s="412">
      <c r="A994" s="302" t="n"/>
      <c r="B994" s="302" t="n"/>
      <c r="C994" s="302" t="n"/>
      <c r="D994" s="302" t="n"/>
      <c r="E994" s="302" t="n"/>
      <c r="F994" s="302" t="n"/>
      <c r="G994" s="302" t="n"/>
      <c r="H994" s="377"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c r="AD994" s="302" t="n"/>
      <c r="AE994" s="302" t="n"/>
      <c r="AF994" s="302" t="n"/>
      <c r="AG994" s="302" t="n"/>
      <c r="AH994" s="302" t="n"/>
      <c r="AI994" s="302" t="n"/>
    </row>
    <row r="995" ht="10.5" customHeight="1" s="412">
      <c r="A995" s="302" t="n"/>
      <c r="B995" s="302" t="n"/>
      <c r="C995" s="302" t="n"/>
      <c r="D995" s="302" t="n"/>
      <c r="E995" s="302" t="n"/>
      <c r="F995" s="302" t="n"/>
      <c r="G995" s="302" t="n"/>
      <c r="H995" s="377"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c r="AD995" s="302" t="n"/>
      <c r="AE995" s="302" t="n"/>
      <c r="AF995" s="302" t="n"/>
      <c r="AG995" s="302" t="n"/>
      <c r="AH995" s="302" t="n"/>
      <c r="AI995" s="302" t="n"/>
    </row>
    <row r="996" ht="10.5" customHeight="1" s="412">
      <c r="A996" s="302" t="n"/>
      <c r="B996" s="302" t="n"/>
      <c r="C996" s="302" t="n"/>
      <c r="D996" s="302" t="n"/>
      <c r="E996" s="302" t="n"/>
      <c r="F996" s="302" t="n"/>
      <c r="G996" s="302" t="n"/>
      <c r="H996" s="377"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c r="AD996" s="302" t="n"/>
      <c r="AE996" s="302" t="n"/>
      <c r="AF996" s="302" t="n"/>
      <c r="AG996" s="302" t="n"/>
      <c r="AH996" s="302" t="n"/>
      <c r="AI996" s="302" t="n"/>
    </row>
    <row r="997" ht="10.5" customHeight="1" s="412">
      <c r="A997" s="302" t="n"/>
      <c r="B997" s="302" t="n"/>
      <c r="C997" s="302" t="n"/>
      <c r="D997" s="302" t="n"/>
      <c r="E997" s="302" t="n"/>
      <c r="F997" s="302" t="n"/>
      <c r="G997" s="302" t="n"/>
      <c r="H997" s="377"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c r="AD997" s="302" t="n"/>
      <c r="AE997" s="302" t="n"/>
      <c r="AF997" s="302" t="n"/>
      <c r="AG997" s="302" t="n"/>
      <c r="AH997" s="302" t="n"/>
      <c r="AI997" s="302" t="n"/>
    </row>
    <row r="998" ht="10.5" customHeight="1" s="412">
      <c r="A998" s="302" t="n"/>
      <c r="B998" s="302" t="n"/>
      <c r="C998" s="302" t="n"/>
      <c r="D998" s="302" t="n"/>
      <c r="E998" s="302" t="n"/>
      <c r="F998" s="302" t="n"/>
      <c r="G998" s="302" t="n"/>
      <c r="H998" s="377"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c r="AD998" s="302" t="n"/>
      <c r="AE998" s="302" t="n"/>
      <c r="AF998" s="302" t="n"/>
      <c r="AG998" s="302" t="n"/>
      <c r="AH998" s="302" t="n"/>
      <c r="AI998" s="302" t="n"/>
    </row>
    <row r="999" ht="10.5" customHeight="1" s="412">
      <c r="A999" s="302" t="n"/>
      <c r="B999" s="302" t="n"/>
      <c r="C999" s="302" t="n"/>
      <c r="D999" s="302" t="n"/>
      <c r="E999" s="302" t="n"/>
      <c r="F999" s="302" t="n"/>
      <c r="G999" s="302" t="n"/>
      <c r="H999" s="377"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c r="AD999" s="302" t="n"/>
      <c r="AE999" s="302" t="n"/>
      <c r="AF999" s="302" t="n"/>
      <c r="AG999" s="302" t="n"/>
      <c r="AH999" s="302" t="n"/>
      <c r="AI999" s="302" t="n"/>
    </row>
    <row r="1000" ht="10.5" customHeight="1" s="412">
      <c r="A1000" s="302" t="n"/>
      <c r="B1000" s="302" t="n"/>
      <c r="C1000" s="302" t="n"/>
      <c r="D1000" s="302" t="n"/>
      <c r="E1000" s="302" t="n"/>
      <c r="F1000" s="302" t="n"/>
      <c r="G1000" s="302" t="n"/>
      <c r="H1000" s="377"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c r="AD1000" s="302" t="n"/>
      <c r="AE1000" s="302" t="n"/>
      <c r="AF1000" s="302" t="n"/>
      <c r="AG1000" s="302" t="n"/>
      <c r="AH1000" s="302" t="n"/>
      <c r="AI1000" s="302" t="n"/>
    </row>
  </sheetData>
  <pageMargins left="0.2" right="0.2" top="0.5" bottom="0.5" header="0" footer="0"/>
  <pageSetup orientation="landscape"/>
</worksheet>
</file>

<file path=xl/worksheets/sheet16.xml><?xml version="1.0" encoding="utf-8"?>
<worksheet xmlns="http://schemas.openxmlformats.org/spreadsheetml/2006/main">
  <sheetPr>
    <outlinePr summaryBelow="0" summaryRight="0"/>
    <pageSetUpPr/>
  </sheetPr>
  <dimension ref="A1:AA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7"/>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row>
    <row r="5" ht="10.5" customHeight="1" s="412">
      <c r="A5" s="303" t="inlineStr">
        <is>
          <t>Lululemon Athletica Inc. (NasdaqGS:LULU) &gt; Financials &gt; Cash Flow</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row>
    <row r="9" ht="10.5" customHeight="1" s="412">
      <c r="A9" s="344" t="n"/>
      <c r="B9" s="318" t="inlineStr">
        <is>
          <t>Currency:</t>
        </is>
      </c>
      <c r="C9" s="302" t="inlineStr">
        <is>
          <t>Reported Currency</t>
        </is>
      </c>
      <c r="D9" s="344" t="inlineStr">
        <is>
          <t> </t>
        </is>
      </c>
      <c r="E9" s="318" t="inlineStr">
        <is>
          <t>Conversion:</t>
        </is>
      </c>
      <c r="F9" s="302" t="inlineStr">
        <is>
          <t>Today's Spot Rate</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row>
    <row r="11" ht="10.5" customHeight="1" s="412">
      <c r="A11" s="344" t="n"/>
      <c r="B11" s="318" t="inlineStr">
        <is>
          <t>Source:</t>
        </is>
      </c>
      <c r="C11" s="302" t="inlineStr">
        <is>
          <t>Capital IQ &amp; Proprietary Data</t>
        </is>
      </c>
      <c r="D11" s="344" t="inlineStr">
        <is>
          <t>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row>
    <row r="14" ht="10.5" customHeight="1" s="412">
      <c r="A14" s="305" t="inlineStr">
        <is>
          <t>Cash Flow</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row>
    <row r="15" ht="10.5" customHeight="1" s="412">
      <c r="A15" s="346" t="inlineStr">
        <is>
          <t xml:space="preserve">For the Fiscal Period Ending
</t>
        </is>
      </c>
      <c r="B15" s="347" t="inlineStr">
        <is>
          <t>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row>
    <row r="17" ht="10.5" customHeight="1" s="412">
      <c r="A17" s="350" t="inlineStr">
        <is>
          <t>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row>
    <row r="18" ht="10.5" customHeight="1" s="412">
      <c r="A18" s="350" t="inlineStr">
        <is>
          <t>Net Income</t>
        </is>
      </c>
      <c r="B18" s="472" t="n">
        <v>645.596</v>
      </c>
      <c r="C18" s="472" t="n">
        <v>588.913</v>
      </c>
      <c r="D18" s="472" t="n">
        <v>975.322</v>
      </c>
      <c r="E18" s="472" t="n">
        <v>854.8</v>
      </c>
      <c r="F18" s="472" t="n">
        <v>1550.19</v>
      </c>
      <c r="G18" s="472" t="n">
        <v>1581.206</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row>
    <row r="19" ht="10.5" customHeight="1" s="412">
      <c r="A19" s="344" t="inlineStr">
        <is>
          <t>Depreciation &amp; Amort.</t>
        </is>
      </c>
      <c r="B19" s="478" t="n">
        <v>161.904</v>
      </c>
      <c r="C19" s="478" t="n">
        <v>180.318</v>
      </c>
      <c r="D19" s="478" t="n">
        <v>215.424</v>
      </c>
      <c r="E19" s="478" t="n">
        <v>283.039</v>
      </c>
      <c r="F19" s="478" t="n">
        <v>374.374</v>
      </c>
      <c r="G19" s="478" t="n">
        <v>387.895</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row>
    <row r="20" ht="10.5" customHeight="1" s="412">
      <c r="A20" s="344" t="inlineStr">
        <is>
          <t>Amort. of Goodwill and Intangibles</t>
        </is>
      </c>
      <c r="B20" s="478" t="n">
        <v>0.029</v>
      </c>
      <c r="C20" s="478" t="n">
        <v>5.16</v>
      </c>
      <c r="D20" s="478" t="n">
        <v>8.782</v>
      </c>
      <c r="E20" s="478" t="n">
        <v>8.752000000000001</v>
      </c>
      <c r="F20" s="478" t="n">
        <v>5.01</v>
      </c>
      <c r="G20" s="478" t="n">
        <v>3.132</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row>
    <row r="21" ht="10.5" customHeight="1" s="412">
      <c r="A21" s="350" t="inlineStr">
        <is>
          <t>Depreciation &amp; Amort., Total</t>
        </is>
      </c>
      <c r="B21" s="493" t="n">
        <v>161.933</v>
      </c>
      <c r="C21" s="493" t="n">
        <v>185.478</v>
      </c>
      <c r="D21" s="493" t="n">
        <v>224.206</v>
      </c>
      <c r="E21" s="493" t="n">
        <v>291.791</v>
      </c>
      <c r="F21" s="493" t="n">
        <v>379.384</v>
      </c>
      <c r="G21" s="493" t="n">
        <v>391.027</v>
      </c>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row>
    <row r="22" ht="10.5" customHeight="1" s="412">
      <c r="A22" s="344" t="n"/>
      <c r="B22" s="344" t="n"/>
      <c r="C22" s="344" t="n"/>
      <c r="D22" s="344" t="n"/>
      <c r="E22" s="344" t="n"/>
      <c r="F22" s="344" t="n"/>
      <c r="G22" s="344"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row>
    <row r="23" ht="10.5" customHeight="1" s="412">
      <c r="A23" s="344" t="inlineStr">
        <is>
          <t>(Gain) Loss From Sale Of Assets</t>
        </is>
      </c>
      <c r="B23" s="478" t="inlineStr">
        <is>
          <t>-</t>
        </is>
      </c>
      <c r="C23" s="478" t="inlineStr">
        <is>
          <t>-</t>
        </is>
      </c>
      <c r="D23" s="478" t="inlineStr">
        <is>
          <t>-</t>
        </is>
      </c>
      <c r="E23" s="478" t="n">
        <v>-10.2</v>
      </c>
      <c r="F23" s="478" t="inlineStr">
        <is>
          <t>-</t>
        </is>
      </c>
      <c r="G23" s="478" t="inlineStr">
        <is>
          <t>-</t>
        </is>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row>
    <row r="24" ht="10.5" customHeight="1" s="412">
      <c r="A24" s="344" t="inlineStr">
        <is>
          <t>Asset Writedown &amp; Restructuring Costs</t>
        </is>
      </c>
      <c r="B24" s="478" t="inlineStr">
        <is>
          <t>-</t>
        </is>
      </c>
      <c r="C24" s="478" t="inlineStr">
        <is>
          <t>-</t>
        </is>
      </c>
      <c r="D24" s="478" t="inlineStr">
        <is>
          <t>-</t>
        </is>
      </c>
      <c r="E24" s="478" t="n">
        <v>407.913</v>
      </c>
      <c r="F24" s="478" t="n">
        <v>74.501</v>
      </c>
      <c r="G24" s="478" t="n">
        <v>74.501</v>
      </c>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row>
    <row r="25" ht="10.5" customHeight="1" s="412">
      <c r="A25" s="344" t="inlineStr">
        <is>
          <t>Stock-Based Compensation</t>
        </is>
      </c>
      <c r="B25" s="478" t="n">
        <v>45.593</v>
      </c>
      <c r="C25" s="478" t="n">
        <v>50.797</v>
      </c>
      <c r="D25" s="478" t="n">
        <v>69.137</v>
      </c>
      <c r="E25" s="478" t="n">
        <v>78.075</v>
      </c>
      <c r="F25" s="478" t="n">
        <v>93.56</v>
      </c>
      <c r="G25" s="478" t="n">
        <v>98.017</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row>
    <row r="26" ht="10.5" customHeight="1" s="412">
      <c r="A26" s="344" t="inlineStr">
        <is>
          <t>Other Operating Activities</t>
        </is>
      </c>
      <c r="B26" s="478" t="n">
        <v>10.265</v>
      </c>
      <c r="C26" s="478" t="n">
        <v>25.697</v>
      </c>
      <c r="D26" s="478" t="n">
        <v>-8.699999999999999</v>
      </c>
      <c r="E26" s="478" t="n">
        <v>3.984</v>
      </c>
      <c r="F26" s="478" t="n">
        <v>-0.7</v>
      </c>
      <c r="G26" s="478" t="n">
        <v>-0.3</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row>
    <row r="27" ht="10.5" customHeight="1" s="412">
      <c r="A27" s="344" t="inlineStr">
        <is>
          <t>Change In Inventories</t>
        </is>
      </c>
      <c r="B27" s="478" t="n">
        <v>-117.6</v>
      </c>
      <c r="C27" s="478" t="n">
        <v>-96.5</v>
      </c>
      <c r="D27" s="478" t="n">
        <v>-323.6</v>
      </c>
      <c r="E27" s="478" t="n">
        <v>-573.4</v>
      </c>
      <c r="F27" s="478" t="n">
        <v>66.584</v>
      </c>
      <c r="G27" s="478" t="n">
        <v>185.333</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row>
    <row r="28" ht="10.5" customHeight="1" s="412">
      <c r="A28" s="344" t="inlineStr">
        <is>
          <t>Change in Acc. Payable</t>
        </is>
      </c>
      <c r="B28" s="478" t="n">
        <v>-14.8</v>
      </c>
      <c r="C28" s="478" t="n">
        <v>82.663</v>
      </c>
      <c r="D28" s="478" t="n">
        <v>117.655</v>
      </c>
      <c r="E28" s="478" t="n">
        <v>-107.3</v>
      </c>
      <c r="F28" s="478" t="n">
        <v>177.367</v>
      </c>
      <c r="G28" s="478" t="n">
        <v>-21.9</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row>
    <row r="29" ht="10.5" customHeight="1" s="412">
      <c r="A29" s="344" t="inlineStr">
        <is>
          <t>Change in Unearned Rev.</t>
        </is>
      </c>
      <c r="B29" s="478" t="n">
        <v>33.289</v>
      </c>
      <c r="C29" s="478" t="n">
        <v>47.962</v>
      </c>
      <c r="D29" s="478" t="n">
        <v>71.441</v>
      </c>
      <c r="E29" s="478" t="n">
        <v>68.26600000000001</v>
      </c>
      <c r="F29" s="478" t="n">
        <v>84.315</v>
      </c>
      <c r="G29" s="478" t="n">
        <v>73.649</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row>
    <row r="30" ht="10.5" customHeight="1" s="412">
      <c r="A30" s="344" t="inlineStr">
        <is>
          <t>Change in Inc. Taxes</t>
        </is>
      </c>
      <c r="B30" s="478" t="n">
        <v>-69.90000000000001</v>
      </c>
      <c r="C30" s="478" t="n">
        <v>-78.09999999999999</v>
      </c>
      <c r="D30" s="478" t="n">
        <v>140.886</v>
      </c>
      <c r="E30" s="478" t="n">
        <v>-30.7</v>
      </c>
      <c r="F30" s="478" t="n">
        <v>-171.3</v>
      </c>
      <c r="G30" s="478" t="n">
        <v>-2.3</v>
      </c>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row>
    <row r="31" ht="10.5" customHeight="1" s="412">
      <c r="A31" s="344" t="inlineStr">
        <is>
          <t>Change in Other Net Operating Assets</t>
        </is>
      </c>
      <c r="B31" s="478" t="n">
        <v>-25</v>
      </c>
      <c r="C31" s="478" t="n">
        <v>-3.5</v>
      </c>
      <c r="D31" s="478" t="n">
        <v>122.758</v>
      </c>
      <c r="E31" s="478" t="n">
        <v>-16.7</v>
      </c>
      <c r="F31" s="478" t="n">
        <v>42.245</v>
      </c>
      <c r="G31" s="478" t="n">
        <v>-1</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row>
    <row r="32" ht="10.5" customHeight="1" s="412">
      <c r="A32" s="350" t="inlineStr">
        <is>
          <t xml:space="preserve">  Cash from Ops.</t>
        </is>
      </c>
      <c r="B32" s="493" t="n">
        <v>669.316</v>
      </c>
      <c r="C32" s="493" t="n">
        <v>803.336</v>
      </c>
      <c r="D32" s="493" t="n">
        <v>1389.108</v>
      </c>
      <c r="E32" s="493" t="n">
        <v>966.463</v>
      </c>
      <c r="F32" s="493" t="n">
        <v>2296.164</v>
      </c>
      <c r="G32" s="493" t="n">
        <v>2378.185</v>
      </c>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row>
    <row r="33" ht="10.5" customHeight="1" s="412">
      <c r="A33" s="344" t="n"/>
      <c r="B33" s="344" t="n"/>
      <c r="C33" s="344" t="n"/>
      <c r="D33" s="344" t="n"/>
      <c r="E33" s="344" t="n"/>
      <c r="F33" s="344" t="n"/>
      <c r="G33" s="344" t="n"/>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row>
    <row r="34" ht="10.5" customHeight="1" s="412">
      <c r="A34" s="344" t="inlineStr">
        <is>
          <t>Capital Expenditure</t>
        </is>
      </c>
      <c r="B34" s="478" t="n">
        <v>-283</v>
      </c>
      <c r="C34" s="478" t="n">
        <v>-229.2</v>
      </c>
      <c r="D34" s="478" t="n">
        <v>-394.5</v>
      </c>
      <c r="E34" s="478" t="n">
        <v>-638.7</v>
      </c>
      <c r="F34" s="478" t="n">
        <v>-651.9</v>
      </c>
      <c r="G34" s="478" t="n">
        <v>-645.6</v>
      </c>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row>
    <row r="35" ht="10.5" customHeight="1" s="412">
      <c r="A35" s="344" t="inlineStr">
        <is>
          <t>Cash Acquisitions</t>
        </is>
      </c>
      <c r="B35" s="478" t="inlineStr">
        <is>
          <t>-</t>
        </is>
      </c>
      <c r="C35" s="478" t="n">
        <v>-452.6</v>
      </c>
      <c r="D35" s="478" t="inlineStr">
        <is>
          <t>-</t>
        </is>
      </c>
      <c r="E35" s="478" t="inlineStr">
        <is>
          <t>-</t>
        </is>
      </c>
      <c r="F35" s="478" t="inlineStr">
        <is>
          <t>-</t>
        </is>
      </c>
      <c r="G35" s="478" t="inlineStr">
        <is>
          <t>-</t>
        </is>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row>
    <row r="36" ht="10.5" customHeight="1" s="412">
      <c r="A36" s="344" t="inlineStr">
        <is>
          <t>Divestitures</t>
        </is>
      </c>
      <c r="B36" s="478" t="inlineStr">
        <is>
          <t>-</t>
        </is>
      </c>
      <c r="C36" s="478" t="inlineStr">
        <is>
          <t>-</t>
        </is>
      </c>
      <c r="D36" s="478" t="inlineStr">
        <is>
          <t>-</t>
        </is>
      </c>
      <c r="E36" s="478" t="inlineStr">
        <is>
          <t>-</t>
        </is>
      </c>
      <c r="F36" s="478" t="inlineStr">
        <is>
          <t>-</t>
        </is>
      </c>
      <c r="G36" s="478" t="inlineStr">
        <is>
          <t>-</t>
        </is>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row>
    <row r="37" ht="10.5" customHeight="1" s="412">
      <c r="A37" s="344" t="inlineStr">
        <is>
          <t>Invest. in Marketable &amp; Equity Securt.</t>
        </is>
      </c>
      <c r="B37" s="478" t="inlineStr">
        <is>
          <t>-</t>
        </is>
      </c>
      <c r="C37" s="478" t="inlineStr">
        <is>
          <t>-</t>
        </is>
      </c>
      <c r="D37" s="478" t="inlineStr">
        <is>
          <t>-</t>
        </is>
      </c>
      <c r="E37" s="478" t="inlineStr">
        <is>
          <t>-</t>
        </is>
      </c>
      <c r="F37" s="478" t="inlineStr">
        <is>
          <t>-</t>
        </is>
      </c>
      <c r="G37" s="478" t="inlineStr">
        <is>
          <t>-</t>
        </is>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row>
    <row r="38" ht="10.5" customHeight="1" s="412">
      <c r="A38" s="344" t="inlineStr">
        <is>
          <t>Net (Inc.) Dec. in Loans Originated/Sold</t>
        </is>
      </c>
      <c r="B38" s="478" t="inlineStr">
        <is>
          <t>-</t>
        </is>
      </c>
      <c r="C38" s="478" t="inlineStr">
        <is>
          <t>-</t>
        </is>
      </c>
      <c r="D38" s="478" t="inlineStr">
        <is>
          <t>-</t>
        </is>
      </c>
      <c r="E38" s="478" t="inlineStr">
        <is>
          <t>-</t>
        </is>
      </c>
      <c r="F38" s="478" t="inlineStr">
        <is>
          <t>-</t>
        </is>
      </c>
      <c r="G38" s="478" t="inlineStr">
        <is>
          <t>-</t>
        </is>
      </c>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row>
    <row r="39" ht="10.5" customHeight="1" s="412">
      <c r="A39" s="344" t="inlineStr">
        <is>
          <t>Other Investing Activities</t>
        </is>
      </c>
      <c r="B39" s="478" t="n">
        <v>4.64</v>
      </c>
      <c r="C39" s="478" t="n">
        <v>-13.7</v>
      </c>
      <c r="D39" s="478" t="n">
        <v>-33.4</v>
      </c>
      <c r="E39" s="478" t="n">
        <v>68.72</v>
      </c>
      <c r="F39" s="478" t="n">
        <v>-2.3</v>
      </c>
      <c r="G39" s="478" t="n">
        <v>-1.8</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row>
    <row r="40" ht="10.5" customHeight="1" s="412">
      <c r="A40" s="350" t="inlineStr">
        <is>
          <t xml:space="preserve">  Cash from Investing</t>
        </is>
      </c>
      <c r="B40" s="493" t="n">
        <v>-278.4</v>
      </c>
      <c r="C40" s="493" t="n">
        <v>-695.5</v>
      </c>
      <c r="D40" s="493" t="n">
        <v>-427.9</v>
      </c>
      <c r="E40" s="493" t="n">
        <v>-569.9</v>
      </c>
      <c r="F40" s="493" t="n">
        <v>-654.1</v>
      </c>
      <c r="G40" s="493" t="n">
        <v>-647.5</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row>
    <row r="41" ht="10.5" customHeight="1" s="412">
      <c r="A41" s="344" t="n"/>
      <c r="B41" s="344" t="n"/>
      <c r="C41" s="344" t="n"/>
      <c r="D41" s="344" t="n"/>
      <c r="E41" s="344" t="n"/>
      <c r="F41" s="344" t="n"/>
      <c r="G41" s="344"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row>
    <row r="42" ht="10.5" customHeight="1" s="412">
      <c r="A42" s="344" t="inlineStr">
        <is>
          <t>Short Term Debt Issued</t>
        </is>
      </c>
      <c r="B42" s="478" t="inlineStr">
        <is>
          <t>-</t>
        </is>
      </c>
      <c r="C42" s="478" t="inlineStr">
        <is>
          <t>-</t>
        </is>
      </c>
      <c r="D42" s="478" t="inlineStr">
        <is>
          <t>-</t>
        </is>
      </c>
      <c r="E42" s="478" t="inlineStr">
        <is>
          <t>-</t>
        </is>
      </c>
      <c r="F42" s="478" t="inlineStr">
        <is>
          <t>-</t>
        </is>
      </c>
      <c r="G42" s="478" t="inlineStr">
        <is>
          <t>-</t>
        </is>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row>
    <row r="43" ht="10.5" customHeight="1" s="412">
      <c r="A43" s="344" t="inlineStr">
        <is>
          <t>Long-Term Debt Issued</t>
        </is>
      </c>
      <c r="B43" s="478" t="inlineStr">
        <is>
          <t>-</t>
        </is>
      </c>
      <c r="C43" s="478" t="inlineStr">
        <is>
          <t>-</t>
        </is>
      </c>
      <c r="D43" s="478" t="inlineStr">
        <is>
          <t>-</t>
        </is>
      </c>
      <c r="E43" s="478" t="inlineStr">
        <is>
          <t>-</t>
        </is>
      </c>
      <c r="F43" s="478" t="inlineStr">
        <is>
          <t>-</t>
        </is>
      </c>
      <c r="G43" s="478" t="inlineStr">
        <is>
          <t>-</t>
        </is>
      </c>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row>
    <row r="44" ht="10.5" customHeight="1" s="412">
      <c r="A44" s="350" t="inlineStr">
        <is>
          <t>Total Debt Issued</t>
        </is>
      </c>
      <c r="B44" s="493" t="inlineStr">
        <is>
          <t>-</t>
        </is>
      </c>
      <c r="C44" s="493" t="inlineStr">
        <is>
          <t>-</t>
        </is>
      </c>
      <c r="D44" s="493" t="inlineStr">
        <is>
          <t>-</t>
        </is>
      </c>
      <c r="E44" s="493" t="inlineStr">
        <is>
          <t>-</t>
        </is>
      </c>
      <c r="F44" s="493" t="inlineStr">
        <is>
          <t>-</t>
        </is>
      </c>
      <c r="G44" s="493" t="inlineStr">
        <is>
          <t>-</t>
        </is>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row>
    <row r="45" ht="10.5" customHeight="1" s="412">
      <c r="A45" s="344" t="inlineStr">
        <is>
          <t>Short Term Debt Repaid</t>
        </is>
      </c>
      <c r="B45" s="478" t="inlineStr">
        <is>
          <t>-</t>
        </is>
      </c>
      <c r="C45" s="478" t="inlineStr">
        <is>
          <t>-</t>
        </is>
      </c>
      <c r="D45" s="478" t="inlineStr">
        <is>
          <t>-</t>
        </is>
      </c>
      <c r="E45" s="478" t="inlineStr">
        <is>
          <t>-</t>
        </is>
      </c>
      <c r="F45" s="478" t="inlineStr">
        <is>
          <t>-</t>
        </is>
      </c>
      <c r="G45" s="478" t="inlineStr">
        <is>
          <t>-</t>
        </is>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row>
    <row r="46" ht="10.5" customHeight="1" s="412">
      <c r="A46" s="344" t="inlineStr">
        <is>
          <t>Long-Term Debt Repaid</t>
        </is>
      </c>
      <c r="B46" s="478" t="inlineStr">
        <is>
          <t>-</t>
        </is>
      </c>
      <c r="C46" s="478" t="inlineStr">
        <is>
          <t>-</t>
        </is>
      </c>
      <c r="D46" s="478" t="inlineStr">
        <is>
          <t>-</t>
        </is>
      </c>
      <c r="E46" s="478" t="inlineStr">
        <is>
          <t>-</t>
        </is>
      </c>
      <c r="F46" s="478" t="inlineStr">
        <is>
          <t>-</t>
        </is>
      </c>
      <c r="G46" s="478" t="inlineStr">
        <is>
          <t>-</t>
        </is>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row>
    <row r="47" ht="10.5" customHeight="1" s="412">
      <c r="A47" s="350" t="inlineStr">
        <is>
          <t>Total Debt Repaid</t>
        </is>
      </c>
      <c r="B47" s="493" t="inlineStr">
        <is>
          <t>-</t>
        </is>
      </c>
      <c r="C47" s="493" t="inlineStr">
        <is>
          <t>-</t>
        </is>
      </c>
      <c r="D47" s="493" t="inlineStr">
        <is>
          <t>-</t>
        </is>
      </c>
      <c r="E47" s="493" t="inlineStr">
        <is>
          <t>-</t>
        </is>
      </c>
      <c r="F47" s="493" t="inlineStr">
        <is>
          <t>-</t>
        </is>
      </c>
      <c r="G47" s="493" t="inlineStr">
        <is>
          <t>-</t>
        </is>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row>
    <row r="48" ht="10.5" customHeight="1" s="412">
      <c r="A48" s="344" t="n"/>
      <c r="B48" s="344" t="n"/>
      <c r="C48" s="344" t="n"/>
      <c r="D48" s="344" t="n"/>
      <c r="E48" s="344" t="n"/>
      <c r="F48" s="344" t="n"/>
      <c r="G48" s="344"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row>
    <row r="49" ht="10.5" customHeight="1" s="412">
      <c r="A49" s="344" t="inlineStr">
        <is>
          <t>Issuance of Common Stock</t>
        </is>
      </c>
      <c r="B49" s="478" t="n">
        <v>18.17</v>
      </c>
      <c r="C49" s="478" t="n">
        <v>15.263</v>
      </c>
      <c r="D49" s="478" t="n">
        <v>18.194</v>
      </c>
      <c r="E49" s="478" t="n">
        <v>11.704</v>
      </c>
      <c r="F49" s="478" t="n">
        <v>42.43</v>
      </c>
      <c r="G49" s="478" t="n">
        <v>33.95</v>
      </c>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row>
    <row r="50" ht="10.5" customHeight="1" s="412">
      <c r="A50" s="344" t="inlineStr">
        <is>
          <t>Repurchase of Common Stock</t>
        </is>
      </c>
      <c r="B50" s="478" t="n">
        <v>-195.3</v>
      </c>
      <c r="C50" s="478" t="n">
        <v>-96.09999999999999</v>
      </c>
      <c r="D50" s="478" t="n">
        <v>-862.4</v>
      </c>
      <c r="E50" s="478" t="n">
        <v>-479.2</v>
      </c>
      <c r="F50" s="478" t="n">
        <v>-591.2</v>
      </c>
      <c r="G50" s="478" t="n">
        <v>-796</v>
      </c>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row>
    <row r="51" ht="10.5" customHeight="1" s="412">
      <c r="A51" s="344" t="n"/>
      <c r="B51" s="344" t="n"/>
      <c r="C51" s="344" t="n"/>
      <c r="D51" s="344" t="n"/>
      <c r="E51" s="344" t="n"/>
      <c r="F51" s="344" t="n"/>
      <c r="G51" s="344"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row>
    <row r="52" ht="10.5" customHeight="1" s="412">
      <c r="A52" s="350" t="inlineStr">
        <is>
          <t>Total Dividends Paid</t>
        </is>
      </c>
      <c r="B52" s="493" t="inlineStr">
        <is>
          <t>-</t>
        </is>
      </c>
      <c r="C52" s="493" t="inlineStr">
        <is>
          <t>-</t>
        </is>
      </c>
      <c r="D52" s="493" t="inlineStr">
        <is>
          <t>-</t>
        </is>
      </c>
      <c r="E52" s="493" t="inlineStr">
        <is>
          <t>-</t>
        </is>
      </c>
      <c r="F52" s="493" t="inlineStr">
        <is>
          <t>-</t>
        </is>
      </c>
      <c r="G52" s="493" t="inlineStr">
        <is>
          <t>-</t>
        </is>
      </c>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row>
    <row r="53" ht="10.5" customHeight="1" s="412">
      <c r="A53" s="344" t="n"/>
      <c r="B53" s="344" t="n"/>
      <c r="C53" s="344" t="n"/>
      <c r="D53" s="344" t="n"/>
      <c r="E53" s="344" t="n"/>
      <c r="F53" s="344" t="n"/>
      <c r="G53" s="344"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row>
    <row r="54" ht="10.5" customHeight="1" s="412">
      <c r="A54" s="344" t="inlineStr">
        <is>
          <t>Special Dividend Paid</t>
        </is>
      </c>
      <c r="B54" s="478" t="inlineStr">
        <is>
          <t>-</t>
        </is>
      </c>
      <c r="C54" s="478" t="inlineStr">
        <is>
          <t>-</t>
        </is>
      </c>
      <c r="D54" s="478" t="inlineStr">
        <is>
          <t>-</t>
        </is>
      </c>
      <c r="E54" s="478" t="inlineStr">
        <is>
          <t>-</t>
        </is>
      </c>
      <c r="F54" s="478" t="inlineStr">
        <is>
          <t>-</t>
        </is>
      </c>
      <c r="G54" s="478" t="inlineStr">
        <is>
          <t>-</t>
        </is>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row>
    <row r="55" ht="10.5" customHeight="1" s="412">
      <c r="A55" s="344" t="inlineStr">
        <is>
          <t>Other Financing Activities</t>
        </is>
      </c>
      <c r="B55" s="478" t="inlineStr">
        <is>
          <t>-</t>
        </is>
      </c>
      <c r="C55" s="478" t="inlineStr">
        <is>
          <t>-</t>
        </is>
      </c>
      <c r="D55" s="478" t="n">
        <v>-0.8</v>
      </c>
      <c r="E55" s="478" t="n">
        <v>0</v>
      </c>
      <c r="F55" s="478" t="n">
        <v>0</v>
      </c>
      <c r="G55" s="478" t="n">
        <v>0</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row>
    <row r="56" ht="10.5" customHeight="1" s="412">
      <c r="A56" s="350" t="inlineStr">
        <is>
          <t xml:space="preserve">  Cash from Financing</t>
        </is>
      </c>
      <c r="B56" s="493" t="n">
        <v>-177.2</v>
      </c>
      <c r="C56" s="493" t="n">
        <v>-80.8</v>
      </c>
      <c r="D56" s="493" t="n">
        <v>-845</v>
      </c>
      <c r="E56" s="493" t="n">
        <v>-467.5</v>
      </c>
      <c r="F56" s="493" t="n">
        <v>-548.8</v>
      </c>
      <c r="G56" s="493" t="n">
        <v>-762.1</v>
      </c>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row>
    <row r="57" ht="10.5" customHeight="1" s="412">
      <c r="A57" s="344" t="n"/>
      <c r="B57" s="344" t="n"/>
      <c r="C57" s="344" t="n"/>
      <c r="D57" s="344" t="n"/>
      <c r="E57" s="344" t="n"/>
      <c r="F57" s="344" t="n"/>
      <c r="G57" s="344"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row>
    <row r="58" ht="10.5" customHeight="1" s="412">
      <c r="A58" s="344" t="inlineStr">
        <is>
          <t>Foreign Exchange Rate Adj.</t>
        </is>
      </c>
      <c r="B58" s="478" t="n">
        <v>-1.6</v>
      </c>
      <c r="C58" s="478" t="n">
        <v>29.996</v>
      </c>
      <c r="D58" s="478" t="n">
        <v>-6.9</v>
      </c>
      <c r="E58" s="478" t="n">
        <v>-34</v>
      </c>
      <c r="F58" s="478" t="n">
        <v>-4.1</v>
      </c>
      <c r="G58" s="478" t="n">
        <v>-18.6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row>
    <row r="59" ht="10.5" customHeight="1" s="412">
      <c r="A59" s="350" t="inlineStr">
        <is>
          <t xml:space="preserve">  Net Change in Cash</t>
        </is>
      </c>
      <c r="B59" s="495" t="n">
        <v>212.185</v>
      </c>
      <c r="C59" s="495" t="n">
        <v>57.012</v>
      </c>
      <c r="D59" s="495" t="n">
        <v>109.354</v>
      </c>
      <c r="E59" s="495" t="n">
        <v>-105</v>
      </c>
      <c r="F59" s="495" t="n">
        <v>1089.104</v>
      </c>
      <c r="G59" s="495" t="n">
        <v>950.0650000000001</v>
      </c>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row>
    <row r="60" ht="10.5" customHeight="1" s="412">
      <c r="A60" s="344" t="n"/>
      <c r="B60" s="344" t="n"/>
      <c r="C60" s="344" t="n"/>
      <c r="D60" s="344" t="n"/>
      <c r="E60" s="344" t="n"/>
      <c r="F60" s="344" t="n"/>
      <c r="G60" s="344"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row>
    <row r="61" ht="10.5" customHeight="1" s="412">
      <c r="A61" s="350" t="inlineStr">
        <is>
          <t>Supplemental Items</t>
        </is>
      </c>
      <c r="B61" s="344" t="n"/>
      <c r="C61" s="344" t="n"/>
      <c r="D61" s="344" t="n"/>
      <c r="E61" s="344" t="n"/>
      <c r="F61" s="344" t="n"/>
      <c r="G61" s="344"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row>
    <row r="62" ht="10.5" customHeight="1" s="412">
      <c r="A62" s="344" t="inlineStr">
        <is>
          <t>Cash Interest Paid</t>
        </is>
      </c>
      <c r="B62" s="478" t="n">
        <v>0.325</v>
      </c>
      <c r="C62" s="478" t="n">
        <v>0.11</v>
      </c>
      <c r="D62" s="478" t="n">
        <v>0.012</v>
      </c>
      <c r="E62" s="478" t="n">
        <v>0.116</v>
      </c>
      <c r="F62" s="478" t="n">
        <v>0.234</v>
      </c>
      <c r="G62" s="478" t="n">
        <v>0.234</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row>
    <row r="63" ht="10.5" customHeight="1" s="412">
      <c r="A63" s="344" t="inlineStr">
        <is>
          <t>Cash Taxes Paid</t>
        </is>
      </c>
      <c r="B63" s="478" t="n">
        <v>305.493</v>
      </c>
      <c r="C63" s="478" t="n">
        <v>260.886</v>
      </c>
      <c r="D63" s="478" t="n">
        <v>245.213</v>
      </c>
      <c r="E63" s="478" t="n">
        <v>502.136</v>
      </c>
      <c r="F63" s="478" t="n">
        <v>824.213</v>
      </c>
      <c r="G63" s="478" t="n">
        <v>824.213</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row>
    <row r="64" ht="10.5" customHeight="1" s="412">
      <c r="A64" s="344" t="inlineStr">
        <is>
          <t>Levered Free Cash Flow</t>
        </is>
      </c>
      <c r="B64" s="478" t="n">
        <v>305.65175</v>
      </c>
      <c r="C64" s="478" t="n">
        <v>486.544</v>
      </c>
      <c r="D64" s="478" t="n">
        <v>876.190125</v>
      </c>
      <c r="E64" s="478" t="n">
        <v>228.331125</v>
      </c>
      <c r="F64" s="478" t="n">
        <v>1486.309625</v>
      </c>
      <c r="G64" s="478" t="n">
        <v>1560.586125</v>
      </c>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row>
    <row r="65" ht="10.5" customHeight="1" s="412">
      <c r="A65" s="344" t="inlineStr">
        <is>
          <t>Unlevered Free Cash Flow</t>
        </is>
      </c>
      <c r="B65" s="478" t="n">
        <v>305.65175</v>
      </c>
      <c r="C65" s="478" t="n">
        <v>486.544</v>
      </c>
      <c r="D65" s="478" t="n">
        <v>876.190125</v>
      </c>
      <c r="E65" s="478" t="n">
        <v>228.331125</v>
      </c>
      <c r="F65" s="478" t="n">
        <v>1486.309625</v>
      </c>
      <c r="G65" s="478" t="n">
        <v>1560.586125</v>
      </c>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row>
    <row r="66" ht="10.5" customHeight="1" s="412">
      <c r="A66" s="344" t="inlineStr">
        <is>
          <t>Change in Net Working Capital</t>
        </is>
      </c>
      <c r="B66" s="478" t="n">
        <v>175.027</v>
      </c>
      <c r="C66" s="478" t="n">
        <v>34.263</v>
      </c>
      <c r="D66" s="478" t="n">
        <v>-118.1</v>
      </c>
      <c r="E66" s="478" t="n">
        <v>581.716</v>
      </c>
      <c r="F66" s="478" t="n">
        <v>-285.7</v>
      </c>
      <c r="G66" s="478" t="n">
        <v>-318.1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row>
    <row r="67" ht="10.5" customHeight="1" s="412">
      <c r="A67" s="344" t="inlineStr">
        <is>
          <t>Net Debt Issued</t>
        </is>
      </c>
      <c r="B67" s="478" t="inlineStr">
        <is>
          <t>NA</t>
        </is>
      </c>
      <c r="C67" s="478" t="inlineStr">
        <is>
          <t>NA</t>
        </is>
      </c>
      <c r="D67" s="478" t="inlineStr">
        <is>
          <t>NA</t>
        </is>
      </c>
      <c r="E67" s="478" t="inlineStr">
        <is>
          <t>NA</t>
        </is>
      </c>
      <c r="F67" s="478" t="inlineStr">
        <is>
          <t>NA</t>
        </is>
      </c>
      <c r="G67" s="478" t="inlineStr">
        <is>
          <t>NA</t>
        </is>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row>
    <row r="68" ht="10.5" customHeight="1" s="412">
      <c r="A68" s="344" t="inlineStr">
        <is>
          <t>Filing Date</t>
        </is>
      </c>
      <c r="B68" s="489" t="n">
        <v>44649</v>
      </c>
      <c r="C68" s="489" t="n">
        <v>45013</v>
      </c>
      <c r="D68" s="489" t="n">
        <v>45372</v>
      </c>
      <c r="E68" s="489" t="n">
        <v>45372</v>
      </c>
      <c r="F68" s="489" t="n">
        <v>45372</v>
      </c>
      <c r="G68" s="489" t="n">
        <v>45448</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row>
    <row r="69" ht="10.5" customHeight="1" s="412">
      <c r="A69" s="344" t="inlineStr">
        <is>
          <t>Restatement Type</t>
        </is>
      </c>
      <c r="B69" s="365" t="inlineStr">
        <is>
          <t>NC</t>
        </is>
      </c>
      <c r="C69" s="365" t="inlineStr">
        <is>
          <t>NC</t>
        </is>
      </c>
      <c r="D69" s="365" t="inlineStr">
        <is>
          <t>NC</t>
        </is>
      </c>
      <c r="E69" s="365" t="inlineStr">
        <is>
          <t>NC</t>
        </is>
      </c>
      <c r="F69" s="365" t="inlineStr">
        <is>
          <t>O</t>
        </is>
      </c>
      <c r="G69" s="365" t="inlineStr">
        <is>
          <t>O</t>
        </is>
      </c>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row>
    <row r="70" ht="10.5" customHeight="1" s="412">
      <c r="A70" s="344" t="inlineStr">
        <is>
          <t>Calculation Type</t>
        </is>
      </c>
      <c r="B70" s="365" t="inlineStr">
        <is>
          <t>REP</t>
        </is>
      </c>
      <c r="C70" s="365" t="inlineStr">
        <is>
          <t>REP</t>
        </is>
      </c>
      <c r="D70" s="365" t="inlineStr">
        <is>
          <t>REP</t>
        </is>
      </c>
      <c r="E70" s="365" t="inlineStr">
        <is>
          <t>REP</t>
        </is>
      </c>
      <c r="F70" s="365" t="inlineStr">
        <is>
          <t>REP</t>
        </is>
      </c>
      <c r="G70" s="365" t="inlineStr">
        <is>
          <t>LTM</t>
        </is>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row>
    <row r="71" ht="10.5" customHeight="1" s="412">
      <c r="A71" s="344" t="n"/>
      <c r="B71" s="344" t="n"/>
      <c r="C71" s="344" t="n"/>
      <c r="D71" s="344" t="n"/>
      <c r="E71" s="344" t="n"/>
      <c r="F71" s="344" t="n"/>
      <c r="G71" s="344"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row>
    <row r="72" ht="10.5" customHeight="1" s="412">
      <c r="A72" s="404" t="inlineStr">
        <is>
          <t>
               </t>
        </is>
      </c>
      <c r="B72" s="359" t="n"/>
      <c r="C72" s="359" t="n"/>
      <c r="D72" s="359" t="n"/>
      <c r="E72" s="359" t="n"/>
      <c r="F72" s="359" t="n"/>
      <c r="G72" s="359"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row>
    <row r="73" ht="10.5" customHeight="1" s="412">
      <c r="A73" s="302" t="n"/>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row>
    <row r="74" ht="10.5" customHeight="1" s="412">
      <c r="A74" s="302" t="n"/>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row>
    <row r="75" ht="10.5" customHeight="1" s="412">
      <c r="A75" s="302" t="n"/>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row>
    <row r="76" ht="10.5" customHeight="1" s="412">
      <c r="A76" s="302" t="n"/>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row>
    <row r="78" ht="10.5" customHeight="1" s="412">
      <c r="A78" s="302" t="n"/>
      <c r="B78" s="302" t="n"/>
      <c r="C78" s="302" t="n"/>
      <c r="D78" s="302" t="n"/>
      <c r="E78" s="302" t="n"/>
      <c r="F78" s="302" t="n"/>
      <c r="G78" s="302"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row>
    <row r="79" ht="10.5" customHeight="1" s="412">
      <c r="A79" s="302" t="n"/>
      <c r="B79" s="302" t="n"/>
      <c r="C79" s="302" t="n"/>
      <c r="D79" s="302" t="n"/>
      <c r="E79" s="302" t="n"/>
      <c r="F79" s="302" t="n"/>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row>
    <row r="80" ht="10.5" customHeight="1" s="412">
      <c r="A80" s="302" t="n"/>
      <c r="B80" s="302" t="n"/>
      <c r="C80" s="302" t="n"/>
      <c r="D80" s="302" t="n"/>
      <c r="E80" s="302" t="n"/>
      <c r="F80" s="302" t="n"/>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row>
    <row r="81" ht="10.5" customHeight="1" s="412">
      <c r="A81" s="302" t="n"/>
      <c r="B81" s="302" t="n"/>
      <c r="C81" s="302" t="n"/>
      <c r="D81" s="302" t="n"/>
      <c r="E81" s="302" t="n"/>
      <c r="F81" s="302"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row>
    <row r="82" ht="10.5" customHeight="1" s="412">
      <c r="A82" s="302" t="n"/>
      <c r="B82" s="302" t="n"/>
      <c r="C82" s="302" t="n"/>
      <c r="D82" s="302" t="n"/>
      <c r="E82" s="302" t="n"/>
      <c r="F82" s="302" t="n"/>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row>
    <row r="83" ht="10.5" customHeight="1" s="412">
      <c r="A83" s="302" t="n"/>
      <c r="B83" s="302" t="n"/>
      <c r="C83" s="302" t="n"/>
      <c r="D83" s="302" t="n"/>
      <c r="E83" s="302" t="n"/>
      <c r="F83" s="302"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row>
    <row r="84" ht="10.5" customHeight="1" s="412">
      <c r="A84" s="302" t="n"/>
      <c r="B84" s="302" t="n"/>
      <c r="C84" s="302" t="n"/>
      <c r="D84" s="302" t="n"/>
      <c r="E84" s="302" t="n"/>
      <c r="F84" s="302" t="n"/>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row>
    <row r="85" ht="10.5" customHeight="1" s="412">
      <c r="A85" s="302" t="n"/>
      <c r="B85" s="302" t="n"/>
      <c r="C85" s="302" t="n"/>
      <c r="D85" s="302" t="n"/>
      <c r="E85" s="302" t="n"/>
      <c r="F85" s="302"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row>
    <row r="86" ht="10.5" customHeight="1" s="412">
      <c r="A86" s="302" t="n"/>
      <c r="B86" s="302" t="n"/>
      <c r="C86" s="302" t="n"/>
      <c r="D86" s="302" t="n"/>
      <c r="E86" s="302" t="n"/>
      <c r="F86" s="302" t="n"/>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row>
    <row r="87" ht="10.5" customHeight="1" s="412">
      <c r="A87" s="302" t="n"/>
      <c r="B87" s="302" t="n"/>
      <c r="C87" s="302" t="n"/>
      <c r="D87" s="302" t="n"/>
      <c r="E87" s="302" t="n"/>
      <c r="F87" s="302"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row>
    <row r="88" ht="10.5" customHeight="1" s="412">
      <c r="A88" s="302" t="n"/>
      <c r="B88" s="302" t="n"/>
      <c r="C88" s="302" t="n"/>
      <c r="D88" s="302" t="n"/>
      <c r="E88" s="302" t="n"/>
      <c r="F88" s="302" t="n"/>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row>
    <row r="89" ht="10.5" customHeight="1" s="412">
      <c r="A89" s="302" t="n"/>
      <c r="B89" s="302" t="n"/>
      <c r="C89" s="302" t="n"/>
      <c r="D89" s="302" t="n"/>
      <c r="E89" s="302" t="n"/>
      <c r="F89" s="302"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row>
    <row r="90" ht="10.5" customHeight="1" s="412">
      <c r="A90" s="302" t="n"/>
      <c r="B90" s="302" t="n"/>
      <c r="C90" s="302" t="n"/>
      <c r="D90" s="302" t="n"/>
      <c r="E90" s="302" t="n"/>
      <c r="F90" s="302" t="n"/>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row>
    <row r="91" ht="10.5" customHeight="1" s="412">
      <c r="A91" s="302" t="n"/>
      <c r="B91" s="302" t="n"/>
      <c r="C91" s="302" t="n"/>
      <c r="D91" s="302" t="n"/>
      <c r="E91" s="302" t="n"/>
      <c r="F91" s="302"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row>
    <row r="92" ht="10.5" customHeight="1" s="412">
      <c r="A92" s="302" t="n"/>
      <c r="B92" s="302" t="n"/>
      <c r="C92" s="302" t="n"/>
      <c r="D92" s="302" t="n"/>
      <c r="E92" s="302" t="n"/>
      <c r="F92" s="302"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row>
    <row r="93" ht="10.5" customHeight="1" s="412">
      <c r="A93" s="302" t="n"/>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row>
  </sheetData>
  <pageMargins left="0.2" right="0.2" top="0.5" bottom="0.5" header="0" footer="0"/>
  <pageSetup orientation="landscape"/>
</worksheet>
</file>

<file path=xl/worksheets/sheet17.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26" t="inlineStr">
        <is>
          <t>NIKE,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NYSE:NKE (MI KEY: 4004236; SPCIQ KEY: 291981)</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44712</v>
      </c>
      <c r="C13" s="330" t="n">
        <v>45077</v>
      </c>
      <c r="D13" s="330" t="n">
        <v>45443</v>
      </c>
      <c r="E13" s="330" t="n">
        <v>45443</v>
      </c>
      <c r="F13" s="330" t="n">
        <v>45808</v>
      </c>
      <c r="G13" s="330" t="n">
        <v>46173</v>
      </c>
      <c r="H13" s="330" t="n">
        <v>46538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46710000</v>
      </c>
      <c r="C17" s="467" t="n">
        <v>51217000</v>
      </c>
      <c r="D17" s="467" t="n">
        <v>51362000</v>
      </c>
      <c r="E17" s="467" t="n">
        <v>51362000</v>
      </c>
      <c r="F17" s="467" t="n">
        <v>49006884.49</v>
      </c>
      <c r="G17" s="467" t="n">
        <v>51831497.31</v>
      </c>
      <c r="H17" s="467" t="n">
        <v>53829793.12</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4.877</v>
      </c>
      <c r="C18" s="468" t="n">
        <v>9.648999999999999</v>
      </c>
      <c r="D18" s="468" t="n">
        <v>0.283</v>
      </c>
      <c r="E18" s="468" t="n">
        <v>0.283</v>
      </c>
      <c r="F18" s="332" t="inlineStr">
        <is>
          <t>NA</t>
        </is>
      </c>
      <c r="G18" s="468" t="n">
        <v>5.764</v>
      </c>
      <c r="H18" s="468" t="n">
        <v>3.855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21479000</v>
      </c>
      <c r="C19" s="467" t="n">
        <v>22292000</v>
      </c>
      <c r="D19" s="467" t="n">
        <v>22887000</v>
      </c>
      <c r="E19" s="467" t="n">
        <v>22887000</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45.984</v>
      </c>
      <c r="C20" s="468" t="n">
        <v>43.525</v>
      </c>
      <c r="D20" s="468" t="n">
        <v>44.56</v>
      </c>
      <c r="E20" s="468" t="n">
        <v>44.56</v>
      </c>
      <c r="F20" s="468" t="n">
        <v>44.9</v>
      </c>
      <c r="G20" s="468" t="n">
        <v>45.391</v>
      </c>
      <c r="H20" s="468" t="n">
        <v>45.734</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7515000</v>
      </c>
      <c r="C21" s="467" t="n">
        <v>6774000</v>
      </c>
      <c r="D21" s="467" t="n">
        <v>7543333.12</v>
      </c>
      <c r="E21" s="467" t="n">
        <v>7543333.12</v>
      </c>
      <c r="F21" s="467" t="n">
        <v>6257541.28</v>
      </c>
      <c r="G21" s="467" t="n">
        <v>7289321.45</v>
      </c>
      <c r="H21" s="467" t="n">
        <v>7618736.37</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16.089</v>
      </c>
      <c r="C22" s="468" t="n">
        <v>13.226</v>
      </c>
      <c r="D22" s="468" t="n">
        <v>14.687</v>
      </c>
      <c r="E22" s="468" t="n">
        <v>14.687</v>
      </c>
      <c r="F22" s="468" t="n">
        <v>12.769</v>
      </c>
      <c r="G22" s="468" t="n">
        <v>14.063</v>
      </c>
      <c r="H22" s="468" t="n">
        <v>14.153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6675000</v>
      </c>
      <c r="C23" s="467" t="n">
        <v>5915000</v>
      </c>
      <c r="D23" s="467" t="n">
        <v>6690000</v>
      </c>
      <c r="E23" s="467" t="n">
        <v>6690000</v>
      </c>
      <c r="F23" s="467" t="n">
        <v>5460798.41</v>
      </c>
      <c r="G23" s="467" t="n">
        <v>6402498.86</v>
      </c>
      <c r="H23" s="467" t="n">
        <v>7001972.93</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14.29</v>
      </c>
      <c r="C24" s="468" t="n">
        <v>11.549</v>
      </c>
      <c r="D24" s="468" t="n">
        <v>13.025</v>
      </c>
      <c r="E24" s="468" t="n">
        <v>13.025</v>
      </c>
      <c r="F24" s="468" t="n">
        <v>11.143</v>
      </c>
      <c r="G24" s="468" t="n">
        <v>12.353</v>
      </c>
      <c r="H24" s="468" t="n">
        <v>13.008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6046000</v>
      </c>
      <c r="C25" s="467" t="n">
        <v>5070000</v>
      </c>
      <c r="D25" s="467" t="n">
        <v>5700000</v>
      </c>
      <c r="E25" s="467" t="n">
        <v>5700000</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12.944</v>
      </c>
      <c r="C26" s="468" t="n">
        <v>9.898999999999999</v>
      </c>
      <c r="D26" s="468" t="n">
        <v>11.098</v>
      </c>
      <c r="E26" s="468" t="n">
        <v>11.098</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6046000</v>
      </c>
      <c r="C27" s="467" t="n">
        <v>5070000</v>
      </c>
      <c r="D27" s="467" t="n">
        <v>5700000</v>
      </c>
      <c r="E27" s="467" t="n">
        <v>5700000</v>
      </c>
      <c r="F27" s="467" t="n">
        <v>4700948.66</v>
      </c>
      <c r="G27" s="467" t="n">
        <v>5382397.85</v>
      </c>
      <c r="H27" s="467" t="n">
        <v>5660068.57</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12.944</v>
      </c>
      <c r="C28" s="468" t="n">
        <v>9.898999999999999</v>
      </c>
      <c r="D28" s="468" t="n">
        <v>11.098</v>
      </c>
      <c r="E28" s="468" t="n">
        <v>11.098</v>
      </c>
      <c r="F28" s="468" t="n">
        <v>9.592000000000001</v>
      </c>
      <c r="G28" s="468" t="n">
        <v>10.384</v>
      </c>
      <c r="H28" s="468" t="n">
        <v>10.515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3.75</v>
      </c>
      <c r="C29" s="468" t="n">
        <v>3.23</v>
      </c>
      <c r="D29" s="468" t="n">
        <v>3.73</v>
      </c>
      <c r="E29" s="468" t="n">
        <v>3.73</v>
      </c>
      <c r="F29" s="468" t="n">
        <v>3.157</v>
      </c>
      <c r="G29" s="468" t="n">
        <v>3.612</v>
      </c>
      <c r="H29" s="468" t="n">
        <v>3.966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5.337</v>
      </c>
      <c r="C30" s="468" t="n">
        <v>-13.8667</v>
      </c>
      <c r="D30" s="468" t="n">
        <v>15.4798</v>
      </c>
      <c r="E30" s="468" t="n">
        <v>15.4798</v>
      </c>
      <c r="F30" s="468" t="n">
        <v>-20.085316</v>
      </c>
      <c r="G30" s="468" t="n">
        <v>14.422026</v>
      </c>
      <c r="H30" s="468" t="n">
        <v>9.815664</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468" t="n">
        <v>14</v>
      </c>
      <c r="D31" s="332" t="inlineStr">
        <is>
          <t>NA</t>
        </is>
      </c>
      <c r="E31" s="332" t="inlineStr">
        <is>
          <t>NA</t>
        </is>
      </c>
      <c r="F31" s="468" t="n">
        <v>1.3</v>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44712</v>
      </c>
      <c r="C45" s="330" t="n">
        <v>45077</v>
      </c>
      <c r="D45" s="330" t="n">
        <v>45443</v>
      </c>
      <c r="E45" s="330" t="n">
        <v>45443</v>
      </c>
      <c r="F45" s="330" t="n">
        <v>45808</v>
      </c>
      <c r="G45" s="330" t="n">
        <v>46173</v>
      </c>
      <c r="H45" s="330" t="n">
        <v>46538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2.296347174634339</v>
      </c>
      <c r="C46" s="468" t="n">
        <v>2.130178974308726</v>
      </c>
      <c r="D46" s="468" t="n">
        <v>2.10276812677018</v>
      </c>
      <c r="E46" s="468" t="n">
        <v>2.10276812677018</v>
      </c>
      <c r="F46" s="468" t="n">
        <v>2.203820496874</v>
      </c>
      <c r="G46" s="468" t="n">
        <v>2.083720944449</v>
      </c>
      <c r="H46" s="468" t="n">
        <v>2.0063680402084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12.65782116204508</v>
      </c>
      <c r="C47" s="468" t="n">
        <v>14.0558331006403</v>
      </c>
      <c r="D47" s="468" t="n">
        <v>12.65949588511321</v>
      </c>
      <c r="E47" s="468" t="n">
        <v>12.65949588511321</v>
      </c>
      <c r="F47" s="468" t="n">
        <v>17.2595547826734</v>
      </c>
      <c r="G47" s="468" t="n">
        <v>14.8165199282026</v>
      </c>
      <c r="H47" s="468" t="n">
        <v>14.175891024695</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16.06926989171086</v>
      </c>
      <c r="C48" s="468" t="n">
        <v>18.44486500881995</v>
      </c>
      <c r="D48" s="468" t="n">
        <v>16.14385299359791</v>
      </c>
      <c r="E48" s="468" t="n">
        <v>16.14385299359791</v>
      </c>
      <c r="F48" s="468" t="n">
        <v>19.7777629603067</v>
      </c>
      <c r="G48" s="468" t="n">
        <v>16.868784967968</v>
      </c>
      <c r="H48" s="468" t="n">
        <v>15.4245635632584</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19.016</v>
      </c>
      <c r="C49" s="468" t="n">
        <v>22.07739938080496</v>
      </c>
      <c r="D49" s="468" t="n">
        <v>19.11796246648793</v>
      </c>
      <c r="E49" s="468" t="n">
        <v>19.11796246648793</v>
      </c>
      <c r="F49" s="468" t="n">
        <v>22.5905475142</v>
      </c>
      <c r="G49" s="468" t="n">
        <v>19.7431808365</v>
      </c>
      <c r="H49" s="468" t="n">
        <v>17.9784742374</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7.331140125424076</v>
      </c>
      <c r="C50" s="468" t="n">
        <v>7.800262524611683</v>
      </c>
      <c r="D50" s="468" t="n">
        <v>7.452189361479778</v>
      </c>
      <c r="E50" s="468" t="n">
        <v>7.452189361479778</v>
      </c>
      <c r="F50" s="468" t="n">
        <v>7.7324869634</v>
      </c>
      <c r="G50" s="468" t="n">
        <v>7.5701762021</v>
      </c>
      <c r="H50" s="468" t="n">
        <v>9.3992940314</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7.615335326783426</v>
      </c>
      <c r="C51" s="468" t="n">
        <v>8.122793028818773</v>
      </c>
      <c r="D51" s="468" t="n">
        <v>7.719203290755575</v>
      </c>
      <c r="E51" s="468" t="n">
        <v>7.719203290755575</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71.31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1509358807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107632376.52717</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11582000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11952000</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108002376.527</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14430000</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11952000</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26382000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3"/>
    <col width="22.25" customWidth="1" style="412" min="4" max="5"/>
    <col width="21" customWidth="1" style="412" min="6" max="6"/>
    <col width="29.13" customWidth="1" style="412" min="7"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Urban Outfitters,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NASDAQGS:URBN (MI KEY: 4910609; SPCIQ KEY: 330706)</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2025 FQ1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44592</v>
      </c>
      <c r="C13" s="330" t="n">
        <v>44957</v>
      </c>
      <c r="D13" s="330" t="n">
        <v>45322</v>
      </c>
      <c r="E13" s="330" t="n">
        <v>45412</v>
      </c>
      <c r="F13" s="330" t="n">
        <v>45688</v>
      </c>
      <c r="G13" s="330" t="n">
        <v>46053</v>
      </c>
      <c r="H13" s="330" t="n">
        <v>46418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4548763</v>
      </c>
      <c r="C17" s="467" t="n">
        <v>4795244</v>
      </c>
      <c r="D17" s="467" t="n">
        <v>5153237</v>
      </c>
      <c r="E17" s="467" t="n">
        <v>5240295</v>
      </c>
      <c r="F17" s="467" t="n">
        <v>5479907.45</v>
      </c>
      <c r="G17" s="467" t="n">
        <v>5808900.07</v>
      </c>
      <c r="H17" s="467" t="n">
        <v>5953247.16</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31.858</v>
      </c>
      <c r="C18" s="468" t="n">
        <v>5.419</v>
      </c>
      <c r="D18" s="468" t="n">
        <v>7.466</v>
      </c>
      <c r="E18" s="468" t="n">
        <v>7.892</v>
      </c>
      <c r="F18" s="468" t="n">
        <v>6.339</v>
      </c>
      <c r="G18" s="468" t="n">
        <v>6.004</v>
      </c>
      <c r="H18" s="468" t="n">
        <v>2.485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1493950</v>
      </c>
      <c r="C19" s="467" t="n">
        <v>1433633</v>
      </c>
      <c r="D19" s="467" t="n">
        <v>1727279</v>
      </c>
      <c r="E19" s="467" t="n">
        <v>1769034</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32.843</v>
      </c>
      <c r="C20" s="468" t="n">
        <v>29.897</v>
      </c>
      <c r="D20" s="468" t="n">
        <v>33.518</v>
      </c>
      <c r="E20" s="468" t="n">
        <v>33.758</v>
      </c>
      <c r="F20" s="468" t="n">
        <v>34.269</v>
      </c>
      <c r="G20" s="468" t="n">
        <v>34.539</v>
      </c>
      <c r="H20" s="468" t="n">
        <v>34.546</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507624</v>
      </c>
      <c r="C21" s="467" t="n">
        <v>330867</v>
      </c>
      <c r="D21" s="467" t="n">
        <v>494899</v>
      </c>
      <c r="E21" s="467" t="n">
        <v>506623</v>
      </c>
      <c r="F21" s="467" t="n">
        <v>552559.28</v>
      </c>
      <c r="G21" s="467" t="n">
        <v>600464.4300000001</v>
      </c>
      <c r="H21" s="467" t="n">
        <v>630482.64</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11.16</v>
      </c>
      <c r="C22" s="468" t="n">
        <v>6.9</v>
      </c>
      <c r="D22" s="468" t="n">
        <v>9.603999999999999</v>
      </c>
      <c r="E22" s="468" t="n">
        <v>9.667999999999999</v>
      </c>
      <c r="F22" s="468" t="n">
        <v>10.083</v>
      </c>
      <c r="G22" s="468" t="n">
        <v>10.337</v>
      </c>
      <c r="H22" s="468" t="n">
        <v>10.591</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408566</v>
      </c>
      <c r="C23" s="467" t="n">
        <v>233040</v>
      </c>
      <c r="D23" s="467" t="n">
        <v>388074</v>
      </c>
      <c r="E23" s="467" t="n">
        <v>395916</v>
      </c>
      <c r="F23" s="467" t="n">
        <v>434849.7</v>
      </c>
      <c r="G23" s="467" t="n">
        <v>476751.48</v>
      </c>
      <c r="H23" s="467" t="n">
        <v>494676.99</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8.981999999999999</v>
      </c>
      <c r="C24" s="468" t="n">
        <v>4.86</v>
      </c>
      <c r="D24" s="468" t="n">
        <v>7.531</v>
      </c>
      <c r="E24" s="468" t="n">
        <v>7.555</v>
      </c>
      <c r="F24" s="468" t="n">
        <v>7.935</v>
      </c>
      <c r="G24" s="468" t="n">
        <v>8.207000000000001</v>
      </c>
      <c r="H24" s="468" t="n">
        <v>8.308999999999999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310616</v>
      </c>
      <c r="C25" s="467" t="n">
        <v>159699</v>
      </c>
      <c r="D25" s="467" t="n">
        <v>287674</v>
      </c>
      <c r="E25" s="467" t="n">
        <v>296622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6.829</v>
      </c>
      <c r="C26" s="468" t="n">
        <v>3.33</v>
      </c>
      <c r="D26" s="468" t="n">
        <v>5.582</v>
      </c>
      <c r="E26" s="468" t="n">
        <v>5.66</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310616</v>
      </c>
      <c r="C27" s="467" t="n">
        <v>159699</v>
      </c>
      <c r="D27" s="467" t="n">
        <v>287674</v>
      </c>
      <c r="E27" s="467" t="n">
        <v>296622</v>
      </c>
      <c r="F27" s="467" t="n">
        <v>342272.91</v>
      </c>
      <c r="G27" s="467" t="n">
        <v>369371.92</v>
      </c>
      <c r="H27" s="467" t="n">
        <v>379217.6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6.829</v>
      </c>
      <c r="C28" s="468" t="n">
        <v>3.33</v>
      </c>
      <c r="D28" s="468" t="n">
        <v>5.582</v>
      </c>
      <c r="E28" s="468" t="n">
        <v>5.66</v>
      </c>
      <c r="F28" s="468" t="n">
        <v>6.246</v>
      </c>
      <c r="G28" s="468" t="n">
        <v>6.359</v>
      </c>
      <c r="H28" s="468" t="n">
        <v>6.37</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3.13</v>
      </c>
      <c r="C29" s="468" t="n">
        <v>1.7</v>
      </c>
      <c r="D29" s="468" t="n">
        <v>3.05</v>
      </c>
      <c r="E29" s="468" t="n">
        <v>3.138</v>
      </c>
      <c r="F29" s="468" t="n">
        <v>3.634</v>
      </c>
      <c r="G29" s="468" t="n">
        <v>3.97</v>
      </c>
      <c r="H29" s="468" t="n">
        <v>4.092</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-45.687</v>
      </c>
      <c r="D30" s="468" t="n">
        <v>79.4118</v>
      </c>
      <c r="E30" s="468" t="n">
        <v>62.3025</v>
      </c>
      <c r="F30" s="468" t="n">
        <v>11.806769</v>
      </c>
      <c r="G30" s="332" t="inlineStr">
        <is>
          <t>NA</t>
        </is>
      </c>
      <c r="H30" s="468" t="n">
        <v>3.062469</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468" t="n">
        <v>3.11</v>
      </c>
      <c r="G31" s="468" t="n">
        <v>3.27857</v>
      </c>
      <c r="H31" s="468" t="n">
        <v>3</v>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2025 FQ1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44592</v>
      </c>
      <c r="C45" s="330" t="n">
        <v>44957</v>
      </c>
      <c r="D45" s="330" t="n">
        <v>45322</v>
      </c>
      <c r="E45" s="330" t="n">
        <v>45412</v>
      </c>
      <c r="F45" s="330" t="n">
        <v>45688</v>
      </c>
      <c r="G45" s="330" t="n">
        <v>46053</v>
      </c>
      <c r="H45" s="330" t="n">
        <v>46418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1.056640205631729</v>
      </c>
      <c r="C46" s="468" t="n">
        <v>1.026144628237896</v>
      </c>
      <c r="D46" s="468" t="n">
        <v>0.890915529732089</v>
      </c>
      <c r="E46" s="468" t="n">
        <v>0.876552917667803</v>
      </c>
      <c r="F46" s="468" t="n">
        <v>0.8382250818853</v>
      </c>
      <c r="G46" s="468" t="n">
        <v>0.7907514014095</v>
      </c>
      <c r="H46" s="468" t="n">
        <v>0.7715782240427</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5.424763853864282</v>
      </c>
      <c r="C47" s="468" t="n">
        <v>6.808182458235904</v>
      </c>
      <c r="D47" s="468" t="n">
        <v>5.111073983390203</v>
      </c>
      <c r="E47" s="468" t="n">
        <v>5.03187469015914</v>
      </c>
      <c r="F47" s="468" t="n">
        <v>8.312946750256399</v>
      </c>
      <c r="G47" s="468" t="n">
        <v>7.6497385049103</v>
      </c>
      <c r="H47" s="468" t="n">
        <v>7.2855231525487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11.76408676123319</v>
      </c>
      <c r="C48" s="468" t="n">
        <v>21.11488959702197</v>
      </c>
      <c r="D48" s="468" t="n">
        <v>11.83047272347542</v>
      </c>
      <c r="E48" s="468" t="n">
        <v>11.60194554322129</v>
      </c>
      <c r="F48" s="468" t="n">
        <v>10.5631804989172</v>
      </c>
      <c r="G48" s="468" t="n">
        <v>9.634780517094599</v>
      </c>
      <c r="H48" s="468" t="n">
        <v>9.2856469248752</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14.62939297124601</v>
      </c>
      <c r="C49" s="468" t="n">
        <v>26.93529411764706</v>
      </c>
      <c r="D49" s="468" t="n">
        <v>15.01311475409836</v>
      </c>
      <c r="E49" s="468" t="n">
        <v>14.59209687699171</v>
      </c>
      <c r="F49" s="468" t="n">
        <v>12.6014112259</v>
      </c>
      <c r="G49" s="468" t="n">
        <v>11.5340050377</v>
      </c>
      <c r="H49" s="468" t="n">
        <v>11.1912757418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2.529275298276624</v>
      </c>
      <c r="C50" s="468" t="n">
        <v>2.354604823366072</v>
      </c>
      <c r="D50" s="468" t="n">
        <v>2.011156008432888</v>
      </c>
      <c r="E50" s="468" t="n">
        <v>1.977457246501987</v>
      </c>
      <c r="F50" s="468" t="n">
        <v>1.5321247649</v>
      </c>
      <c r="G50" s="468" t="n">
        <v>1.4762557846</v>
      </c>
      <c r="H50" s="468" t="n">
        <v>1.2956571293</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2.529275298276624</v>
      </c>
      <c r="C51" s="468" t="n">
        <v>2.354604823366072</v>
      </c>
      <c r="D51" s="468" t="n">
        <v>2.011156008432888</v>
      </c>
      <c r="E51" s="468" t="n">
        <v>1.977457246501987</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45.79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93399211</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4276749.87169</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486553</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1074017</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4593395.871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2162334</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1074017</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3236351</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2"/>
    <col width="21" customWidth="1" style="412" min="3" max="5"/>
    <col width="21.25" customWidth="1" style="412" min="6" max="7"/>
    <col width="21"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V.F. Corporation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NYSE:VFC (MI KEY: 4004426; SPCIQ KEY: 191328)</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44653</v>
      </c>
      <c r="C13" s="330" t="n">
        <v>45017</v>
      </c>
      <c r="D13" s="330" t="n">
        <v>45381</v>
      </c>
      <c r="E13" s="330" t="n">
        <v>45381</v>
      </c>
      <c r="F13" s="330" t="n">
        <v>45747</v>
      </c>
      <c r="G13" s="330" t="n">
        <v>46112</v>
      </c>
      <c r="H13" s="330" t="n">
        <v>46477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11841840</v>
      </c>
      <c r="C17" s="467" t="n">
        <v>11612475</v>
      </c>
      <c r="D17" s="467" t="n">
        <v>10454667</v>
      </c>
      <c r="E17" s="467" t="n">
        <v>10454667</v>
      </c>
      <c r="F17" s="467" t="n">
        <v>10068620.02</v>
      </c>
      <c r="G17" s="467" t="n">
        <v>10558560.69</v>
      </c>
      <c r="H17" s="467" t="n">
        <v>10843974.74</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28.175</v>
      </c>
      <c r="C18" s="468" t="n">
        <v>-1.937</v>
      </c>
      <c r="D18" s="468" t="n">
        <v>-9.970000000000001</v>
      </c>
      <c r="E18" s="468" t="n">
        <v>-9.970000000000001</v>
      </c>
      <c r="F18" s="332" t="inlineStr">
        <is>
          <t>NA</t>
        </is>
      </c>
      <c r="G18" s="332" t="inlineStr">
        <is>
          <t>NA</t>
        </is>
      </c>
      <c r="H18" s="332" t="inlineStr">
        <is>
          <t>NA</t>
        </is>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6457147</v>
      </c>
      <c r="C19" s="467" t="n">
        <v>6101479</v>
      </c>
      <c r="D19" s="467" t="n">
        <v>5441722</v>
      </c>
      <c r="E19" s="467" t="n">
        <v>5441722</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54.528</v>
      </c>
      <c r="C20" s="468" t="n">
        <v>52.542</v>
      </c>
      <c r="D20" s="468" t="n">
        <v>52.051</v>
      </c>
      <c r="E20" s="468" t="n">
        <v>52.051</v>
      </c>
      <c r="F20" s="468" t="n">
        <v>52.396</v>
      </c>
      <c r="G20" s="468" t="n">
        <v>52.947</v>
      </c>
      <c r="H20" s="468" t="n">
        <v>53.672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1947585</v>
      </c>
      <c r="C21" s="467" t="n">
        <v>1306362</v>
      </c>
      <c r="D21" s="467" t="n">
        <v>943145</v>
      </c>
      <c r="E21" s="467" t="n">
        <v>943145</v>
      </c>
      <c r="F21" s="467" t="n">
        <v>817338.73</v>
      </c>
      <c r="G21" s="467" t="n">
        <v>992964.35</v>
      </c>
      <c r="H21" s="467" t="n">
        <v>950296.22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16.447</v>
      </c>
      <c r="C22" s="468" t="n">
        <v>11.25</v>
      </c>
      <c r="D22" s="468" t="n">
        <v>9.021000000000001</v>
      </c>
      <c r="E22" s="468" t="n">
        <v>9.021000000000001</v>
      </c>
      <c r="F22" s="468" t="n">
        <v>8.118</v>
      </c>
      <c r="G22" s="468" t="n">
        <v>9.404</v>
      </c>
      <c r="H22" s="468" t="n">
        <v>8.763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1687666</v>
      </c>
      <c r="C23" s="467" t="n">
        <v>1052054</v>
      </c>
      <c r="D23" s="467" t="n">
        <v>623941</v>
      </c>
      <c r="E23" s="467" t="n">
        <v>623941</v>
      </c>
      <c r="F23" s="467" t="n">
        <v>512716.94</v>
      </c>
      <c r="G23" s="467" t="n">
        <v>685016.09</v>
      </c>
      <c r="H23" s="467" t="n">
        <v>668934.0600000001</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14.252</v>
      </c>
      <c r="C24" s="468" t="n">
        <v>9.06</v>
      </c>
      <c r="D24" s="468" t="n">
        <v>5.968</v>
      </c>
      <c r="E24" s="468" t="n">
        <v>5.968</v>
      </c>
      <c r="F24" s="468" t="n">
        <v>5.092</v>
      </c>
      <c r="G24" s="468" t="n">
        <v>6.488</v>
      </c>
      <c r="H24" s="468" t="n">
        <v>6.169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1216269</v>
      </c>
      <c r="C25" s="467" t="n">
        <v>118584</v>
      </c>
      <c r="D25" s="467" t="n">
        <v>-968882</v>
      </c>
      <c r="E25" s="467" t="n">
        <v>-968882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10.271</v>
      </c>
      <c r="C26" s="468" t="n">
        <v>1.021</v>
      </c>
      <c r="D26" s="468" t="n">
        <v>-9.266999999999999</v>
      </c>
      <c r="E26" s="468" t="n">
        <v>-9.266999999999999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1386941</v>
      </c>
      <c r="C27" s="467" t="n">
        <v>118584</v>
      </c>
      <c r="D27" s="467" t="n">
        <v>-968882</v>
      </c>
      <c r="E27" s="467" t="n">
        <v>-968882</v>
      </c>
      <c r="F27" s="467" t="n">
        <v>262142.64</v>
      </c>
      <c r="G27" s="467" t="n">
        <v>395396.19</v>
      </c>
      <c r="H27" s="467" t="n">
        <v>471733.04</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11.712</v>
      </c>
      <c r="C28" s="468" t="n">
        <v>1.021</v>
      </c>
      <c r="D28" s="468" t="n">
        <v>-9.266999999999999</v>
      </c>
      <c r="E28" s="468" t="n">
        <v>-9.266999999999999</v>
      </c>
      <c r="F28" s="468" t="n">
        <v>2.604</v>
      </c>
      <c r="G28" s="468" t="n">
        <v>3.745</v>
      </c>
      <c r="H28" s="468" t="n">
        <v>4.35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v>
      </c>
      <c r="C29" s="468" t="n">
        <v>0.306</v>
      </c>
      <c r="D29" s="468" t="n">
        <v>-2.495</v>
      </c>
      <c r="E29" s="468" t="n">
        <v>-2.495</v>
      </c>
      <c r="F29" s="468" t="n">
        <v>0.7</v>
      </c>
      <c r="G29" s="468" t="n">
        <v>1.099</v>
      </c>
      <c r="H29" s="468" t="n">
        <v>1.227</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240.6593</v>
      </c>
      <c r="C30" s="468" t="n">
        <v>-90.13500000000001</v>
      </c>
      <c r="D30" s="332" t="inlineStr">
        <is>
          <t>NM</t>
        </is>
      </c>
      <c r="E30" s="332" t="inlineStr">
        <is>
          <t>NM</t>
        </is>
      </c>
      <c r="F30" s="468" t="n">
        <v>-5.348649</v>
      </c>
      <c r="G30" s="468" t="n">
        <v>56.885868</v>
      </c>
      <c r="H30" s="468" t="n">
        <v>11.618405</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44653</v>
      </c>
      <c r="C45" s="330" t="n">
        <v>45017</v>
      </c>
      <c r="D45" s="330" t="n">
        <v>45381</v>
      </c>
      <c r="E45" s="330" t="n">
        <v>45381</v>
      </c>
      <c r="F45" s="330" t="n">
        <v>46022</v>
      </c>
      <c r="G45" s="330" t="n">
        <v>46387</v>
      </c>
      <c r="H45" s="330" t="n">
        <v>46477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0.9042784930382441</v>
      </c>
      <c r="C46" s="468" t="n">
        <v>1.078410005618957</v>
      </c>
      <c r="D46" s="468" t="n">
        <v>1.142273420090759</v>
      </c>
      <c r="E46" s="468" t="n">
        <v>1.142273420090759</v>
      </c>
      <c r="F46" s="332" t="inlineStr">
        <is>
          <t>NA</t>
        </is>
      </c>
      <c r="G46" s="332" t="inlineStr">
        <is>
          <t>NA</t>
        </is>
      </c>
      <c r="H46" s="468" t="n">
        <v>1.1012648513418</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4.285255142712163</v>
      </c>
      <c r="C47" s="468" t="n">
        <v>6.716835537681671</v>
      </c>
      <c r="D47" s="468" t="n">
        <v>7.818178754901055</v>
      </c>
      <c r="E47" s="468" t="n">
        <v>7.818178754901055</v>
      </c>
      <c r="F47" s="332" t="inlineStr">
        <is>
          <t>NA</t>
        </is>
      </c>
      <c r="G47" s="332" t="inlineStr">
        <is>
          <t>NA</t>
        </is>
      </c>
      <c r="H47" s="468" t="n">
        <v>12.5667007598957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6.345047675310163</v>
      </c>
      <c r="C48" s="468" t="n">
        <v>11.90339015868007</v>
      </c>
      <c r="D48" s="468" t="n">
        <v>19.13977159699395</v>
      </c>
      <c r="E48" s="468" t="n">
        <v>19.13977159699395</v>
      </c>
      <c r="F48" s="332" t="inlineStr">
        <is>
          <t>NA</t>
        </is>
      </c>
      <c r="G48" s="332" t="inlineStr">
        <is>
          <t>NA</t>
        </is>
      </c>
      <c r="H48" s="468" t="n">
        <v>17.8524146759697</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4.3</v>
      </c>
      <c r="C49" s="468" t="n">
        <v>43.56209150326797</v>
      </c>
      <c r="D49" s="332" t="inlineStr">
        <is>
          <t>NM</t>
        </is>
      </c>
      <c r="E49" s="332" t="inlineStr">
        <is>
          <t>NM</t>
        </is>
      </c>
      <c r="F49" s="332" t="inlineStr">
        <is>
          <t>NA</t>
        </is>
      </c>
      <c r="G49" s="332" t="inlineStr">
        <is>
          <t>NA</t>
        </is>
      </c>
      <c r="H49" s="468" t="n">
        <v>10.8680586695</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1.466124065112186</v>
      </c>
      <c r="C50" s="468" t="n">
        <v>1.779943917746027</v>
      </c>
      <c r="D50" s="468" t="n">
        <v>3.125439624853459</v>
      </c>
      <c r="E50" s="468" t="n">
        <v>3.125439624853459</v>
      </c>
      <c r="F50" s="332" t="inlineStr">
        <is>
          <t>NA</t>
        </is>
      </c>
      <c r="G50" s="332" t="inlineStr">
        <is>
          <t>NA</t>
        </is>
      </c>
      <c r="H50" s="468" t="n">
        <v>2.2487642761</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332" t="inlineStr">
        <is>
          <t>NM</t>
        </is>
      </c>
      <c r="C51" s="332" t="inlineStr">
        <is>
          <t>NM</t>
        </is>
      </c>
      <c r="D51" s="332" t="inlineStr">
        <is>
          <t>NM</t>
        </is>
      </c>
      <c r="E51" s="332" t="inlineStr">
        <is>
          <t>NM</t>
        </is>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13.33</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389031000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5185783.23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676940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7433245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11942088.23</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1658365</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7433245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9091610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4.88"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ASICS Corporation - 株式会社アシックス | Key Stats</t>
        </is>
      </c>
      <c r="M2" s="405" t="n"/>
      <c r="N2" s="405" t="n"/>
      <c r="O2" s="405" t="n"/>
      <c r="P2" s="405" t="n"/>
      <c r="Q2" s="405" t="n"/>
      <c r="R2" s="405" t="n"/>
      <c r="S2" s="405" t="n"/>
      <c r="T2" s="405" t="n"/>
      <c r="U2" s="405" t="n"/>
      <c r="V2" s="405" t="n"/>
      <c r="W2" s="405" t="n"/>
      <c r="X2" s="405" t="n"/>
      <c r="Y2" s="405" t="n"/>
      <c r="Z2" s="405" t="n"/>
    </row>
    <row r="3" ht="12.75" customHeight="1" s="412">
      <c r="A3" s="326" t="inlineStr">
        <is>
          <t>TSE:7936 (MI KEY: 4237857; SPCIQ KEY: 875663)</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0.0086852298980354</v>
      </c>
      <c r="C14" s="466" t="n">
        <v>0.007583053392278935</v>
      </c>
      <c r="D14" s="466" t="n">
        <v>0.007094110469488231</v>
      </c>
      <c r="E14" s="466" t="n">
        <v>0.006611351690853196</v>
      </c>
      <c r="F14" s="466" t="n">
        <v>0.006611351690853196</v>
      </c>
      <c r="G14" s="466" t="n">
        <v>0.006611351690853196</v>
      </c>
      <c r="H14" s="466" t="n">
        <v>0.006611351690853196</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0.009110228042296949</v>
      </c>
      <c r="C15" s="466" t="n">
        <v>0.007654420030586915</v>
      </c>
      <c r="D15" s="466" t="n">
        <v>0.007131703779923872</v>
      </c>
      <c r="E15" s="466" t="n">
        <v>0.006927493916212713</v>
      </c>
      <c r="F15" s="466" t="n">
        <v>0.006739949367244636</v>
      </c>
      <c r="G15" s="466" t="n">
        <v>0.006739949367244636</v>
      </c>
      <c r="H15" s="466" t="n">
        <v>0.006739949367244636</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JPY</t>
        </is>
      </c>
      <c r="C16" s="332" t="inlineStr">
        <is>
          <t>JPY</t>
        </is>
      </c>
      <c r="D16" s="332" t="inlineStr">
        <is>
          <t>JPY</t>
        </is>
      </c>
      <c r="E16" s="332" t="inlineStr">
        <is>
          <t>JPY</t>
        </is>
      </c>
      <c r="F16" s="332" t="inlineStr">
        <is>
          <t>JPY</t>
        </is>
      </c>
      <c r="G16" s="332" t="inlineStr">
        <is>
          <t>JPY</t>
        </is>
      </c>
      <c r="H16" s="332" t="inlineStr">
        <is>
          <t>JPY</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3681288.278015478</v>
      </c>
      <c r="C17" s="467" t="n">
        <v>3709339.60124245</v>
      </c>
      <c r="D17" s="467" t="n">
        <v>4068373.133406712</v>
      </c>
      <c r="E17" s="467" t="n">
        <v>4102932.966767471</v>
      </c>
      <c r="F17" s="467" t="n">
        <v>4292128.591193539</v>
      </c>
      <c r="G17" s="467" t="n">
        <v>4557798.799730019</v>
      </c>
      <c r="H17" s="467" t="n">
        <v>4866959.434711859</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22.902</v>
      </c>
      <c r="C18" s="468" t="n">
        <v>19.926</v>
      </c>
      <c r="D18" s="468" t="n">
        <v>17.718</v>
      </c>
      <c r="E18" s="468" t="n">
        <v>11.419</v>
      </c>
      <c r="F18" s="468" t="n">
        <v>11.632</v>
      </c>
      <c r="G18" s="468" t="n">
        <v>6.19</v>
      </c>
      <c r="H18" s="468" t="n">
        <v>6.783</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1820934.16063823</v>
      </c>
      <c r="C19" s="467" t="n">
        <v>1842472.482302485</v>
      </c>
      <c r="D19" s="467" t="n">
        <v>2117381.457148058</v>
      </c>
      <c r="E19" s="467" t="n">
        <v>2184384.309154109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49.465</v>
      </c>
      <c r="C20" s="468" t="n">
        <v>49.671</v>
      </c>
      <c r="D20" s="468" t="n">
        <v>52.045</v>
      </c>
      <c r="E20" s="468" t="n">
        <v>53.24</v>
      </c>
      <c r="F20" s="468" t="n">
        <v>55.2</v>
      </c>
      <c r="G20" s="468" t="n">
        <v>55.433</v>
      </c>
      <c r="H20" s="468" t="n">
        <v>55.933</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326893.2026136991</v>
      </c>
      <c r="C21" s="467" t="n">
        <v>384979.0554383689</v>
      </c>
      <c r="D21" s="467" t="n">
        <v>508718.6940295296</v>
      </c>
      <c r="E21" s="467" t="n">
        <v>576364.0300819397</v>
      </c>
      <c r="F21" s="467" t="n">
        <v>663022.3867739311</v>
      </c>
      <c r="G21" s="467" t="n">
        <v>735386.5001904924</v>
      </c>
      <c r="H21" s="467" t="n">
        <v>805489.5088732291</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8.880000000000001</v>
      </c>
      <c r="C22" s="468" t="n">
        <v>10.379</v>
      </c>
      <c r="D22" s="468" t="n">
        <v>12.504</v>
      </c>
      <c r="E22" s="468" t="n">
        <v>14.048</v>
      </c>
      <c r="F22" s="468" t="n">
        <v>15.447</v>
      </c>
      <c r="G22" s="468" t="n">
        <v>16.135</v>
      </c>
      <c r="H22" s="468" t="n">
        <v>16.55</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196188.7608908648</v>
      </c>
      <c r="C23" s="467" t="n">
        <v>259316.4417962235</v>
      </c>
      <c r="D23" s="467" t="n">
        <v>386659.5838361325</v>
      </c>
      <c r="E23" s="467" t="n">
        <v>456591.1240175799</v>
      </c>
      <c r="F23" s="467" t="n">
        <v>538867.8351644747</v>
      </c>
      <c r="G23" s="467" t="n">
        <v>582443.1782319138</v>
      </c>
      <c r="H23" s="467" t="n">
        <v>655015.9200411887</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5.329</v>
      </c>
      <c r="C24" s="468" t="n">
        <v>6.991</v>
      </c>
      <c r="D24" s="468" t="n">
        <v>9.504</v>
      </c>
      <c r="E24" s="468" t="n">
        <v>11.128</v>
      </c>
      <c r="F24" s="468" t="n">
        <v>12.555</v>
      </c>
      <c r="G24" s="468" t="n">
        <v>12.779</v>
      </c>
      <c r="H24" s="468" t="n">
        <v>13.458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85453.93903674539</v>
      </c>
      <c r="C25" s="467" t="n">
        <v>153157.2903920136</v>
      </c>
      <c r="D25" s="467" t="n">
        <v>252833.1624058611</v>
      </c>
      <c r="E25" s="467" t="n">
        <v>317687.9435035988</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2.321</v>
      </c>
      <c r="C26" s="468" t="n">
        <v>4.129</v>
      </c>
      <c r="D26" s="468" t="n">
        <v>6.215</v>
      </c>
      <c r="E26" s="468" t="n">
        <v>7.743</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85663.47428171821</v>
      </c>
      <c r="C27" s="467" t="n">
        <v>152223.451148282</v>
      </c>
      <c r="D27" s="467" t="n">
        <v>251549.4557254748</v>
      </c>
      <c r="E27" s="467" t="n">
        <v>316579.5444770048</v>
      </c>
      <c r="F27" s="332" t="inlineStr">
        <is>
          <t>NA</t>
        </is>
      </c>
      <c r="G27" s="332" t="inlineStr">
        <is>
          <t>NA</t>
        </is>
      </c>
      <c r="H27" s="332" t="inlineStr">
        <is>
          <t>NA</t>
        </is>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2.327</v>
      </c>
      <c r="C28" s="468" t="n">
        <v>4.104</v>
      </c>
      <c r="D28" s="468" t="n">
        <v>6.183</v>
      </c>
      <c r="E28" s="468" t="n">
        <v>7.716</v>
      </c>
      <c r="F28" s="332" t="inlineStr">
        <is>
          <t>NA</t>
        </is>
      </c>
      <c r="G28" s="332" t="inlineStr">
        <is>
          <t>NA</t>
        </is>
      </c>
      <c r="H28" s="332" t="inlineStr">
        <is>
          <t>NA</t>
        </is>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0.1169115564667967</v>
      </c>
      <c r="C29" s="468" t="n">
        <v>0.2076491065897619</v>
      </c>
      <c r="D29" s="468" t="n">
        <v>0.3429850298878788</v>
      </c>
      <c r="E29" s="468" t="n">
        <v>0.4321093605176842</v>
      </c>
      <c r="F29" s="332" t="inlineStr">
        <is>
          <t>NA</t>
        </is>
      </c>
      <c r="G29" s="332" t="inlineStr">
        <is>
          <t>NA</t>
        </is>
      </c>
      <c r="H29" s="332" t="inlineStr">
        <is>
          <t>NA</t>
        </is>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111.3968</v>
      </c>
      <c r="D30" s="468" t="n">
        <v>77.2831</v>
      </c>
      <c r="E30" s="468" t="n">
        <v>66.4838</v>
      </c>
      <c r="F30" s="332" t="inlineStr">
        <is>
          <t>NA</t>
        </is>
      </c>
      <c r="G30" s="332" t="inlineStr">
        <is>
          <t>NA</t>
        </is>
      </c>
      <c r="H30" s="332" t="inlineStr">
        <is>
          <t>NA</t>
        </is>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4.624978657157069</v>
      </c>
      <c r="C46" s="468" t="n">
        <v>3.980161515803723</v>
      </c>
      <c r="D46" s="468" t="n">
        <v>3.285729750606087</v>
      </c>
      <c r="E46" s="468" t="n">
        <v>3.216655721261321</v>
      </c>
      <c r="F46" s="468" t="n">
        <v>2.9916222764785</v>
      </c>
      <c r="G46" s="468" t="n">
        <v>2.8172431653032</v>
      </c>
      <c r="H46" s="468" t="n">
        <v>2.6382852968382</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52.08392092748453</v>
      </c>
      <c r="C47" s="468" t="n">
        <v>38.34954271239685</v>
      </c>
      <c r="D47" s="468" t="n">
        <v>26.27694794369988</v>
      </c>
      <c r="E47" s="468" t="n">
        <v>22.89824158462491</v>
      </c>
      <c r="F47" s="468" t="n">
        <v>19.366506792658</v>
      </c>
      <c r="G47" s="468" t="n">
        <v>17.4607877127384</v>
      </c>
      <c r="H47" s="468" t="n">
        <v>15.941148050967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86.78315536196888</v>
      </c>
      <c r="C48" s="468" t="n">
        <v>56.93341551213177</v>
      </c>
      <c r="D48" s="468" t="n">
        <v>34.57194700407621</v>
      </c>
      <c r="E48" s="468" t="n">
        <v>28.9049044260355</v>
      </c>
      <c r="F48" s="468" t="n">
        <v>23.8285285000339</v>
      </c>
      <c r="G48" s="468" t="n">
        <v>22.0458027969753</v>
      </c>
      <c r="H48" s="468" t="n">
        <v>19.6032295731855</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199.7973973349957</v>
      </c>
      <c r="C49" s="468" t="n">
        <v>94.51489236213506</v>
      </c>
      <c r="D49" s="468" t="n">
        <v>53.31337200840039</v>
      </c>
      <c r="E49" s="468" t="n">
        <v>41.10555341798128</v>
      </c>
      <c r="F49" s="332" t="inlineStr">
        <is>
          <t>NA</t>
        </is>
      </c>
      <c r="G49" s="332" t="inlineStr">
        <is>
          <t>NA</t>
        </is>
      </c>
      <c r="H49" s="332" t="inlineStr">
        <is>
          <t>NA</t>
        </is>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12.82339820052314</v>
      </c>
      <c r="C50" s="468" t="n">
        <v>10.99169621077992</v>
      </c>
      <c r="D50" s="468" t="n">
        <v>9.163622847585078</v>
      </c>
      <c r="E50" s="468" t="n">
        <v>8.387911462388526</v>
      </c>
      <c r="F50" s="468" t="n">
        <v>8.510539426699999</v>
      </c>
      <c r="G50" s="468" t="n">
        <v>7.247882383</v>
      </c>
      <c r="H50" s="468" t="n">
        <v>6.2230970587</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18.85751689748248</v>
      </c>
      <c r="C51" s="468" t="n">
        <v>18.6471371117301</v>
      </c>
      <c r="D51" s="468" t="n">
        <v>14.82800897545629</v>
      </c>
      <c r="E51" s="468" t="n">
        <v>13.26565984240562</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JPY</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16.23997669145311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723305480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11746464.1360003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576337.9722984364</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900095.8645995175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10558.32865029255</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12066747.64064301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1474304.981653499</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10558.32865029255</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900095.8645995175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2384959.174903309</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29.13"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Skechers U.S.A.,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NYSE:SKX (MI KEY: 4081203; SPCIQ KEY: 399462)</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6310187</v>
      </c>
      <c r="C17" s="467" t="n">
        <v>7444550</v>
      </c>
      <c r="D17" s="467" t="n">
        <v>8000342</v>
      </c>
      <c r="E17" s="467" t="n">
        <v>8250001</v>
      </c>
      <c r="F17" s="467" t="n">
        <v>8885940.26</v>
      </c>
      <c r="G17" s="467" t="n">
        <v>9802833.619999999</v>
      </c>
      <c r="H17" s="467" t="n">
        <v>10851207.91</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36.779</v>
      </c>
      <c r="C18" s="468" t="n">
        <v>17.977</v>
      </c>
      <c r="D18" s="468" t="n">
        <v>7.466</v>
      </c>
      <c r="E18" s="468" t="n">
        <v>8.17</v>
      </c>
      <c r="F18" s="468" t="n">
        <v>11.07</v>
      </c>
      <c r="G18" s="468" t="n">
        <v>10.318</v>
      </c>
      <c r="H18" s="468" t="n">
        <v>10.695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3124371</v>
      </c>
      <c r="C19" s="467" t="n">
        <v>3515357</v>
      </c>
      <c r="D19" s="467" t="n">
        <v>4152404</v>
      </c>
      <c r="E19" s="467" t="n">
        <v>4355459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49.513</v>
      </c>
      <c r="C20" s="468" t="n">
        <v>47.221</v>
      </c>
      <c r="D20" s="468" t="n">
        <v>51.903</v>
      </c>
      <c r="E20" s="468" t="n">
        <v>52.793</v>
      </c>
      <c r="F20" s="468" t="n">
        <v>53.296</v>
      </c>
      <c r="G20" s="468" t="n">
        <v>53.679</v>
      </c>
      <c r="H20" s="468" t="n">
        <v>54.152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737764</v>
      </c>
      <c r="C21" s="467" t="n">
        <v>700386</v>
      </c>
      <c r="D21" s="467" t="n">
        <v>968311</v>
      </c>
      <c r="E21" s="467" t="n">
        <v>1053033</v>
      </c>
      <c r="F21" s="467" t="n">
        <v>1123468.16</v>
      </c>
      <c r="G21" s="467" t="n">
        <v>1276880.1</v>
      </c>
      <c r="H21" s="467" t="n">
        <v>1529883.52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11.692</v>
      </c>
      <c r="C22" s="468" t="n">
        <v>9.407999999999999</v>
      </c>
      <c r="D22" s="468" t="n">
        <v>12.103</v>
      </c>
      <c r="E22" s="468" t="n">
        <v>12.764</v>
      </c>
      <c r="F22" s="468" t="n">
        <v>12.643</v>
      </c>
      <c r="G22" s="468" t="n">
        <v>13.026</v>
      </c>
      <c r="H22" s="468" t="n">
        <v>14.099</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598187</v>
      </c>
      <c r="C23" s="467" t="n">
        <v>546670</v>
      </c>
      <c r="D23" s="467" t="n">
        <v>786386</v>
      </c>
      <c r="E23" s="467" t="n">
        <v>863207</v>
      </c>
      <c r="F23" s="467" t="n">
        <v>927154.36</v>
      </c>
      <c r="G23" s="467" t="n">
        <v>1077494.86</v>
      </c>
      <c r="H23" s="467" t="n">
        <v>1298922.02</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9.48</v>
      </c>
      <c r="C24" s="468" t="n">
        <v>7.343</v>
      </c>
      <c r="D24" s="468" t="n">
        <v>9.829000000000001</v>
      </c>
      <c r="E24" s="468" t="n">
        <v>10.463</v>
      </c>
      <c r="F24" s="468" t="n">
        <v>10.434</v>
      </c>
      <c r="G24" s="468" t="n">
        <v>10.992</v>
      </c>
      <c r="H24" s="468" t="n">
        <v>11.97</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815632</v>
      </c>
      <c r="C25" s="467" t="n">
        <v>429162</v>
      </c>
      <c r="D25" s="467" t="n">
        <v>649923</v>
      </c>
      <c r="E25" s="467" t="n">
        <v>700017</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12.926</v>
      </c>
      <c r="C26" s="468" t="n">
        <v>5.765</v>
      </c>
      <c r="D26" s="468" t="n">
        <v>8.124000000000001</v>
      </c>
      <c r="E26" s="468" t="n">
        <v>8.484999999999999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741503</v>
      </c>
      <c r="C27" s="467" t="n">
        <v>373028</v>
      </c>
      <c r="D27" s="467" t="n">
        <v>545799</v>
      </c>
      <c r="E27" s="467" t="n">
        <v>591978</v>
      </c>
      <c r="F27" s="467" t="n">
        <v>630577.3199999999</v>
      </c>
      <c r="G27" s="467" t="n">
        <v>738862.27</v>
      </c>
      <c r="H27" s="467" t="n">
        <v>880499.66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11.751</v>
      </c>
      <c r="C28" s="468" t="n">
        <v>5.011</v>
      </c>
      <c r="D28" s="468" t="n">
        <v>6.822</v>
      </c>
      <c r="E28" s="468" t="n">
        <v>7.175</v>
      </c>
      <c r="F28" s="468" t="n">
        <v>7.096</v>
      </c>
      <c r="G28" s="468" t="n">
        <v>7.537</v>
      </c>
      <c r="H28" s="468" t="n">
        <v>8.114000000000001</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4.73</v>
      </c>
      <c r="C29" s="468" t="n">
        <v>2.38</v>
      </c>
      <c r="D29" s="468" t="n">
        <v>3.49</v>
      </c>
      <c r="E29" s="468" t="n">
        <v>3.797</v>
      </c>
      <c r="F29" s="468" t="n">
        <v>4.101</v>
      </c>
      <c r="G29" s="468" t="n">
        <v>4.855</v>
      </c>
      <c r="H29" s="468" t="n">
        <v>5.956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-49.6829</v>
      </c>
      <c r="D30" s="468" t="n">
        <v>46.6386</v>
      </c>
      <c r="E30" s="468" t="n">
        <v>44.3872</v>
      </c>
      <c r="F30" s="468" t="n">
        <v>17.520057</v>
      </c>
      <c r="G30" s="468" t="n">
        <v>18.367163</v>
      </c>
      <c r="H30" s="468" t="n">
        <v>22.678726</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1.763767152483754</v>
      </c>
      <c r="C46" s="468" t="n">
        <v>1.518586691825564</v>
      </c>
      <c r="D46" s="468" t="n">
        <v>1.360170922271823</v>
      </c>
      <c r="E46" s="468" t="n">
        <v>1.348435661599314</v>
      </c>
      <c r="F46" s="468" t="n">
        <v>1.2519322919688</v>
      </c>
      <c r="G46" s="468" t="n">
        <v>1.1348346801789</v>
      </c>
      <c r="H46" s="468" t="n">
        <v>1.0251942132404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10.76761787049874</v>
      </c>
      <c r="C47" s="468" t="n">
        <v>11.10034872132664</v>
      </c>
      <c r="D47" s="468" t="n">
        <v>8.110910360934358</v>
      </c>
      <c r="E47" s="468" t="n">
        <v>7.724536524241865</v>
      </c>
      <c r="F47" s="468" t="n">
        <v>9.902012315151</v>
      </c>
      <c r="G47" s="468" t="n">
        <v>8.712325891835899</v>
      </c>
      <c r="H47" s="468" t="n">
        <v>7.2715310744703</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18.6057212153223</v>
      </c>
      <c r="C48" s="468" t="n">
        <v>20.6801078468363</v>
      </c>
      <c r="D48" s="468" t="n">
        <v>13.83777503240139</v>
      </c>
      <c r="E48" s="468" t="n">
        <v>12.88751777572471</v>
      </c>
      <c r="F48" s="468" t="n">
        <v>11.9986444932427</v>
      </c>
      <c r="G48" s="468" t="n">
        <v>10.3244998829971</v>
      </c>
      <c r="H48" s="468" t="n">
        <v>8.5644829979863</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13.97251585623679</v>
      </c>
      <c r="C49" s="468" t="n">
        <v>27.76890756302521</v>
      </c>
      <c r="D49" s="468" t="n">
        <v>18.93696275071633</v>
      </c>
      <c r="E49" s="468" t="n">
        <v>17.4058467210956</v>
      </c>
      <c r="F49" s="468" t="n">
        <v>16.1138134074</v>
      </c>
      <c r="G49" s="468" t="n">
        <v>13.6134152596</v>
      </c>
      <c r="H49" s="468" t="n">
        <v>11.0968019248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3.164169100397376</v>
      </c>
      <c r="C50" s="468" t="n">
        <v>2.874728142670727</v>
      </c>
      <c r="D50" s="468" t="n">
        <v>2.516084821258614</v>
      </c>
      <c r="E50" s="468" t="n">
        <v>2.431120102997977</v>
      </c>
      <c r="F50" s="468" t="n">
        <v>2.1074724871</v>
      </c>
      <c r="G50" s="468" t="n">
        <v>1.8189769747</v>
      </c>
      <c r="H50" s="468" t="n">
        <v>1.5631999689</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3.288877830306047</v>
      </c>
      <c r="C51" s="468" t="n">
        <v>2.971806286253878</v>
      </c>
      <c r="D51" s="468" t="n">
        <v>2.625432010487427</v>
      </c>
      <c r="E51" s="468" t="n">
        <v>2.49198748161834</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66.09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152516607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10079822.55663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1109022</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1746182</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407613</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11124595.556</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4146078</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407613</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1746182</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6299873</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5"/>
    <col width="29.13" customWidth="1" style="412" min="6" max="6"/>
    <col width="18.5" customWidth="1" style="412" min="7" max="7"/>
    <col width="19.38" customWidth="1" style="412" min="8" max="9"/>
    <col width="8.75" customWidth="1" style="412" min="10" max="26"/>
  </cols>
  <sheetData>
    <row r="1" ht="39.75" customHeight="1" s="412">
      <c r="A1" s="1" t="n"/>
      <c r="E1" s="325" t="n"/>
      <c r="F1" s="325" t="n"/>
      <c r="G1" s="325" t="n"/>
      <c r="H1" s="325" t="n"/>
      <c r="I1" s="32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Under Armour,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NYSE:UAA (MI KEY: 4256987; SPCIQ KEY: 8740684)</t>
        </is>
      </c>
      <c r="B3" s="325" t="n"/>
      <c r="C3" s="325" t="n"/>
      <c r="D3" s="325" t="n"/>
      <c r="E3" s="325" t="n"/>
      <c r="F3" s="325" t="n"/>
      <c r="G3" s="325" t="n"/>
      <c r="H3" s="325" t="n"/>
      <c r="I3" s="32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32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32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32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32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32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32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32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2024FY E</t>
        </is>
      </c>
      <c r="G12" s="408" t="inlineStr">
        <is>
          <t>2024FY E</t>
        </is>
      </c>
      <c r="H12" s="408" t="inlineStr">
        <is>
          <t>2025FY E</t>
        </is>
      </c>
      <c r="I12" s="408" t="inlineStr">
        <is>
          <t>2026FY E</t>
        </is>
      </c>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44651</v>
      </c>
      <c r="C13" s="330" t="n">
        <v>45016</v>
      </c>
      <c r="D13" s="330" t="n">
        <v>45382</v>
      </c>
      <c r="E13" s="330" t="n">
        <v>45382</v>
      </c>
      <c r="F13" s="330" t="n">
        <v>45382</v>
      </c>
      <c r="G13" s="330" t="n">
        <v>45657</v>
      </c>
      <c r="H13" s="330" t="n">
        <v>45747</v>
      </c>
      <c r="I13" s="330" t="n">
        <v>46112</v>
      </c>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66" t="n">
        <v>1</v>
      </c>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66" t="n">
        <v>1</v>
      </c>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332" t="inlineStr">
        <is>
          <t>USD</t>
        </is>
      </c>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5727064</v>
      </c>
      <c r="C17" s="467" t="n">
        <v>5903165</v>
      </c>
      <c r="D17" s="467" t="n">
        <v>5701879</v>
      </c>
      <c r="E17" s="467" t="n">
        <v>5701879</v>
      </c>
      <c r="F17" s="467" t="n">
        <v>5696507.13</v>
      </c>
      <c r="G17" s="467" t="n">
        <v>6611000</v>
      </c>
      <c r="H17" s="467" t="n">
        <v>5082564.03</v>
      </c>
      <c r="I17" s="467" t="n">
        <v>5304413.52</v>
      </c>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332" t="inlineStr">
        <is>
          <t>NA</t>
        </is>
      </c>
      <c r="C18" s="468" t="n">
        <v>3.075</v>
      </c>
      <c r="D18" s="468" t="n">
        <v>-3.41</v>
      </c>
      <c r="E18" s="468" t="n">
        <v>-3.41</v>
      </c>
      <c r="F18" s="332" t="inlineStr">
        <is>
          <t>NA</t>
        </is>
      </c>
      <c r="G18" s="332" t="inlineStr">
        <is>
          <t>NA</t>
        </is>
      </c>
      <c r="H18" s="332" t="inlineStr">
        <is>
          <t>NA</t>
        </is>
      </c>
      <c r="I18" s="468" t="n">
        <v>-6.971</v>
      </c>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2837254</v>
      </c>
      <c r="C19" s="467" t="n">
        <v>2643831</v>
      </c>
      <c r="D19" s="467" t="n">
        <v>2630253</v>
      </c>
      <c r="E19" s="467" t="n">
        <v>2630253</v>
      </c>
      <c r="F19" s="332" t="inlineStr">
        <is>
          <t>NA</t>
        </is>
      </c>
      <c r="G19" s="332" t="inlineStr">
        <is>
          <t>NA</t>
        </is>
      </c>
      <c r="H19" s="332" t="inlineStr">
        <is>
          <t>NA</t>
        </is>
      </c>
      <c r="I19" s="332" t="inlineStr">
        <is>
          <t>NA</t>
        </is>
      </c>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49.541</v>
      </c>
      <c r="C20" s="468" t="n">
        <v>44.787</v>
      </c>
      <c r="D20" s="468" t="n">
        <v>46.13</v>
      </c>
      <c r="E20" s="468" t="n">
        <v>46.13</v>
      </c>
      <c r="F20" s="468" t="n">
        <v>46.153</v>
      </c>
      <c r="G20" s="332" t="inlineStr">
        <is>
          <t>NA</t>
        </is>
      </c>
      <c r="H20" s="468" t="n">
        <v>46.98</v>
      </c>
      <c r="I20" s="468" t="n">
        <v>47.411</v>
      </c>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560581</v>
      </c>
      <c r="C21" s="467" t="n">
        <v>401042</v>
      </c>
      <c r="D21" s="467" t="n">
        <v>378541</v>
      </c>
      <c r="E21" s="467" t="n">
        <v>378541</v>
      </c>
      <c r="F21" s="467" t="n">
        <v>455844.24</v>
      </c>
      <c r="G21" s="332" t="inlineStr">
        <is>
          <t>NA</t>
        </is>
      </c>
      <c r="H21" s="467" t="n">
        <v>276796.79</v>
      </c>
      <c r="I21" s="467" t="n">
        <v>376885.97</v>
      </c>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9.788</v>
      </c>
      <c r="C22" s="468" t="n">
        <v>6.794</v>
      </c>
      <c r="D22" s="468" t="n">
        <v>6.639</v>
      </c>
      <c r="E22" s="468" t="n">
        <v>6.639</v>
      </c>
      <c r="F22" s="468" t="n">
        <v>7.933</v>
      </c>
      <c r="G22" s="468" t="n">
        <v>7.933</v>
      </c>
      <c r="H22" s="468" t="n">
        <v>5.446</v>
      </c>
      <c r="I22" s="468" t="n">
        <v>7.105</v>
      </c>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420043</v>
      </c>
      <c r="C23" s="467" t="n">
        <v>265586</v>
      </c>
      <c r="D23" s="467" t="n">
        <v>235951</v>
      </c>
      <c r="E23" s="467" t="n">
        <v>235951</v>
      </c>
      <c r="F23" s="467" t="n">
        <v>312567.05</v>
      </c>
      <c r="G23" s="332" t="inlineStr">
        <is>
          <t>NA</t>
        </is>
      </c>
      <c r="H23" s="467" t="n">
        <v>140876.81</v>
      </c>
      <c r="I23" s="467" t="n">
        <v>238954.36</v>
      </c>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7.334</v>
      </c>
      <c r="C24" s="468" t="n">
        <v>4.499</v>
      </c>
      <c r="D24" s="468" t="n">
        <v>4.138</v>
      </c>
      <c r="E24" s="468" t="n">
        <v>4.138</v>
      </c>
      <c r="F24" s="468" t="n">
        <v>5.432</v>
      </c>
      <c r="G24" s="468" t="n">
        <v>5.432</v>
      </c>
      <c r="H24" s="468" t="n">
        <v>2.772</v>
      </c>
      <c r="I24" s="468" t="n">
        <v>4.505</v>
      </c>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219162</v>
      </c>
      <c r="C25" s="467" t="n">
        <v>374459</v>
      </c>
      <c r="D25" s="467" t="n">
        <v>232042</v>
      </c>
      <c r="E25" s="467" t="n">
        <v>232042</v>
      </c>
      <c r="F25" s="332" t="inlineStr">
        <is>
          <t>NA</t>
        </is>
      </c>
      <c r="G25" s="332" t="inlineStr">
        <is>
          <t>NA</t>
        </is>
      </c>
      <c r="H25" s="332" t="inlineStr">
        <is>
          <t>NA</t>
        </is>
      </c>
      <c r="I25" s="332" t="inlineStr">
        <is>
          <t>NA</t>
        </is>
      </c>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3.827</v>
      </c>
      <c r="C26" s="468" t="n">
        <v>6.343</v>
      </c>
      <c r="D26" s="468" t="n">
        <v>4.07</v>
      </c>
      <c r="E26" s="468" t="n">
        <v>4.07</v>
      </c>
      <c r="F26" s="332" t="inlineStr">
        <is>
          <t>NA</t>
        </is>
      </c>
      <c r="G26" s="332" t="inlineStr">
        <is>
          <t>NA</t>
        </is>
      </c>
      <c r="H26" s="332" t="inlineStr">
        <is>
          <t>NA</t>
        </is>
      </c>
      <c r="I26" s="332" t="inlineStr">
        <is>
          <t>NA</t>
        </is>
      </c>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219162</v>
      </c>
      <c r="C27" s="467" t="n">
        <v>374459</v>
      </c>
      <c r="D27" s="467" t="n">
        <v>232042</v>
      </c>
      <c r="E27" s="467" t="n">
        <v>232042</v>
      </c>
      <c r="F27" s="467" t="n">
        <v>238493.32</v>
      </c>
      <c r="G27" s="467" t="n">
        <v>315930</v>
      </c>
      <c r="H27" s="467" t="n">
        <v>103287.7</v>
      </c>
      <c r="I27" s="467" t="n">
        <v>180105.08</v>
      </c>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3.827</v>
      </c>
      <c r="C28" s="468" t="n">
        <v>6.343</v>
      </c>
      <c r="D28" s="468" t="n">
        <v>4.07</v>
      </c>
      <c r="E28" s="468" t="n">
        <v>4.07</v>
      </c>
      <c r="F28" s="468" t="n">
        <v>4.294</v>
      </c>
      <c r="G28" s="468" t="n">
        <v>4.294</v>
      </c>
      <c r="H28" s="468" t="n">
        <v>2.032</v>
      </c>
      <c r="I28" s="468" t="n">
        <v>3.395</v>
      </c>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0.467</v>
      </c>
      <c r="C29" s="468" t="n">
        <v>0.8129999999999999</v>
      </c>
      <c r="D29" s="468" t="n">
        <v>0.516</v>
      </c>
      <c r="E29" s="468" t="n">
        <v>0.516</v>
      </c>
      <c r="F29" s="468" t="n">
        <v>0.522</v>
      </c>
      <c r="G29" s="332" t="inlineStr">
        <is>
          <t>NA</t>
        </is>
      </c>
      <c r="H29" s="468" t="n">
        <v>0.205</v>
      </c>
      <c r="I29" s="468" t="n">
        <v>0.382</v>
      </c>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NA</t>
        </is>
      </c>
      <c r="C30" s="468" t="n">
        <v>74.1618</v>
      </c>
      <c r="D30" s="468" t="n">
        <v>-36.4967</v>
      </c>
      <c r="E30" s="468" t="n">
        <v>-36.4967</v>
      </c>
      <c r="F30" s="468" t="n">
        <v>-36.470588</v>
      </c>
      <c r="G30" s="468" t="n">
        <v>-36.470588</v>
      </c>
      <c r="H30" s="468" t="n">
        <v>-62.068519</v>
      </c>
      <c r="I30" s="468" t="n">
        <v>86.69140299999999</v>
      </c>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332" t="inlineStr">
        <is>
          <t>NA</t>
        </is>
      </c>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32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32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32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32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32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32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32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32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32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32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32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32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2024FY  E</t>
        </is>
      </c>
      <c r="G44" s="408" t="inlineStr">
        <is>
          <t>2025FY  E</t>
        </is>
      </c>
      <c r="H44" s="408" t="inlineStr">
        <is>
          <t>2026FY  E</t>
        </is>
      </c>
      <c r="I44" s="32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44651</v>
      </c>
      <c r="C45" s="330" t="n">
        <v>45016</v>
      </c>
      <c r="D45" s="330" t="n">
        <v>45382</v>
      </c>
      <c r="E45" s="330" t="n">
        <v>45382</v>
      </c>
      <c r="F45" s="330" t="n">
        <v>45657</v>
      </c>
      <c r="G45" s="330" t="n">
        <v>46022</v>
      </c>
      <c r="H45" s="330" t="n">
        <v>46387</v>
      </c>
      <c r="I45" s="32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0.5728660820221322</v>
      </c>
      <c r="C46" s="468" t="n">
        <v>0.6139299367661246</v>
      </c>
      <c r="D46" s="468" t="n">
        <v>0.5959394640205449</v>
      </c>
      <c r="E46" s="468" t="n">
        <v>0.5959394640205449</v>
      </c>
      <c r="F46" s="468" t="n">
        <v>0.5139880071094</v>
      </c>
      <c r="G46" s="332" t="inlineStr">
        <is>
          <t>NA</t>
        </is>
      </c>
      <c r="H46" s="332" t="inlineStr">
        <is>
          <t>NA</t>
        </is>
      </c>
      <c r="I46" s="32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4.543211622119497</v>
      </c>
      <c r="C47" s="468" t="n">
        <v>5.859035290645603</v>
      </c>
      <c r="D47" s="468" t="n">
        <v>5.552799731950407</v>
      </c>
      <c r="E47" s="468" t="n">
        <v>5.552799731950407</v>
      </c>
      <c r="F47" s="332" t="inlineStr">
        <is>
          <t>NA</t>
        </is>
      </c>
      <c r="G47" s="332" t="inlineStr">
        <is>
          <t>NA</t>
        </is>
      </c>
      <c r="H47" s="332" t="inlineStr">
        <is>
          <t>NA</t>
        </is>
      </c>
      <c r="I47" s="32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7.812083518275115</v>
      </c>
      <c r="C48" s="468" t="n">
        <v>13.75151669235498</v>
      </c>
      <c r="D48" s="468" t="n">
        <v>14.40277509873901</v>
      </c>
      <c r="E48" s="468" t="n">
        <v>14.40277509873901</v>
      </c>
      <c r="F48" s="332" t="inlineStr">
        <is>
          <t>NA</t>
        </is>
      </c>
      <c r="G48" s="332" t="inlineStr">
        <is>
          <t>NA</t>
        </is>
      </c>
      <c r="H48" s="332" t="inlineStr">
        <is>
          <t>NA</t>
        </is>
      </c>
      <c r="I48" s="32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13.94004282655246</v>
      </c>
      <c r="C49" s="468" t="n">
        <v>8.007380073800737</v>
      </c>
      <c r="D49" s="468" t="n">
        <v>12.61627906976744</v>
      </c>
      <c r="E49" s="468" t="n">
        <v>12.61627906976744</v>
      </c>
      <c r="F49" s="332" t="inlineStr">
        <is>
          <t>NA</t>
        </is>
      </c>
      <c r="G49" s="332" t="inlineStr">
        <is>
          <t>NA</t>
        </is>
      </c>
      <c r="H49" s="332" t="inlineStr">
        <is>
          <t>NA</t>
        </is>
      </c>
      <c r="I49" s="32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1.737853710624666</v>
      </c>
      <c r="C50" s="468" t="n">
        <v>1.471851684377119</v>
      </c>
      <c r="D50" s="468" t="n">
        <v>1.318080583113991</v>
      </c>
      <c r="E50" s="468" t="n">
        <v>1.318080583113991</v>
      </c>
      <c r="F50" s="332" t="inlineStr">
        <is>
          <t>NA</t>
        </is>
      </c>
      <c r="G50" s="332" t="inlineStr">
        <is>
          <t>NA</t>
        </is>
      </c>
      <c r="H50" s="332" t="inlineStr">
        <is>
          <t>NA</t>
        </is>
      </c>
      <c r="I50" s="32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2.44920993227991</v>
      </c>
      <c r="C51" s="468" t="n">
        <v>1.961434166917746</v>
      </c>
      <c r="D51" s="468" t="n">
        <v>1.701515943544171</v>
      </c>
      <c r="E51" s="468" t="n">
        <v>1.701515943544171</v>
      </c>
      <c r="F51" s="332" t="inlineStr">
        <is>
          <t>NA</t>
        </is>
      </c>
      <c r="G51" s="332" t="inlineStr">
        <is>
          <t>NA</t>
        </is>
      </c>
      <c r="H51" s="332" t="inlineStr">
        <is>
          <t>NA</t>
        </is>
      </c>
      <c r="I51" s="32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32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32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32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6.51</v>
      </c>
      <c r="C55" s="325" t="n"/>
      <c r="D55" s="325" t="n"/>
      <c r="E55" s="325" t="n"/>
      <c r="F55" s="325" t="n"/>
      <c r="G55" s="325" t="n"/>
      <c r="H55" s="325" t="n"/>
      <c r="I55" s="32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436497641</v>
      </c>
      <c r="C56" s="325" t="n"/>
      <c r="D56" s="325" t="n"/>
      <c r="E56" s="325" t="n"/>
      <c r="F56" s="325" t="n"/>
      <c r="G56" s="325" t="n"/>
      <c r="H56" s="325" t="n"/>
      <c r="I56" s="32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2813877.71517</v>
      </c>
      <c r="C57" s="325" t="n"/>
      <c r="D57" s="325" t="n"/>
      <c r="E57" s="325" t="n"/>
      <c r="F57" s="325" t="n"/>
      <c r="G57" s="325" t="n"/>
      <c r="H57" s="325" t="n"/>
      <c r="I57" s="32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858691</v>
      </c>
      <c r="C58" s="325" t="n"/>
      <c r="D58" s="325" t="n"/>
      <c r="E58" s="325" t="n"/>
      <c r="F58" s="325" t="n"/>
      <c r="G58" s="325" t="n"/>
      <c r="H58" s="325" t="n"/>
      <c r="I58" s="32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1442788</v>
      </c>
      <c r="C59" s="325" t="n"/>
      <c r="D59" s="325" t="n"/>
      <c r="E59" s="325" t="n"/>
      <c r="F59" s="325" t="n"/>
      <c r="G59" s="325" t="n"/>
      <c r="H59" s="325" t="n"/>
      <c r="I59" s="32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32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32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3397974.715</v>
      </c>
      <c r="C62" s="325" t="n"/>
      <c r="D62" s="325" t="n"/>
      <c r="E62" s="325" t="n"/>
      <c r="F62" s="325" t="n"/>
      <c r="G62" s="325" t="n"/>
      <c r="H62" s="325" t="n"/>
      <c r="I62" s="32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2153286</v>
      </c>
      <c r="C63" s="325" t="n"/>
      <c r="D63" s="325" t="n"/>
      <c r="E63" s="325" t="n"/>
      <c r="F63" s="325" t="n"/>
      <c r="G63" s="325" t="n"/>
      <c r="H63" s="325" t="n"/>
      <c r="I63" s="32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32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32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1442788</v>
      </c>
      <c r="C66" s="325" t="n"/>
      <c r="D66" s="325" t="n"/>
      <c r="E66" s="325" t="n"/>
      <c r="F66" s="325" t="n"/>
      <c r="G66" s="325" t="n"/>
      <c r="H66" s="325" t="n"/>
      <c r="I66" s="32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3596074</v>
      </c>
      <c r="C67" s="325" t="n"/>
      <c r="D67" s="325" t="n"/>
      <c r="E67" s="325" t="n"/>
      <c r="F67" s="325" t="n"/>
      <c r="G67" s="325" t="n"/>
      <c r="H67" s="325" t="n"/>
      <c r="I67" s="32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32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32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32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32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32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32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32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32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32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32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32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32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32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32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32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32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32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32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32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32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32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32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32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32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32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32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32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32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32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32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32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32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32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32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32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32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32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32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32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32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32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32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32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32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32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32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32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32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32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32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32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32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32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32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32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32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32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32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32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32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32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32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32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32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32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32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32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32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32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32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32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32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32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32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32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32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32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32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32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32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32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32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32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32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32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32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32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32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32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32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32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32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32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32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32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32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32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32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32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32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32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32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32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32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32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32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32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32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32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32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32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32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32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32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32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32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32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32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32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32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32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32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32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32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32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32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32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32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32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32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32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32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32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32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32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32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32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32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32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32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32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32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32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32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32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32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32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32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32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32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32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32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32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32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32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32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32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32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32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32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32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32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32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32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32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32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32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32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32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32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32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32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32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32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32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32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32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32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32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32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32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32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32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32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32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32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32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32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32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32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32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32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32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32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32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32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32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32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32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32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32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32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32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32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32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32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32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32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32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32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32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32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32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32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32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32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32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32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32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32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32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32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32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32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32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32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32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32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32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32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32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32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32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32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32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32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32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32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32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32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32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32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32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32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32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32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32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32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32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32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32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32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32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32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32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32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32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32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32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32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32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32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32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32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32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32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32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32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32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32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32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32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32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32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32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32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32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32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32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32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32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32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32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32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32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32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32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32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32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32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32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32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32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32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32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32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32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32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32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32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32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32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32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32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32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32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32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32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32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32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32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32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32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32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32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32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32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32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32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32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32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32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32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32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32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32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32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32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32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32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32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32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32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32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32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32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32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32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32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32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32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32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32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32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32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32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32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32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32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32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32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32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32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32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32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32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32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32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32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32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32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32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32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32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32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32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32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32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32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32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32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32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32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32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32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32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32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32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32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32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32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32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32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32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32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32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32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32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32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32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32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32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32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32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32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32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32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32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32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32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32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32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32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32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32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32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32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32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32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32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32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32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32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32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32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32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32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32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32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32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32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32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32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32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32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32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32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32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32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32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32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32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32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32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32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32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32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32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32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32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32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32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32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32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32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32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32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32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32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32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32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32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32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32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32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32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32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32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32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32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32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32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32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32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32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32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32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32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32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32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32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32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32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32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32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32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32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32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32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32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32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32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32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32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32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32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32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32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32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32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32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32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32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32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32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32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32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32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32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32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32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32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32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32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32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32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32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32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32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32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32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32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32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32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32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32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32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32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32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32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32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32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32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32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32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32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32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32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32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32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32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32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32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32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32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32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32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32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32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32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32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32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32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32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32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32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32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32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32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32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32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32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32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32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32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32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32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32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32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32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32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32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32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32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32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32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32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32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32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32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32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32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32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32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32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32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32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32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32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32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32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32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32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32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32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32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32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32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32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32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32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32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32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32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32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32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32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32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32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32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32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32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32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32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32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32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32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32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32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32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32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32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32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32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32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32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32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32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32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32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32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32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32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32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32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32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32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32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32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32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32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32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32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32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32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32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32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32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32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32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32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32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32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32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32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32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32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32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32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32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32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32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32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32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32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32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32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32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32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32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32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32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32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32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32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32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32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32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32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32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32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32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32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32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32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32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32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32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32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32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32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32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32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32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32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32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32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32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32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32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32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32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32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32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32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32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32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32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32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32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32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32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32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32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32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32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32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32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32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32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32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32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32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32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32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32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32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32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32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32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32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32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32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32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32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32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32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32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32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32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32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32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32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32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32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32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32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32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32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32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32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32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32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32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32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32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32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32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32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32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32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32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32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32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32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32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32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32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32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32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32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32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32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32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32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32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32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32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32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32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32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32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32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32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32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32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32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32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32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32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32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32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32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32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32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32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32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32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32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32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32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32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32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32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32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32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32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32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32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32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32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32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32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32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32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32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32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32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32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32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32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32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32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32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32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32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32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32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32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32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32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32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32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32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32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32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32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32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32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32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32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32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32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32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32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32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32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32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32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32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32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32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32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32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32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32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32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32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32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32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32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32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32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32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32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32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32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32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32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32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32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32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32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32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32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32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32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32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32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32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32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32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32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32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32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32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32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32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32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32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32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32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32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32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32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32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32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32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32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32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32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32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32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32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32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32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32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32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32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32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32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32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32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32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32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32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32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32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32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32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32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32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32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32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32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32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32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32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32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32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32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32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32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32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32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32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32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32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32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32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32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32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32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11:I11"/>
    <mergeCell ref="A40:F41"/>
    <mergeCell ref="A43:H43"/>
    <mergeCell ref="A38:F39"/>
    <mergeCell ref="A34:F34"/>
    <mergeCell ref="A70:F73"/>
    <mergeCell ref="A35:F35"/>
    <mergeCell ref="A36:F37"/>
    <mergeCell ref="A53:B53"/>
  </mergeCells>
  <pageMargins left="0.75" right="0.75" top="1" bottom="1" header="0" footer="0"/>
  <pageSetup orientation="portrait"/>
</worksheet>
</file>

<file path=xl/worksheets/sheet23.xml><?xml version="1.0" encoding="utf-8"?>
<worksheet xmlns="http://schemas.openxmlformats.org/spreadsheetml/2006/main">
  <sheetPr>
    <outlinePr summaryBelow="1" summaryRight="1"/>
    <pageSetUpPr/>
  </sheetPr>
  <dimension ref="A1:O205"/>
  <sheetViews>
    <sheetView workbookViewId="0">
      <selection activeCell="A1" sqref="A1"/>
    </sheetView>
  </sheetViews>
  <sheetFormatPr baseColWidth="8" defaultRowHeight="15"/>
  <sheetData>
    <row r="1">
      <c r="A1" t="inlineStr"/>
      <c r="B1" t="inlineStr"/>
      <c r="H1" t="inlineStr"/>
      <c r="I1" t="inlineStr"/>
      <c r="J1" t="inlineStr"/>
      <c r="K1" t="inlineStr"/>
      <c r="L1" t="inlineStr"/>
      <c r="M1" t="inlineStr"/>
      <c r="N1" t="inlineStr"/>
      <c r="O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c r="M2" t="inlineStr"/>
      <c r="N2" t="inlineStr"/>
      <c r="O2" t="inlineStr"/>
    </row>
    <row r="3">
      <c r="A3" t="inlineStr"/>
      <c r="B3" t="inlineStr"/>
      <c r="C3" t="inlineStr">
        <is>
          <t>'Toggle Model_Solutions'!H14</t>
        </is>
      </c>
      <c r="D3" t="n">
        <v>0.1566666666666666</v>
      </c>
      <c r="E3" t="n">
        <v>0.1566666667</v>
      </c>
      <c r="F3" t="n">
        <v>0.25</v>
      </c>
      <c r="G3" t="n">
        <v>0.25</v>
      </c>
      <c r="H3" t="inlineStr"/>
      <c r="I3" t="inlineStr"/>
      <c r="J3" t="inlineStr"/>
      <c r="K3" t="inlineStr"/>
      <c r="L3" t="inlineStr"/>
      <c r="M3" t="inlineStr"/>
      <c r="N3" t="inlineStr"/>
      <c r="O3" t="inlineStr"/>
    </row>
    <row r="4">
      <c r="A4" t="inlineStr"/>
      <c r="B4" t="inlineStr"/>
      <c r="C4" t="inlineStr">
        <is>
          <t>'Toggle Model_Solutions'!I14</t>
        </is>
      </c>
      <c r="D4" t="n">
        <v>0.1466666666666667</v>
      </c>
      <c r="E4" t="n">
        <v>0.1466666667</v>
      </c>
      <c r="F4" t="n">
        <v>0.25</v>
      </c>
      <c r="G4" t="n">
        <v>0.25</v>
      </c>
      <c r="H4" t="inlineStr"/>
      <c r="I4" t="inlineStr"/>
      <c r="J4" t="inlineStr"/>
      <c r="K4" t="inlineStr"/>
      <c r="L4" t="inlineStr"/>
      <c r="M4" t="inlineStr"/>
      <c r="N4" t="inlineStr"/>
      <c r="O4" t="inlineStr"/>
    </row>
    <row r="5">
      <c r="A5" t="inlineStr"/>
      <c r="B5" t="inlineStr"/>
      <c r="C5" t="inlineStr">
        <is>
          <t>'Toggle Model_Solutions'!J14</t>
        </is>
      </c>
      <c r="D5" t="n">
        <v>0.1366666666666667</v>
      </c>
      <c r="E5" t="n">
        <v>0.1366666667</v>
      </c>
      <c r="F5" t="n">
        <v>0.25</v>
      </c>
      <c r="G5" t="n">
        <v>0.25</v>
      </c>
      <c r="H5" t="inlineStr"/>
      <c r="I5" t="inlineStr"/>
      <c r="J5" t="inlineStr"/>
      <c r="K5" t="inlineStr"/>
      <c r="L5" t="inlineStr"/>
      <c r="M5" t="inlineStr"/>
      <c r="N5" t="inlineStr"/>
      <c r="O5" t="inlineStr"/>
    </row>
    <row r="6">
      <c r="A6" t="inlineStr"/>
      <c r="B6" t="inlineStr"/>
      <c r="C6" t="inlineStr">
        <is>
          <t>'Toggle Model_Solutions'!K14</t>
        </is>
      </c>
      <c r="D6" t="n">
        <v>0.1266666666666667</v>
      </c>
      <c r="E6" t="n">
        <v>0.1266666667</v>
      </c>
      <c r="F6" t="n">
        <v>0.25</v>
      </c>
      <c r="G6" t="n">
        <v>0.25</v>
      </c>
      <c r="H6" t="inlineStr"/>
      <c r="I6" t="inlineStr"/>
      <c r="J6" t="inlineStr"/>
      <c r="K6" t="inlineStr"/>
      <c r="L6" t="inlineStr"/>
      <c r="M6" t="inlineStr"/>
      <c r="N6" t="inlineStr"/>
      <c r="O6" t="inlineStr"/>
    </row>
    <row r="7">
      <c r="A7" t="inlineStr"/>
      <c r="B7" t="inlineStr"/>
      <c r="C7" t="inlineStr">
        <is>
          <t>'Toggle Model_Solutions'!L14</t>
        </is>
      </c>
      <c r="D7" t="n">
        <v>0.1166666666666667</v>
      </c>
      <c r="E7" t="n">
        <v>0.1166666667</v>
      </c>
      <c r="F7" t="n">
        <v>0.25</v>
      </c>
      <c r="G7" t="n">
        <v>0.25</v>
      </c>
      <c r="H7" t="inlineStr"/>
      <c r="I7" t="inlineStr"/>
      <c r="J7" t="inlineStr"/>
      <c r="K7" t="inlineStr"/>
      <c r="L7" t="inlineStr"/>
      <c r="M7" t="inlineStr"/>
      <c r="N7" t="inlineStr"/>
      <c r="O7" t="inlineStr"/>
    </row>
    <row r="8">
      <c r="A8" t="inlineStr"/>
      <c r="B8" t="inlineStr"/>
      <c r="C8" t="inlineStr">
        <is>
          <t>'Toggle Model_Solutions'!H35</t>
        </is>
      </c>
      <c r="D8" t="n">
        <v>9381.723333333333</v>
      </c>
      <c r="E8" t="n">
        <v>9381.723333</v>
      </c>
      <c r="F8" t="n">
        <v>0.5</v>
      </c>
      <c r="G8" t="n">
        <v>0.5</v>
      </c>
      <c r="H8" t="inlineStr"/>
      <c r="I8" t="inlineStr"/>
      <c r="J8" t="inlineStr"/>
      <c r="K8" t="inlineStr"/>
      <c r="L8" t="inlineStr"/>
      <c r="M8" t="inlineStr"/>
      <c r="N8" t="inlineStr"/>
      <c r="O8" t="inlineStr"/>
    </row>
    <row r="9">
      <c r="A9" t="inlineStr"/>
      <c r="B9" t="inlineStr"/>
      <c r="C9" t="inlineStr">
        <is>
          <t>'Toggle Model_Solutions'!I35</t>
        </is>
      </c>
      <c r="D9" t="n">
        <v>10757.70942222222</v>
      </c>
      <c r="E9" t="n">
        <v>10757.70942</v>
      </c>
      <c r="F9" t="n">
        <v>0.5</v>
      </c>
      <c r="G9" t="n">
        <v>0.5</v>
      </c>
      <c r="H9" t="inlineStr"/>
      <c r="I9" t="inlineStr"/>
      <c r="J9" t="inlineStr"/>
      <c r="K9" t="inlineStr"/>
      <c r="L9" t="inlineStr"/>
      <c r="M9" t="inlineStr"/>
      <c r="N9" t="inlineStr"/>
      <c r="O9" t="inlineStr"/>
    </row>
    <row r="10">
      <c r="A10" t="inlineStr"/>
      <c r="B10" t="inlineStr"/>
      <c r="C10" t="inlineStr">
        <is>
          <t>'Toggle Model_Solutions'!J35</t>
        </is>
      </c>
      <c r="D10" t="n">
        <v>12227.92970992593</v>
      </c>
      <c r="E10" t="n">
        <v>12227.92971</v>
      </c>
      <c r="F10" t="n">
        <v>0.5</v>
      </c>
      <c r="G10" t="n">
        <v>0.5</v>
      </c>
      <c r="H10" t="inlineStr"/>
      <c r="I10" t="inlineStr"/>
      <c r="J10" t="inlineStr"/>
      <c r="K10" t="inlineStr"/>
      <c r="L10" t="inlineStr"/>
      <c r="M10" t="inlineStr"/>
      <c r="N10" t="inlineStr"/>
      <c r="O10" t="inlineStr"/>
    </row>
    <row r="11">
      <c r="A11" t="inlineStr"/>
      <c r="B11" t="inlineStr"/>
      <c r="C11" t="inlineStr">
        <is>
          <t>'Toggle Model_Solutions'!K35</t>
        </is>
      </c>
      <c r="D11" t="n">
        <v>13776.80080651654</v>
      </c>
      <c r="E11" t="n">
        <v>13776.80081</v>
      </c>
      <c r="F11" t="n">
        <v>0.5</v>
      </c>
      <c r="G11" t="n">
        <v>0.5</v>
      </c>
      <c r="H11" t="inlineStr"/>
      <c r="I11" t="inlineStr"/>
      <c r="J11" t="inlineStr"/>
      <c r="K11" t="inlineStr"/>
      <c r="L11" t="inlineStr"/>
      <c r="M11" t="inlineStr"/>
      <c r="N11" t="inlineStr"/>
      <c r="O11" t="inlineStr"/>
    </row>
    <row r="12">
      <c r="A12" t="inlineStr"/>
      <c r="B12" t="inlineStr"/>
      <c r="C12" t="inlineStr">
        <is>
          <t>'Toggle Model_Solutions'!L35</t>
        </is>
      </c>
      <c r="D12" t="n">
        <v>15384.09423394347</v>
      </c>
      <c r="E12" t="n">
        <v>15384.09423</v>
      </c>
      <c r="F12" t="n">
        <v>0.5</v>
      </c>
      <c r="G12" t="n">
        <v>0.5</v>
      </c>
      <c r="H12" t="inlineStr"/>
      <c r="I12" t="inlineStr"/>
      <c r="J12" t="inlineStr"/>
      <c r="K12" t="inlineStr"/>
      <c r="L12" t="inlineStr"/>
      <c r="M12" t="inlineStr"/>
      <c r="N12" t="inlineStr"/>
      <c r="O12" t="inlineStr"/>
    </row>
    <row r="13">
      <c r="A13" t="inlineStr"/>
      <c r="B13" t="inlineStr"/>
      <c r="C13" t="inlineStr">
        <is>
          <t>'Toggle Model_Solutions'!H36</t>
        </is>
      </c>
      <c r="D13" t="n">
        <v>4090.431373333333</v>
      </c>
      <c r="E13" t="n">
        <v>4090.431373</v>
      </c>
      <c r="F13" t="n">
        <v>0.5</v>
      </c>
      <c r="G13" t="n">
        <v>0.5</v>
      </c>
      <c r="H13" t="inlineStr"/>
      <c r="I13" t="inlineStr"/>
      <c r="J13" t="inlineStr"/>
      <c r="K13" t="inlineStr"/>
      <c r="L13" t="inlineStr"/>
      <c r="M13" t="inlineStr"/>
      <c r="N13" t="inlineStr"/>
      <c r="O13" t="inlineStr"/>
    </row>
    <row r="14">
      <c r="A14" t="inlineStr"/>
      <c r="B14" t="inlineStr"/>
      <c r="C14" t="inlineStr">
        <is>
          <t>'Toggle Model_Solutions'!I36</t>
        </is>
      </c>
      <c r="D14" t="n">
        <v>4668.845889244444</v>
      </c>
      <c r="E14" t="n">
        <v>4668.845889</v>
      </c>
      <c r="F14" t="n">
        <v>0.5</v>
      </c>
      <c r="G14" t="n">
        <v>0.5</v>
      </c>
      <c r="H14" t="inlineStr"/>
      <c r="I14" t="inlineStr"/>
      <c r="J14" t="inlineStr"/>
      <c r="K14" t="inlineStr"/>
      <c r="L14" t="inlineStr"/>
      <c r="M14" t="inlineStr"/>
      <c r="N14" t="inlineStr"/>
      <c r="O14" t="inlineStr"/>
    </row>
    <row r="15">
      <c r="A15" t="inlineStr"/>
      <c r="B15" t="inlineStr"/>
      <c r="C15" t="inlineStr">
        <is>
          <t>'Toggle Model_Solutions'!J36</t>
        </is>
      </c>
      <c r="D15" t="n">
        <v>5270.237704978073</v>
      </c>
      <c r="E15" t="n">
        <v>5270.237705</v>
      </c>
      <c r="F15" t="n">
        <v>0.5</v>
      </c>
      <c r="G15" t="n">
        <v>0.5</v>
      </c>
      <c r="H15" t="inlineStr"/>
      <c r="I15" t="inlineStr"/>
      <c r="J15" t="inlineStr"/>
      <c r="K15" t="inlineStr"/>
      <c r="L15" t="inlineStr"/>
      <c r="M15" t="inlineStr"/>
      <c r="N15" t="inlineStr"/>
      <c r="O15" t="inlineStr"/>
    </row>
    <row r="16">
      <c r="A16" t="inlineStr"/>
      <c r="B16" t="inlineStr"/>
      <c r="C16" t="inlineStr">
        <is>
          <t>'Toggle Model_Solutions'!K36</t>
        </is>
      </c>
      <c r="D16" t="n">
        <v>5910.247545995597</v>
      </c>
      <c r="E16" t="n">
        <v>5910.247546</v>
      </c>
      <c r="F16" t="n">
        <v>0.5</v>
      </c>
      <c r="G16" t="n">
        <v>0.5</v>
      </c>
      <c r="H16" t="inlineStr"/>
      <c r="I16" t="inlineStr"/>
      <c r="J16" t="inlineStr"/>
      <c r="K16" t="inlineStr"/>
      <c r="L16" t="inlineStr"/>
      <c r="M16" t="inlineStr"/>
      <c r="N16" t="inlineStr"/>
      <c r="O16" t="inlineStr"/>
    </row>
    <row r="17">
      <c r="A17" t="inlineStr"/>
      <c r="B17" t="inlineStr"/>
      <c r="C17" t="inlineStr">
        <is>
          <t>'Toggle Model_Solutions'!L36</t>
        </is>
      </c>
      <c r="D17" t="n">
        <v>6553.624143659919</v>
      </c>
      <c r="E17" t="n">
        <v>6553.624144</v>
      </c>
      <c r="F17" t="n">
        <v>0.5</v>
      </c>
      <c r="G17" t="n">
        <v>0.5</v>
      </c>
      <c r="H17" t="inlineStr"/>
      <c r="I17" t="inlineStr"/>
      <c r="J17" t="inlineStr"/>
      <c r="K17" t="inlineStr"/>
      <c r="L17" t="inlineStr"/>
      <c r="M17" t="inlineStr"/>
      <c r="N17" t="inlineStr"/>
      <c r="O17" t="inlineStr"/>
    </row>
    <row r="18">
      <c r="A18" t="inlineStr"/>
      <c r="B18" t="inlineStr"/>
      <c r="C18" t="inlineStr">
        <is>
          <t>'Toggle Model_Solutions'!H38</t>
        </is>
      </c>
      <c r="D18" t="n">
        <v>0.5640000000000001</v>
      </c>
      <c r="E18" t="n">
        <v>0.5639999999999999</v>
      </c>
      <c r="F18" t="n">
        <v>0.5</v>
      </c>
      <c r="G18" t="n">
        <v>0.5</v>
      </c>
      <c r="H18" t="inlineStr"/>
      <c r="I18" t="inlineStr"/>
      <c r="J18" t="inlineStr"/>
      <c r="K18" t="inlineStr"/>
      <c r="L18" t="inlineStr"/>
      <c r="M18" t="inlineStr"/>
      <c r="N18" t="inlineStr"/>
      <c r="O18" t="inlineStr"/>
    </row>
    <row r="19">
      <c r="A19" t="inlineStr"/>
      <c r="B19" t="inlineStr"/>
      <c r="C19" t="inlineStr">
        <is>
          <t>'Toggle Model_Solutions'!I38</t>
        </is>
      </c>
      <c r="D19" t="n">
        <v>0.5660000000000001</v>
      </c>
      <c r="E19" t="n">
        <v>0.5659999999999999</v>
      </c>
      <c r="F19" t="n">
        <v>0.5</v>
      </c>
      <c r="G19" t="n">
        <v>0.5</v>
      </c>
      <c r="H19" t="inlineStr"/>
      <c r="I19" t="inlineStr"/>
      <c r="J19" t="inlineStr"/>
      <c r="K19" t="inlineStr"/>
      <c r="L19" t="inlineStr"/>
      <c r="M19" t="inlineStr"/>
      <c r="N19" t="inlineStr"/>
      <c r="O19" t="inlineStr"/>
    </row>
    <row r="20">
      <c r="A20" t="inlineStr"/>
      <c r="B20" t="inlineStr"/>
      <c r="C20" t="inlineStr">
        <is>
          <t>'Toggle Model_Solutions'!J38</t>
        </is>
      </c>
      <c r="D20" t="n">
        <v>0.5690000000000001</v>
      </c>
      <c r="E20" t="n">
        <v>0.569</v>
      </c>
      <c r="F20" t="n">
        <v>0.5</v>
      </c>
      <c r="G20" t="n">
        <v>0.5</v>
      </c>
      <c r="H20" t="inlineStr"/>
      <c r="I20" t="inlineStr"/>
      <c r="J20" t="inlineStr"/>
      <c r="K20" t="inlineStr"/>
      <c r="L20" t="inlineStr"/>
      <c r="M20" t="inlineStr"/>
      <c r="N20" t="inlineStr"/>
      <c r="O20" t="inlineStr"/>
    </row>
    <row r="21">
      <c r="A21" t="inlineStr"/>
      <c r="B21" t="inlineStr"/>
      <c r="C21" t="inlineStr">
        <is>
          <t>'Toggle Model_Solutions'!K38</t>
        </is>
      </c>
      <c r="D21" t="n">
        <v>0.5710000000000001</v>
      </c>
      <c r="E21" t="n">
        <v>0.571</v>
      </c>
      <c r="F21" t="n">
        <v>0.5</v>
      </c>
      <c r="G21" t="n">
        <v>0.5</v>
      </c>
      <c r="H21" t="inlineStr"/>
      <c r="I21" t="inlineStr"/>
      <c r="J21" t="inlineStr"/>
      <c r="K21" t="inlineStr"/>
      <c r="L21" t="inlineStr"/>
      <c r="M21" t="inlineStr"/>
      <c r="N21" t="inlineStr"/>
      <c r="O21" t="inlineStr"/>
    </row>
    <row r="22">
      <c r="A22" t="inlineStr"/>
      <c r="B22" t="inlineStr"/>
      <c r="C22" t="inlineStr">
        <is>
          <t>'Toggle Model_Solutions'!L38</t>
        </is>
      </c>
      <c r="D22" t="n">
        <v>0.5740000000000001</v>
      </c>
      <c r="E22" t="n">
        <v>0.574</v>
      </c>
      <c r="F22" t="n">
        <v>0.5</v>
      </c>
      <c r="G22" t="n">
        <v>0.5</v>
      </c>
      <c r="H22" t="inlineStr"/>
      <c r="I22" t="inlineStr"/>
      <c r="J22" t="inlineStr"/>
      <c r="K22" t="inlineStr"/>
      <c r="L22" t="inlineStr"/>
      <c r="M22" t="inlineStr"/>
      <c r="N22" t="inlineStr"/>
      <c r="O22" t="inlineStr"/>
    </row>
    <row r="23">
      <c r="A23" t="inlineStr"/>
      <c r="B23" t="inlineStr"/>
      <c r="C23" t="inlineStr">
        <is>
          <t>'Toggle Model_Solutions'!H40</t>
        </is>
      </c>
      <c r="D23" t="n">
        <v>3255.457996666667</v>
      </c>
      <c r="E23" t="n">
        <v>3255.457997</v>
      </c>
      <c r="F23" t="n">
        <v>0.5</v>
      </c>
      <c r="G23" t="n">
        <v>0.5</v>
      </c>
      <c r="H23" t="inlineStr"/>
      <c r="I23" t="inlineStr"/>
      <c r="J23" t="inlineStr"/>
      <c r="K23" t="inlineStr"/>
      <c r="L23" t="inlineStr"/>
      <c r="M23" t="inlineStr"/>
      <c r="N23" t="inlineStr"/>
      <c r="O23" t="inlineStr"/>
    </row>
    <row r="24">
      <c r="A24" t="inlineStr"/>
      <c r="B24" t="inlineStr"/>
      <c r="C24" t="inlineStr">
        <is>
          <t>'Toggle Model_Solutions'!I40</t>
        </is>
      </c>
      <c r="D24" t="n">
        <v>3700.652041244444</v>
      </c>
      <c r="E24" t="n">
        <v>3700.652041</v>
      </c>
      <c r="F24" t="n">
        <v>0.5</v>
      </c>
      <c r="G24" t="n">
        <v>0.5</v>
      </c>
      <c r="H24" t="inlineStr"/>
      <c r="I24" t="inlineStr"/>
      <c r="J24" t="inlineStr"/>
      <c r="K24" t="inlineStr"/>
      <c r="L24" t="inlineStr"/>
      <c r="M24" t="inlineStr"/>
      <c r="N24" t="inlineStr"/>
      <c r="O24" t="inlineStr"/>
    </row>
    <row r="25">
      <c r="A25" t="inlineStr"/>
      <c r="B25" t="inlineStr"/>
      <c r="C25" t="inlineStr">
        <is>
          <t>'Toggle Model_Solutions'!J40</t>
        </is>
      </c>
      <c r="D25" t="n">
        <v>4181.951960794667</v>
      </c>
      <c r="E25" t="n">
        <v>4181.951961</v>
      </c>
      <c r="F25" t="n">
        <v>0.5</v>
      </c>
      <c r="G25" t="n">
        <v>0.5</v>
      </c>
      <c r="H25" t="inlineStr"/>
      <c r="I25" t="inlineStr"/>
      <c r="J25" t="inlineStr"/>
      <c r="K25" t="inlineStr"/>
      <c r="L25" t="inlineStr"/>
      <c r="M25" t="inlineStr"/>
      <c r="N25" t="inlineStr"/>
      <c r="O25" t="inlineStr"/>
    </row>
    <row r="26">
      <c r="A26" t="inlineStr"/>
      <c r="B26" t="inlineStr"/>
      <c r="C26" t="inlineStr">
        <is>
          <t>'Toggle Model_Solutions'!K40</t>
        </is>
      </c>
      <c r="D26" t="n">
        <v>4670.335473409108</v>
      </c>
      <c r="E26" t="n">
        <v>4670.335473</v>
      </c>
      <c r="F26" t="n">
        <v>0.5</v>
      </c>
      <c r="G26" t="n">
        <v>0.5</v>
      </c>
      <c r="H26" t="inlineStr"/>
      <c r="I26" t="inlineStr"/>
      <c r="J26" t="inlineStr"/>
      <c r="K26" t="inlineStr"/>
      <c r="L26" t="inlineStr"/>
      <c r="M26" t="inlineStr"/>
      <c r="N26" t="inlineStr"/>
      <c r="O26" t="inlineStr"/>
    </row>
    <row r="27">
      <c r="A27" t="inlineStr"/>
      <c r="B27" t="inlineStr"/>
      <c r="C27" t="inlineStr">
        <is>
          <t>'Toggle Model_Solutions'!L40</t>
        </is>
      </c>
      <c r="D27" t="n">
        <v>5184.43975683895</v>
      </c>
      <c r="E27" t="n">
        <v>5184.439757</v>
      </c>
      <c r="F27" t="n">
        <v>0.5</v>
      </c>
      <c r="G27" t="n">
        <v>0.5</v>
      </c>
      <c r="H27" t="inlineStr"/>
      <c r="I27" t="inlineStr"/>
      <c r="J27" t="inlineStr"/>
      <c r="K27" t="inlineStr"/>
      <c r="L27" t="inlineStr"/>
      <c r="M27" t="inlineStr"/>
      <c r="N27" t="inlineStr"/>
      <c r="O27" t="inlineStr"/>
    </row>
    <row r="28">
      <c r="A28" t="inlineStr"/>
      <c r="B28" t="inlineStr"/>
      <c r="C28" t="inlineStr">
        <is>
          <t>'Toggle Model_Solutions'!H44</t>
        </is>
      </c>
      <c r="D28" t="n">
        <v>1982.833963333334</v>
      </c>
      <c r="E28" t="n">
        <v>1982.833963</v>
      </c>
      <c r="F28" t="n">
        <v>0.6</v>
      </c>
      <c r="G28" t="n">
        <v>0.6</v>
      </c>
      <c r="H28" t="inlineStr"/>
      <c r="I28" t="inlineStr"/>
      <c r="J28" t="inlineStr"/>
      <c r="K28" t="inlineStr"/>
      <c r="L28" t="inlineStr"/>
      <c r="M28" t="inlineStr"/>
      <c r="N28" t="inlineStr"/>
      <c r="O28" t="inlineStr"/>
    </row>
    <row r="29">
      <c r="A29" t="inlineStr"/>
      <c r="B29" t="inlineStr"/>
      <c r="C29" t="inlineStr">
        <is>
          <t>'Toggle Model_Solutions'!I44</t>
        </is>
      </c>
      <c r="D29" t="n">
        <v>2344.211491733334</v>
      </c>
      <c r="E29" t="n">
        <v>2344.211492</v>
      </c>
      <c r="F29" t="n">
        <v>0.6</v>
      </c>
      <c r="G29" t="n">
        <v>0.6</v>
      </c>
      <c r="H29" t="inlineStr"/>
      <c r="I29" t="inlineStr"/>
      <c r="J29" t="inlineStr"/>
      <c r="K29" t="inlineStr"/>
      <c r="L29" t="inlineStr"/>
      <c r="M29" t="inlineStr"/>
      <c r="N29" t="inlineStr"/>
      <c r="O29" t="inlineStr"/>
    </row>
    <row r="30">
      <c r="A30" t="inlineStr"/>
      <c r="B30" t="inlineStr"/>
      <c r="C30" t="inlineStr">
        <is>
          <t>'Toggle Model_Solutions'!J44</t>
        </is>
      </c>
      <c r="D30" t="n">
        <v>2746.740044153185</v>
      </c>
      <c r="E30" t="n">
        <v>2746.740044</v>
      </c>
      <c r="F30" t="n">
        <v>0.6</v>
      </c>
      <c r="G30" t="n">
        <v>0.6</v>
      </c>
      <c r="H30" t="inlineStr"/>
      <c r="I30" t="inlineStr"/>
      <c r="J30" t="inlineStr"/>
      <c r="K30" t="inlineStr"/>
      <c r="L30" t="inlineStr"/>
      <c r="M30" t="inlineStr"/>
      <c r="N30" t="inlineStr"/>
      <c r="O30" t="inlineStr"/>
    </row>
    <row r="31">
      <c r="A31" t="inlineStr"/>
      <c r="B31" t="inlineStr"/>
      <c r="C31" t="inlineStr">
        <is>
          <t>'Toggle Model_Solutions'!K44</t>
        </is>
      </c>
      <c r="D31" t="n">
        <v>3184.217787111838</v>
      </c>
      <c r="E31" t="n">
        <v>3184.217787</v>
      </c>
      <c r="F31" t="n">
        <v>0.6</v>
      </c>
      <c r="G31" t="n">
        <v>0.6</v>
      </c>
      <c r="H31" t="inlineStr"/>
      <c r="I31" t="inlineStr"/>
      <c r="J31" t="inlineStr"/>
      <c r="K31" t="inlineStr"/>
      <c r="L31" t="inlineStr"/>
      <c r="M31" t="inlineStr"/>
      <c r="N31" t="inlineStr"/>
      <c r="O31" t="inlineStr"/>
    </row>
    <row r="32">
      <c r="A32" t="inlineStr"/>
      <c r="B32" t="inlineStr"/>
      <c r="C32" t="inlineStr">
        <is>
          <t>'Toggle Model_Solutions'!L44</t>
        </is>
      </c>
      <c r="D32" t="n">
        <v>3655.030333444603</v>
      </c>
      <c r="E32" t="n">
        <v>3655.030333</v>
      </c>
      <c r="F32" t="n">
        <v>0.6</v>
      </c>
      <c r="G32" t="n">
        <v>0.6</v>
      </c>
      <c r="H32" t="inlineStr"/>
      <c r="I32" t="inlineStr"/>
      <c r="J32" t="inlineStr"/>
      <c r="K32" t="inlineStr"/>
      <c r="L32" t="inlineStr"/>
      <c r="M32" t="inlineStr"/>
      <c r="N32" t="inlineStr"/>
      <c r="O32" t="inlineStr"/>
    </row>
    <row r="33">
      <c r="A33" t="inlineStr"/>
      <c r="B33" t="inlineStr"/>
      <c r="C33" t="inlineStr">
        <is>
          <t>'Toggle Model_Solutions'!H45</t>
        </is>
      </c>
      <c r="D33" t="n">
        <v>569.0733474766668</v>
      </c>
      <c r="E33" t="n">
        <v>569.0733475</v>
      </c>
      <c r="F33" t="n">
        <v>0.5</v>
      </c>
      <c r="G33" t="n">
        <v>0.5</v>
      </c>
      <c r="H33" t="inlineStr"/>
      <c r="I33" t="inlineStr"/>
      <c r="J33" t="inlineStr"/>
      <c r="K33" t="inlineStr"/>
      <c r="L33" t="inlineStr"/>
      <c r="M33" t="inlineStr"/>
      <c r="N33" t="inlineStr"/>
      <c r="O33" t="inlineStr"/>
    </row>
    <row r="34">
      <c r="A34" t="inlineStr"/>
      <c r="B34" t="inlineStr"/>
      <c r="C34" t="inlineStr">
        <is>
          <t>'Toggle Model_Solutions'!I45</t>
        </is>
      </c>
      <c r="D34" t="n">
        <v>672.7886981274668</v>
      </c>
      <c r="E34" t="n">
        <v>672.7886981</v>
      </c>
      <c r="F34" t="n">
        <v>0.5</v>
      </c>
      <c r="G34" t="n">
        <v>0.5</v>
      </c>
      <c r="H34" t="inlineStr"/>
      <c r="I34" t="inlineStr"/>
      <c r="J34" t="inlineStr"/>
      <c r="K34" t="inlineStr"/>
      <c r="L34" t="inlineStr"/>
      <c r="M34" t="inlineStr"/>
      <c r="N34" t="inlineStr"/>
      <c r="O34" t="inlineStr"/>
    </row>
    <row r="35">
      <c r="A35" t="inlineStr"/>
      <c r="B35" t="inlineStr"/>
      <c r="C35" t="inlineStr">
        <is>
          <t>'Toggle Model_Solutions'!J45</t>
        </is>
      </c>
      <c r="D35" t="n">
        <v>788.3143926719641</v>
      </c>
      <c r="E35" t="n">
        <v>788.3143927</v>
      </c>
      <c r="F35" t="n">
        <v>0.5</v>
      </c>
      <c r="G35" t="n">
        <v>0.5</v>
      </c>
      <c r="H35" t="inlineStr"/>
      <c r="I35" t="inlineStr"/>
      <c r="J35" t="inlineStr"/>
      <c r="K35" t="inlineStr"/>
      <c r="L35" t="inlineStr"/>
      <c r="M35" t="inlineStr"/>
      <c r="N35" t="inlineStr"/>
      <c r="O35" t="inlineStr"/>
    </row>
    <row r="36">
      <c r="A36" t="inlineStr"/>
      <c r="B36" t="inlineStr"/>
      <c r="C36" t="inlineStr">
        <is>
          <t>'Toggle Model_Solutions'!K45</t>
        </is>
      </c>
      <c r="D36" t="n">
        <v>913.8705049010975</v>
      </c>
      <c r="E36" t="n">
        <v>913.8705049</v>
      </c>
      <c r="F36" t="n">
        <v>0.5</v>
      </c>
      <c r="G36" t="n">
        <v>0.5</v>
      </c>
      <c r="H36" t="inlineStr"/>
      <c r="I36" t="inlineStr"/>
      <c r="J36" t="inlineStr"/>
      <c r="K36" t="inlineStr"/>
      <c r="L36" t="inlineStr"/>
      <c r="M36" t="inlineStr"/>
      <c r="N36" t="inlineStr"/>
      <c r="O36" t="inlineStr"/>
    </row>
    <row r="37">
      <c r="A37" t="inlineStr"/>
      <c r="B37" t="inlineStr"/>
      <c r="C37" t="inlineStr">
        <is>
          <t>'Toggle Model_Solutions'!L45</t>
        </is>
      </c>
      <c r="D37" t="n">
        <v>1048.993705698601</v>
      </c>
      <c r="E37" t="n">
        <v>1048.993706</v>
      </c>
      <c r="F37" t="n">
        <v>0.5</v>
      </c>
      <c r="G37" t="n">
        <v>0.5</v>
      </c>
      <c r="H37" t="inlineStr"/>
      <c r="I37" t="inlineStr"/>
      <c r="J37" t="inlineStr"/>
      <c r="K37" t="inlineStr"/>
      <c r="L37" t="inlineStr"/>
      <c r="M37" t="inlineStr"/>
      <c r="N37" t="inlineStr"/>
      <c r="O37" t="inlineStr"/>
    </row>
    <row r="38">
      <c r="A38" t="inlineStr"/>
      <c r="B38" t="inlineStr"/>
      <c r="C38" t="inlineStr">
        <is>
          <t>'Toggle Model_Solutions'!H51</t>
        </is>
      </c>
      <c r="D38" t="n">
        <v>2035.833963333334</v>
      </c>
      <c r="E38" t="n">
        <v>2035.833963</v>
      </c>
      <c r="F38" t="n">
        <v>0.6</v>
      </c>
      <c r="G38" t="n">
        <v>0.6</v>
      </c>
      <c r="H38" t="inlineStr"/>
      <c r="I38" t="inlineStr"/>
      <c r="J38" t="inlineStr"/>
      <c r="K38" t="inlineStr"/>
      <c r="L38" t="inlineStr"/>
      <c r="M38" t="inlineStr"/>
      <c r="N38" t="inlineStr"/>
      <c r="O38" t="inlineStr"/>
    </row>
    <row r="39">
      <c r="A39" t="inlineStr"/>
      <c r="B39" t="inlineStr"/>
      <c r="C39" t="inlineStr">
        <is>
          <t>'Toggle Model_Solutions'!I51</t>
        </is>
      </c>
      <c r="D39" t="n">
        <v>2388.211491733334</v>
      </c>
      <c r="E39" t="n">
        <v>2388.211492</v>
      </c>
      <c r="F39" t="n">
        <v>0.6</v>
      </c>
      <c r="G39" t="n">
        <v>0.6</v>
      </c>
      <c r="H39" t="inlineStr"/>
      <c r="I39" t="inlineStr"/>
      <c r="J39" t="inlineStr"/>
      <c r="K39" t="inlineStr"/>
      <c r="L39" t="inlineStr"/>
      <c r="M39" t="inlineStr"/>
      <c r="N39" t="inlineStr"/>
      <c r="O39" t="inlineStr"/>
    </row>
    <row r="40">
      <c r="A40" t="inlineStr"/>
      <c r="B40" t="inlineStr"/>
      <c r="C40" t="inlineStr">
        <is>
          <t>'Toggle Model_Solutions'!J51</t>
        </is>
      </c>
      <c r="D40" t="n">
        <v>2775.740044153185</v>
      </c>
      <c r="E40" t="n">
        <v>2775.740044</v>
      </c>
      <c r="F40" t="n">
        <v>0.6</v>
      </c>
      <c r="G40" t="n">
        <v>0.6</v>
      </c>
      <c r="H40" t="inlineStr"/>
      <c r="I40" t="inlineStr"/>
      <c r="J40" t="inlineStr"/>
      <c r="K40" t="inlineStr"/>
      <c r="L40" t="inlineStr"/>
      <c r="M40" t="inlineStr"/>
      <c r="N40" t="inlineStr"/>
      <c r="O40" t="inlineStr"/>
    </row>
    <row r="41">
      <c r="A41" t="inlineStr"/>
      <c r="B41" t="inlineStr"/>
      <c r="C41" t="inlineStr">
        <is>
          <t>'Toggle Model_Solutions'!K51</t>
        </is>
      </c>
      <c r="D41" t="n">
        <v>3196.217787111838</v>
      </c>
      <c r="E41" t="n">
        <v>3196.217787</v>
      </c>
      <c r="F41" t="n">
        <v>0.6</v>
      </c>
      <c r="G41" t="n">
        <v>0.6</v>
      </c>
      <c r="H41" t="inlineStr"/>
      <c r="I41" t="inlineStr"/>
      <c r="J41" t="inlineStr"/>
      <c r="K41" t="inlineStr"/>
      <c r="L41" t="inlineStr"/>
      <c r="M41" t="inlineStr"/>
      <c r="N41" t="inlineStr"/>
      <c r="O41" t="inlineStr"/>
    </row>
    <row r="42">
      <c r="A42" t="inlineStr"/>
      <c r="B42" t="inlineStr"/>
      <c r="C42" t="inlineStr">
        <is>
          <t>'Toggle Model_Solutions'!L51</t>
        </is>
      </c>
      <c r="D42" t="n">
        <v>3646.030333444603</v>
      </c>
      <c r="E42" t="n">
        <v>3646.030333</v>
      </c>
      <c r="F42" t="n">
        <v>0.6</v>
      </c>
      <c r="G42" t="n">
        <v>0.6</v>
      </c>
      <c r="H42" t="inlineStr"/>
      <c r="I42" t="inlineStr"/>
      <c r="J42" t="inlineStr"/>
      <c r="K42" t="inlineStr"/>
      <c r="L42" t="inlineStr"/>
      <c r="M42" t="inlineStr"/>
      <c r="N42" t="inlineStr"/>
      <c r="O42" t="inlineStr"/>
    </row>
    <row r="43">
      <c r="A43" t="inlineStr"/>
      <c r="B43" t="inlineStr"/>
      <c r="C43" t="inlineStr">
        <is>
          <t>'Toggle Model_Solutions'!H54</t>
        </is>
      </c>
      <c r="D43" t="n">
        <v>384.6506566666667</v>
      </c>
      <c r="E43" t="n">
        <v>384.6506567</v>
      </c>
      <c r="F43" t="n">
        <v>0.5</v>
      </c>
      <c r="G43" t="n">
        <v>0.5</v>
      </c>
      <c r="H43" t="inlineStr"/>
      <c r="I43" t="inlineStr"/>
      <c r="J43" t="inlineStr"/>
      <c r="K43" t="inlineStr"/>
      <c r="L43" t="inlineStr"/>
      <c r="M43" t="inlineStr"/>
      <c r="N43" t="inlineStr"/>
      <c r="O43" t="inlineStr"/>
    </row>
    <row r="44">
      <c r="A44" t="inlineStr"/>
      <c r="B44" t="inlineStr"/>
      <c r="C44" t="inlineStr">
        <is>
          <t>'Toggle Model_Solutions'!I54</t>
        </is>
      </c>
      <c r="D44" t="n">
        <v>441.0660863111111</v>
      </c>
      <c r="E44" t="n">
        <v>441.0660863</v>
      </c>
      <c r="F44" t="n">
        <v>0.5</v>
      </c>
      <c r="G44" t="n">
        <v>0.5</v>
      </c>
      <c r="H44" t="inlineStr"/>
      <c r="I44" t="inlineStr"/>
      <c r="J44" t="inlineStr"/>
      <c r="K44" t="inlineStr"/>
      <c r="L44" t="inlineStr"/>
      <c r="M44" t="inlineStr"/>
      <c r="N44" t="inlineStr"/>
      <c r="O44" t="inlineStr"/>
    </row>
    <row r="45">
      <c r="A45" t="inlineStr"/>
      <c r="B45" t="inlineStr"/>
      <c r="C45" t="inlineStr">
        <is>
          <t>'Toggle Model_Solutions'!J54</t>
        </is>
      </c>
      <c r="D45" t="n">
        <v>501.345118106963</v>
      </c>
      <c r="E45" t="n">
        <v>501.3451181</v>
      </c>
      <c r="F45" t="n">
        <v>0.5</v>
      </c>
      <c r="G45" t="n">
        <v>0.5</v>
      </c>
      <c r="H45" t="inlineStr"/>
      <c r="I45" t="inlineStr"/>
      <c r="J45" t="inlineStr"/>
      <c r="K45" t="inlineStr"/>
      <c r="L45" t="inlineStr"/>
      <c r="M45" t="inlineStr"/>
      <c r="N45" t="inlineStr"/>
      <c r="O45" t="inlineStr"/>
    </row>
    <row r="46">
      <c r="A46" t="inlineStr"/>
      <c r="B46" t="inlineStr"/>
      <c r="C46" t="inlineStr">
        <is>
          <t>'Toggle Model_Solutions'!K54</t>
        </is>
      </c>
      <c r="D46" t="n">
        <v>564.8488330671782</v>
      </c>
      <c r="E46" t="n">
        <v>564.8488331</v>
      </c>
      <c r="F46" t="n">
        <v>0.5</v>
      </c>
      <c r="G46" t="n">
        <v>0.5</v>
      </c>
      <c r="H46" t="inlineStr"/>
      <c r="I46" t="inlineStr"/>
      <c r="J46" t="inlineStr"/>
      <c r="K46" t="inlineStr"/>
      <c r="L46" t="inlineStr"/>
      <c r="M46" t="inlineStr"/>
      <c r="N46" t="inlineStr"/>
      <c r="O46" t="inlineStr"/>
    </row>
    <row r="47">
      <c r="A47" t="inlineStr"/>
      <c r="B47" t="inlineStr"/>
      <c r="C47" t="inlineStr">
        <is>
          <t>'Toggle Model_Solutions'!L54</t>
        </is>
      </c>
      <c r="D47" t="n">
        <v>630.7478635916824</v>
      </c>
      <c r="E47" t="n">
        <v>630.7478636</v>
      </c>
      <c r="F47" t="n">
        <v>0.5</v>
      </c>
      <c r="G47" t="n">
        <v>0.5</v>
      </c>
      <c r="H47" t="inlineStr"/>
      <c r="I47" t="inlineStr"/>
      <c r="J47" t="inlineStr"/>
      <c r="K47" t="inlineStr"/>
      <c r="L47" t="inlineStr"/>
      <c r="M47" t="inlineStr"/>
      <c r="N47" t="inlineStr"/>
      <c r="O47" t="inlineStr"/>
    </row>
    <row r="48">
      <c r="A48" t="inlineStr"/>
      <c r="B48" t="inlineStr"/>
      <c r="C48" t="inlineStr">
        <is>
          <t>'Toggle Model_Solutions'!H56</t>
        </is>
      </c>
      <c r="D48" t="n">
        <v>0.2580000000000001</v>
      </c>
      <c r="E48" t="n">
        <v>0.258</v>
      </c>
      <c r="F48" t="n">
        <v>0.5</v>
      </c>
      <c r="G48" t="n">
        <v>0.5</v>
      </c>
      <c r="H48" t="inlineStr"/>
      <c r="I48" t="inlineStr"/>
      <c r="J48" t="inlineStr"/>
      <c r="K48" t="inlineStr"/>
      <c r="L48" t="inlineStr"/>
      <c r="M48" t="inlineStr"/>
      <c r="N48" t="inlineStr"/>
      <c r="O48" t="inlineStr"/>
    </row>
    <row r="49">
      <c r="A49" t="inlineStr"/>
      <c r="B49" t="inlineStr"/>
      <c r="C49" t="inlineStr">
        <is>
          <t>'Toggle Model_Solutions'!I56</t>
        </is>
      </c>
      <c r="D49" t="n">
        <v>0.2630000000000001</v>
      </c>
      <c r="E49" t="n">
        <v>0.263</v>
      </c>
      <c r="F49" t="n">
        <v>0.5</v>
      </c>
      <c r="G49" t="n">
        <v>0.5</v>
      </c>
      <c r="H49" t="inlineStr"/>
      <c r="I49" t="inlineStr"/>
      <c r="J49" t="inlineStr"/>
      <c r="K49" t="inlineStr"/>
      <c r="L49" t="inlineStr"/>
      <c r="M49" t="inlineStr"/>
      <c r="N49" t="inlineStr"/>
      <c r="O49" t="inlineStr"/>
    </row>
    <row r="50">
      <c r="A50" t="inlineStr"/>
      <c r="B50" t="inlineStr"/>
      <c r="C50" t="inlineStr">
        <is>
          <t>'Toggle Model_Solutions'!J56</t>
        </is>
      </c>
      <c r="D50" t="n">
        <v>0.268</v>
      </c>
      <c r="E50" t="n">
        <v>0.268</v>
      </c>
      <c r="F50" t="n">
        <v>0.5</v>
      </c>
      <c r="G50" t="n">
        <v>0.5</v>
      </c>
      <c r="H50" t="inlineStr"/>
      <c r="I50" t="inlineStr"/>
      <c r="J50" t="inlineStr"/>
      <c r="K50" t="inlineStr"/>
      <c r="L50" t="inlineStr"/>
      <c r="M50" t="inlineStr"/>
      <c r="N50" t="inlineStr"/>
      <c r="O50" t="inlineStr"/>
    </row>
    <row r="51">
      <c r="A51" t="inlineStr"/>
      <c r="B51" t="inlineStr"/>
      <c r="C51" t="inlineStr">
        <is>
          <t>'Toggle Model_Solutions'!K56</t>
        </is>
      </c>
      <c r="D51" t="n">
        <v>0.273</v>
      </c>
      <c r="E51" t="n">
        <v>0.273</v>
      </c>
      <c r="F51" t="n">
        <v>0.5</v>
      </c>
      <c r="G51" t="n">
        <v>0.5</v>
      </c>
      <c r="H51" t="inlineStr"/>
      <c r="I51" t="inlineStr"/>
      <c r="J51" t="inlineStr"/>
      <c r="K51" t="inlineStr"/>
      <c r="L51" t="inlineStr"/>
      <c r="M51" t="inlineStr"/>
      <c r="N51" t="inlineStr"/>
      <c r="O51" t="inlineStr"/>
    </row>
    <row r="52">
      <c r="A52" t="inlineStr"/>
      <c r="B52" t="inlineStr"/>
      <c r="C52" t="inlineStr">
        <is>
          <t>'Toggle Model_Solutions'!L56</t>
        </is>
      </c>
      <c r="D52" t="n">
        <v>0.278</v>
      </c>
      <c r="E52" t="n">
        <v>0.278</v>
      </c>
      <c r="F52" t="n">
        <v>0.5</v>
      </c>
      <c r="G52" t="n">
        <v>0.5</v>
      </c>
      <c r="H52" t="inlineStr"/>
      <c r="I52" t="inlineStr"/>
      <c r="J52" t="inlineStr"/>
      <c r="K52" t="inlineStr"/>
      <c r="L52" t="inlineStr"/>
      <c r="M52" t="inlineStr"/>
      <c r="N52" t="inlineStr"/>
      <c r="O52" t="inlineStr"/>
    </row>
    <row r="53">
      <c r="A53" t="inlineStr"/>
      <c r="B53" t="inlineStr"/>
      <c r="C53" t="inlineStr">
        <is>
          <t>'Toggle Model_Solutions'!H86</t>
        </is>
      </c>
      <c r="D53" t="n">
        <v>2595.538486666666</v>
      </c>
      <c r="E53" t="n">
        <v>2595.538487</v>
      </c>
      <c r="F53" t="n">
        <v>0.75</v>
      </c>
      <c r="G53" t="n">
        <v>0.75</v>
      </c>
      <c r="H53" t="inlineStr"/>
      <c r="I53" t="inlineStr"/>
      <c r="J53" t="inlineStr"/>
      <c r="K53" t="inlineStr"/>
      <c r="L53" t="inlineStr"/>
      <c r="M53" t="inlineStr"/>
      <c r="N53" t="inlineStr"/>
      <c r="O53" t="inlineStr"/>
    </row>
    <row r="54">
      <c r="A54" t="inlineStr"/>
      <c r="B54" t="inlineStr"/>
      <c r="C54" t="inlineStr">
        <is>
          <t>'Toggle Model_Solutions'!I86</t>
        </is>
      </c>
      <c r="D54" t="n">
        <v>3004.331444711111</v>
      </c>
      <c r="E54" t="n">
        <v>3004.331445</v>
      </c>
      <c r="F54" t="n">
        <v>0.75</v>
      </c>
      <c r="G54" t="n">
        <v>0.75</v>
      </c>
      <c r="H54" t="inlineStr"/>
      <c r="I54" t="inlineStr"/>
      <c r="J54" t="inlineStr"/>
      <c r="K54" t="inlineStr"/>
      <c r="L54" t="inlineStr"/>
      <c r="M54" t="inlineStr"/>
      <c r="N54" t="inlineStr"/>
      <c r="O54" t="inlineStr"/>
    </row>
    <row r="55">
      <c r="A55" t="inlineStr"/>
      <c r="B55" t="inlineStr"/>
      <c r="C55" t="inlineStr">
        <is>
          <t>'Toggle Model_Solutions'!J86</t>
        </is>
      </c>
      <c r="D55" t="n">
        <v>3468.992773688296</v>
      </c>
      <c r="E55" t="n">
        <v>3468.992774</v>
      </c>
      <c r="F55" t="n">
        <v>0.75</v>
      </c>
      <c r="G55" t="n">
        <v>0.75</v>
      </c>
      <c r="H55" t="inlineStr"/>
      <c r="I55" t="inlineStr"/>
      <c r="J55" t="inlineStr"/>
      <c r="K55" t="inlineStr"/>
      <c r="L55" t="inlineStr"/>
      <c r="M55" t="inlineStr"/>
      <c r="N55" t="inlineStr"/>
      <c r="O55" t="inlineStr"/>
    </row>
    <row r="56">
      <c r="A56" t="inlineStr"/>
      <c r="B56" t="inlineStr"/>
      <c r="C56" t="inlineStr">
        <is>
          <t>'Toggle Model_Solutions'!K86</t>
        </is>
      </c>
      <c r="D56" t="n">
        <v>3992.511204335925</v>
      </c>
      <c r="E56" t="n">
        <v>3992.511204</v>
      </c>
      <c r="F56" t="n">
        <v>0.75</v>
      </c>
      <c r="G56" t="n">
        <v>0.75</v>
      </c>
      <c r="H56" t="inlineStr"/>
      <c r="I56" t="inlineStr"/>
      <c r="J56" t="inlineStr"/>
      <c r="K56" t="inlineStr"/>
      <c r="L56" t="inlineStr"/>
      <c r="M56" t="inlineStr"/>
      <c r="N56" t="inlineStr"/>
      <c r="O56" t="inlineStr"/>
    </row>
    <row r="57">
      <c r="A57" t="inlineStr"/>
      <c r="B57" t="inlineStr"/>
      <c r="C57" t="inlineStr">
        <is>
          <t>'Toggle Model_Solutions'!L86</t>
        </is>
      </c>
      <c r="D57" t="n">
        <v>4577.106785225777</v>
      </c>
      <c r="E57" t="n">
        <v>4577.106785</v>
      </c>
      <c r="F57" t="n">
        <v>0.75</v>
      </c>
      <c r="G57" t="n">
        <v>0.75</v>
      </c>
      <c r="H57" t="inlineStr"/>
      <c r="I57" t="inlineStr"/>
      <c r="J57" t="inlineStr"/>
      <c r="K57" t="inlineStr"/>
      <c r="L57" t="inlineStr"/>
      <c r="M57" t="inlineStr"/>
      <c r="N57" t="inlineStr"/>
      <c r="O57" t="inlineStr"/>
    </row>
    <row r="58">
      <c r="A58" t="inlineStr"/>
      <c r="B58" t="inlineStr"/>
      <c r="C58" t="inlineStr">
        <is>
          <t>'Toggle Model_Solutions'!H100</t>
        </is>
      </c>
      <c r="D58" t="n">
        <v>2797.944575174247</v>
      </c>
      <c r="E58" t="n">
        <v>2797.944575</v>
      </c>
      <c r="F58" t="n">
        <v>0.5</v>
      </c>
      <c r="G58" t="n">
        <v>0.5</v>
      </c>
      <c r="H58" t="inlineStr"/>
      <c r="I58" t="inlineStr"/>
      <c r="J58" t="inlineStr"/>
      <c r="K58" t="inlineStr"/>
      <c r="L58" t="inlineStr"/>
      <c r="M58" t="inlineStr"/>
      <c r="N58" t="inlineStr"/>
      <c r="O58" t="inlineStr"/>
    </row>
    <row r="59">
      <c r="A59" t="inlineStr"/>
      <c r="B59" t="inlineStr"/>
      <c r="C59" t="inlineStr">
        <is>
          <t>'Toggle Model_Solutions'!I100</t>
        </is>
      </c>
      <c r="D59" t="n">
        <v>2965.810751184765</v>
      </c>
      <c r="E59" t="n">
        <v>2965.810751</v>
      </c>
      <c r="F59" t="n">
        <v>0.5</v>
      </c>
      <c r="G59" t="n">
        <v>0.5</v>
      </c>
      <c r="H59" t="inlineStr"/>
      <c r="I59" t="inlineStr"/>
      <c r="J59" t="inlineStr"/>
      <c r="K59" t="inlineStr"/>
      <c r="L59" t="inlineStr"/>
      <c r="M59" t="inlineStr"/>
      <c r="N59" t="inlineStr"/>
      <c r="O59" t="inlineStr"/>
    </row>
    <row r="60">
      <c r="A60" t="inlineStr"/>
      <c r="B60" t="inlineStr"/>
      <c r="C60" t="inlineStr">
        <is>
          <t>'Toggle Model_Solutions'!J100</t>
        </is>
      </c>
      <c r="D60" t="n">
        <v>3151.514488092172</v>
      </c>
      <c r="E60" t="n">
        <v>3151.514488</v>
      </c>
      <c r="F60" t="n">
        <v>0.5</v>
      </c>
      <c r="G60" t="n">
        <v>0.5</v>
      </c>
      <c r="H60" t="inlineStr"/>
      <c r="I60" t="inlineStr"/>
      <c r="J60" t="inlineStr"/>
      <c r="K60" t="inlineStr"/>
      <c r="L60" t="inlineStr"/>
      <c r="M60" t="inlineStr"/>
      <c r="N60" t="inlineStr"/>
      <c r="O60" t="inlineStr"/>
    </row>
    <row r="61">
      <c r="A61" t="inlineStr"/>
      <c r="B61" t="inlineStr"/>
      <c r="C61" t="inlineStr">
        <is>
          <t>'Toggle Model_Solutions'!K100</t>
        </is>
      </c>
      <c r="D61" t="n">
        <v>3352.366795187865</v>
      </c>
      <c r="E61" t="n">
        <v>3352.366795</v>
      </c>
      <c r="F61" t="n">
        <v>0.5</v>
      </c>
      <c r="G61" t="n">
        <v>0.5</v>
      </c>
      <c r="H61" t="inlineStr"/>
      <c r="I61" t="inlineStr"/>
      <c r="J61" t="inlineStr"/>
      <c r="K61" t="inlineStr"/>
      <c r="L61" t="inlineStr"/>
      <c r="M61" t="inlineStr"/>
      <c r="N61" t="inlineStr"/>
      <c r="O61" t="inlineStr"/>
    </row>
    <row r="62">
      <c r="A62" t="inlineStr"/>
      <c r="B62" t="inlineStr"/>
      <c r="C62" t="inlineStr">
        <is>
          <t>'Toggle Model_Solutions'!L100</t>
        </is>
      </c>
      <c r="D62" t="n">
        <v>3564.81955923524</v>
      </c>
      <c r="E62" t="n">
        <v>3564.819559</v>
      </c>
      <c r="F62" t="n">
        <v>0.5</v>
      </c>
      <c r="G62" t="n">
        <v>0.5</v>
      </c>
      <c r="H62" t="inlineStr"/>
      <c r="I62" t="inlineStr"/>
      <c r="J62" t="inlineStr"/>
      <c r="K62" t="inlineStr"/>
      <c r="L62" t="inlineStr"/>
      <c r="M62" t="inlineStr"/>
      <c r="N62" t="inlineStr"/>
      <c r="O62" t="inlineStr"/>
    </row>
    <row r="63">
      <c r="A63" t="inlineStr"/>
      <c r="B63" t="inlineStr"/>
      <c r="C63" t="inlineStr">
        <is>
          <t>'Toggle Model_Solutions'!H104</t>
        </is>
      </c>
      <c r="D63" t="n">
        <v>2996.464615856667</v>
      </c>
      <c r="E63" t="n">
        <v>2996.464616</v>
      </c>
      <c r="F63" t="n">
        <v>0.75</v>
      </c>
      <c r="G63" t="n">
        <v>0.75</v>
      </c>
      <c r="H63" t="inlineStr"/>
      <c r="I63" t="inlineStr"/>
      <c r="J63" t="inlineStr"/>
      <c r="K63" t="inlineStr"/>
      <c r="L63" t="inlineStr"/>
      <c r="M63" t="inlineStr"/>
      <c r="N63" t="inlineStr"/>
      <c r="O63" t="inlineStr"/>
    </row>
    <row r="64">
      <c r="A64" t="inlineStr"/>
      <c r="B64" t="inlineStr"/>
      <c r="C64" t="inlineStr">
        <is>
          <t>'Toggle Model_Solutions'!I104</t>
        </is>
      </c>
      <c r="D64" t="n">
        <v>4186.887409462534</v>
      </c>
      <c r="E64" t="n">
        <v>4186.887409</v>
      </c>
      <c r="F64" t="n">
        <v>0.75</v>
      </c>
      <c r="G64" t="n">
        <v>0.75</v>
      </c>
      <c r="H64" t="inlineStr"/>
      <c r="I64" t="inlineStr"/>
      <c r="J64" t="inlineStr"/>
      <c r="K64" t="inlineStr"/>
      <c r="L64" t="inlineStr"/>
      <c r="M64" t="inlineStr"/>
      <c r="N64" t="inlineStr"/>
      <c r="O64" t="inlineStr"/>
    </row>
    <row r="65">
      <c r="A65" t="inlineStr"/>
      <c r="B65" t="inlineStr"/>
      <c r="C65" t="inlineStr">
        <is>
          <t>'Toggle Model_Solutions'!J104</t>
        </is>
      </c>
      <c r="D65" t="n">
        <v>5664.313060943756</v>
      </c>
      <c r="E65" t="n">
        <v>5664.313061</v>
      </c>
      <c r="F65" t="n">
        <v>0.75</v>
      </c>
      <c r="G65" t="n">
        <v>0.75</v>
      </c>
      <c r="H65" t="inlineStr"/>
      <c r="I65" t="inlineStr"/>
      <c r="J65" t="inlineStr"/>
      <c r="K65" t="inlineStr"/>
      <c r="L65" t="inlineStr"/>
      <c r="M65" t="inlineStr"/>
      <c r="N65" t="inlineStr"/>
      <c r="O65" t="inlineStr"/>
    </row>
    <row r="66">
      <c r="A66" t="inlineStr"/>
      <c r="B66" t="inlineStr"/>
      <c r="C66" t="inlineStr">
        <is>
          <t>'Toggle Model_Solutions'!K104</t>
        </is>
      </c>
      <c r="D66" t="n">
        <v>7453.660343154496</v>
      </c>
      <c r="E66" t="n">
        <v>7453.660343</v>
      </c>
      <c r="F66" t="n">
        <v>0.75</v>
      </c>
      <c r="G66" t="n">
        <v>0.75</v>
      </c>
      <c r="H66" t="inlineStr"/>
      <c r="I66" t="inlineStr"/>
      <c r="J66" t="inlineStr"/>
      <c r="K66" t="inlineStr"/>
      <c r="L66" t="inlineStr"/>
      <c r="M66" t="inlineStr"/>
      <c r="N66" t="inlineStr"/>
      <c r="O66" t="inlineStr"/>
    </row>
    <row r="67">
      <c r="A67" t="inlineStr"/>
      <c r="B67" t="inlineStr"/>
      <c r="C67" t="inlineStr">
        <is>
          <t>'Toggle Model_Solutions'!L104</t>
        </is>
      </c>
      <c r="D67" t="n">
        <v>9578.696970900499</v>
      </c>
      <c r="E67" t="n">
        <v>9578.696970999999</v>
      </c>
      <c r="F67" t="n">
        <v>0.75</v>
      </c>
      <c r="G67" t="n">
        <v>0.75</v>
      </c>
      <c r="H67" t="inlineStr"/>
      <c r="I67" t="inlineStr"/>
      <c r="J67" t="inlineStr"/>
      <c r="K67" t="inlineStr"/>
      <c r="L67" t="inlineStr"/>
      <c r="M67" t="inlineStr"/>
      <c r="N67" t="inlineStr"/>
      <c r="O67" t="inlineStr"/>
    </row>
    <row r="68">
      <c r="A68" t="inlineStr"/>
      <c r="B68" t="inlineStr"/>
      <c r="C68" t="inlineStr">
        <is>
          <t>'Toggle Model_Solutions'!H136</t>
        </is>
      </c>
      <c r="D68" t="n">
        <v>1793.811640862878</v>
      </c>
      <c r="E68" t="n">
        <v>1793.811641</v>
      </c>
      <c r="F68" t="n">
        <v>0.25</v>
      </c>
      <c r="G68" t="n">
        <v>0.25</v>
      </c>
      <c r="H68" t="inlineStr"/>
      <c r="I68" t="inlineStr"/>
      <c r="J68" t="inlineStr"/>
      <c r="K68" t="inlineStr"/>
      <c r="L68" t="inlineStr"/>
      <c r="M68" t="inlineStr"/>
      <c r="N68" t="inlineStr"/>
      <c r="O68" t="inlineStr"/>
    </row>
    <row r="69">
      <c r="A69" t="inlineStr"/>
      <c r="B69" t="inlineStr"/>
      <c r="C69" t="inlineStr">
        <is>
          <t>'Toggle Model_Solutions'!I136</t>
        </is>
      </c>
      <c r="D69" t="n">
        <v>2039.207236803818</v>
      </c>
      <c r="E69" t="n">
        <v>2039.207237</v>
      </c>
      <c r="F69" t="n">
        <v>0.25</v>
      </c>
      <c r="G69" t="n">
        <v>0.25</v>
      </c>
      <c r="H69" t="inlineStr"/>
      <c r="I69" t="inlineStr"/>
      <c r="J69" t="inlineStr"/>
      <c r="K69" t="inlineStr"/>
      <c r="L69" t="inlineStr"/>
      <c r="M69" t="inlineStr"/>
      <c r="N69" t="inlineStr"/>
      <c r="O69" t="inlineStr"/>
    </row>
    <row r="70">
      <c r="A70" t="inlineStr"/>
      <c r="B70" t="inlineStr"/>
      <c r="C70" t="inlineStr">
        <is>
          <t>'Toggle Model_Solutions'!J136</t>
        </is>
      </c>
      <c r="D70" t="n">
        <v>2389.699172037343</v>
      </c>
      <c r="E70" t="n">
        <v>2389.699172</v>
      </c>
      <c r="F70" t="n">
        <v>0.25</v>
      </c>
      <c r="G70" t="n">
        <v>0.25</v>
      </c>
      <c r="H70" t="inlineStr"/>
      <c r="I70" t="inlineStr"/>
      <c r="J70" t="inlineStr"/>
      <c r="K70" t="inlineStr"/>
      <c r="L70" t="inlineStr"/>
      <c r="M70" t="inlineStr"/>
      <c r="N70" t="inlineStr"/>
      <c r="O70" t="inlineStr"/>
    </row>
    <row r="71">
      <c r="A71" t="inlineStr"/>
      <c r="B71" t="inlineStr"/>
      <c r="C71" t="inlineStr">
        <is>
          <t>'Toggle Model_Solutions'!K136</t>
        </is>
      </c>
      <c r="D71" t="n">
        <v>2760.563008020884</v>
      </c>
      <c r="E71" t="n">
        <v>2760.563008</v>
      </c>
      <c r="F71" t="n">
        <v>0.25</v>
      </c>
      <c r="G71" t="n">
        <v>0.25</v>
      </c>
      <c r="H71" t="inlineStr"/>
      <c r="I71" t="inlineStr"/>
      <c r="J71" t="inlineStr"/>
      <c r="K71" t="inlineStr"/>
      <c r="L71" t="inlineStr"/>
      <c r="M71" t="inlineStr"/>
      <c r="N71" t="inlineStr"/>
      <c r="O71" t="inlineStr"/>
    </row>
    <row r="72">
      <c r="A72" t="inlineStr"/>
      <c r="B72" t="inlineStr"/>
      <c r="C72" t="inlineStr">
        <is>
          <t>'Toggle Model_Solutions'!L136</t>
        </is>
      </c>
      <c r="D72" t="n">
        <v>3169.475918269246</v>
      </c>
      <c r="E72" t="n">
        <v>3169.475918</v>
      </c>
      <c r="F72" t="n">
        <v>0.25</v>
      </c>
      <c r="G72" t="n">
        <v>0.25</v>
      </c>
      <c r="H72" t="inlineStr"/>
      <c r="I72" t="inlineStr"/>
      <c r="J72" t="inlineStr"/>
      <c r="K72" t="inlineStr"/>
      <c r="L72" t="inlineStr"/>
      <c r="M72" t="inlineStr"/>
      <c r="N72" t="inlineStr"/>
      <c r="O72" t="inlineStr"/>
    </row>
    <row r="73">
      <c r="A73" t="inlineStr"/>
      <c r="B73" t="inlineStr"/>
      <c r="C73" t="inlineStr">
        <is>
          <t>'Toggle Model_Solutions'!H140</t>
        </is>
      </c>
      <c r="D73" t="n">
        <v>-740.5378666666667</v>
      </c>
      <c r="E73" t="n">
        <v>-740.5378667</v>
      </c>
      <c r="F73" t="n">
        <v>0.25</v>
      </c>
      <c r="G73" t="n">
        <v>0.25</v>
      </c>
      <c r="H73" t="inlineStr"/>
      <c r="I73" t="inlineStr"/>
      <c r="J73" t="inlineStr"/>
      <c r="K73" t="inlineStr"/>
      <c r="L73" t="inlineStr"/>
      <c r="M73" t="inlineStr"/>
      <c r="N73" t="inlineStr"/>
      <c r="O73" t="inlineStr"/>
    </row>
    <row r="74">
      <c r="A74" t="inlineStr"/>
      <c r="B74" t="inlineStr"/>
      <c r="C74" t="inlineStr">
        <is>
          <t>'Toggle Model_Solutions'!I140</t>
        </is>
      </c>
      <c r="D74" t="n">
        <v>-851.2350304444444</v>
      </c>
      <c r="E74" t="n">
        <v>-851.2350304</v>
      </c>
      <c r="F74" t="n">
        <v>0.25</v>
      </c>
      <c r="G74" t="n">
        <v>0.25</v>
      </c>
      <c r="H74" t="inlineStr"/>
      <c r="I74" t="inlineStr"/>
      <c r="J74" t="inlineStr"/>
      <c r="K74" t="inlineStr"/>
      <c r="L74" t="inlineStr"/>
      <c r="M74" t="inlineStr"/>
      <c r="N74" t="inlineStr"/>
      <c r="O74" t="inlineStr"/>
    </row>
    <row r="75">
      <c r="A75" t="inlineStr"/>
      <c r="B75" t="inlineStr"/>
      <c r="C75" t="inlineStr">
        <is>
          <t>'Toggle Model_Solutions'!J140</t>
        </is>
      </c>
      <c r="D75" t="n">
        <v>-967.4766673718518</v>
      </c>
      <c r="E75" t="n">
        <v>-967.4766674</v>
      </c>
      <c r="F75" t="n">
        <v>0.25</v>
      </c>
      <c r="G75" t="n">
        <v>0.25</v>
      </c>
      <c r="H75" t="inlineStr"/>
      <c r="I75" t="inlineStr"/>
      <c r="J75" t="inlineStr"/>
      <c r="K75" t="inlineStr"/>
      <c r="L75" t="inlineStr"/>
      <c r="M75" t="inlineStr"/>
      <c r="N75" t="inlineStr"/>
      <c r="O75" t="inlineStr"/>
    </row>
    <row r="76">
      <c r="A76" t="inlineStr"/>
      <c r="B76" t="inlineStr"/>
      <c r="C76" t="inlineStr">
        <is>
          <t>'Toggle Model_Solutions'!K140</t>
        </is>
      </c>
      <c r="D76" t="n">
        <v>-1089.916134811398</v>
      </c>
      <c r="E76" t="n">
        <v>-1089.916135</v>
      </c>
      <c r="F76" t="n">
        <v>0.25</v>
      </c>
      <c r="G76" t="n">
        <v>0.25</v>
      </c>
      <c r="H76" t="inlineStr"/>
      <c r="I76" t="inlineStr"/>
      <c r="J76" t="inlineStr"/>
      <c r="K76" t="inlineStr"/>
      <c r="L76" t="inlineStr"/>
      <c r="M76" t="inlineStr"/>
      <c r="N76" t="inlineStr"/>
      <c r="O76" t="inlineStr"/>
    </row>
    <row r="77">
      <c r="A77" t="inlineStr"/>
      <c r="B77" t="inlineStr"/>
      <c r="C77" t="inlineStr">
        <is>
          <t>'Toggle Model_Solutions'!L140</t>
        </is>
      </c>
      <c r="D77" t="n">
        <v>-1216.950737908961</v>
      </c>
      <c r="E77" t="n">
        <v>-1216.950738</v>
      </c>
      <c r="F77" t="n">
        <v>0.25</v>
      </c>
      <c r="G77" t="n">
        <v>0.25</v>
      </c>
      <c r="H77" t="inlineStr"/>
      <c r="I77" t="inlineStr"/>
      <c r="J77" t="inlineStr"/>
      <c r="K77" t="inlineStr"/>
      <c r="L77" t="inlineStr"/>
      <c r="M77" t="inlineStr"/>
      <c r="N77" t="inlineStr"/>
      <c r="O77" t="inlineStr"/>
    </row>
    <row r="78">
      <c r="A78" t="inlineStr"/>
      <c r="B78" t="inlineStr"/>
      <c r="C78" t="inlineStr">
        <is>
          <t>'Toggle Model_Solutions'!H146</t>
        </is>
      </c>
      <c r="D78" t="n">
        <v>-449</v>
      </c>
      <c r="E78" t="n">
        <v>-449</v>
      </c>
      <c r="F78" t="n">
        <v>0.25</v>
      </c>
      <c r="G78" t="n">
        <v>0.25</v>
      </c>
      <c r="H78" t="inlineStr"/>
      <c r="I78" t="inlineStr"/>
      <c r="J78" t="inlineStr"/>
      <c r="K78" t="inlineStr"/>
      <c r="L78" t="inlineStr"/>
      <c r="M78" t="inlineStr"/>
      <c r="N78" t="inlineStr"/>
      <c r="O78" t="inlineStr"/>
    </row>
    <row r="79">
      <c r="A79" t="inlineStr"/>
      <c r="B79" t="inlineStr"/>
      <c r="C79" t="inlineStr">
        <is>
          <t>'Toggle Model_Solutions'!I146</t>
        </is>
      </c>
      <c r="D79" t="n">
        <v>-549</v>
      </c>
      <c r="E79" t="n">
        <v>-549</v>
      </c>
      <c r="F79" t="n">
        <v>0.25</v>
      </c>
      <c r="G79" t="n">
        <v>0.25</v>
      </c>
      <c r="H79" t="inlineStr"/>
      <c r="I79" t="inlineStr"/>
      <c r="J79" t="inlineStr"/>
      <c r="K79" t="inlineStr"/>
      <c r="L79" t="inlineStr"/>
      <c r="M79" t="inlineStr"/>
      <c r="N79" t="inlineStr"/>
      <c r="O79" t="inlineStr"/>
    </row>
    <row r="80">
      <c r="A80" t="inlineStr"/>
      <c r="B80" t="inlineStr"/>
      <c r="C80" t="inlineStr">
        <is>
          <t>'Toggle Model_Solutions'!J146</t>
        </is>
      </c>
      <c r="D80" t="n">
        <v>-549</v>
      </c>
      <c r="E80" t="n">
        <v>-549</v>
      </c>
      <c r="F80" t="n">
        <v>0.25</v>
      </c>
      <c r="G80" t="n">
        <v>0.25</v>
      </c>
      <c r="H80" t="inlineStr"/>
      <c r="I80" t="inlineStr"/>
      <c r="J80" t="inlineStr"/>
      <c r="K80" t="inlineStr"/>
      <c r="L80" t="inlineStr"/>
      <c r="M80" t="inlineStr"/>
      <c r="N80" t="inlineStr"/>
      <c r="O80" t="inlineStr"/>
    </row>
    <row r="81">
      <c r="A81" t="inlineStr"/>
      <c r="B81" t="inlineStr"/>
      <c r="C81" t="inlineStr">
        <is>
          <t>'Toggle Model_Solutions'!K146</t>
        </is>
      </c>
      <c r="D81" t="n">
        <v>-549</v>
      </c>
      <c r="E81" t="n">
        <v>-549</v>
      </c>
      <c r="F81" t="n">
        <v>0.25</v>
      </c>
      <c r="G81" t="n">
        <v>0.25</v>
      </c>
      <c r="H81" t="inlineStr"/>
      <c r="I81" t="inlineStr"/>
      <c r="J81" t="inlineStr"/>
      <c r="K81" t="inlineStr"/>
      <c r="L81" t="inlineStr"/>
      <c r="M81" t="inlineStr"/>
      <c r="N81" t="inlineStr"/>
      <c r="O81" t="inlineStr"/>
    </row>
    <row r="82">
      <c r="A82" t="inlineStr"/>
      <c r="B82" t="inlineStr"/>
      <c r="C82" t="inlineStr">
        <is>
          <t>'Toggle Model_Solutions'!H146</t>
        </is>
      </c>
      <c r="D82" t="n">
        <v>-449</v>
      </c>
      <c r="E82" t="n">
        <v>-449</v>
      </c>
      <c r="F82" t="n">
        <v>0.25</v>
      </c>
      <c r="G82" t="n">
        <v>0.25</v>
      </c>
      <c r="H82" t="inlineStr"/>
      <c r="I82" t="inlineStr"/>
      <c r="J82" t="inlineStr"/>
      <c r="K82" t="inlineStr"/>
      <c r="L82" t="inlineStr"/>
      <c r="M82" t="inlineStr"/>
      <c r="N82" t="inlineStr"/>
      <c r="O82" t="inlineStr"/>
    </row>
    <row r="83">
      <c r="A83" t="inlineStr"/>
      <c r="B83" t="inlineStr"/>
      <c r="C83" t="inlineStr">
        <is>
          <t>'Toggle Model_Solutions'!I148</t>
        </is>
      </c>
      <c r="D83" t="n">
        <v>1356.273774196211</v>
      </c>
      <c r="E83" t="n">
        <v>1356.273774</v>
      </c>
      <c r="F83" t="n">
        <v>0.25</v>
      </c>
      <c r="G83" t="n">
        <v>0.25</v>
      </c>
      <c r="H83" t="inlineStr"/>
      <c r="I83" t="inlineStr"/>
      <c r="J83" t="inlineStr"/>
      <c r="K83" t="inlineStr"/>
      <c r="L83" t="inlineStr"/>
      <c r="M83" t="inlineStr"/>
      <c r="N83" t="inlineStr"/>
      <c r="O83" t="inlineStr"/>
    </row>
    <row r="84">
      <c r="A84" t="inlineStr"/>
      <c r="B84" t="inlineStr"/>
      <c r="C84" t="inlineStr">
        <is>
          <t>'Toggle Model_Solutions'!J148</t>
        </is>
      </c>
      <c r="D84" t="n">
        <v>1995.245980555585</v>
      </c>
      <c r="E84" t="n">
        <v>1995.245981</v>
      </c>
      <c r="F84" t="n">
        <v>0.25</v>
      </c>
      <c r="G84" t="n">
        <v>0.25</v>
      </c>
      <c r="H84" t="inlineStr"/>
      <c r="I84" t="inlineStr"/>
      <c r="J84" t="inlineStr"/>
      <c r="K84" t="inlineStr"/>
      <c r="L84" t="inlineStr"/>
      <c r="M84" t="inlineStr"/>
      <c r="N84" t="inlineStr"/>
      <c r="O84" t="inlineStr"/>
    </row>
    <row r="85">
      <c r="A85" t="inlineStr"/>
      <c r="B85" t="inlineStr"/>
      <c r="C85" t="inlineStr">
        <is>
          <t>'Toggle Model_Solutions'!K148</t>
        </is>
      </c>
      <c r="D85" t="n">
        <v>2868.468485221077</v>
      </c>
      <c r="E85" t="n">
        <v>2868.468485</v>
      </c>
      <c r="F85" t="n">
        <v>0.25</v>
      </c>
      <c r="G85" t="n">
        <v>0.25</v>
      </c>
      <c r="H85" t="inlineStr"/>
      <c r="I85" t="inlineStr"/>
      <c r="J85" t="inlineStr"/>
      <c r="K85" t="inlineStr"/>
      <c r="L85" t="inlineStr"/>
      <c r="M85" t="inlineStr"/>
      <c r="N85" t="inlineStr"/>
      <c r="O85" t="inlineStr"/>
    </row>
    <row r="86">
      <c r="A86" t="inlineStr"/>
      <c r="B86" t="inlineStr"/>
      <c r="C86" t="inlineStr">
        <is>
          <t>'Toggle Model_Solutions'!L148</t>
        </is>
      </c>
      <c r="D86" t="n">
        <v>3990.115358430563</v>
      </c>
      <c r="E86" t="n">
        <v>3990.115358</v>
      </c>
      <c r="F86" t="n">
        <v>0.25</v>
      </c>
      <c r="G86" t="n">
        <v>0.25</v>
      </c>
      <c r="H86" t="inlineStr"/>
      <c r="I86" t="inlineStr"/>
      <c r="J86" t="inlineStr"/>
      <c r="K86" t="inlineStr"/>
      <c r="L86" t="inlineStr"/>
      <c r="M86" t="inlineStr"/>
      <c r="N86" t="inlineStr"/>
      <c r="O86" t="inlineStr"/>
    </row>
    <row r="87">
      <c r="A87" t="inlineStr"/>
      <c r="B87" t="inlineStr"/>
      <c r="C87" t="inlineStr">
        <is>
          <t>'Toggle Model_Solutions'!H149</t>
        </is>
      </c>
      <c r="D87" t="n">
        <v>604.273774196211</v>
      </c>
      <c r="E87" t="n">
        <v>604.2737742</v>
      </c>
      <c r="F87" t="n">
        <v>0.25</v>
      </c>
      <c r="G87" t="n">
        <v>0.25</v>
      </c>
      <c r="H87" t="inlineStr"/>
      <c r="I87" t="inlineStr"/>
      <c r="J87" t="inlineStr"/>
      <c r="K87" t="inlineStr"/>
      <c r="L87" t="inlineStr"/>
      <c r="M87" t="inlineStr"/>
      <c r="N87" t="inlineStr"/>
      <c r="O87" t="inlineStr"/>
    </row>
    <row r="88">
      <c r="A88" t="inlineStr"/>
      <c r="B88" t="inlineStr"/>
      <c r="C88" t="inlineStr">
        <is>
          <t>'Toggle Model_Solutions'!I149</t>
        </is>
      </c>
      <c r="D88" t="n">
        <v>638.972206359374</v>
      </c>
      <c r="E88" t="n">
        <v>638.9722064</v>
      </c>
      <c r="F88" t="n">
        <v>0.25</v>
      </c>
      <c r="G88" t="n">
        <v>0.25</v>
      </c>
      <c r="H88" t="inlineStr"/>
      <c r="I88" t="inlineStr"/>
      <c r="J88" t="inlineStr"/>
      <c r="K88" t="inlineStr"/>
      <c r="L88" t="inlineStr"/>
      <c r="M88" t="inlineStr"/>
      <c r="N88" t="inlineStr"/>
      <c r="O88" t="inlineStr"/>
    </row>
    <row r="89">
      <c r="A89" t="inlineStr"/>
      <c r="B89" t="inlineStr"/>
      <c r="C89" t="inlineStr">
        <is>
          <t>'Toggle Model_Solutions'!J149</t>
        </is>
      </c>
      <c r="D89" t="n">
        <v>873.2225046654917</v>
      </c>
      <c r="E89" t="n">
        <v>873.2225046999999</v>
      </c>
      <c r="F89" t="n">
        <v>0.25</v>
      </c>
      <c r="G89" t="n">
        <v>0.25</v>
      </c>
      <c r="H89" t="inlineStr"/>
      <c r="I89" t="inlineStr"/>
      <c r="J89" t="inlineStr"/>
      <c r="K89" t="inlineStr"/>
      <c r="L89" t="inlineStr"/>
      <c r="M89" t="inlineStr"/>
      <c r="N89" t="inlineStr"/>
      <c r="O89" t="inlineStr"/>
    </row>
    <row r="90">
      <c r="A90" t="inlineStr"/>
      <c r="B90" t="inlineStr"/>
      <c r="C90" t="inlineStr">
        <is>
          <t>'Toggle Model_Solutions'!K149</t>
        </is>
      </c>
      <c r="D90" t="n">
        <v>1121.646873209486</v>
      </c>
      <c r="E90" t="n">
        <v>1121.646873</v>
      </c>
      <c r="F90" t="n">
        <v>0.25</v>
      </c>
      <c r="G90" t="n">
        <v>0.25</v>
      </c>
      <c r="H90" t="inlineStr"/>
      <c r="I90" t="inlineStr"/>
      <c r="J90" t="inlineStr"/>
      <c r="K90" t="inlineStr"/>
      <c r="L90" t="inlineStr"/>
      <c r="M90" t="inlineStr"/>
      <c r="N90" t="inlineStr"/>
      <c r="O90" t="inlineStr"/>
    </row>
    <row r="91">
      <c r="A91" t="inlineStr"/>
      <c r="B91" t="inlineStr"/>
      <c r="C91" t="inlineStr">
        <is>
          <t>'Toggle Model_Solutions'!L149</t>
        </is>
      </c>
      <c r="D91" t="n">
        <v>1403.525180360285</v>
      </c>
      <c r="E91" t="n">
        <v>1403.52518</v>
      </c>
      <c r="F91" t="n">
        <v>0.25</v>
      </c>
      <c r="G91" t="n">
        <v>0.25</v>
      </c>
      <c r="H91" t="inlineStr"/>
      <c r="I91" t="inlineStr"/>
      <c r="J91" t="inlineStr"/>
      <c r="K91" t="inlineStr"/>
      <c r="L91" t="inlineStr"/>
      <c r="M91" t="inlineStr"/>
      <c r="N91" t="inlineStr"/>
      <c r="O91" t="inlineStr"/>
    </row>
    <row r="92">
      <c r="A92" t="inlineStr"/>
      <c r="B92" t="inlineStr"/>
      <c r="C92" t="inlineStr">
        <is>
          <t>'Toggle Model_Solutions'!H150</t>
        </is>
      </c>
      <c r="D92" t="n">
        <v>1356.273774196211</v>
      </c>
      <c r="E92" t="n">
        <v>1356.273774</v>
      </c>
      <c r="F92" t="n">
        <v>0.25</v>
      </c>
      <c r="G92" t="n">
        <v>0.25</v>
      </c>
      <c r="H92" t="inlineStr"/>
      <c r="I92" t="inlineStr"/>
      <c r="J92" t="inlineStr"/>
      <c r="K92" t="inlineStr"/>
      <c r="L92" t="inlineStr"/>
      <c r="M92" t="inlineStr"/>
      <c r="N92" t="inlineStr"/>
      <c r="O92" t="inlineStr"/>
    </row>
    <row r="93">
      <c r="A93" t="inlineStr"/>
      <c r="B93" t="inlineStr"/>
      <c r="C93" t="inlineStr">
        <is>
          <t>'Toggle Model_Solutions'!I150</t>
        </is>
      </c>
      <c r="D93" t="n">
        <v>1995.245980555585</v>
      </c>
      <c r="E93" t="n">
        <v>1995.245981</v>
      </c>
      <c r="F93" t="n">
        <v>0.25</v>
      </c>
      <c r="G93" t="n">
        <v>0.25</v>
      </c>
      <c r="H93" t="inlineStr"/>
      <c r="I93" t="inlineStr"/>
      <c r="J93" t="inlineStr"/>
      <c r="K93" t="inlineStr"/>
      <c r="L93" t="inlineStr"/>
      <c r="M93" t="inlineStr"/>
      <c r="N93" t="inlineStr"/>
      <c r="O93" t="inlineStr"/>
    </row>
    <row r="94">
      <c r="A94" t="inlineStr"/>
      <c r="B94" t="inlineStr"/>
      <c r="C94" t="inlineStr">
        <is>
          <t>'Toggle Model_Solutions'!J150</t>
        </is>
      </c>
      <c r="D94" t="n">
        <v>2868.468485221077</v>
      </c>
      <c r="E94" t="n">
        <v>2868.468485</v>
      </c>
      <c r="F94" t="n">
        <v>0.25</v>
      </c>
      <c r="G94" t="n">
        <v>0.25</v>
      </c>
      <c r="H94" t="inlineStr"/>
      <c r="I94" t="inlineStr"/>
      <c r="J94" t="inlineStr"/>
      <c r="K94" t="inlineStr"/>
      <c r="L94" t="inlineStr"/>
      <c r="M94" t="inlineStr"/>
      <c r="N94" t="inlineStr"/>
      <c r="O94" t="inlineStr"/>
    </row>
    <row r="95">
      <c r="A95" t="inlineStr"/>
      <c r="B95" t="inlineStr"/>
      <c r="C95" t="inlineStr">
        <is>
          <t>'Toggle Model_Solutions'!K150</t>
        </is>
      </c>
      <c r="D95" t="n">
        <v>3990.115358430563</v>
      </c>
      <c r="E95" t="n">
        <v>3990.115358</v>
      </c>
      <c r="F95" t="n">
        <v>0.25</v>
      </c>
      <c r="G95" t="n">
        <v>0.25</v>
      </c>
      <c r="H95" t="inlineStr"/>
      <c r="I95" t="inlineStr"/>
      <c r="J95" t="inlineStr"/>
      <c r="K95" t="inlineStr"/>
      <c r="L95" t="inlineStr"/>
      <c r="M95" t="inlineStr"/>
      <c r="N95" t="inlineStr"/>
      <c r="O95" t="inlineStr"/>
    </row>
    <row r="96">
      <c r="A96" t="inlineStr"/>
      <c r="B96" t="inlineStr"/>
      <c r="C96" t="inlineStr">
        <is>
          <t>'Toggle Model_Solutions'!L150</t>
        </is>
      </c>
      <c r="D96" t="n">
        <v>5393.640538790848</v>
      </c>
      <c r="E96" t="n">
        <v>5393.640539</v>
      </c>
      <c r="F96" t="n">
        <v>0.25</v>
      </c>
      <c r="G96" t="n">
        <v>0.25</v>
      </c>
      <c r="H96" t="inlineStr"/>
      <c r="I96" t="inlineStr"/>
      <c r="J96" t="inlineStr"/>
      <c r="K96" t="inlineStr"/>
      <c r="L96" t="inlineStr"/>
      <c r="M96" t="inlineStr"/>
      <c r="N96" t="inlineStr"/>
      <c r="O96" t="inlineStr"/>
    </row>
    <row r="97">
      <c r="A97" t="inlineStr"/>
      <c r="B97" t="inlineStr"/>
      <c r="C97" t="inlineStr">
        <is>
          <t>'Toggle Valuation_Solution'!G12</t>
        </is>
      </c>
      <c r="D97" t="n">
        <v>27330.50283597</v>
      </c>
      <c r="E97" t="n">
        <v>27330.50284</v>
      </c>
      <c r="F97" t="n">
        <v>0.5</v>
      </c>
      <c r="G97" t="n">
        <v>0.5</v>
      </c>
      <c r="H97" t="inlineStr"/>
      <c r="I97" t="inlineStr"/>
      <c r="J97" t="inlineStr"/>
      <c r="K97" t="inlineStr"/>
      <c r="L97" t="inlineStr"/>
      <c r="M97" t="inlineStr"/>
      <c r="N97" t="inlineStr"/>
      <c r="O97" t="inlineStr"/>
    </row>
    <row r="98">
      <c r="A98" t="inlineStr"/>
      <c r="B98" t="inlineStr"/>
      <c r="C98" t="inlineStr">
        <is>
          <t>'Toggle Valuation_Solution'!G14</t>
        </is>
      </c>
      <c r="D98" t="n">
        <v>109368.2256</v>
      </c>
      <c r="E98" t="n">
        <v>109368.2256</v>
      </c>
      <c r="F98" t="n">
        <v>0.5</v>
      </c>
      <c r="G98" t="n">
        <v>0.5</v>
      </c>
      <c r="H98" t="inlineStr"/>
      <c r="I98" t="inlineStr"/>
      <c r="J98" t="inlineStr"/>
      <c r="K98" t="inlineStr"/>
      <c r="L98" t="inlineStr"/>
      <c r="M98" t="inlineStr"/>
      <c r="N98" t="inlineStr"/>
      <c r="O98" t="inlineStr"/>
    </row>
    <row r="99">
      <c r="A99" t="inlineStr"/>
      <c r="B99" t="inlineStr"/>
      <c r="C99" t="inlineStr">
        <is>
          <t>'Toggle Valuation_Solution'!G15</t>
        </is>
      </c>
      <c r="D99" t="n">
        <v>11283.636</v>
      </c>
      <c r="E99" t="n">
        <v>11283.636</v>
      </c>
      <c r="F99" t="n">
        <v>0.5</v>
      </c>
      <c r="G99" t="n">
        <v>0.5</v>
      </c>
      <c r="H99" t="inlineStr"/>
      <c r="I99" t="inlineStr"/>
      <c r="J99" t="inlineStr"/>
      <c r="K99" t="inlineStr"/>
      <c r="L99" t="inlineStr"/>
      <c r="M99" t="inlineStr"/>
      <c r="N99" t="inlineStr"/>
      <c r="O99" t="inlineStr"/>
    </row>
    <row r="100">
      <c r="A100" t="inlineStr"/>
      <c r="B100" t="inlineStr"/>
      <c r="C100" t="inlineStr">
        <is>
          <t>'Toggle Valuation_Solution'!G16</t>
        </is>
      </c>
      <c r="D100" t="n">
        <v>10269.1716</v>
      </c>
      <c r="E100" t="n">
        <v>10269.1716</v>
      </c>
      <c r="F100" t="n">
        <v>0.5</v>
      </c>
      <c r="G100" t="n">
        <v>0.5</v>
      </c>
      <c r="H100" t="inlineStr"/>
      <c r="I100" t="inlineStr"/>
      <c r="J100" t="inlineStr"/>
      <c r="K100" t="inlineStr"/>
      <c r="L100" t="inlineStr"/>
      <c r="M100" t="inlineStr"/>
      <c r="N100" t="inlineStr"/>
      <c r="O100" t="inlineStr"/>
    </row>
    <row r="101">
      <c r="A101" t="inlineStr"/>
      <c r="B101" t="inlineStr"/>
      <c r="C101" t="inlineStr">
        <is>
          <t>'Toggle Valuation_Solution'!G17</t>
        </is>
      </c>
      <c r="D101" t="n">
        <v>5049.609399999999</v>
      </c>
      <c r="E101" t="n">
        <v>5049.6094</v>
      </c>
      <c r="F101" t="n">
        <v>0.5</v>
      </c>
      <c r="G101" t="n">
        <v>0.5</v>
      </c>
      <c r="H101" t="inlineStr"/>
      <c r="I101" t="inlineStr"/>
      <c r="J101" t="inlineStr"/>
      <c r="K101" t="inlineStr"/>
      <c r="L101" t="inlineStr"/>
      <c r="M101" t="inlineStr"/>
      <c r="N101" t="inlineStr"/>
      <c r="O101" t="inlineStr"/>
    </row>
    <row r="102">
      <c r="A102" t="inlineStr"/>
      <c r="B102" t="inlineStr"/>
      <c r="C102" t="inlineStr">
        <is>
          <t>'Toggle Valuation_Solution'!G18</t>
        </is>
      </c>
      <c r="D102" t="n">
        <v>2968.2</v>
      </c>
      <c r="E102" t="n">
        <v>2968.2</v>
      </c>
      <c r="F102" t="n">
        <v>0.5</v>
      </c>
      <c r="G102" t="n">
        <v>0.5</v>
      </c>
      <c r="H102" t="inlineStr"/>
      <c r="I102" t="inlineStr"/>
      <c r="J102" t="inlineStr"/>
      <c r="K102" t="inlineStr"/>
      <c r="L102" t="inlineStr"/>
      <c r="M102" t="inlineStr"/>
      <c r="N102" t="inlineStr"/>
      <c r="O102" t="inlineStr"/>
    </row>
    <row r="103">
      <c r="A103" t="inlineStr"/>
      <c r="B103" t="inlineStr"/>
      <c r="C103" t="inlineStr">
        <is>
          <t>'Toggle Valuation_Solution'!G19</t>
        </is>
      </c>
      <c r="D103" t="n">
        <v>4623.184</v>
      </c>
      <c r="E103" t="n">
        <v>4623.184</v>
      </c>
      <c r="F103" t="n">
        <v>0.5</v>
      </c>
      <c r="G103" t="n">
        <v>0.5</v>
      </c>
      <c r="H103" t="inlineStr"/>
      <c r="I103" t="inlineStr"/>
      <c r="J103" t="inlineStr"/>
      <c r="K103" t="inlineStr"/>
      <c r="L103" t="inlineStr"/>
      <c r="M103" t="inlineStr"/>
      <c r="N103" t="inlineStr"/>
      <c r="O103" t="inlineStr"/>
    </row>
    <row r="104">
      <c r="A104" t="inlineStr"/>
      <c r="B104" t="inlineStr"/>
      <c r="C104" t="inlineStr">
        <is>
          <t>'Toggle Valuation_Solution'!G20</t>
        </is>
      </c>
      <c r="D104" t="n">
        <v>4024.606000000001</v>
      </c>
      <c r="E104" t="n">
        <v>4024.606</v>
      </c>
      <c r="F104" t="n">
        <v>0.5</v>
      </c>
      <c r="G104" t="n">
        <v>0.5</v>
      </c>
      <c r="H104" t="inlineStr"/>
      <c r="I104" t="inlineStr"/>
      <c r="J104" t="inlineStr"/>
      <c r="K104" t="inlineStr"/>
      <c r="L104" t="inlineStr"/>
      <c r="M104" t="inlineStr"/>
      <c r="N104" t="inlineStr"/>
      <c r="O104" t="inlineStr"/>
    </row>
    <row r="105">
      <c r="A105" t="inlineStr"/>
      <c r="B105" t="inlineStr"/>
      <c r="C105" t="inlineStr">
        <is>
          <t>'Toggle Valuation_Solution'!J12</t>
        </is>
      </c>
      <c r="D105" t="n">
        <v>27698.50283597</v>
      </c>
      <c r="E105" t="n">
        <v>27698.50284</v>
      </c>
      <c r="F105" t="n">
        <v>0.5</v>
      </c>
      <c r="G105" t="n">
        <v>0.5</v>
      </c>
      <c r="H105" t="inlineStr"/>
      <c r="I105" t="inlineStr"/>
      <c r="J105" t="inlineStr"/>
      <c r="K105" t="inlineStr"/>
      <c r="L105" t="inlineStr"/>
      <c r="M105" t="inlineStr"/>
      <c r="N105" t="inlineStr"/>
      <c r="O105" t="inlineStr"/>
    </row>
    <row r="106">
      <c r="A106" t="inlineStr"/>
      <c r="B106" t="inlineStr"/>
      <c r="C106" t="inlineStr">
        <is>
          <t>'Toggle Valuation_Solution'!J14</t>
        </is>
      </c>
      <c r="D106" t="n">
        <v>109738.2256</v>
      </c>
      <c r="E106" t="n">
        <v>109738.2256</v>
      </c>
      <c r="F106" t="n">
        <v>0.5</v>
      </c>
      <c r="G106" t="n">
        <v>0.5</v>
      </c>
      <c r="H106" t="inlineStr"/>
      <c r="I106" t="inlineStr"/>
      <c r="J106" t="inlineStr"/>
      <c r="K106" t="inlineStr"/>
      <c r="L106" t="inlineStr"/>
      <c r="M106" t="inlineStr"/>
      <c r="N106" t="inlineStr"/>
      <c r="O106" t="inlineStr"/>
    </row>
    <row r="107">
      <c r="A107" t="inlineStr"/>
      <c r="B107" t="inlineStr"/>
      <c r="C107" t="inlineStr">
        <is>
          <t>'Toggle Valuation_Solution'!J15</t>
        </is>
      </c>
      <c r="D107" t="n">
        <v>11607.39389230108</v>
      </c>
      <c r="E107" t="n">
        <v>11607.39389</v>
      </c>
      <c r="F107" t="n">
        <v>0.5</v>
      </c>
      <c r="G107" t="n">
        <v>0.5</v>
      </c>
      <c r="H107" t="inlineStr"/>
      <c r="I107" t="inlineStr"/>
      <c r="J107" t="inlineStr"/>
      <c r="K107" t="inlineStr"/>
      <c r="L107" t="inlineStr"/>
      <c r="M107" t="inlineStr"/>
      <c r="N107" t="inlineStr"/>
      <c r="O107" t="inlineStr"/>
    </row>
    <row r="108">
      <c r="A108" t="inlineStr"/>
      <c r="B108" t="inlineStr"/>
      <c r="C108" t="inlineStr">
        <is>
          <t>'Toggle Valuation_Solution'!J16</t>
        </is>
      </c>
      <c r="D108" t="n">
        <v>10906.3316</v>
      </c>
      <c r="E108" t="n">
        <v>10906.3316</v>
      </c>
      <c r="F108" t="n">
        <v>0.5</v>
      </c>
      <c r="G108" t="n">
        <v>0.5</v>
      </c>
      <c r="H108" t="inlineStr"/>
      <c r="I108" t="inlineStr"/>
      <c r="J108" t="inlineStr"/>
      <c r="K108" t="inlineStr"/>
      <c r="L108" t="inlineStr"/>
      <c r="M108" t="inlineStr"/>
      <c r="N108" t="inlineStr"/>
      <c r="O108" t="inlineStr"/>
    </row>
    <row r="109">
      <c r="A109" t="inlineStr"/>
      <c r="B109" t="inlineStr"/>
      <c r="C109" t="inlineStr">
        <is>
          <t>'Toggle Valuation_Solution'!J17</t>
        </is>
      </c>
      <c r="D109" t="n">
        <v>11805.9144</v>
      </c>
      <c r="E109" t="n">
        <v>11805.9144</v>
      </c>
      <c r="F109" t="n">
        <v>0.5</v>
      </c>
      <c r="G109" t="n">
        <v>0.5</v>
      </c>
      <c r="H109" t="inlineStr"/>
      <c r="I109" t="inlineStr"/>
      <c r="J109" t="inlineStr"/>
      <c r="K109" t="inlineStr"/>
      <c r="L109" t="inlineStr"/>
      <c r="M109" t="inlineStr"/>
      <c r="N109" t="inlineStr"/>
      <c r="O109" t="inlineStr"/>
    </row>
    <row r="110">
      <c r="A110" t="inlineStr"/>
      <c r="B110" t="inlineStr"/>
      <c r="C110" t="inlineStr">
        <is>
          <t>'Toggle Valuation_Solution'!J18</t>
        </is>
      </c>
      <c r="D110" t="n">
        <v>3552.297</v>
      </c>
      <c r="E110" t="n">
        <v>3552.297</v>
      </c>
      <c r="F110" t="n">
        <v>0.5</v>
      </c>
      <c r="G110" t="n">
        <v>0.5</v>
      </c>
      <c r="H110" t="inlineStr"/>
      <c r="I110" t="inlineStr"/>
      <c r="J110" t="inlineStr"/>
      <c r="K110" t="inlineStr"/>
      <c r="L110" t="inlineStr"/>
      <c r="M110" t="inlineStr"/>
      <c r="N110" t="inlineStr"/>
      <c r="O110" t="inlineStr"/>
    </row>
    <row r="111">
      <c r="A111" t="inlineStr"/>
      <c r="B111" t="inlineStr"/>
      <c r="C111" t="inlineStr">
        <is>
          <t>'Toggle Valuation_Solution'!J19</t>
        </is>
      </c>
      <c r="D111" t="n">
        <v>4247.312</v>
      </c>
      <c r="E111" t="n">
        <v>4247.312</v>
      </c>
      <c r="F111" t="n">
        <v>0.5</v>
      </c>
      <c r="G111" t="n">
        <v>0.5</v>
      </c>
      <c r="H111" t="inlineStr"/>
      <c r="I111" t="inlineStr"/>
      <c r="J111" t="inlineStr"/>
      <c r="K111" t="inlineStr"/>
      <c r="L111" t="inlineStr"/>
      <c r="M111" t="inlineStr"/>
      <c r="N111" t="inlineStr"/>
      <c r="O111" t="inlineStr"/>
    </row>
    <row r="112">
      <c r="A112" t="inlineStr"/>
      <c r="B112" t="inlineStr"/>
      <c r="C112" t="inlineStr">
        <is>
          <t>'Toggle Valuation_Solution'!J20</t>
        </is>
      </c>
      <c r="D112" t="n">
        <v>4612.070000000001</v>
      </c>
      <c r="E112" t="n">
        <v>4612.07</v>
      </c>
      <c r="F112" t="n">
        <v>0.5</v>
      </c>
      <c r="G112" t="n">
        <v>0.5</v>
      </c>
      <c r="H112" t="inlineStr"/>
      <c r="I112" t="inlineStr"/>
      <c r="J112" t="inlineStr"/>
      <c r="K112" t="inlineStr"/>
      <c r="L112" t="inlineStr"/>
      <c r="M112" t="inlineStr"/>
      <c r="N112" t="inlineStr"/>
      <c r="O112" t="inlineStr"/>
    </row>
    <row r="113">
      <c r="A113" t="inlineStr"/>
      <c r="B113" t="inlineStr"/>
      <c r="C113" t="inlineStr">
        <is>
          <t>'Toggle Valuation_Solution'!M12</t>
        </is>
      </c>
      <c r="D113" t="n">
        <v>2.818504147746647</v>
      </c>
      <c r="E113" t="n">
        <v>2.818504148</v>
      </c>
      <c r="F113" t="n">
        <v>0.5</v>
      </c>
      <c r="G113" t="n">
        <v>0.5</v>
      </c>
      <c r="H113" t="inlineStr"/>
      <c r="I113" t="inlineStr"/>
      <c r="J113" t="inlineStr"/>
      <c r="K113" t="inlineStr"/>
      <c r="L113" t="inlineStr"/>
      <c r="M113" t="inlineStr"/>
      <c r="N113" t="inlineStr"/>
      <c r="O113" t="inlineStr"/>
    </row>
    <row r="114">
      <c r="A114" t="inlineStr"/>
      <c r="B114" t="inlineStr"/>
      <c r="C114" t="inlineStr">
        <is>
          <t>'Toggle Valuation_Solution'!M14</t>
        </is>
      </c>
      <c r="D114" t="n">
        <v>2.136564495152057</v>
      </c>
      <c r="E114" t="n">
        <v>2.136564495</v>
      </c>
      <c r="F114" t="n">
        <v>0.5</v>
      </c>
      <c r="G114" t="n">
        <v>0.5</v>
      </c>
      <c r="H114" t="inlineStr"/>
      <c r="I114" t="inlineStr"/>
      <c r="J114" t="inlineStr"/>
      <c r="K114" t="inlineStr"/>
      <c r="L114" t="inlineStr"/>
      <c r="M114" t="inlineStr"/>
      <c r="N114" t="inlineStr"/>
      <c r="O114" t="inlineStr"/>
    </row>
    <row r="115">
      <c r="A115" t="inlineStr"/>
      <c r="B115" t="inlineStr"/>
      <c r="C115" t="inlineStr">
        <is>
          <t>'Toggle Valuation_Solution'!M15</t>
        </is>
      </c>
      <c r="D115" t="n">
        <v>2.829047899714057</v>
      </c>
      <c r="E115" t="n">
        <v>2.8290479</v>
      </c>
      <c r="F115" t="n">
        <v>0.5</v>
      </c>
      <c r="G115" t="n">
        <v>0.5</v>
      </c>
      <c r="H115" t="inlineStr"/>
      <c r="I115" t="inlineStr"/>
      <c r="J115" t="inlineStr"/>
      <c r="K115" t="inlineStr"/>
      <c r="L115" t="inlineStr"/>
      <c r="M115" t="inlineStr"/>
      <c r="N115" t="inlineStr"/>
      <c r="O115" t="inlineStr"/>
    </row>
    <row r="116">
      <c r="A116" t="inlineStr"/>
      <c r="B116" t="inlineStr"/>
      <c r="C116" t="inlineStr">
        <is>
          <t>'Toggle Valuation_Solution'!M16</t>
        </is>
      </c>
      <c r="D116" t="n">
        <v>1.321979427638857</v>
      </c>
      <c r="E116" t="n">
        <v>1.321979428</v>
      </c>
      <c r="F116" t="n">
        <v>0.5</v>
      </c>
      <c r="G116" t="n">
        <v>0.5</v>
      </c>
      <c r="H116" t="inlineStr"/>
      <c r="I116" t="inlineStr"/>
      <c r="J116" t="inlineStr"/>
      <c r="K116" t="inlineStr"/>
      <c r="L116" t="inlineStr"/>
      <c r="M116" t="inlineStr"/>
      <c r="N116" t="inlineStr"/>
      <c r="O116" t="inlineStr"/>
    </row>
    <row r="117">
      <c r="A117" t="inlineStr"/>
      <c r="B117" t="inlineStr"/>
      <c r="C117" t="inlineStr">
        <is>
          <t>'Toggle Valuation_Solution'!M17</t>
        </is>
      </c>
      <c r="D117" t="n">
        <v>1.12924824865297</v>
      </c>
      <c r="E117" t="n">
        <v>1.129248249</v>
      </c>
      <c r="F117" t="n">
        <v>0.5</v>
      </c>
      <c r="G117" t="n">
        <v>0.5</v>
      </c>
      <c r="H117" t="inlineStr"/>
      <c r="I117" t="inlineStr"/>
      <c r="J117" t="inlineStr"/>
      <c r="K117" t="inlineStr"/>
      <c r="L117" t="inlineStr"/>
      <c r="M117" t="inlineStr"/>
      <c r="N117" t="inlineStr"/>
      <c r="O117" t="inlineStr"/>
    </row>
    <row r="118">
      <c r="A118" t="inlineStr"/>
      <c r="B118" t="inlineStr"/>
      <c r="C118" t="inlineStr">
        <is>
          <t>'Toggle Valuation_Solution'!M18</t>
        </is>
      </c>
      <c r="D118" t="n">
        <v>0.6230046270711812</v>
      </c>
      <c r="E118" t="n">
        <v>0.6230046271</v>
      </c>
      <c r="F118" t="n">
        <v>0.5</v>
      </c>
      <c r="G118" t="n">
        <v>0.5</v>
      </c>
      <c r="H118" t="inlineStr"/>
      <c r="I118" t="inlineStr"/>
      <c r="J118" t="inlineStr"/>
      <c r="K118" t="inlineStr"/>
      <c r="L118" t="inlineStr"/>
      <c r="M118" t="inlineStr"/>
      <c r="N118" t="inlineStr"/>
      <c r="O118" t="inlineStr"/>
    </row>
    <row r="119">
      <c r="A119" t="inlineStr"/>
      <c r="B119" t="inlineStr"/>
      <c r="C119" t="inlineStr">
        <is>
          <t>'Toggle Valuation_Solution'!M19</t>
        </is>
      </c>
      <c r="D119" t="n">
        <v>1.23590813224264</v>
      </c>
      <c r="E119" t="n">
        <v>1.235908132</v>
      </c>
      <c r="F119" t="n">
        <v>0.5</v>
      </c>
      <c r="G119" t="n">
        <v>0.5</v>
      </c>
      <c r="H119" t="inlineStr"/>
      <c r="I119" t="inlineStr"/>
      <c r="J119" t="inlineStr"/>
      <c r="K119" t="inlineStr"/>
      <c r="L119" t="inlineStr"/>
      <c r="M119" t="inlineStr"/>
      <c r="N119" t="inlineStr"/>
      <c r="O119" t="inlineStr"/>
    </row>
    <row r="120">
      <c r="A120" t="inlineStr"/>
      <c r="B120" t="inlineStr"/>
      <c r="C120" t="inlineStr">
        <is>
          <t>'Toggle Valuation_Solution'!M20</t>
        </is>
      </c>
      <c r="D120" t="n">
        <v>0.880116481991949</v>
      </c>
      <c r="E120" t="n">
        <v>0.880116482</v>
      </c>
      <c r="F120" t="n">
        <v>0.5</v>
      </c>
      <c r="G120" t="n">
        <v>0.5</v>
      </c>
      <c r="H120" t="inlineStr"/>
      <c r="I120" t="inlineStr"/>
      <c r="J120" t="inlineStr"/>
      <c r="K120" t="inlineStr"/>
      <c r="L120" t="inlineStr"/>
      <c r="M120" t="inlineStr"/>
      <c r="N120" t="inlineStr"/>
      <c r="O120" t="inlineStr"/>
    </row>
    <row r="121">
      <c r="A121" t="inlineStr"/>
      <c r="B121" t="inlineStr"/>
      <c r="C121" t="inlineStr">
        <is>
          <t>'Toggle Valuation_Solution'!N12</t>
        </is>
      </c>
      <c r="D121" t="n">
        <v>10.53402515675249</v>
      </c>
      <c r="E121" t="n">
        <v>10.53402516</v>
      </c>
      <c r="F121" t="n">
        <v>0.5</v>
      </c>
      <c r="G121" t="n">
        <v>0.5</v>
      </c>
      <c r="H121" t="inlineStr"/>
      <c r="I121" t="inlineStr"/>
      <c r="J121" t="inlineStr"/>
      <c r="K121" t="inlineStr"/>
      <c r="L121" t="inlineStr"/>
      <c r="M121" t="inlineStr"/>
      <c r="N121" t="inlineStr"/>
      <c r="O121" t="inlineStr"/>
    </row>
    <row r="122">
      <c r="A122" t="inlineStr"/>
      <c r="B122" t="inlineStr"/>
      <c r="C122" t="inlineStr">
        <is>
          <t>'Toggle Valuation_Solution'!N14</t>
        </is>
      </c>
      <c r="D122" t="n">
        <v>14.54771038932985</v>
      </c>
      <c r="E122" t="n">
        <v>14.54771039</v>
      </c>
      <c r="F122" t="n">
        <v>0.5</v>
      </c>
      <c r="G122" t="n">
        <v>0.5</v>
      </c>
      <c r="H122" t="inlineStr"/>
      <c r="I122" t="inlineStr"/>
      <c r="J122" t="inlineStr"/>
      <c r="K122" t="inlineStr"/>
      <c r="L122" t="inlineStr"/>
      <c r="M122" t="inlineStr"/>
      <c r="N122" t="inlineStr"/>
      <c r="O122" t="inlineStr"/>
    </row>
    <row r="123">
      <c r="A123" t="inlineStr"/>
      <c r="B123" t="inlineStr"/>
      <c r="C123" t="inlineStr">
        <is>
          <t>'Toggle Valuation_Solution'!N15</t>
        </is>
      </c>
      <c r="D123" t="n">
        <v>20.13899772796525</v>
      </c>
      <c r="E123" t="n">
        <v>20.13899773</v>
      </c>
      <c r="F123" t="n">
        <v>0.5</v>
      </c>
      <c r="G123" t="n">
        <v>0.5</v>
      </c>
      <c r="H123" t="inlineStr"/>
      <c r="I123" t="inlineStr"/>
      <c r="J123" t="inlineStr"/>
      <c r="K123" t="inlineStr"/>
      <c r="L123" t="inlineStr"/>
      <c r="M123" t="inlineStr"/>
      <c r="N123" t="inlineStr"/>
      <c r="O123" t="inlineStr"/>
    </row>
    <row r="124">
      <c r="A124" t="inlineStr"/>
      <c r="B124" t="inlineStr"/>
      <c r="C124" t="inlineStr">
        <is>
          <t>'Toggle Valuation_Solution'!N16</t>
        </is>
      </c>
      <c r="D124" t="n">
        <v>10.35706535312759</v>
      </c>
      <c r="E124" t="n">
        <v>10.35706535</v>
      </c>
      <c r="F124" t="n">
        <v>0.5</v>
      </c>
      <c r="G124" t="n">
        <v>0.5</v>
      </c>
      <c r="H124" t="inlineStr"/>
      <c r="I124" t="inlineStr"/>
      <c r="J124" t="inlineStr"/>
      <c r="K124" t="inlineStr"/>
      <c r="L124" t="inlineStr"/>
      <c r="M124" t="inlineStr"/>
      <c r="N124" t="inlineStr"/>
      <c r="O124" t="inlineStr"/>
    </row>
    <row r="125">
      <c r="A125" t="inlineStr"/>
      <c r="B125" t="inlineStr"/>
      <c r="C125" t="inlineStr">
        <is>
          <t>'Toggle Valuation_Solution'!N17</t>
        </is>
      </c>
      <c r="D125" t="n">
        <v>12.51760270159944</v>
      </c>
      <c r="E125" t="n">
        <v>12.5176027</v>
      </c>
      <c r="F125" t="n">
        <v>0.5</v>
      </c>
      <c r="G125" t="n">
        <v>0.5</v>
      </c>
      <c r="H125" t="inlineStr"/>
      <c r="I125" t="inlineStr"/>
      <c r="J125" t="inlineStr"/>
      <c r="K125" t="inlineStr"/>
      <c r="L125" t="inlineStr"/>
      <c r="M125" t="inlineStr"/>
      <c r="N125" t="inlineStr"/>
      <c r="O125" t="inlineStr"/>
    </row>
    <row r="126">
      <c r="A126" t="inlineStr"/>
      <c r="B126" t="inlineStr"/>
      <c r="C126" t="inlineStr">
        <is>
          <t>'Toggle Valuation_Solution'!N18</t>
        </is>
      </c>
      <c r="D126" t="n">
        <v>9.384180313361036</v>
      </c>
      <c r="E126" t="n">
        <v>9.384180313</v>
      </c>
      <c r="F126" t="n">
        <v>0.5</v>
      </c>
      <c r="G126" t="n">
        <v>0.5</v>
      </c>
      <c r="H126" t="inlineStr"/>
      <c r="I126" t="inlineStr"/>
      <c r="J126" t="inlineStr"/>
      <c r="K126" t="inlineStr"/>
      <c r="L126" t="inlineStr"/>
      <c r="M126" t="inlineStr"/>
      <c r="N126" t="inlineStr"/>
      <c r="O126" t="inlineStr"/>
    </row>
    <row r="127">
      <c r="A127" t="inlineStr"/>
      <c r="B127" t="inlineStr"/>
      <c r="C127" t="inlineStr">
        <is>
          <t>'Toggle Valuation_Solution'!N19</t>
        </is>
      </c>
      <c r="D127" t="n">
        <v>9.400326674427765</v>
      </c>
      <c r="E127" t="n">
        <v>9.400326674</v>
      </c>
      <c r="F127" t="n">
        <v>0.5</v>
      </c>
      <c r="G127" t="n">
        <v>0.5</v>
      </c>
      <c r="H127" t="inlineStr"/>
      <c r="I127" t="inlineStr"/>
      <c r="J127" t="inlineStr"/>
      <c r="K127" t="inlineStr"/>
      <c r="L127" t="inlineStr"/>
      <c r="M127" t="inlineStr"/>
      <c r="N127" t="inlineStr"/>
      <c r="O127" t="inlineStr"/>
    </row>
    <row r="128">
      <c r="A128" t="inlineStr"/>
      <c r="B128" t="inlineStr"/>
      <c r="C128" t="inlineStr">
        <is>
          <t>'Toggle Valuation_Solution'!N20</t>
        </is>
      </c>
      <c r="D128" t="n">
        <v>9.103554319484115</v>
      </c>
      <c r="E128" t="n">
        <v>9.103554319000001</v>
      </c>
      <c r="F128" t="n">
        <v>0.5</v>
      </c>
      <c r="G128" t="n">
        <v>0.5</v>
      </c>
      <c r="H128" t="inlineStr"/>
      <c r="I128" t="inlineStr"/>
      <c r="J128" t="inlineStr"/>
      <c r="K128" t="inlineStr"/>
      <c r="L128" t="inlineStr"/>
      <c r="M128" t="inlineStr"/>
      <c r="N128" t="inlineStr"/>
      <c r="O128" t="inlineStr"/>
    </row>
    <row r="129">
      <c r="A129" t="inlineStr"/>
      <c r="B129" t="inlineStr"/>
      <c r="C129" t="inlineStr">
        <is>
          <t>'Toggle Valuation_Solution'!M22</t>
        </is>
      </c>
      <c r="D129" t="n">
        <v>2.829047899714057</v>
      </c>
      <c r="E129" t="n">
        <v>2.8290479</v>
      </c>
      <c r="F129" t="n">
        <v>0.5</v>
      </c>
      <c r="G129" t="n">
        <v>0.5</v>
      </c>
      <c r="H129" t="inlineStr"/>
      <c r="I129" t="inlineStr"/>
      <c r="J129" t="inlineStr"/>
      <c r="K129" t="inlineStr"/>
      <c r="L129" t="inlineStr"/>
      <c r="M129" t="inlineStr"/>
      <c r="N129" t="inlineStr"/>
      <c r="O129" t="inlineStr"/>
    </row>
    <row r="130">
      <c r="A130" t="inlineStr"/>
      <c r="B130" t="inlineStr"/>
      <c r="C130" t="inlineStr">
        <is>
          <t>'Toggle Valuation_Solution'!M23</t>
        </is>
      </c>
      <c r="D130" t="n">
        <v>1.450838473209102</v>
      </c>
      <c r="E130" t="n">
        <v>1.450838473</v>
      </c>
      <c r="F130" t="n">
        <v>0.5</v>
      </c>
      <c r="G130" t="n">
        <v>0.5</v>
      </c>
      <c r="H130" t="inlineStr"/>
      <c r="I130" t="inlineStr"/>
      <c r="J130" t="inlineStr"/>
      <c r="K130" t="inlineStr"/>
      <c r="L130" t="inlineStr"/>
      <c r="M130" t="inlineStr"/>
      <c r="N130" t="inlineStr"/>
      <c r="O130" t="inlineStr"/>
    </row>
    <row r="131">
      <c r="A131" t="inlineStr"/>
      <c r="B131" t="inlineStr"/>
      <c r="C131" t="inlineStr">
        <is>
          <t>'Toggle Valuation_Solution'!M24</t>
        </is>
      </c>
      <c r="D131" t="n">
        <v>1.23590813224264</v>
      </c>
      <c r="E131" t="n">
        <v>1.235908132</v>
      </c>
      <c r="F131" t="n">
        <v>0.5</v>
      </c>
      <c r="G131" t="n">
        <v>0.5</v>
      </c>
      <c r="H131" t="inlineStr"/>
      <c r="I131" t="inlineStr"/>
      <c r="J131" t="inlineStr"/>
      <c r="K131" t="inlineStr"/>
      <c r="L131" t="inlineStr"/>
      <c r="M131" t="inlineStr"/>
      <c r="N131" t="inlineStr"/>
      <c r="O131" t="inlineStr"/>
    </row>
    <row r="132">
      <c r="A132" t="inlineStr"/>
      <c r="B132" t="inlineStr"/>
      <c r="C132" t="inlineStr">
        <is>
          <t>'Toggle Valuation_Solution'!M25</t>
        </is>
      </c>
      <c r="D132" t="n">
        <v>0.6230046270711812</v>
      </c>
      <c r="E132" t="n">
        <v>0.6230046271</v>
      </c>
      <c r="F132" t="n">
        <v>0.5</v>
      </c>
      <c r="G132" t="n">
        <v>0.5</v>
      </c>
      <c r="H132" t="inlineStr"/>
      <c r="I132" t="inlineStr"/>
      <c r="J132" t="inlineStr"/>
      <c r="K132" t="inlineStr"/>
      <c r="L132" t="inlineStr"/>
      <c r="M132" t="inlineStr"/>
      <c r="N132" t="inlineStr"/>
      <c r="O132" t="inlineStr"/>
    </row>
    <row r="133">
      <c r="A133" t="inlineStr"/>
      <c r="B133" t="inlineStr"/>
      <c r="C133" t="inlineStr">
        <is>
          <t>'Toggle Valuation_Solution'!N22</t>
        </is>
      </c>
      <c r="D133" t="n">
        <v>20.13899772796525</v>
      </c>
      <c r="E133" t="n">
        <v>20.13899773</v>
      </c>
      <c r="F133" t="n">
        <v>0.5</v>
      </c>
      <c r="G133" t="n">
        <v>0.5</v>
      </c>
      <c r="H133" t="inlineStr"/>
      <c r="I133" t="inlineStr"/>
      <c r="J133" t="inlineStr"/>
      <c r="K133" t="inlineStr"/>
      <c r="L133" t="inlineStr"/>
      <c r="M133" t="inlineStr"/>
      <c r="N133" t="inlineStr"/>
      <c r="O133" t="inlineStr"/>
    </row>
    <row r="134">
      <c r="A134" t="inlineStr"/>
      <c r="B134" t="inlineStr"/>
      <c r="C134" t="inlineStr">
        <is>
          <t>'Toggle Valuation_Solution'!N23</t>
        </is>
      </c>
      <c r="D134" t="n">
        <v>12.20706249704215</v>
      </c>
      <c r="E134" t="n">
        <v>12.2070625</v>
      </c>
      <c r="F134" t="n">
        <v>0.5</v>
      </c>
      <c r="G134" t="n">
        <v>0.5</v>
      </c>
      <c r="H134" t="inlineStr"/>
      <c r="I134" t="inlineStr"/>
      <c r="J134" t="inlineStr"/>
      <c r="K134" t="inlineStr"/>
      <c r="L134" t="inlineStr"/>
      <c r="M134" t="inlineStr"/>
      <c r="N134" t="inlineStr"/>
      <c r="O134" t="inlineStr"/>
    </row>
    <row r="135">
      <c r="A135" t="inlineStr"/>
      <c r="B135" t="inlineStr"/>
      <c r="C135" t="inlineStr">
        <is>
          <t>'Toggle Valuation_Solution'!N24</t>
        </is>
      </c>
      <c r="D135" t="n">
        <v>10.35706535312759</v>
      </c>
      <c r="E135" t="n">
        <v>10.35706535</v>
      </c>
      <c r="F135" t="n">
        <v>0.5</v>
      </c>
      <c r="G135" t="n">
        <v>0.5</v>
      </c>
      <c r="H135" t="inlineStr"/>
      <c r="I135" t="inlineStr"/>
      <c r="J135" t="inlineStr"/>
      <c r="K135" t="inlineStr"/>
      <c r="L135" t="inlineStr"/>
      <c r="M135" t="inlineStr"/>
      <c r="N135" t="inlineStr"/>
      <c r="O135" t="inlineStr"/>
    </row>
    <row r="136">
      <c r="A136" t="inlineStr"/>
      <c r="B136" t="inlineStr"/>
      <c r="C136" t="inlineStr">
        <is>
          <t>'Toggle Valuation_Solution'!N25</t>
        </is>
      </c>
      <c r="D136" t="n">
        <v>9.103554319484115</v>
      </c>
      <c r="E136" t="n">
        <v>9.103554319000001</v>
      </c>
      <c r="F136" t="n">
        <v>0.5</v>
      </c>
      <c r="G136" t="n">
        <v>0.5</v>
      </c>
      <c r="H136" t="inlineStr"/>
      <c r="I136" t="inlineStr"/>
      <c r="J136" t="inlineStr"/>
      <c r="K136" t="inlineStr"/>
      <c r="L136" t="inlineStr"/>
      <c r="M136" t="inlineStr"/>
      <c r="N136" t="inlineStr"/>
      <c r="O136" t="inlineStr"/>
    </row>
    <row r="137">
      <c r="A137" t="inlineStr"/>
      <c r="B137" t="inlineStr"/>
      <c r="C137" t="inlineStr">
        <is>
          <t>'Toggle Valuation_Solution'!L37</t>
        </is>
      </c>
      <c r="D137" t="n">
        <v>1.883106778425656</v>
      </c>
      <c r="E137" t="n">
        <v>1.883106778</v>
      </c>
      <c r="F137" t="n">
        <v>0.5</v>
      </c>
      <c r="G137" t="n">
        <v>0.5</v>
      </c>
      <c r="H137" t="inlineStr"/>
      <c r="I137" t="inlineStr"/>
      <c r="J137" t="inlineStr"/>
      <c r="K137" t="inlineStr"/>
      <c r="L137" t="inlineStr"/>
      <c r="M137" t="inlineStr"/>
      <c r="N137" t="inlineStr"/>
      <c r="O137" t="inlineStr"/>
    </row>
    <row r="138">
      <c r="A138" t="inlineStr"/>
      <c r="B138" t="inlineStr"/>
      <c r="C138" t="inlineStr">
        <is>
          <t>'Toggle Valuation_Solution'!L38</t>
        </is>
      </c>
      <c r="D138" t="n">
        <v>0.5995172033557347</v>
      </c>
      <c r="E138" t="n">
        <v>0.5995172034</v>
      </c>
      <c r="F138" t="n">
        <v>0.5</v>
      </c>
      <c r="G138" t="n">
        <v>0.5</v>
      </c>
      <c r="H138" t="inlineStr"/>
      <c r="I138" t="inlineStr"/>
      <c r="J138" t="inlineStr"/>
      <c r="K138" t="inlineStr"/>
      <c r="L138" t="inlineStr"/>
      <c r="M138" t="inlineStr"/>
      <c r="N138" t="inlineStr"/>
      <c r="O138" t="inlineStr"/>
    </row>
    <row r="139">
      <c r="A139" t="inlineStr"/>
      <c r="B139" t="inlineStr"/>
      <c r="C139" t="inlineStr">
        <is>
          <t>'Toggle Valuation_Solution'!L39</t>
        </is>
      </c>
      <c r="D139" t="n">
        <v>2.475247524752475</v>
      </c>
      <c r="E139" t="n">
        <v>2.475247525</v>
      </c>
      <c r="F139" t="n">
        <v>0.5</v>
      </c>
      <c r="G139" t="n">
        <v>0.5</v>
      </c>
      <c r="H139" t="inlineStr"/>
      <c r="I139" t="inlineStr"/>
      <c r="J139" t="inlineStr"/>
      <c r="K139" t="inlineStr"/>
      <c r="L139" t="inlineStr"/>
      <c r="M139" t="inlineStr"/>
      <c r="N139" t="inlineStr"/>
      <c r="O139" t="inlineStr"/>
    </row>
    <row r="140">
      <c r="A140" t="inlineStr"/>
      <c r="B140" t="inlineStr"/>
      <c r="C140" t="inlineStr">
        <is>
          <t>'Toggle Valuation_Solution'!L40</t>
        </is>
      </c>
      <c r="D140" t="n">
        <v>0.5975409836065574</v>
      </c>
      <c r="E140" t="n">
        <v>0.5975409836</v>
      </c>
      <c r="F140" t="n">
        <v>0.5</v>
      </c>
      <c r="G140" t="n">
        <v>0.5</v>
      </c>
      <c r="H140" t="inlineStr"/>
      <c r="I140" t="inlineStr"/>
      <c r="J140" t="inlineStr"/>
      <c r="K140" t="inlineStr"/>
      <c r="L140" t="inlineStr"/>
      <c r="M140" t="inlineStr"/>
      <c r="N140" t="inlineStr"/>
      <c r="O140" t="inlineStr"/>
    </row>
    <row r="141">
      <c r="A141" t="inlineStr"/>
      <c r="B141" t="inlineStr"/>
      <c r="C141" t="inlineStr">
        <is>
          <t>'Toggle Valuation_Solution'!L41</t>
        </is>
      </c>
      <c r="D141" t="n">
        <v>3.215120926847311</v>
      </c>
      <c r="E141" t="n">
        <v>3.215120927</v>
      </c>
      <c r="F141" t="n">
        <v>0.5</v>
      </c>
      <c r="G141" t="n">
        <v>0.5</v>
      </c>
      <c r="H141" t="inlineStr"/>
      <c r="I141" t="inlineStr"/>
      <c r="J141" t="inlineStr"/>
      <c r="K141" t="inlineStr"/>
      <c r="L141" t="inlineStr"/>
      <c r="M141" t="inlineStr"/>
      <c r="N141" t="inlineStr"/>
      <c r="O141" t="inlineStr"/>
    </row>
    <row r="142">
      <c r="A142" t="inlineStr"/>
      <c r="B142" t="inlineStr"/>
      <c r="C142" t="inlineStr">
        <is>
          <t>'Toggle Valuation_Solution'!L42</t>
        </is>
      </c>
      <c r="D142" t="n">
        <v>1.536345776031434</v>
      </c>
      <c r="E142" t="n">
        <v>1.536345776</v>
      </c>
      <c r="F142" t="n">
        <v>0.5</v>
      </c>
      <c r="G142" t="n">
        <v>0.5</v>
      </c>
      <c r="H142" t="inlineStr"/>
      <c r="I142" t="inlineStr"/>
      <c r="J142" t="inlineStr"/>
      <c r="K142" t="inlineStr"/>
      <c r="L142" t="inlineStr"/>
      <c r="M142" t="inlineStr"/>
      <c r="N142" t="inlineStr"/>
      <c r="O142" t="inlineStr"/>
    </row>
    <row r="143">
      <c r="A143" t="inlineStr"/>
      <c r="B143" t="inlineStr"/>
      <c r="C143" t="inlineStr">
        <is>
          <t>'Toggle Valuation_Solution'!L43</t>
        </is>
      </c>
      <c r="D143" t="n">
        <v>0.6999999999999995</v>
      </c>
      <c r="E143" t="n">
        <v>0.7</v>
      </c>
      <c r="F143" t="n">
        <v>0.5</v>
      </c>
      <c r="G143" t="n">
        <v>0.5</v>
      </c>
      <c r="H143" t="inlineStr"/>
      <c r="I143" t="inlineStr"/>
      <c r="J143" t="inlineStr"/>
      <c r="K143" t="inlineStr"/>
      <c r="L143" t="inlineStr"/>
      <c r="M143" t="inlineStr"/>
      <c r="N143" t="inlineStr"/>
      <c r="O143" t="inlineStr"/>
    </row>
    <row r="144">
      <c r="A144" t="inlineStr"/>
      <c r="B144" t="inlineStr"/>
      <c r="C144" t="inlineStr">
        <is>
          <t>'Toggle Valuation_Solution'!M37</t>
        </is>
      </c>
      <c r="D144" t="n">
        <v>7.240840777719391</v>
      </c>
      <c r="E144" t="n">
        <v>7.240840778</v>
      </c>
      <c r="F144" t="n">
        <v>0.5</v>
      </c>
      <c r="G144" t="n">
        <v>0.5</v>
      </c>
      <c r="H144" t="inlineStr"/>
      <c r="I144" t="inlineStr"/>
      <c r="J144" t="inlineStr"/>
      <c r="K144" t="inlineStr"/>
      <c r="L144" t="inlineStr"/>
      <c r="M144" t="inlineStr"/>
      <c r="N144" t="inlineStr"/>
      <c r="O144" t="inlineStr"/>
    </row>
    <row r="145">
      <c r="A145" t="inlineStr"/>
      <c r="B145" t="inlineStr"/>
      <c r="C145" t="inlineStr">
        <is>
          <t>'Toggle Valuation_Solution'!M38</t>
        </is>
      </c>
      <c r="D145" t="n">
        <v>6.876848132638235</v>
      </c>
      <c r="E145" t="n">
        <v>6.876848133</v>
      </c>
      <c r="F145" t="n">
        <v>0.5</v>
      </c>
      <c r="G145" t="n">
        <v>0.5</v>
      </c>
      <c r="H145" t="inlineStr"/>
      <c r="I145" t="inlineStr"/>
      <c r="J145" t="inlineStr"/>
      <c r="K145" t="inlineStr"/>
      <c r="L145" t="inlineStr"/>
      <c r="M145" t="inlineStr"/>
      <c r="N145" t="inlineStr"/>
      <c r="O145" t="inlineStr"/>
    </row>
    <row r="146">
      <c r="A146" t="inlineStr"/>
      <c r="B146" t="inlineStr"/>
      <c r="C146" t="inlineStr">
        <is>
          <t>'Toggle Valuation_Solution'!M39</t>
        </is>
      </c>
      <c r="D146" t="n">
        <v>16.30434782608696</v>
      </c>
      <c r="E146" t="n">
        <v>16.30434783</v>
      </c>
      <c r="F146" t="n">
        <v>0.5</v>
      </c>
      <c r="G146" t="n">
        <v>0.5</v>
      </c>
      <c r="H146" t="inlineStr"/>
      <c r="I146" t="inlineStr"/>
      <c r="J146" t="inlineStr"/>
      <c r="K146" t="inlineStr"/>
      <c r="L146" t="inlineStr"/>
      <c r="M146" t="inlineStr"/>
      <c r="N146" t="inlineStr"/>
      <c r="O146" t="inlineStr"/>
    </row>
    <row r="147">
      <c r="A147" t="inlineStr"/>
      <c r="B147" t="inlineStr"/>
      <c r="C147" t="inlineStr">
        <is>
          <t>'Toggle Valuation_Solution'!M40</t>
        </is>
      </c>
      <c r="D147" t="n">
        <v>5.755263157894737</v>
      </c>
      <c r="E147" t="n">
        <v>5.755263158</v>
      </c>
      <c r="F147" t="n">
        <v>0.5</v>
      </c>
      <c r="G147" t="n">
        <v>0.5</v>
      </c>
      <c r="H147" t="inlineStr"/>
      <c r="I147" t="inlineStr"/>
      <c r="J147" t="inlineStr"/>
      <c r="K147" t="inlineStr"/>
      <c r="L147" t="inlineStr"/>
      <c r="M147" t="inlineStr"/>
      <c r="N147" t="inlineStr"/>
      <c r="O147" t="inlineStr"/>
    </row>
    <row r="148">
      <c r="A148" t="inlineStr"/>
      <c r="B148" t="inlineStr"/>
      <c r="C148" t="inlineStr">
        <is>
          <t>'Toggle Valuation_Solution'!M41</t>
        </is>
      </c>
      <c r="D148" t="n">
        <v>11.8960113016798</v>
      </c>
      <c r="E148" t="n">
        <v>11.8960113</v>
      </c>
      <c r="F148" t="n">
        <v>0.5</v>
      </c>
      <c r="G148" t="n">
        <v>0.5</v>
      </c>
      <c r="H148" t="inlineStr"/>
      <c r="I148" t="inlineStr"/>
      <c r="J148" t="inlineStr"/>
      <c r="K148" t="inlineStr"/>
      <c r="L148" t="inlineStr"/>
      <c r="M148" t="inlineStr"/>
      <c r="N148" t="inlineStr"/>
      <c r="O148" t="inlineStr"/>
    </row>
    <row r="149">
      <c r="A149" t="inlineStr"/>
      <c r="B149" t="inlineStr"/>
      <c r="C149" t="inlineStr">
        <is>
          <t>'Toggle Valuation_Solution'!M42</t>
        </is>
      </c>
      <c r="D149" t="n">
        <v>43.04587155963303</v>
      </c>
      <c r="E149" t="n">
        <v>43.04587156</v>
      </c>
      <c r="F149" t="n">
        <v>0.5</v>
      </c>
      <c r="G149" t="n">
        <v>0.5</v>
      </c>
      <c r="H149" t="inlineStr"/>
      <c r="I149" t="inlineStr"/>
      <c r="J149" t="inlineStr"/>
      <c r="K149" t="inlineStr"/>
      <c r="L149" t="inlineStr"/>
      <c r="M149" t="inlineStr"/>
      <c r="N149" t="inlineStr"/>
      <c r="O149" t="inlineStr"/>
    </row>
    <row r="150">
      <c r="A150" t="inlineStr"/>
      <c r="B150" t="inlineStr"/>
      <c r="C150" t="inlineStr">
        <is>
          <t>'Toggle Valuation_Solution'!M43</t>
        </is>
      </c>
      <c r="D150" t="n">
        <v>3.800000000000002</v>
      </c>
      <c r="E150" t="n">
        <v>3.8</v>
      </c>
      <c r="F150" t="n">
        <v>0.5</v>
      </c>
      <c r="G150" t="n">
        <v>0.5</v>
      </c>
      <c r="H150" t="inlineStr"/>
      <c r="I150" t="inlineStr"/>
      <c r="J150" t="inlineStr"/>
      <c r="K150" t="inlineStr"/>
      <c r="L150" t="inlineStr"/>
      <c r="M150" t="inlineStr"/>
      <c r="N150" t="inlineStr"/>
      <c r="O150" t="inlineStr"/>
    </row>
    <row r="151">
      <c r="A151" t="inlineStr"/>
      <c r="B151" t="inlineStr"/>
      <c r="C151" t="inlineStr">
        <is>
          <t>'Toggle Valuation_Solution'!L45</t>
        </is>
      </c>
      <c r="D151" t="n">
        <v>3.215120926847311</v>
      </c>
      <c r="E151" t="n">
        <v>3.215120927</v>
      </c>
      <c r="F151" t="n">
        <v>0.5</v>
      </c>
      <c r="G151" t="n">
        <v>0.5</v>
      </c>
      <c r="H151" t="inlineStr"/>
      <c r="I151" t="inlineStr"/>
      <c r="J151" t="inlineStr"/>
      <c r="K151" t="inlineStr"/>
      <c r="L151" t="inlineStr"/>
      <c r="M151" t="inlineStr"/>
      <c r="N151" t="inlineStr"/>
      <c r="O151" t="inlineStr"/>
    </row>
    <row r="152">
      <c r="A152" t="inlineStr"/>
      <c r="B152" t="inlineStr"/>
      <c r="C152" t="inlineStr">
        <is>
          <t>'Toggle Valuation_Solution'!L46</t>
        </is>
      </c>
      <c r="D152" t="n">
        <v>1.7742032427264</v>
      </c>
      <c r="E152" t="n">
        <v>1.572411313</v>
      </c>
      <c r="F152" t="n">
        <v>0.5</v>
      </c>
      <c r="G152" t="n">
        <v>0</v>
      </c>
      <c r="H152" t="inlineStr"/>
      <c r="I152" t="inlineStr"/>
      <c r="J152" t="inlineStr"/>
      <c r="K152" t="inlineStr"/>
      <c r="L152" t="inlineStr"/>
      <c r="M152" t="inlineStr"/>
      <c r="N152" t="inlineStr"/>
      <c r="O152" t="inlineStr"/>
    </row>
    <row r="153">
      <c r="A153" t="inlineStr"/>
      <c r="B153" t="inlineStr"/>
      <c r="C153" t="inlineStr">
        <is>
          <t>'Toggle Valuation_Solution'!L47</t>
        </is>
      </c>
      <c r="D153" t="n">
        <v>1.883106778425656</v>
      </c>
      <c r="E153" t="n">
        <v>1.536345776</v>
      </c>
      <c r="F153" t="n">
        <v>0.5</v>
      </c>
      <c r="G153" t="n">
        <v>0</v>
      </c>
      <c r="H153" t="inlineStr"/>
      <c r="I153" t="inlineStr"/>
      <c r="J153" t="inlineStr"/>
      <c r="K153" t="inlineStr"/>
      <c r="L153" t="inlineStr"/>
      <c r="M153" t="inlineStr"/>
      <c r="N153" t="inlineStr"/>
      <c r="O153" t="inlineStr"/>
    </row>
    <row r="154">
      <c r="A154" t="inlineStr"/>
      <c r="B154" t="inlineStr"/>
      <c r="C154" t="inlineStr">
        <is>
          <t>'Toggle Valuation_Solution'!L48</t>
        </is>
      </c>
      <c r="D154" t="n">
        <v>0.5975409836065574</v>
      </c>
      <c r="E154" t="n">
        <v>0.5975409836</v>
      </c>
      <c r="F154" t="n">
        <v>0.5</v>
      </c>
      <c r="G154" t="n">
        <v>0.5</v>
      </c>
      <c r="H154" t="inlineStr"/>
      <c r="I154" t="inlineStr"/>
      <c r="J154" t="inlineStr"/>
      <c r="K154" t="inlineStr"/>
      <c r="L154" t="inlineStr"/>
      <c r="M154" t="inlineStr"/>
      <c r="N154" t="inlineStr"/>
      <c r="O154" t="inlineStr"/>
    </row>
    <row r="155">
      <c r="A155" t="inlineStr"/>
      <c r="B155" t="inlineStr"/>
      <c r="C155" t="inlineStr">
        <is>
          <t>'Toggle Valuation_Solution'!M45</t>
        </is>
      </c>
      <c r="D155" t="n">
        <v>16.30434782608696</v>
      </c>
      <c r="E155" t="n">
        <v>43.04587156</v>
      </c>
      <c r="F155" t="n">
        <v>0.5</v>
      </c>
      <c r="G155" t="n">
        <v>0</v>
      </c>
      <c r="H155" t="inlineStr"/>
      <c r="I155" t="inlineStr"/>
      <c r="J155" t="inlineStr"/>
      <c r="K155" t="inlineStr"/>
      <c r="L155" t="inlineStr"/>
      <c r="M155" t="inlineStr"/>
      <c r="N155" t="inlineStr"/>
      <c r="O155" t="inlineStr"/>
    </row>
    <row r="156">
      <c r="A156" t="inlineStr"/>
      <c r="B156" t="inlineStr"/>
      <c r="C156" t="inlineStr">
        <is>
          <t>'Toggle Valuation_Solution'!M46</t>
        </is>
      </c>
      <c r="D156" t="n">
        <v>8.999292612676177</v>
      </c>
      <c r="E156" t="n">
        <v>13.55988325</v>
      </c>
      <c r="F156" t="n">
        <v>0.5</v>
      </c>
      <c r="G156" t="n">
        <v>0</v>
      </c>
      <c r="H156" t="inlineStr"/>
      <c r="I156" t="inlineStr"/>
      <c r="J156" t="inlineStr"/>
      <c r="K156" t="inlineStr"/>
      <c r="L156" t="inlineStr"/>
      <c r="M156" t="inlineStr"/>
      <c r="N156" t="inlineStr"/>
      <c r="O156" t="inlineStr"/>
    </row>
    <row r="157">
      <c r="A157" t="inlineStr"/>
      <c r="B157" t="inlineStr"/>
      <c r="C157" t="inlineStr">
        <is>
          <t>'Toggle Valuation_Solution'!M47</t>
        </is>
      </c>
      <c r="D157" t="n">
        <v>7.240840777719391</v>
      </c>
      <c r="E157" t="n">
        <v>7.240840778</v>
      </c>
      <c r="F157" t="n">
        <v>0.5</v>
      </c>
      <c r="G157" t="n">
        <v>0.5</v>
      </c>
      <c r="H157" t="inlineStr"/>
      <c r="I157" t="inlineStr"/>
      <c r="J157" t="inlineStr"/>
      <c r="K157" t="inlineStr"/>
      <c r="L157" t="inlineStr"/>
      <c r="M157" t="inlineStr"/>
      <c r="N157" t="inlineStr"/>
      <c r="O157" t="inlineStr"/>
    </row>
    <row r="158">
      <c r="A158" t="inlineStr"/>
      <c r="B158" t="inlineStr"/>
      <c r="C158" t="inlineStr">
        <is>
          <t>'Toggle Valuation_Solution'!M48</t>
        </is>
      </c>
      <c r="D158" t="n">
        <v>3.800000000000002</v>
      </c>
      <c r="E158" t="n">
        <v>3.8</v>
      </c>
      <c r="F158" t="n">
        <v>0.5</v>
      </c>
      <c r="G158" t="n">
        <v>0.5</v>
      </c>
      <c r="H158" t="inlineStr"/>
      <c r="I158" t="inlineStr"/>
      <c r="J158" t="inlineStr"/>
      <c r="K158" t="inlineStr"/>
      <c r="L158" t="inlineStr"/>
      <c r="M158" t="inlineStr"/>
      <c r="N158" t="inlineStr"/>
      <c r="O158" t="inlineStr"/>
    </row>
    <row r="159">
      <c r="A159" t="inlineStr"/>
      <c r="B159" t="inlineStr"/>
      <c r="C159" t="inlineStr">
        <is>
          <t>'Toggle Valuation_Solution'!E60</t>
        </is>
      </c>
      <c r="D159" t="n">
        <v>0.0516925</v>
      </c>
      <c r="E159" t="n">
        <v>0.0516925</v>
      </c>
      <c r="F159" t="n">
        <v>0.5</v>
      </c>
      <c r="G159" t="n">
        <v>0.5</v>
      </c>
      <c r="H159" t="inlineStr"/>
      <c r="I159" t="inlineStr"/>
      <c r="J159" t="inlineStr"/>
      <c r="K159" t="inlineStr"/>
      <c r="L159" t="inlineStr"/>
      <c r="M159" t="inlineStr"/>
      <c r="N159" t="inlineStr"/>
      <c r="O159" t="inlineStr"/>
    </row>
    <row r="160">
      <c r="A160" t="inlineStr"/>
      <c r="B160" t="inlineStr"/>
      <c r="C160" t="inlineStr">
        <is>
          <t>'Toggle Valuation_Solution'!E65</t>
        </is>
      </c>
      <c r="D160" t="n">
        <v>0.09406</v>
      </c>
      <c r="E160" t="n">
        <v>0.09406</v>
      </c>
      <c r="F160" t="n">
        <v>0.5</v>
      </c>
      <c r="G160" t="n">
        <v>0.5</v>
      </c>
      <c r="H160" t="inlineStr"/>
      <c r="I160" t="inlineStr"/>
      <c r="J160" t="inlineStr"/>
      <c r="K160" t="inlineStr"/>
      <c r="L160" t="inlineStr"/>
      <c r="M160" t="inlineStr"/>
      <c r="N160" t="inlineStr"/>
      <c r="O160" t="inlineStr"/>
    </row>
    <row r="161">
      <c r="A161" t="inlineStr"/>
      <c r="B161" t="inlineStr"/>
      <c r="C161" t="inlineStr">
        <is>
          <t>'Toggle Valuation_Solution'!E70</t>
        </is>
      </c>
      <c r="D161" t="n">
        <v>1</v>
      </c>
      <c r="E161" t="n">
        <v>1</v>
      </c>
      <c r="F161" t="n">
        <v>0.5</v>
      </c>
      <c r="G161" t="n">
        <v>0.5</v>
      </c>
      <c r="H161" t="inlineStr"/>
      <c r="I161" t="inlineStr"/>
      <c r="J161" t="inlineStr"/>
      <c r="K161" t="inlineStr"/>
      <c r="L161" t="inlineStr"/>
      <c r="M161" t="inlineStr"/>
      <c r="N161" t="inlineStr"/>
      <c r="O161" t="inlineStr"/>
    </row>
    <row r="162">
      <c r="A162" t="inlineStr"/>
      <c r="B162" t="inlineStr"/>
      <c r="C162" t="inlineStr">
        <is>
          <t>'Toggle Valuation_Solution'!E72</t>
        </is>
      </c>
      <c r="D162" t="n">
        <v>0.0923921349266275</v>
      </c>
      <c r="E162" t="n">
        <v>0.09239213492999999</v>
      </c>
      <c r="F162" t="n">
        <v>2</v>
      </c>
      <c r="G162" t="n">
        <v>2</v>
      </c>
      <c r="H162" t="inlineStr"/>
      <c r="I162" t="inlineStr"/>
      <c r="J162" t="inlineStr"/>
      <c r="K162" t="inlineStr"/>
      <c r="L162" t="inlineStr"/>
      <c r="M162" t="inlineStr"/>
      <c r="N162" t="inlineStr"/>
      <c r="O162" t="inlineStr"/>
    </row>
    <row r="163">
      <c r="A163" t="inlineStr"/>
      <c r="B163" t="inlineStr"/>
      <c r="C163" t="inlineStr">
        <is>
          <t>'Toggle Valuation_Solution'!D96</t>
        </is>
      </c>
      <c r="D163" t="n">
        <v>0.0923921349266275</v>
      </c>
      <c r="E163" t="n">
        <v>0.09239213492999999</v>
      </c>
      <c r="F163" t="n">
        <v>0.25</v>
      </c>
      <c r="G163" t="n">
        <v>0.25</v>
      </c>
      <c r="H163" t="inlineStr"/>
      <c r="I163" t="inlineStr"/>
      <c r="J163" t="inlineStr"/>
      <c r="K163" t="inlineStr"/>
      <c r="L163" t="inlineStr"/>
      <c r="M163" t="inlineStr"/>
      <c r="N163" t="inlineStr"/>
      <c r="O163" t="inlineStr"/>
    </row>
    <row r="164">
      <c r="A164" t="inlineStr"/>
      <c r="B164" t="inlineStr"/>
      <c r="C164" t="inlineStr">
        <is>
          <t>'Toggle Valuation_Solution'!E96</t>
        </is>
      </c>
      <c r="D164" t="n">
        <v>0.0923921349266275</v>
      </c>
      <c r="E164" t="n">
        <v>0.09239213492999999</v>
      </c>
      <c r="F164" t="n">
        <v>0.25</v>
      </c>
      <c r="G164" t="n">
        <v>0.25</v>
      </c>
      <c r="H164" t="inlineStr"/>
      <c r="I164" t="inlineStr"/>
      <c r="J164" t="inlineStr"/>
      <c r="K164" t="inlineStr"/>
      <c r="L164" t="inlineStr"/>
      <c r="M164" t="inlineStr"/>
      <c r="N164" t="inlineStr"/>
      <c r="O164" t="inlineStr"/>
    </row>
    <row r="165">
      <c r="A165" t="inlineStr"/>
      <c r="B165" t="inlineStr"/>
      <c r="C165" t="inlineStr">
        <is>
          <t>'Toggle Valuation_Solution'!F96</t>
        </is>
      </c>
      <c r="D165" t="n">
        <v>0.0923921349266275</v>
      </c>
      <c r="E165" t="n">
        <v>0.09239213492999999</v>
      </c>
      <c r="F165" t="n">
        <v>0.25</v>
      </c>
      <c r="G165" t="n">
        <v>0.25</v>
      </c>
      <c r="H165" t="inlineStr"/>
      <c r="I165" t="inlineStr"/>
      <c r="J165" t="inlineStr"/>
      <c r="K165" t="inlineStr"/>
      <c r="L165" t="inlineStr"/>
      <c r="M165" t="inlineStr"/>
      <c r="N165" t="inlineStr"/>
      <c r="O165" t="inlineStr"/>
    </row>
    <row r="166">
      <c r="A166" t="inlineStr"/>
      <c r="B166" t="inlineStr"/>
      <c r="C166" t="inlineStr">
        <is>
          <t>'Toggle Valuation_Solution'!G96</t>
        </is>
      </c>
      <c r="D166" t="n">
        <v>0.0923921349266275</v>
      </c>
      <c r="E166" t="n">
        <v>0.09239213492999999</v>
      </c>
      <c r="F166" t="n">
        <v>0.25</v>
      </c>
      <c r="G166" t="n">
        <v>0.25</v>
      </c>
      <c r="H166" t="inlineStr"/>
      <c r="I166" t="inlineStr"/>
      <c r="J166" t="inlineStr"/>
      <c r="K166" t="inlineStr"/>
      <c r="L166" t="inlineStr"/>
      <c r="M166" t="inlineStr"/>
      <c r="N166" t="inlineStr"/>
      <c r="O166" t="inlineStr"/>
    </row>
    <row r="167">
      <c r="A167" t="inlineStr"/>
      <c r="B167" t="inlineStr"/>
      <c r="C167" t="inlineStr">
        <is>
          <t>'Toggle Valuation_Solution'!H96</t>
        </is>
      </c>
      <c r="D167" t="n">
        <v>0.0923921349266275</v>
      </c>
      <c r="E167" t="n">
        <v>0.09239213492999999</v>
      </c>
      <c r="F167" t="n">
        <v>0.25</v>
      </c>
      <c r="G167" t="n">
        <v>0.25</v>
      </c>
      <c r="H167" t="inlineStr"/>
      <c r="I167" t="inlineStr"/>
      <c r="J167" t="inlineStr"/>
      <c r="K167" t="inlineStr"/>
      <c r="L167" t="inlineStr"/>
      <c r="M167" t="inlineStr"/>
      <c r="N167" t="inlineStr"/>
      <c r="O167" t="inlineStr"/>
    </row>
    <row r="168">
      <c r="A168" t="inlineStr"/>
      <c r="B168" t="inlineStr"/>
      <c r="C168" t="inlineStr">
        <is>
          <t>'Toggle Valuation_Solution'!D99</t>
        </is>
      </c>
      <c r="D168" t="n">
        <v>995.4045433229397</v>
      </c>
      <c r="E168" t="n">
        <v>995.4045433</v>
      </c>
      <c r="F168" t="n">
        <v>0.5</v>
      </c>
      <c r="G168" t="n">
        <v>0.5</v>
      </c>
      <c r="H168" t="inlineStr"/>
      <c r="I168" t="inlineStr"/>
      <c r="J168" t="inlineStr"/>
      <c r="K168" t="inlineStr"/>
      <c r="L168" t="inlineStr"/>
      <c r="M168" t="inlineStr"/>
      <c r="N168" t="inlineStr"/>
      <c r="O168" t="inlineStr"/>
    </row>
    <row r="169">
      <c r="A169" t="inlineStr"/>
      <c r="B169" t="inlineStr"/>
      <c r="C169" t="inlineStr">
        <is>
          <t>'Toggle Valuation_Solution'!E99</t>
        </is>
      </c>
      <c r="D169" t="n">
        <v>1018.553100717516</v>
      </c>
      <c r="E169" t="n">
        <v>1018.553101</v>
      </c>
      <c r="F169" t="n">
        <v>0.5</v>
      </c>
      <c r="G169" t="n">
        <v>0.5</v>
      </c>
      <c r="H169" t="inlineStr"/>
      <c r="I169" t="inlineStr"/>
      <c r="J169" t="inlineStr"/>
      <c r="K169" t="inlineStr"/>
      <c r="L169" t="inlineStr"/>
      <c r="M169" t="inlineStr"/>
      <c r="N169" t="inlineStr"/>
      <c r="O169" t="inlineStr"/>
    </row>
    <row r="170">
      <c r="A170" t="inlineStr"/>
      <c r="B170" t="inlineStr"/>
      <c r="C170" t="inlineStr">
        <is>
          <t>'Toggle Valuation_Solution'!F99</t>
        </is>
      </c>
      <c r="D170" t="n">
        <v>1099.730316683796</v>
      </c>
      <c r="E170" t="n">
        <v>1099.730317</v>
      </c>
      <c r="F170" t="n">
        <v>0.5</v>
      </c>
      <c r="G170" t="n">
        <v>0.5</v>
      </c>
      <c r="H170" t="inlineStr"/>
      <c r="I170" t="inlineStr"/>
      <c r="J170" t="inlineStr"/>
      <c r="K170" t="inlineStr"/>
      <c r="L170" t="inlineStr"/>
      <c r="M170" t="inlineStr"/>
      <c r="N170" t="inlineStr"/>
      <c r="O170" t="inlineStr"/>
    </row>
    <row r="171">
      <c r="A171" t="inlineStr"/>
      <c r="B171" t="inlineStr"/>
      <c r="C171" t="inlineStr">
        <is>
          <t>'Toggle Valuation_Solution'!G99</t>
        </is>
      </c>
      <c r="D171" t="n">
        <v>1168.570268395994</v>
      </c>
      <c r="E171" t="n">
        <v>1168.570268</v>
      </c>
      <c r="F171" t="n">
        <v>0.5</v>
      </c>
      <c r="G171" t="n">
        <v>0.5</v>
      </c>
      <c r="H171" t="inlineStr"/>
      <c r="I171" t="inlineStr"/>
      <c r="J171" t="inlineStr"/>
      <c r="K171" t="inlineStr"/>
      <c r="L171" t="inlineStr"/>
      <c r="M171" t="inlineStr"/>
      <c r="N171" t="inlineStr"/>
      <c r="O171" t="inlineStr"/>
    </row>
    <row r="172">
      <c r="A172" t="inlineStr"/>
      <c r="B172" t="inlineStr"/>
      <c r="C172" t="inlineStr">
        <is>
          <t>'Toggle Valuation_Solution'!H99</t>
        </is>
      </c>
      <c r="D172" t="n">
        <v>1236.989140190212</v>
      </c>
      <c r="E172" t="n">
        <v>1236.98914</v>
      </c>
      <c r="F172" t="n">
        <v>0.5</v>
      </c>
      <c r="G172" t="n">
        <v>0.5</v>
      </c>
      <c r="H172" t="inlineStr"/>
      <c r="I172" t="inlineStr"/>
      <c r="J172" t="inlineStr"/>
      <c r="K172" t="inlineStr"/>
      <c r="L172" t="inlineStr"/>
      <c r="M172" t="inlineStr"/>
      <c r="N172" t="inlineStr"/>
      <c r="O172" t="inlineStr"/>
    </row>
    <row r="173">
      <c r="A173" t="inlineStr"/>
      <c r="B173" t="inlineStr"/>
      <c r="C173" t="inlineStr">
        <is>
          <t>'Toggle Valuation_Solution'!D102</t>
        </is>
      </c>
      <c r="D173" t="n">
        <v>1924.237659231162</v>
      </c>
      <c r="E173" t="n">
        <v>1924.237659</v>
      </c>
      <c r="F173" t="n">
        <v>0.25</v>
      </c>
      <c r="G173" t="n">
        <v>0.25</v>
      </c>
      <c r="H173" t="inlineStr"/>
      <c r="I173" t="inlineStr"/>
      <c r="J173" t="inlineStr"/>
      <c r="K173" t="inlineStr"/>
      <c r="L173" t="inlineStr"/>
      <c r="M173" t="inlineStr"/>
      <c r="N173" t="inlineStr"/>
      <c r="O173" t="inlineStr"/>
    </row>
    <row r="174">
      <c r="A174" t="inlineStr"/>
      <c r="B174" t="inlineStr"/>
      <c r="C174" t="inlineStr">
        <is>
          <t>'Toggle Valuation_Solution'!D109</t>
        </is>
      </c>
      <c r="D174" t="n">
        <v>5519.247369310458</v>
      </c>
      <c r="E174" t="n">
        <v>5519.247369</v>
      </c>
      <c r="F174" t="n">
        <v>0.5</v>
      </c>
      <c r="G174" t="n">
        <v>0.5</v>
      </c>
      <c r="H174" t="inlineStr"/>
      <c r="I174" t="inlineStr"/>
      <c r="J174" t="inlineStr"/>
      <c r="K174" t="inlineStr"/>
      <c r="L174" t="inlineStr"/>
      <c r="M174" t="inlineStr"/>
      <c r="N174" t="inlineStr"/>
      <c r="O174" t="inlineStr"/>
    </row>
    <row r="175">
      <c r="A175" t="inlineStr"/>
      <c r="B175" t="inlineStr"/>
      <c r="C175" t="inlineStr">
        <is>
          <t>'Toggle Valuation_Solution'!D111</t>
        </is>
      </c>
      <c r="D175" t="n">
        <v>25940.07149873391</v>
      </c>
      <c r="E175" t="n">
        <v>25940.0715</v>
      </c>
      <c r="F175" t="n">
        <v>0.25</v>
      </c>
      <c r="G175" t="n">
        <v>0.25</v>
      </c>
      <c r="H175" t="inlineStr"/>
      <c r="I175" t="inlineStr"/>
      <c r="J175" t="inlineStr"/>
      <c r="K175" t="inlineStr"/>
      <c r="L175" t="inlineStr"/>
      <c r="M175" t="inlineStr"/>
      <c r="N175" t="inlineStr"/>
      <c r="O175" t="inlineStr"/>
    </row>
    <row r="176">
      <c r="A176" t="inlineStr"/>
      <c r="B176" t="inlineStr"/>
      <c r="C176" t="inlineStr">
        <is>
          <t>'Toggle Valuation_Solution'!D113</t>
        </is>
      </c>
      <c r="D176" t="n">
        <v>1120</v>
      </c>
      <c r="E176" t="n">
        <v>1120</v>
      </c>
      <c r="F176" t="n">
        <v>0.25</v>
      </c>
      <c r="G176" t="n">
        <v>0.25</v>
      </c>
      <c r="H176" t="inlineStr"/>
      <c r="I176" t="inlineStr"/>
      <c r="J176" t="inlineStr"/>
      <c r="K176" t="inlineStr"/>
      <c r="L176" t="inlineStr"/>
      <c r="M176" t="inlineStr"/>
      <c r="N176" t="inlineStr"/>
      <c r="O176" t="inlineStr"/>
    </row>
    <row r="177">
      <c r="A177" t="inlineStr"/>
      <c r="B177" t="inlineStr"/>
      <c r="C177" t="inlineStr">
        <is>
          <t>'Toggle Valuation_Solution'!D114</t>
        </is>
      </c>
      <c r="D177" t="n">
        <v>752</v>
      </c>
      <c r="E177" t="n">
        <v>752</v>
      </c>
      <c r="F177" t="n">
        <v>0.25</v>
      </c>
      <c r="G177" t="n">
        <v>0.25</v>
      </c>
      <c r="H177" t="inlineStr"/>
      <c r="I177" t="inlineStr"/>
      <c r="J177" t="inlineStr"/>
      <c r="K177" t="inlineStr"/>
      <c r="L177" t="inlineStr"/>
      <c r="M177" t="inlineStr"/>
      <c r="N177" t="inlineStr"/>
      <c r="O177" t="inlineStr"/>
    </row>
    <row r="178">
      <c r="A178" t="inlineStr"/>
      <c r="B178" t="inlineStr"/>
      <c r="C178" t="inlineStr">
        <is>
          <t>'Toggle Valuation_Solution'!D115</t>
        </is>
      </c>
      <c r="D178" t="n">
        <v>25572.07149873391</v>
      </c>
      <c r="E178" t="n">
        <v>25572.0715</v>
      </c>
      <c r="F178" t="n">
        <v>1</v>
      </c>
      <c r="G178" t="n">
        <v>1</v>
      </c>
      <c r="H178" t="inlineStr"/>
      <c r="I178" t="inlineStr"/>
      <c r="J178" t="inlineStr"/>
      <c r="K178" t="inlineStr"/>
      <c r="L178" t="inlineStr"/>
      <c r="M178" t="inlineStr"/>
      <c r="N178" t="inlineStr"/>
      <c r="O178" t="inlineStr"/>
    </row>
    <row r="179">
      <c r="A179" t="inlineStr"/>
      <c r="B179" t="inlineStr"/>
      <c r="C179" t="inlineStr">
        <is>
          <t>'Toggle Valuation_Solution'!D117</t>
        </is>
      </c>
      <c r="D179" t="n">
        <v>119.886401</v>
      </c>
      <c r="E179" t="n">
        <v>119.886401</v>
      </c>
      <c r="F179" t="n">
        <v>0.25</v>
      </c>
      <c r="G179" t="n">
        <v>0.25</v>
      </c>
      <c r="H179" t="inlineStr"/>
      <c r="I179" t="inlineStr"/>
      <c r="J179" t="inlineStr"/>
      <c r="K179" t="inlineStr"/>
      <c r="L179" t="inlineStr"/>
      <c r="M179" t="inlineStr"/>
      <c r="N179" t="inlineStr"/>
      <c r="O179" t="inlineStr"/>
    </row>
    <row r="180">
      <c r="A180" t="inlineStr"/>
      <c r="B180" t="inlineStr"/>
      <c r="C180" t="inlineStr">
        <is>
          <t>'Toggle Valuation_Solution'!D118</t>
        </is>
      </c>
      <c r="D180" t="n">
        <v>213.3025204312699</v>
      </c>
      <c r="E180" t="n">
        <v>213.3025204</v>
      </c>
      <c r="F180" t="n">
        <v>1</v>
      </c>
      <c r="G180" t="n">
        <v>1</v>
      </c>
      <c r="H180" t="inlineStr"/>
      <c r="I180" t="inlineStr"/>
      <c r="J180" t="inlineStr"/>
      <c r="K180" t="inlineStr"/>
      <c r="L180" t="inlineStr"/>
      <c r="M180" t="inlineStr"/>
      <c r="N180" t="inlineStr"/>
      <c r="O180" t="inlineStr"/>
    </row>
    <row r="181">
      <c r="A181" t="inlineStr"/>
      <c r="B181" t="inlineStr"/>
      <c r="C181" t="inlineStr">
        <is>
          <t>'Toggle Valuation_Solution'!G126</t>
        </is>
      </c>
      <c r="D181" t="n">
        <v>0.03</v>
      </c>
      <c r="E181" t="n">
        <v>0.03</v>
      </c>
      <c r="F181" t="n">
        <v>1</v>
      </c>
      <c r="G181" t="n">
        <v>1</v>
      </c>
      <c r="H181" t="inlineStr"/>
      <c r="I181" t="inlineStr"/>
      <c r="J181" t="inlineStr"/>
      <c r="K181" t="inlineStr"/>
      <c r="L181" t="inlineStr"/>
      <c r="M181" t="inlineStr"/>
      <c r="N181" t="inlineStr"/>
      <c r="O181" t="inlineStr"/>
    </row>
    <row r="182">
      <c r="A182" t="inlineStr"/>
      <c r="B182" t="inlineStr"/>
      <c r="C182" t="inlineStr">
        <is>
          <t>'Toggle Valuation_Solution'!D129</t>
        </is>
      </c>
      <c r="D182" t="n">
        <v>0.0923921349266275</v>
      </c>
      <c r="E182" t="n">
        <v>0.0924</v>
      </c>
      <c r="F182" t="n">
        <v>1</v>
      </c>
      <c r="G182" t="n">
        <v>1</v>
      </c>
      <c r="H182" t="inlineStr"/>
      <c r="I182" t="inlineStr"/>
      <c r="J182" t="inlineStr"/>
      <c r="K182" t="inlineStr"/>
      <c r="L182" t="inlineStr"/>
      <c r="M182" t="inlineStr"/>
      <c r="N182" t="inlineStr"/>
      <c r="O182" t="inlineStr"/>
    </row>
    <row r="183">
      <c r="A183" t="inlineStr"/>
      <c r="B183" t="inlineStr"/>
      <c r="C183" t="inlineStr">
        <is>
          <t>'Toggle Valuation_Solution'!K142</t>
        </is>
      </c>
      <c r="D183" t="n">
        <v>5872.260518852459</v>
      </c>
      <c r="E183" t="n">
        <v>5872.260519</v>
      </c>
      <c r="F183" t="n">
        <v>1</v>
      </c>
      <c r="G183" t="n">
        <v>1</v>
      </c>
      <c r="H183" t="inlineStr"/>
      <c r="I183" t="inlineStr"/>
      <c r="J183" t="inlineStr"/>
      <c r="K183" t="inlineStr"/>
      <c r="L183" t="inlineStr"/>
      <c r="M183" t="inlineStr"/>
      <c r="N183" t="inlineStr"/>
      <c r="O183" t="inlineStr"/>
    </row>
    <row r="184">
      <c r="A184" t="inlineStr"/>
      <c r="B184" t="inlineStr"/>
      <c r="C184" t="inlineStr">
        <is>
          <t>'Toggle Valuation_Solution'!L142</t>
        </is>
      </c>
      <c r="D184" t="n">
        <v>31596.20544871795</v>
      </c>
      <c r="E184" t="n">
        <v>31596.20545</v>
      </c>
      <c r="F184" t="n">
        <v>1</v>
      </c>
      <c r="G184" t="n">
        <v>1</v>
      </c>
      <c r="H184" t="inlineStr"/>
      <c r="I184" t="inlineStr"/>
      <c r="J184" t="inlineStr"/>
      <c r="K184" t="inlineStr"/>
      <c r="L184" t="inlineStr"/>
      <c r="M184" t="inlineStr"/>
      <c r="N184" t="inlineStr"/>
      <c r="O184" t="inlineStr"/>
    </row>
    <row r="185">
      <c r="A185" t="inlineStr"/>
      <c r="B185" t="inlineStr"/>
      <c r="C185" t="inlineStr">
        <is>
          <t>'Toggle Valuation_Solution'!K146</t>
        </is>
      </c>
      <c r="D185" t="n">
        <v>9991.841600000005</v>
      </c>
      <c r="E185" t="n">
        <v>9991.8416</v>
      </c>
      <c r="F185" t="n">
        <v>1</v>
      </c>
      <c r="G185" t="n">
        <v>1</v>
      </c>
      <c r="H185" t="inlineStr"/>
      <c r="I185" t="inlineStr"/>
      <c r="J185" t="inlineStr"/>
      <c r="K185" t="inlineStr"/>
      <c r="L185" t="inlineStr"/>
      <c r="M185" t="inlineStr"/>
      <c r="N185" t="inlineStr"/>
      <c r="O185" t="inlineStr"/>
    </row>
    <row r="186">
      <c r="A186" t="inlineStr"/>
      <c r="B186" t="inlineStr"/>
      <c r="C186" t="inlineStr">
        <is>
          <t>'Toggle Valuation_Solution'!L146</t>
        </is>
      </c>
      <c r="D186" t="n">
        <v>42871.17391304347</v>
      </c>
      <c r="E186" t="n">
        <v>113186.1921</v>
      </c>
      <c r="F186" t="n">
        <v>1</v>
      </c>
      <c r="G186" t="n">
        <v>0</v>
      </c>
      <c r="H186" t="inlineStr"/>
      <c r="I186" t="inlineStr"/>
      <c r="J186" t="inlineStr"/>
      <c r="K186" t="inlineStr"/>
      <c r="L186" t="inlineStr"/>
      <c r="M186" t="inlineStr"/>
      <c r="N186" t="inlineStr"/>
      <c r="O186" t="inlineStr"/>
    </row>
    <row r="187">
      <c r="A187" t="inlineStr"/>
      <c r="B187" t="inlineStr"/>
      <c r="C187" t="inlineStr">
        <is>
          <t>'Toggle Valuation_Solution'!G142</t>
        </is>
      </c>
      <c r="D187" t="n">
        <v>6122.501342972904</v>
      </c>
      <c r="E187" t="n">
        <v>6122.501343</v>
      </c>
      <c r="F187" t="n">
        <v>1</v>
      </c>
      <c r="G187" t="n">
        <v>1</v>
      </c>
      <c r="H187" t="inlineStr"/>
      <c r="I187" t="inlineStr"/>
      <c r="J187" t="inlineStr"/>
      <c r="K187" t="inlineStr"/>
      <c r="L187" t="inlineStr"/>
      <c r="M187" t="inlineStr"/>
      <c r="N187" t="inlineStr"/>
      <c r="O187" t="inlineStr"/>
    </row>
    <row r="188">
      <c r="A188" t="inlineStr"/>
      <c r="B188" t="inlineStr"/>
      <c r="C188" t="inlineStr">
        <is>
          <t>'Toggle Valuation_Solution'!H142</t>
        </is>
      </c>
      <c r="D188" t="n">
        <v>27802.12026154823</v>
      </c>
      <c r="E188" t="n">
        <v>27802.12026</v>
      </c>
      <c r="F188" t="n">
        <v>1</v>
      </c>
      <c r="G188" t="n">
        <v>1</v>
      </c>
      <c r="H188" t="inlineStr"/>
      <c r="I188" t="inlineStr"/>
      <c r="J188" t="inlineStr"/>
      <c r="K188" t="inlineStr"/>
      <c r="L188" t="inlineStr"/>
      <c r="M188" t="inlineStr"/>
      <c r="N188" t="inlineStr"/>
      <c r="O188" t="inlineStr"/>
    </row>
    <row r="189">
      <c r="A189" t="inlineStr"/>
      <c r="B189" t="inlineStr"/>
      <c r="C189" t="inlineStr">
        <is>
          <t>'Toggle Valuation_Solution'!G146</t>
        </is>
      </c>
      <c r="D189" t="n">
        <v>23937.17704138975</v>
      </c>
      <c r="E189" t="n">
        <v>23937.17704</v>
      </c>
      <c r="F189" t="n">
        <v>1</v>
      </c>
      <c r="G189" t="n">
        <v>1</v>
      </c>
      <c r="H189" t="inlineStr"/>
      <c r="I189" t="inlineStr"/>
      <c r="J189" t="inlineStr"/>
      <c r="K189" t="inlineStr"/>
      <c r="L189" t="inlineStr"/>
      <c r="M189" t="inlineStr"/>
      <c r="N189" t="inlineStr"/>
      <c r="O189" t="inlineStr"/>
    </row>
    <row r="190">
      <c r="A190" t="inlineStr"/>
      <c r="B190" t="inlineStr"/>
      <c r="C190" t="inlineStr">
        <is>
          <t>'Toggle Valuation_Solution'!H146</t>
        </is>
      </c>
      <c r="D190" t="n">
        <v>52954.12507383913</v>
      </c>
      <c r="E190" t="n">
        <v>52954.12507</v>
      </c>
      <c r="F190" t="n">
        <v>1</v>
      </c>
      <c r="G190" t="n">
        <v>1</v>
      </c>
      <c r="H190" t="inlineStr"/>
      <c r="I190" t="inlineStr"/>
      <c r="J190" t="inlineStr"/>
      <c r="K190" t="inlineStr"/>
      <c r="L190" t="inlineStr"/>
      <c r="M190" t="inlineStr"/>
      <c r="N190" t="inlineStr"/>
      <c r="O190" t="inlineStr"/>
    </row>
    <row r="191">
      <c r="A191" t="inlineStr"/>
      <c r="B191" t="inlineStr"/>
      <c r="C191" t="inlineStr">
        <is>
          <t>'Toggle Valuation_Solution'!D157</t>
        </is>
      </c>
      <c r="D191" t="n">
        <v>185.1131770331019</v>
      </c>
      <c r="E191" t="n">
        <v>185.0915381</v>
      </c>
      <c r="F191" t="n">
        <v>0.25</v>
      </c>
      <c r="G191" t="n">
        <v>0</v>
      </c>
      <c r="H191" t="inlineStr"/>
      <c r="I191" t="inlineStr"/>
      <c r="J191" t="inlineStr"/>
      <c r="K191" t="inlineStr"/>
      <c r="L191" t="inlineStr"/>
      <c r="M191" t="inlineStr"/>
      <c r="N191" t="inlineStr"/>
      <c r="O191" t="inlineStr"/>
    </row>
    <row r="192">
      <c r="A192" t="inlineStr"/>
      <c r="B192" t="inlineStr"/>
      <c r="C192" t="inlineStr">
        <is>
          <t>'Toggle Valuation_Solution'!D158</t>
        </is>
      </c>
      <c r="D192" t="n">
        <v>217</v>
      </c>
      <c r="E192" t="n">
        <v>217</v>
      </c>
      <c r="F192" t="n">
        <v>0.25</v>
      </c>
      <c r="G192" t="n">
        <v>0.25</v>
      </c>
      <c r="H192" t="inlineStr"/>
      <c r="I192" t="inlineStr"/>
      <c r="J192" t="inlineStr"/>
      <c r="K192" t="inlineStr"/>
      <c r="L192" t="inlineStr"/>
      <c r="M192" t="inlineStr"/>
      <c r="N192" t="inlineStr"/>
      <c r="O192" t="inlineStr"/>
    </row>
    <row r="193">
      <c r="A193" t="inlineStr"/>
      <c r="B193" t="inlineStr"/>
      <c r="C193" t="inlineStr">
        <is>
          <t>'Toggle Valuation_Solution'!D159</t>
        </is>
      </c>
      <c r="D193" t="n">
        <v>47.99961709562792</v>
      </c>
      <c r="E193" t="n">
        <v>47.9996171</v>
      </c>
      <c r="F193" t="n">
        <v>0.25</v>
      </c>
      <c r="G193" t="n">
        <v>0.25</v>
      </c>
      <c r="H193" t="inlineStr"/>
      <c r="I193" t="inlineStr"/>
      <c r="J193" t="inlineStr"/>
      <c r="K193" t="inlineStr"/>
      <c r="L193" t="inlineStr"/>
      <c r="M193" t="inlineStr"/>
      <c r="N193" t="inlineStr"/>
      <c r="O193" t="inlineStr"/>
    </row>
    <row r="194">
      <c r="A194" t="inlineStr"/>
      <c r="B194" t="inlineStr"/>
      <c r="C194" t="inlineStr">
        <is>
          <t>'Toggle Valuation_Solution'!D160</t>
        </is>
      </c>
      <c r="D194" t="n">
        <v>196.5959178421726</v>
      </c>
      <c r="E194" t="n">
        <v>196.5959178</v>
      </c>
      <c r="F194" t="n">
        <v>0.25</v>
      </c>
      <c r="G194" t="n">
        <v>0.25</v>
      </c>
      <c r="H194" t="inlineStr"/>
      <c r="I194" t="inlineStr"/>
      <c r="J194" t="inlineStr"/>
      <c r="K194" t="inlineStr"/>
      <c r="L194" t="inlineStr"/>
      <c r="M194" t="inlineStr"/>
      <c r="N194" t="inlineStr"/>
      <c r="O194" t="inlineStr"/>
    </row>
    <row r="195">
      <c r="A195" t="inlineStr"/>
      <c r="B195" t="inlineStr"/>
      <c r="C195" t="inlineStr">
        <is>
          <t>'Toggle Valuation_Solution'!D161</t>
        </is>
      </c>
      <c r="D195" t="n">
        <v>45.91230091937166</v>
      </c>
      <c r="E195" t="n">
        <v>45.91230092</v>
      </c>
      <c r="F195" t="n">
        <v>0.25</v>
      </c>
      <c r="G195" t="n">
        <v>0.25</v>
      </c>
      <c r="H195" t="inlineStr"/>
      <c r="I195" t="inlineStr"/>
      <c r="J195" t="inlineStr"/>
      <c r="K195" t="inlineStr"/>
      <c r="L195" t="inlineStr"/>
      <c r="M195" t="inlineStr"/>
      <c r="N195" t="inlineStr"/>
      <c r="O195" t="inlineStr"/>
    </row>
    <row r="196">
      <c r="A196" t="inlineStr"/>
      <c r="B196" t="inlineStr"/>
      <c r="C196" t="inlineStr">
        <is>
          <t>'Toggle Valuation_Solution'!D162</t>
        </is>
      </c>
      <c r="D196" t="n">
        <v>80.2746726878556</v>
      </c>
      <c r="E196" t="n">
        <v>80.27467269</v>
      </c>
      <c r="F196" t="n">
        <v>0.25</v>
      </c>
      <c r="G196" t="n">
        <v>0.25</v>
      </c>
      <c r="H196" t="inlineStr"/>
      <c r="I196" t="inlineStr"/>
      <c r="J196" t="inlineStr"/>
      <c r="K196" t="inlineStr"/>
      <c r="L196" t="inlineStr"/>
      <c r="M196" t="inlineStr"/>
      <c r="N196" t="inlineStr"/>
      <c r="O196" t="inlineStr"/>
    </row>
    <row r="197">
      <c r="A197" t="inlineStr"/>
      <c r="B197" t="inlineStr"/>
      <c r="C197" t="inlineStr">
        <is>
          <t>'Toggle Valuation_Solution'!F157</t>
        </is>
      </c>
      <c r="D197" t="n">
        <v>252.1917986193002</v>
      </c>
      <c r="E197" t="n">
        <v>252.1518979</v>
      </c>
      <c r="F197" t="n">
        <v>0.25</v>
      </c>
      <c r="G197" t="n">
        <v>0</v>
      </c>
      <c r="H197" t="inlineStr"/>
      <c r="I197" t="inlineStr"/>
      <c r="J197" t="inlineStr"/>
      <c r="K197" t="inlineStr"/>
      <c r="L197" t="inlineStr"/>
      <c r="M197" t="inlineStr"/>
      <c r="N197" t="inlineStr"/>
      <c r="O197" t="inlineStr"/>
    </row>
    <row r="198">
      <c r="A198" t="inlineStr"/>
      <c r="B198" t="inlineStr"/>
      <c r="C198" t="inlineStr">
        <is>
          <t>'Toggle Valuation_Solution'!F158</t>
        </is>
      </c>
      <c r="D198" t="n">
        <v>407</v>
      </c>
      <c r="E198" t="n">
        <v>407</v>
      </c>
      <c r="F198" t="n">
        <v>0.25</v>
      </c>
      <c r="G198" t="n">
        <v>0.25</v>
      </c>
      <c r="H198" t="inlineStr"/>
      <c r="I198" t="inlineStr"/>
      <c r="J198" t="inlineStr"/>
      <c r="K198" t="inlineStr"/>
      <c r="L198" t="inlineStr"/>
      <c r="M198" t="inlineStr"/>
      <c r="N198" t="inlineStr"/>
      <c r="O198" t="inlineStr"/>
    </row>
    <row r="199">
      <c r="A199" t="inlineStr"/>
      <c r="B199" t="inlineStr"/>
      <c r="C199" t="inlineStr">
        <is>
          <t>'Toggle Valuation_Solution'!F159</t>
        </is>
      </c>
      <c r="D199" t="n">
        <v>228.8342967401968</v>
      </c>
      <c r="E199" t="n">
        <v>228.8342967</v>
      </c>
      <c r="F199" t="n">
        <v>0.25</v>
      </c>
      <c r="G199" t="n">
        <v>0.25</v>
      </c>
      <c r="H199" t="inlineStr"/>
      <c r="I199" t="inlineStr"/>
      <c r="J199" t="inlineStr"/>
      <c r="K199" t="inlineStr"/>
      <c r="L199" t="inlineStr"/>
      <c r="M199" t="inlineStr"/>
      <c r="N199" t="inlineStr"/>
      <c r="O199" t="inlineStr"/>
    </row>
    <row r="200">
      <c r="A200" t="inlineStr"/>
      <c r="B200" t="inlineStr"/>
      <c r="C200" t="inlineStr">
        <is>
          <t>'Toggle Valuation_Solution'!F160</t>
        </is>
      </c>
      <c r="D200" t="n">
        <v>438.6329444808267</v>
      </c>
      <c r="E200" t="n">
        <v>438.6329445</v>
      </c>
      <c r="F200" t="n">
        <v>0.25</v>
      </c>
      <c r="G200" t="n">
        <v>0.25</v>
      </c>
      <c r="H200" t="inlineStr"/>
      <c r="I200" t="inlineStr"/>
      <c r="J200" t="inlineStr"/>
      <c r="K200" t="inlineStr"/>
      <c r="L200" t="inlineStr"/>
      <c r="M200" t="inlineStr"/>
      <c r="N200" t="inlineStr"/>
      <c r="O200" t="inlineStr"/>
    </row>
    <row r="201">
      <c r="A201" t="inlineStr"/>
      <c r="B201" t="inlineStr"/>
      <c r="C201" t="inlineStr">
        <is>
          <t>'Toggle Valuation_Solution'!F161</t>
        </is>
      </c>
      <c r="D201" t="n">
        <v>260.4816325140826</v>
      </c>
      <c r="E201" t="n">
        <v>260.4816325</v>
      </c>
      <c r="F201" t="n">
        <v>0.25</v>
      </c>
      <c r="G201" t="n">
        <v>0.25</v>
      </c>
      <c r="H201" t="inlineStr"/>
      <c r="I201" t="inlineStr"/>
      <c r="J201" t="inlineStr"/>
      <c r="K201" t="inlineStr"/>
      <c r="L201" t="inlineStr"/>
      <c r="M201" t="inlineStr"/>
      <c r="N201" t="inlineStr"/>
      <c r="O201" t="inlineStr"/>
    </row>
    <row r="202">
      <c r="A202" t="inlineStr"/>
      <c r="B202" t="inlineStr"/>
      <c r="C202" t="inlineStr">
        <is>
          <t>'Toggle Valuation_Solution'!F162</t>
        </is>
      </c>
      <c r="D202" t="n">
        <v>354.5287335220236</v>
      </c>
      <c r="E202" t="n">
        <v>941.0424469</v>
      </c>
      <c r="F202" t="n">
        <v>0.25</v>
      </c>
      <c r="G202" t="n">
        <v>0</v>
      </c>
      <c r="H202" t="inlineStr"/>
      <c r="I202" t="inlineStr"/>
      <c r="J202" t="inlineStr"/>
      <c r="K202" t="inlineStr"/>
      <c r="L202" t="inlineStr"/>
      <c r="M202" t="inlineStr"/>
      <c r="N202" t="inlineStr"/>
      <c r="O202" t="inlineStr"/>
    </row>
    <row r="203">
      <c r="A203" t="inlineStr"/>
      <c r="B203" t="inlineStr"/>
      <c r="E203" t="n">
        <v>0</v>
      </c>
      <c r="H203" t="inlineStr"/>
      <c r="I203" t="inlineStr"/>
      <c r="J203" t="inlineStr"/>
      <c r="K203" t="inlineStr"/>
      <c r="L203" t="inlineStr"/>
      <c r="M203" t="inlineStr"/>
      <c r="N203" t="inlineStr"/>
      <c r="O203" t="inlineStr"/>
    </row>
    <row r="204">
      <c r="A204" t="inlineStr"/>
      <c r="B204" t="inlineStr"/>
      <c r="E204" t="n">
        <v>0</v>
      </c>
      <c r="H204" t="inlineStr"/>
      <c r="I204" t="inlineStr"/>
      <c r="J204" t="inlineStr"/>
      <c r="K204" t="inlineStr"/>
      <c r="L204" t="inlineStr"/>
      <c r="M204" t="inlineStr"/>
      <c r="N204" t="inlineStr"/>
      <c r="O204" t="inlineStr"/>
    </row>
    <row r="205">
      <c r="A205" t="inlineStr"/>
      <c r="B205" t="inlineStr"/>
      <c r="E205" t="n">
        <v>0</v>
      </c>
      <c r="H205" t="inlineStr"/>
      <c r="I205" t="inlineStr"/>
      <c r="J205" t="inlineStr"/>
      <c r="K205" t="inlineStr"/>
      <c r="L205" t="inlineStr"/>
      <c r="M205" t="inlineStr"/>
      <c r="N205" t="inlineStr"/>
      <c r="O205" t="inlineStr"/>
    </row>
  </sheetData>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L31"/>
  <sheetViews>
    <sheetView workbookViewId="0">
      <selection activeCell="A1" sqref="A1"/>
    </sheetView>
  </sheetViews>
  <sheetFormatPr baseColWidth="8" defaultRowHeight="15"/>
  <sheetData>
    <row r="1">
      <c r="A1" t="inlineStr"/>
      <c r="B1" t="inlineStr"/>
      <c r="H1" t="inlineStr"/>
      <c r="I1" t="inlineStr"/>
      <c r="J1" t="inlineStr"/>
      <c r="K1" t="inlineStr"/>
      <c r="L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row>
    <row r="3">
      <c r="A3" t="inlineStr"/>
      <c r="B3" t="inlineStr"/>
      <c r="C3" t="inlineStr">
        <is>
          <t>Not a formula</t>
        </is>
      </c>
      <c r="E3" t="n">
        <v>0</v>
      </c>
      <c r="F3" t="n">
        <v>3</v>
      </c>
      <c r="G3" t="n">
        <v>3</v>
      </c>
      <c r="H3" t="inlineStr"/>
      <c r="I3" t="inlineStr"/>
      <c r="J3" t="inlineStr"/>
      <c r="K3" t="inlineStr"/>
      <c r="L3" t="inlineStr"/>
    </row>
    <row r="4">
      <c r="A4" t="inlineStr"/>
      <c r="B4" t="inlineStr"/>
      <c r="C4" t="inlineStr">
        <is>
          <t>'Toggle Valuation_Solution'!E127</t>
        </is>
      </c>
      <c r="D4" t="n">
        <v>217.0723171534066</v>
      </c>
      <c r="E4" t="n">
        <v>217.0431294194945</v>
      </c>
      <c r="G4" t="n">
        <v>0</v>
      </c>
      <c r="H4" t="inlineStr"/>
      <c r="I4" t="inlineStr"/>
      <c r="J4" t="inlineStr"/>
      <c r="K4" t="inlineStr"/>
      <c r="L4" t="inlineStr"/>
    </row>
    <row r="5">
      <c r="A5" t="inlineStr"/>
      <c r="B5" t="inlineStr"/>
      <c r="C5" t="inlineStr">
        <is>
          <t>'Toggle Valuation_Solution'!E128</t>
        </is>
      </c>
      <c r="D5" t="n">
        <v>208.1530273634819</v>
      </c>
      <c r="E5" t="n">
        <v>208.1260577902509</v>
      </c>
      <c r="G5" t="n">
        <v>0</v>
      </c>
      <c r="H5" t="inlineStr"/>
      <c r="I5" t="inlineStr"/>
      <c r="J5" t="inlineStr"/>
      <c r="K5" t="inlineStr"/>
      <c r="L5" t="inlineStr"/>
    </row>
    <row r="6">
      <c r="A6" t="inlineStr"/>
      <c r="B6" t="inlineStr"/>
      <c r="C6" t="inlineStr">
        <is>
          <t>'Toggle Valuation_Solution'!E129</t>
        </is>
      </c>
      <c r="D6" t="n">
        <v>199.8994138286909</v>
      </c>
      <c r="E6" t="n">
        <v>199.8744200345782</v>
      </c>
      <c r="G6" t="n">
        <v>0</v>
      </c>
      <c r="H6" t="inlineStr"/>
      <c r="I6" t="inlineStr"/>
      <c r="J6" t="inlineStr"/>
      <c r="K6" t="inlineStr"/>
      <c r="L6" t="inlineStr"/>
    </row>
    <row r="7">
      <c r="A7" t="inlineStr"/>
      <c r="B7" t="inlineStr"/>
      <c r="C7" t="inlineStr">
        <is>
          <t>'Toggle Valuation_Solution'!E130</t>
        </is>
      </c>
      <c r="D7" t="n">
        <v>192.2399983263195</v>
      </c>
      <c r="E7" t="n">
        <v>192.2167719811376</v>
      </c>
      <c r="G7" t="n">
        <v>0</v>
      </c>
      <c r="H7" t="inlineStr"/>
      <c r="I7" t="inlineStr"/>
      <c r="J7" t="inlineStr"/>
      <c r="K7" t="inlineStr"/>
      <c r="L7" t="inlineStr"/>
    </row>
    <row r="8">
      <c r="A8" t="inlineStr"/>
      <c r="B8" t="inlineStr"/>
      <c r="C8" t="inlineStr">
        <is>
          <t>'Toggle Valuation_Solution'!E131</t>
        </is>
      </c>
      <c r="D8" t="n">
        <v>185.1131770331019</v>
      </c>
      <c r="E8" t="n">
        <v>185.091538082084</v>
      </c>
      <c r="G8" t="n">
        <v>0</v>
      </c>
      <c r="H8" t="inlineStr"/>
      <c r="I8" t="inlineStr"/>
      <c r="J8" t="inlineStr"/>
      <c r="K8" t="inlineStr"/>
      <c r="L8" t="inlineStr"/>
    </row>
    <row r="9">
      <c r="A9" t="inlineStr"/>
      <c r="B9" t="inlineStr"/>
      <c r="C9" t="inlineStr">
        <is>
          <t>'Toggle Valuation_Solution'!F127</t>
        </is>
      </c>
      <c r="D9" t="n">
        <v>224.7527271678785</v>
      </c>
      <c r="E9" t="n">
        <v>224.7213408889891</v>
      </c>
      <c r="G9" t="n">
        <v>0</v>
      </c>
      <c r="H9" t="inlineStr"/>
      <c r="I9" t="inlineStr"/>
      <c r="J9" t="inlineStr"/>
      <c r="K9" t="inlineStr"/>
      <c r="L9" t="inlineStr"/>
    </row>
    <row r="10">
      <c r="A10" t="inlineStr"/>
      <c r="B10" t="inlineStr"/>
      <c r="C10" t="inlineStr">
        <is>
          <t>'Toggle Valuation_Solution'!F128</t>
        </is>
      </c>
      <c r="D10" t="n">
        <v>215.1768382934011</v>
      </c>
      <c r="E10" t="n">
        <v>215.1479296356619</v>
      </c>
      <c r="G10" t="n">
        <v>0</v>
      </c>
      <c r="H10" t="inlineStr"/>
      <c r="I10" t="inlineStr"/>
      <c r="J10" t="inlineStr"/>
      <c r="K10" t="inlineStr"/>
      <c r="L10" t="inlineStr"/>
    </row>
    <row r="11">
      <c r="A11" t="inlineStr"/>
      <c r="B11" t="inlineStr"/>
      <c r="C11" t="inlineStr">
        <is>
          <t>'Toggle Valuation_Solution'!F129</t>
        </is>
      </c>
      <c r="D11" t="n">
        <v>206.3427866390446</v>
      </c>
      <c r="E11" t="n">
        <v>206.3160746680579</v>
      </c>
      <c r="G11" t="n">
        <v>0</v>
      </c>
      <c r="H11" t="inlineStr"/>
      <c r="I11" t="inlineStr"/>
      <c r="J11" t="inlineStr"/>
      <c r="K11" t="inlineStr"/>
      <c r="L11" t="inlineStr"/>
    </row>
    <row r="12">
      <c r="A12" t="inlineStr"/>
      <c r="B12" t="inlineStr"/>
      <c r="C12" t="inlineStr">
        <is>
          <t>'Toggle Valuation_Solution'!F130</t>
        </is>
      </c>
      <c r="D12" t="n">
        <v>198.1679674135478</v>
      </c>
      <c r="E12" t="n">
        <v>198.143212097674</v>
      </c>
      <c r="G12" t="n">
        <v>0</v>
      </c>
      <c r="H12" t="inlineStr"/>
      <c r="I12" t="inlineStr"/>
      <c r="J12" t="inlineStr"/>
      <c r="K12" t="inlineStr"/>
      <c r="L12" t="inlineStr"/>
    </row>
    <row r="13">
      <c r="A13" t="inlineStr"/>
      <c r="B13" t="inlineStr"/>
      <c r="C13" t="inlineStr">
        <is>
          <t>'Toggle Valuation_Solution'!F131</t>
        </is>
      </c>
      <c r="D13" t="n">
        <v>190.5815953769037</v>
      </c>
      <c r="E13" t="n">
        <v>190.5585904056929</v>
      </c>
      <c r="G13" t="n">
        <v>0</v>
      </c>
      <c r="H13" t="inlineStr"/>
      <c r="I13" t="inlineStr"/>
      <c r="J13" t="inlineStr"/>
      <c r="K13" t="inlineStr"/>
      <c r="L13" t="inlineStr"/>
    </row>
    <row r="14">
      <c r="A14" t="inlineStr"/>
      <c r="B14" t="inlineStr"/>
      <c r="C14" t="inlineStr">
        <is>
          <t>'Toggle Valuation_Solution'!G127</t>
        </is>
      </c>
      <c r="D14" t="n">
        <v>233.1022541288006</v>
      </c>
      <c r="E14" t="n">
        <v>233.0683861101816</v>
      </c>
      <c r="G14" t="n">
        <v>0</v>
      </c>
      <c r="H14" t="inlineStr"/>
      <c r="I14" t="inlineStr"/>
      <c r="J14" t="inlineStr"/>
      <c r="K14" t="inlineStr"/>
      <c r="L14" t="inlineStr"/>
    </row>
    <row r="15">
      <c r="A15" t="inlineStr"/>
      <c r="B15" t="inlineStr"/>
      <c r="C15" t="inlineStr">
        <is>
          <t>'Toggle Valuation_Solution'!G128</t>
        </is>
      </c>
      <c r="D15" t="n">
        <v>222.7870209513047</v>
      </c>
      <c r="E15" t="n">
        <v>222.7559343563159</v>
      </c>
      <c r="G15" t="n">
        <v>0</v>
      </c>
      <c r="H15" t="inlineStr"/>
      <c r="I15" t="inlineStr"/>
      <c r="J15" t="inlineStr"/>
      <c r="K15" t="inlineStr"/>
      <c r="L15" t="inlineStr"/>
    </row>
    <row r="16">
      <c r="A16" t="inlineStr"/>
      <c r="B16" t="inlineStr"/>
      <c r="C16" t="inlineStr">
        <is>
          <t>'Toggle Valuation_Solution'!G129</t>
        </is>
      </c>
      <c r="D16" t="n">
        <v>213.3025204312699</v>
      </c>
      <c r="E16" t="n">
        <v>213.2738875253741</v>
      </c>
      <c r="G16" t="n">
        <v>0</v>
      </c>
      <c r="H16" t="inlineStr"/>
      <c r="I16" t="inlineStr"/>
      <c r="J16" t="inlineStr"/>
      <c r="K16" t="inlineStr"/>
      <c r="L16" t="inlineStr"/>
    </row>
    <row r="17">
      <c r="A17" t="inlineStr"/>
      <c r="B17" t="inlineStr"/>
      <c r="C17" t="inlineStr">
        <is>
          <t>'Toggle Valuation_Solution'!G130</t>
        </is>
      </c>
      <c r="D17" t="n">
        <v>204.5526920917218</v>
      </c>
      <c r="E17" t="n">
        <v>204.5262346577032</v>
      </c>
      <c r="G17" t="n">
        <v>0</v>
      </c>
      <c r="H17" t="inlineStr"/>
      <c r="I17" t="inlineStr"/>
      <c r="J17" t="inlineStr"/>
      <c r="K17" t="inlineStr"/>
      <c r="L17" t="inlineStr"/>
    </row>
    <row r="18">
      <c r="A18" t="inlineStr"/>
      <c r="B18" t="inlineStr"/>
      <c r="C18" t="inlineStr">
        <is>
          <t>'Toggle Valuation_Solution'!G131</t>
        </is>
      </c>
      <c r="D18" t="n">
        <v>196.4557300813577</v>
      </c>
      <c r="E18" t="n">
        <v>196.4312104090948</v>
      </c>
      <c r="G18" t="n">
        <v>0</v>
      </c>
      <c r="H18" t="inlineStr"/>
      <c r="I18" t="inlineStr"/>
      <c r="J18" t="inlineStr"/>
      <c r="K18" t="inlineStr"/>
      <c r="L18" t="inlineStr"/>
    </row>
    <row r="19">
      <c r="A19" t="inlineStr"/>
      <c r="B19" t="inlineStr"/>
      <c r="C19" t="inlineStr">
        <is>
          <t>'Toggle Valuation_Solution'!H127</t>
        </is>
      </c>
      <c r="D19" t="n">
        <v>242.2123205524419</v>
      </c>
      <c r="E19" t="n">
        <v>242.1756358141787</v>
      </c>
      <c r="G19" t="n">
        <v>0</v>
      </c>
      <c r="H19" t="inlineStr"/>
      <c r="I19" t="inlineStr"/>
      <c r="J19" t="inlineStr"/>
      <c r="K19" t="inlineStr"/>
      <c r="L19" t="inlineStr"/>
    </row>
    <row r="20">
      <c r="A20" t="inlineStr"/>
      <c r="B20" t="inlineStr"/>
      <c r="C20" t="inlineStr">
        <is>
          <t>'Toggle Valuation_Solution'!H128</t>
        </is>
      </c>
      <c r="D20" t="n">
        <v>231.060202351774</v>
      </c>
      <c r="E20" t="n">
        <v>231.0266572582115</v>
      </c>
      <c r="G20" t="n">
        <v>0</v>
      </c>
      <c r="H20" t="inlineStr"/>
      <c r="I20" t="inlineStr"/>
      <c r="J20" t="inlineStr"/>
      <c r="K20" t="inlineStr"/>
      <c r="L20" t="inlineStr"/>
    </row>
    <row r="21">
      <c r="A21" t="inlineStr"/>
      <c r="B21" t="inlineStr"/>
      <c r="C21" t="inlineStr">
        <is>
          <t>'Toggle Valuation_Solution'!H129</t>
        </is>
      </c>
      <c r="D21" t="n">
        <v>220.8432765731534</v>
      </c>
      <c r="E21" t="n">
        <v>220.8124860969905</v>
      </c>
      <c r="G21" t="n">
        <v>0</v>
      </c>
      <c r="H21" t="inlineStr"/>
      <c r="I21" t="inlineStr"/>
      <c r="J21" t="inlineStr"/>
      <c r="K21" t="inlineStr"/>
      <c r="L21" t="inlineStr"/>
    </row>
    <row r="22">
      <c r="A22" t="inlineStr"/>
      <c r="B22" t="inlineStr"/>
      <c r="C22" t="inlineStr">
        <is>
          <t>'Toggle Valuation_Solution'!H130</t>
        </is>
      </c>
      <c r="D22" t="n">
        <v>211.449077789805</v>
      </c>
      <c r="E22" t="n">
        <v>211.4207173587603</v>
      </c>
      <c r="G22" t="n">
        <v>0</v>
      </c>
      <c r="H22" t="inlineStr"/>
      <c r="I22" t="inlineStr"/>
      <c r="J22" t="inlineStr"/>
      <c r="K22" t="inlineStr"/>
      <c r="L22" t="inlineStr"/>
    </row>
    <row r="23">
      <c r="A23" t="inlineStr"/>
      <c r="B23" t="inlineStr"/>
      <c r="C23" t="inlineStr">
        <is>
          <t>'Toggle Valuation_Solution'!H131</t>
        </is>
      </c>
      <c r="D23" t="n">
        <v>202.782472386956</v>
      </c>
      <c r="E23" t="n">
        <v>202.7562664682287</v>
      </c>
      <c r="G23" t="n">
        <v>0</v>
      </c>
      <c r="H23" t="inlineStr"/>
      <c r="I23" t="inlineStr"/>
      <c r="J23" t="inlineStr"/>
      <c r="K23" t="inlineStr"/>
      <c r="L23" t="inlineStr"/>
    </row>
    <row r="24">
      <c r="A24" t="inlineStr"/>
      <c r="B24" t="inlineStr"/>
      <c r="C24" t="inlineStr">
        <is>
          <t>'Toggle Valuation_Solution'!I127</t>
        </is>
      </c>
      <c r="D24" t="n">
        <v>252.1917986193002</v>
      </c>
      <c r="E24" t="n">
        <v>252.1518978945114</v>
      </c>
      <c r="G24" t="n">
        <v>0</v>
      </c>
      <c r="H24" t="inlineStr"/>
      <c r="I24" t="inlineStr"/>
      <c r="J24" t="inlineStr"/>
      <c r="K24" t="inlineStr"/>
      <c r="L24" t="inlineStr"/>
    </row>
    <row r="25">
      <c r="A25" t="inlineStr"/>
      <c r="B25" t="inlineStr"/>
      <c r="C25" t="inlineStr">
        <is>
          <t>'Toggle Valuation_Solution'!I128</t>
        </is>
      </c>
      <c r="D25" t="n">
        <v>240.0869690711171</v>
      </c>
      <c r="E25" t="n">
        <v>240.0506336120102</v>
      </c>
      <c r="G25" t="n">
        <v>0</v>
      </c>
      <c r="H25" t="inlineStr"/>
      <c r="I25" t="inlineStr"/>
      <c r="J25" t="inlineStr"/>
      <c r="K25" t="inlineStr"/>
      <c r="L25" t="inlineStr"/>
    </row>
    <row r="26">
      <c r="A26" t="inlineStr"/>
      <c r="B26" t="inlineStr"/>
      <c r="C26" t="inlineStr">
        <is>
          <t>'Toggle Valuation_Solution'!I129</t>
        </is>
      </c>
      <c r="D26" t="n">
        <v>229.040983022908</v>
      </c>
      <c r="E26" t="n">
        <v>229.0077570180508</v>
      </c>
      <c r="G26" t="n">
        <v>0</v>
      </c>
      <c r="H26" t="inlineStr"/>
      <c r="I26" t="inlineStr"/>
      <c r="J26" t="inlineStr"/>
      <c r="K26" t="inlineStr"/>
      <c r="L26" t="inlineStr"/>
    </row>
    <row r="27">
      <c r="A27" t="inlineStr"/>
      <c r="B27" t="inlineStr"/>
      <c r="C27" t="inlineStr">
        <is>
          <t>'Toggle Valuation_Solution'!I130</t>
        </is>
      </c>
      <c r="D27" t="n">
        <v>218.9211973222666</v>
      </c>
      <c r="E27" t="n">
        <v>218.8906994505568</v>
      </c>
      <c r="G27" t="n">
        <v>0</v>
      </c>
      <c r="H27" t="inlineStr"/>
      <c r="I27" t="inlineStr"/>
      <c r="J27" t="inlineStr"/>
      <c r="K27" t="inlineStr"/>
      <c r="L27" t="inlineStr"/>
    </row>
    <row r="28">
      <c r="A28" t="inlineStr"/>
      <c r="B28" t="inlineStr"/>
      <c r="C28" t="inlineStr">
        <is>
          <t>'Toggle Valuation_Solution'!I131</t>
        </is>
      </c>
      <c r="D28" t="n">
        <v>209.616229103348</v>
      </c>
      <c r="E28" t="n">
        <v>209.5881379167162</v>
      </c>
      <c r="G28" t="n">
        <v>0</v>
      </c>
      <c r="H28" t="inlineStr"/>
      <c r="I28" t="inlineStr"/>
      <c r="J28" t="inlineStr"/>
      <c r="K28" t="inlineStr"/>
      <c r="L28" t="inlineStr"/>
    </row>
    <row r="29">
      <c r="A29" t="inlineStr"/>
      <c r="B29" t="inlineStr"/>
      <c r="E29" t="n">
        <v>0</v>
      </c>
      <c r="H29" t="inlineStr"/>
      <c r="I29" t="inlineStr"/>
      <c r="J29" t="inlineStr"/>
      <c r="K29" t="inlineStr"/>
      <c r="L29" t="inlineStr"/>
    </row>
    <row r="30">
      <c r="A30" t="inlineStr"/>
      <c r="B30" t="inlineStr"/>
      <c r="E30" t="n">
        <v>0</v>
      </c>
      <c r="H30" t="inlineStr"/>
      <c r="I30" t="inlineStr"/>
      <c r="J30" t="inlineStr"/>
      <c r="K30" t="inlineStr"/>
      <c r="L30" t="inlineStr"/>
    </row>
    <row r="31">
      <c r="A31" t="inlineStr"/>
      <c r="B31" t="inlineStr"/>
      <c r="E31" t="n">
        <v>0</v>
      </c>
      <c r="H31" t="inlineStr"/>
      <c r="I31" t="inlineStr"/>
      <c r="J31" t="inlineStr"/>
      <c r="K31" t="inlineStr"/>
      <c r="L31"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2024-09-15T15:14:48Z</dcterms:created>
  <dcterms:modified xsi:type="dcterms:W3CDTF">2024-09-15T15:14:52Z</dcterms:modified>
</cp:coreProperties>
</file>