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대진\Desktop\"/>
    </mc:Choice>
  </mc:AlternateContent>
  <xr:revisionPtr revIDLastSave="0" documentId="8_{EF04CDCC-D968-4D6E-9DED-B20DC57B8019}" xr6:coauthVersionLast="47" xr6:coauthVersionMax="47" xr10:uidLastSave="{00000000-0000-0000-0000-000000000000}"/>
  <bookViews>
    <workbookView xWindow="28680" yWindow="-120" windowWidth="29040" windowHeight="15840" xr2:uid="{BB175F0C-FAD0-47B4-AED6-4DFD221114A2}"/>
  </bookViews>
  <sheets>
    <sheet name="직영" sheetId="2" r:id="rId1"/>
    <sheet name="관리자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1" localSheetId="1">#REF!</definedName>
    <definedName name="_1">#REF!</definedName>
    <definedName name="_14_0TO" localSheetId="1">[1]COVER!#REF!</definedName>
    <definedName name="_14_0TO">[1]COVER!#REF!</definedName>
    <definedName name="_15A">[2]가격조사서!$D$4:$D$11</definedName>
    <definedName name="_1공장" localSheetId="1">#REF!</definedName>
    <definedName name="_1공장">#REF!</definedName>
    <definedName name="_21_3_0Crite" localSheetId="1">#REF!</definedName>
    <definedName name="_21_3_0Crite">#REF!</definedName>
    <definedName name="_28_3_0Criteria" localSheetId="1">#REF!</definedName>
    <definedName name="_28_3_0Criteria">#REF!</definedName>
    <definedName name="_2공장" localSheetId="1">#REF!</definedName>
    <definedName name="_2공장">#REF!</definedName>
    <definedName name="_3">#N/A</definedName>
    <definedName name="_35B20996_" localSheetId="1">#REF!</definedName>
    <definedName name="_35B20996_">#REF!</definedName>
    <definedName name="_3공장" localSheetId="1">#REF!</definedName>
    <definedName name="_3공장">#REF!</definedName>
    <definedName name="_42G_0Extr" localSheetId="1">#REF!</definedName>
    <definedName name="_42G_0Extr">#REF!</definedName>
    <definedName name="_49G_0Extract" localSheetId="1">#REF!</definedName>
    <definedName name="_49G_0Extract">#REF!</definedName>
    <definedName name="_7_0" localSheetId="1">[3]내역표지!#REF!</definedName>
    <definedName name="_7_0">[3]내역표지!#REF!</definedName>
    <definedName name="_A82319" localSheetId="1">#REF!</definedName>
    <definedName name="_A82319">#REF!</definedName>
    <definedName name="_Dist_Bin" localSheetId="1" hidden="1">'[4]FORM-0'!#REF!</definedName>
    <definedName name="_Dist_Bin" hidden="1">'[4]FORM-0'!#REF!</definedName>
    <definedName name="_Dist_Values" localSheetId="1" hidden="1">'[4]FORM-0'!#REF!</definedName>
    <definedName name="_Dist_Values" hidden="1">'[4]FORM-0'!#REF!</definedName>
    <definedName name="_Fill" localSheetId="1" hidden="1">#REF!</definedName>
    <definedName name="_Fill" hidden="1">#REF!</definedName>
    <definedName name="_JO11" localSheetId="1">#REF!</definedName>
    <definedName name="_JO11">#REF!</definedName>
    <definedName name="_Key1" localSheetId="1" hidden="1">[5]토목주소!#REF!</definedName>
    <definedName name="_Key1" hidden="1">[5]토목주소!#REF!</definedName>
    <definedName name="_Key2" localSheetId="1" hidden="1">[5]프랜트면허!#REF!</definedName>
    <definedName name="_Key2" hidden="1">[5]프랜트면허!#REF!</definedName>
    <definedName name="_NON1" localSheetId="1">#REF!</definedName>
    <definedName name="_NON1">#REF!</definedName>
    <definedName name="_NON2">#N/A</definedName>
    <definedName name="_Order1" hidden="1">255</definedName>
    <definedName name="_Order2" hidden="1">255</definedName>
    <definedName name="_Parse_Out" localSheetId="1" hidden="1">#REF!</definedName>
    <definedName name="_Parse_Out" hidden="1">#REF!</definedName>
    <definedName name="_SBB1" localSheetId="1">#REF!</definedName>
    <definedName name="_SBB1">#REF!</definedName>
    <definedName name="_SBB2" localSheetId="1">#REF!</definedName>
    <definedName name="_SBB2">#REF!</definedName>
    <definedName name="_SBB3" localSheetId="1">#REF!</definedName>
    <definedName name="_SBB3">#REF!</definedName>
    <definedName name="_SBB4" localSheetId="1">#REF!</definedName>
    <definedName name="_SBB4">#REF!</definedName>
    <definedName name="_SBB5" localSheetId="1">#REF!</definedName>
    <definedName name="_SBB5">#REF!</definedName>
    <definedName name="_SHH1" localSheetId="1">#REF!</definedName>
    <definedName name="_SHH1">#REF!</definedName>
    <definedName name="_SHH2" localSheetId="1">#REF!</definedName>
    <definedName name="_SHH2">#REF!</definedName>
    <definedName name="_SHH3" localSheetId="1">#REF!</definedName>
    <definedName name="_SHH3">#REF!</definedName>
    <definedName name="_Sort" localSheetId="1" hidden="1">[5]토목주소!#REF!</definedName>
    <definedName name="_Sort" hidden="1">[5]토목주소!#REF!</definedName>
    <definedName name="_SUB1" localSheetId="1">#REF!</definedName>
    <definedName name="_SUB1">#REF!</definedName>
    <definedName name="_SUB2" localSheetId="1">#REF!</definedName>
    <definedName name="_SUB2">#REF!</definedName>
    <definedName name="_SUB3">#N/A</definedName>
    <definedName name="_SUB4">#N/A</definedName>
    <definedName name="_TOT1" localSheetId="1">#REF!</definedName>
    <definedName name="_TOT1">#REF!</definedName>
    <definedName name="_TOT2" localSheetId="1">#REF!</definedName>
    <definedName name="_TOT2">#REF!</definedName>
    <definedName name="\\\">#N/A</definedName>
    <definedName name="\0" localSheetId="1">#REF!</definedName>
    <definedName name="\0">#REF!</definedName>
    <definedName name="\2" localSheetId="1">#REF!</definedName>
    <definedName name="\2">#REF!</definedName>
    <definedName name="\a" localSheetId="1">#REF!</definedName>
    <definedName name="\a">#REF!</definedName>
    <definedName name="\b" localSheetId="1">#REF!</definedName>
    <definedName name="\b">#REF!</definedName>
    <definedName name="\c">#N/A</definedName>
    <definedName name="\d">#N/A</definedName>
    <definedName name="\e" localSheetId="1">#REF!</definedName>
    <definedName name="\e">#REF!</definedName>
    <definedName name="\f">#N/A</definedName>
    <definedName name="\h">#N/A</definedName>
    <definedName name="\i">#N/A</definedName>
    <definedName name="\m">#N/A</definedName>
    <definedName name="\n">#N/A</definedName>
    <definedName name="\o" localSheetId="1">[6]자동제어!#REF!</definedName>
    <definedName name="\o">[6]자동제어!#REF!</definedName>
    <definedName name="\p" localSheetId="1">#REF!</definedName>
    <definedName name="\p">#REF!</definedName>
    <definedName name="\PO">#N/A</definedName>
    <definedName name="\q">#N/A</definedName>
    <definedName name="\s">#N/A</definedName>
    <definedName name="\t">#N/A</definedName>
    <definedName name="\u">#N/A</definedName>
    <definedName name="\v">#N/A</definedName>
    <definedName name="\x" localSheetId="1">[7]갈현동!#REF!</definedName>
    <definedName name="\x">[7]갈현동!#REF!</definedName>
    <definedName name="\z" localSheetId="1">[6]자동제어!#REF!</definedName>
    <definedName name="\z">[6]자동제어!#REF!</definedName>
    <definedName name="\ㅣ">#N/A</definedName>
    <definedName name="A" localSheetId="1">#REF!</definedName>
    <definedName name="A">#REF!</definedName>
    <definedName name="A2A1">#N/A</definedName>
    <definedName name="AA" localSheetId="1">[6]자동제어!#REF!</definedName>
    <definedName name="AA">[6]자동제어!#REF!</definedName>
    <definedName name="aaa" localSheetId="1">#REF!</definedName>
    <definedName name="aaa">#REF!</definedName>
    <definedName name="AB" localSheetId="1">#REF!</definedName>
    <definedName name="AB">#REF!</definedName>
    <definedName name="AB_1" localSheetId="1">#REF!</definedName>
    <definedName name="AB_1">#REF!</definedName>
    <definedName name="abc" localSheetId="1">#REF!</definedName>
    <definedName name="abc">#REF!</definedName>
    <definedName name="AFAFAF" hidden="1">{#N/A,#N/A,FALSE,"전력간선"}</definedName>
    <definedName name="B" localSheetId="1">#REF!</definedName>
    <definedName name="B">#REF!</definedName>
    <definedName name="B1B" localSheetId="1">#REF!</definedName>
    <definedName name="B1B">#REF!</definedName>
    <definedName name="B2B" localSheetId="1">#REF!</definedName>
    <definedName name="B2B">#REF!</definedName>
    <definedName name="B3B" localSheetId="1">#REF!</definedName>
    <definedName name="B3B">#REF!</definedName>
    <definedName name="B4B" localSheetId="1">#REF!</definedName>
    <definedName name="B4B">#REF!</definedName>
    <definedName name="B5B" localSheetId="1">#REF!</definedName>
    <definedName name="B5B">#REF!</definedName>
    <definedName name="B6B" localSheetId="1">#REF!</definedName>
    <definedName name="B6B">#REF!</definedName>
    <definedName name="B7B" localSheetId="1">#REF!</definedName>
    <definedName name="B7B">#REF!</definedName>
    <definedName name="BC">#N/A</definedName>
    <definedName name="BEGIN1" localSheetId="1">#REF!</definedName>
    <definedName name="BEGIN1">#REF!</definedName>
    <definedName name="BEGIN2">#N/A</definedName>
    <definedName name="BTYPE">#N/A</definedName>
    <definedName name="BUNHO">#N/A</definedName>
    <definedName name="COMB" localSheetId="1">#REF!</definedName>
    <definedName name="COMB">#REF!</definedName>
    <definedName name="CON" localSheetId="1">#REF!</definedName>
    <definedName name="CON">#REF!</definedName>
    <definedName name="Creeping" localSheetId="1">#REF!</definedName>
    <definedName name="Creeping">#REF!</definedName>
    <definedName name="Creeping_redfescue" localSheetId="1">#REF!</definedName>
    <definedName name="Creeping_redfescue">#REF!</definedName>
    <definedName name="_xlnm.Criteria" localSheetId="1">'[4]FORM-0'!#REF!</definedName>
    <definedName name="_xlnm.Criteria">'[4]FORM-0'!#REF!</definedName>
    <definedName name="Criteria_MI" localSheetId="1">'[4]FORM-0'!#REF!</definedName>
    <definedName name="Criteria_MI">'[4]FORM-0'!#REF!</definedName>
    <definedName name="DANGA" localSheetId="1">#REF!,#REF!</definedName>
    <definedName name="DANGA">#REF!,#REF!</definedName>
    <definedName name="DANWI">#N/A</definedName>
    <definedName name="_xlnm.Database" localSheetId="1">#REF!</definedName>
    <definedName name="_xlnm.Database">#REF!</definedName>
    <definedName name="Database_MI" localSheetId="1">'[4]FORM-0'!#REF!</definedName>
    <definedName name="Database_MI">'[4]FORM-0'!#REF!</definedName>
    <definedName name="DATABASE1" localSheetId="1">#REF!</definedName>
    <definedName name="DATABASE1">#REF!</definedName>
    <definedName name="databasea" localSheetId="1">#REF!</definedName>
    <definedName name="databasea">#REF!</definedName>
    <definedName name="dfsaf" hidden="1">{#N/A,#N/A,FALSE,"전력간선"}</definedName>
    <definedName name="DHKDEJRGUSL" hidden="1">{#N/A,#N/A,FALSE,"전력간선"}</definedName>
    <definedName name="DIA" localSheetId="1">#REF!</definedName>
    <definedName name="DIA">#REF!</definedName>
    <definedName name="edit__home__R_int__end__100_.5__100" localSheetId="1">#REF!</definedName>
    <definedName name="edit__home__R_int__end__100_.5__100">#REF!</definedName>
    <definedName name="ET">#N/A</definedName>
    <definedName name="ETC" localSheetId="1">#REF!</definedName>
    <definedName name="ETC">#REF!</definedName>
    <definedName name="_xlnm.Extract" localSheetId="1">'[4]FORM-0'!#REF!</definedName>
    <definedName name="_xlnm.Extract">'[4]FORM-0'!#REF!</definedName>
    <definedName name="Extract_MI" localSheetId="1">'[4]FORM-0'!#REF!</definedName>
    <definedName name="Extract_MI">'[4]FORM-0'!#REF!</definedName>
    <definedName name="F_CODE">#N/A</definedName>
    <definedName name="F_CODE1" localSheetId="1">#REF!</definedName>
    <definedName name="F_CODE1">#REF!</definedName>
    <definedName name="F_DES" localSheetId="1">#REF!</definedName>
    <definedName name="F_DES">#REF!</definedName>
    <definedName name="F_EQ">#N/A</definedName>
    <definedName name="F_EQ0">#N/A</definedName>
    <definedName name="F_FORM">#N/A</definedName>
    <definedName name="F_INT1">#N/A</definedName>
    <definedName name="F_LA">#N/A</definedName>
    <definedName name="F_LA0">#N/A</definedName>
    <definedName name="F_MA">#N/A</definedName>
    <definedName name="F_MA0">#N/A</definedName>
    <definedName name="F_MEMO">#N/A</definedName>
    <definedName name="F_QINC" localSheetId="1">#REF!</definedName>
    <definedName name="F_QINC">#REF!</definedName>
    <definedName name="F_QMOD" localSheetId="1">#REF!</definedName>
    <definedName name="F_QMOD">#REF!</definedName>
    <definedName name="F_QQTY" localSheetId="1">#REF!</definedName>
    <definedName name="F_QQTY">#REF!</definedName>
    <definedName name="F_QUNIT" localSheetId="1">#REF!</definedName>
    <definedName name="F_QUNIT">#REF!</definedName>
    <definedName name="F_QVAL">#N/A</definedName>
    <definedName name="F_SEQ">#N/A</definedName>
    <definedName name="F_SIZE">#N/A</definedName>
    <definedName name="F_SOS">#N/A</definedName>
    <definedName name="F_TMOD" localSheetId="1">#REF!</definedName>
    <definedName name="F_TMOD">#REF!</definedName>
    <definedName name="F_TQTY">#N/A</definedName>
    <definedName name="F_TUNIT" localSheetId="1">#REF!</definedName>
    <definedName name="F_TUNIT">#REF!</definedName>
    <definedName name="F1149719" localSheetId="1">#REF!</definedName>
    <definedName name="F1149719">#REF!</definedName>
    <definedName name="F1F" localSheetId="1">#REF!</definedName>
    <definedName name="F1F">#REF!</definedName>
    <definedName name="F2F" localSheetId="1">#REF!</definedName>
    <definedName name="F2F">#REF!</definedName>
    <definedName name="F3F" localSheetId="1">#REF!</definedName>
    <definedName name="F3F">#REF!</definedName>
    <definedName name="FFFF" hidden="1">{#N/A,#N/A,FALSE,"전력간선"}</definedName>
    <definedName name="FIRST" localSheetId="1">#REF!</definedName>
    <definedName name="FIRST">#REF!</definedName>
    <definedName name="FN" localSheetId="1">#REF!</definedName>
    <definedName name="FN">#REF!</definedName>
    <definedName name="GCODE">#N/A</definedName>
    <definedName name="GG" localSheetId="1">#REF!</definedName>
    <definedName name="GG">#REF!</definedName>
    <definedName name="GONGJONG" localSheetId="1">#REF!</definedName>
    <definedName name="GONGJONG">#REF!</definedName>
    <definedName name="GPRIC">#N/A</definedName>
    <definedName name="GUBUN">#N/A</definedName>
    <definedName name="H" localSheetId="1">#REF!</definedName>
    <definedName name="H">#REF!</definedName>
    <definedName name="H1H" localSheetId="1">#REF!</definedName>
    <definedName name="H1H">#REF!</definedName>
    <definedName name="H2H" localSheetId="1">#REF!</definedName>
    <definedName name="H2H">#REF!</definedName>
    <definedName name="H3H" localSheetId="1">#REF!</definedName>
    <definedName name="H3H">#REF!</definedName>
    <definedName name="H4H" localSheetId="1">#REF!</definedName>
    <definedName name="H4H">#REF!</definedName>
    <definedName name="HH" localSheetId="1">#REF!</definedName>
    <definedName name="HH">#REF!</definedName>
    <definedName name="HS" localSheetId="1">#REF!</definedName>
    <definedName name="HS">#REF!</definedName>
    <definedName name="ID" localSheetId="1">#REF!,#REF!</definedName>
    <definedName name="ID">#REF!,#REF!</definedName>
    <definedName name="ILWE" localSheetId="1">#REF!</definedName>
    <definedName name="ILWE">#REF!</definedName>
    <definedName name="JUL" localSheetId="1">#REF!</definedName>
    <definedName name="JUL">#REF!</definedName>
    <definedName name="KA" localSheetId="1">#REF!</definedName>
    <definedName name="KA">#REF!</definedName>
    <definedName name="L">[8]BID!$A$3:$F$293</definedName>
    <definedName name="L1L" localSheetId="1">#REF!</definedName>
    <definedName name="L1L">#REF!</definedName>
    <definedName name="L2L" localSheetId="1">#REF!</definedName>
    <definedName name="L2L">#REF!</definedName>
    <definedName name="L3L" localSheetId="1">#REF!</definedName>
    <definedName name="L3L">#REF!</definedName>
    <definedName name="L4L" localSheetId="1">#REF!</definedName>
    <definedName name="L4L">#REF!</definedName>
    <definedName name="LAST1" localSheetId="1">#REF!</definedName>
    <definedName name="LAST1">#REF!</definedName>
    <definedName name="LOOP" localSheetId="1">#REF!</definedName>
    <definedName name="LOOP">#REF!</definedName>
    <definedName name="LOOP1" localSheetId="1">#REF!</definedName>
    <definedName name="LOOP1">#REF!</definedName>
    <definedName name="LOOP2" localSheetId="1">#REF!</definedName>
    <definedName name="LOOP2">#REF!</definedName>
    <definedName name="LOOP3" localSheetId="1">#REF!</definedName>
    <definedName name="LOOP3">#REF!</definedName>
    <definedName name="LOOP4" localSheetId="1">#REF!</definedName>
    <definedName name="LOOP4">#REF!</definedName>
    <definedName name="LPRIC">#N/A</definedName>
    <definedName name="MA" localSheetId="1">#REF!</definedName>
    <definedName name="MA">#REF!</definedName>
    <definedName name="Macro1" localSheetId="1">#REF!</definedName>
    <definedName name="Macro1">#REF!</definedName>
    <definedName name="Macro10" localSheetId="1">[9]!Macro10</definedName>
    <definedName name="Macro10">[9]!Macro10</definedName>
    <definedName name="Macro12" localSheetId="1">[9]!Macro12</definedName>
    <definedName name="Macro12">[9]!Macro12</definedName>
    <definedName name="Macro13" localSheetId="1">[9]!Macro13</definedName>
    <definedName name="Macro13">[9]!Macro13</definedName>
    <definedName name="Macro14" localSheetId="1">[9]!Macro14</definedName>
    <definedName name="Macro14">[9]!Macro14</definedName>
    <definedName name="Macro2" localSheetId="1">[9]!Macro2</definedName>
    <definedName name="Macro2">[9]!Macro2</definedName>
    <definedName name="Macro5" localSheetId="1">[9]!Macro5</definedName>
    <definedName name="Macro5">[9]!Macro5</definedName>
    <definedName name="Macro6" localSheetId="1">[9]!Macro6</definedName>
    <definedName name="Macro6">[9]!Macro6</definedName>
    <definedName name="Macro7" localSheetId="1">[9]!Macro7</definedName>
    <definedName name="Macro7">[9]!Macro7</definedName>
    <definedName name="Macro8" localSheetId="1">[9]!Macro8</definedName>
    <definedName name="Macro8">[9]!Macro8</definedName>
    <definedName name="Macro9" localSheetId="1">[9]특별교실!Macro9</definedName>
    <definedName name="Macro9">[9]특별교실!Macro9</definedName>
    <definedName name="Main" localSheetId="1">#REF!</definedName>
    <definedName name="Main">#REF!</definedName>
    <definedName name="MAINPART" localSheetId="1">#REF!</definedName>
    <definedName name="MAINPART">#REF!</definedName>
    <definedName name="MNB" localSheetId="1">#REF!</definedName>
    <definedName name="MNB">#REF!</definedName>
    <definedName name="MONEY" localSheetId="1">#REF!,#REF!</definedName>
    <definedName name="MONEY">#REF!,#REF!</definedName>
    <definedName name="MPRIC">#N/A</definedName>
    <definedName name="NAME" localSheetId="1">#REF!</definedName>
    <definedName name="NAME">#REF!</definedName>
    <definedName name="nego2" localSheetId="1">#REF!</definedName>
    <definedName name="nego2">#REF!</definedName>
    <definedName name="NYDATA" localSheetId="1">#REF!</definedName>
    <definedName name="NYDATA">#REF!</definedName>
    <definedName name="o" localSheetId="1">#REF!</definedName>
    <definedName name="o">#REF!</definedName>
    <definedName name="PAVE" localSheetId="1">#REF!</definedName>
    <definedName name="PAVE">#REF!</definedName>
    <definedName name="Perennial" localSheetId="1">#REF!</definedName>
    <definedName name="Perennial">#REF!</definedName>
    <definedName name="Perennial_rydgrass" localSheetId="1">#REF!</definedName>
    <definedName name="Perennial_rydgrass">#REF!</definedName>
    <definedName name="PET" localSheetId="1">#REF!</definedName>
    <definedName name="PET">#REF!</definedName>
    <definedName name="PIPE" localSheetId="1">#REF!</definedName>
    <definedName name="PIPE">#REF!</definedName>
    <definedName name="PIPE1" localSheetId="1">#REF!</definedName>
    <definedName name="PIPE1">#REF!</definedName>
    <definedName name="PL" localSheetId="1">#REF!</definedName>
    <definedName name="PL">#REF!</definedName>
    <definedName name="PLANT_JE_GWAN_GONG" localSheetId="1">#REF!</definedName>
    <definedName name="PLANT_JE_GWAN_GONG">#REF!</definedName>
    <definedName name="PN" localSheetId="1">#REF!</definedName>
    <definedName name="PN">#REF!</definedName>
    <definedName name="PNAME">#N/A</definedName>
    <definedName name="_xlnm.Print_Area" localSheetId="1">관리자!$A$1:$BB$69</definedName>
    <definedName name="_xlnm.Print_Area" localSheetId="0">직영!$A$1:$BB$69</definedName>
    <definedName name="_xlnm.Print_Area">#N/A</definedName>
    <definedName name="PRINT_AREA_MI" localSheetId="1">#REF!</definedName>
    <definedName name="PRINT_AREA_MI">#REF!</definedName>
    <definedName name="PRINT_AREA_MI1" localSheetId="1">#REF!</definedName>
    <definedName name="PRINT_AREA_MI1">#REF!</definedName>
    <definedName name="_xlnm.Print_Titles" localSheetId="1">관리자!$1:$9</definedName>
    <definedName name="_xlnm.Print_Titles">[10]목차!#REF!</definedName>
    <definedName name="PRINT_TITLES_MI" localSheetId="1">#REF!</definedName>
    <definedName name="PRINT_TITLES_MI">#REF!</definedName>
    <definedName name="PRINT_TITLES_MI1" localSheetId="1">#REF!</definedName>
    <definedName name="PRINT_TITLES_MI1">#REF!</definedName>
    <definedName name="PROJNAME" localSheetId="1">#REF!</definedName>
    <definedName name="PROJNAME">#REF!</definedName>
    <definedName name="PT" localSheetId="1">#REF!</definedName>
    <definedName name="PT">#REF!</definedName>
    <definedName name="q" hidden="1">{#N/A,#N/A,FALSE,"전력간선"}</definedName>
    <definedName name="_xlnm.Recorder" localSheetId="1">#REF!</definedName>
    <definedName name="_xlnm.Recorder">#REF!</definedName>
    <definedName name="ROTAT">#N/A</definedName>
    <definedName name="ROTAT1">#N/A</definedName>
    <definedName name="ROTAT2">#N/A</definedName>
    <definedName name="ROTAT3">#N/A</definedName>
    <definedName name="ROTAT4">#N/A</definedName>
    <definedName name="RRR">#N/A</definedName>
    <definedName name="RYANG">#N/A</definedName>
    <definedName name="S2L" localSheetId="1">#REF!</definedName>
    <definedName name="S2L">#REF!</definedName>
    <definedName name="safag">[0]!safag</definedName>
    <definedName name="SCODE">#N/A</definedName>
    <definedName name="SHT" localSheetId="1">#REF!</definedName>
    <definedName name="SHT">#REF!</definedName>
    <definedName name="SPECI">#N/A</definedName>
    <definedName name="ss">[0]!ss</definedName>
    <definedName name="SSS" localSheetId="1">#REF!</definedName>
    <definedName name="SSS">#REF!</definedName>
    <definedName name="START" localSheetId="1">#REF!</definedName>
    <definedName name="START">#REF!</definedName>
    <definedName name="START3">#N/A</definedName>
    <definedName name="START4" localSheetId="1">[6]자동제어!#REF!</definedName>
    <definedName name="START4">[6]자동제어!#REF!</definedName>
    <definedName name="START5" localSheetId="1">[6]자동제어!#REF!</definedName>
    <definedName name="START5">[6]자동제어!#REF!</definedName>
    <definedName name="START6" localSheetId="1">[6]자동제어!#REF!</definedName>
    <definedName name="START6">[6]자동제어!#REF!</definedName>
    <definedName name="START7" localSheetId="1">[6]자동제어!#REF!</definedName>
    <definedName name="START7">[6]자동제어!#REF!</definedName>
    <definedName name="START8" localSheetId="1">[6]자동제어!#REF!</definedName>
    <definedName name="START8">[6]자동제어!#REF!</definedName>
    <definedName name="START9" localSheetId="1">[6]자동제어!#REF!</definedName>
    <definedName name="START9">[6]자동제어!#REF!</definedName>
    <definedName name="SubDic" localSheetId="1">#REF!</definedName>
    <definedName name="SubDic">#REF!</definedName>
    <definedName name="T" localSheetId="1">#REF!</definedName>
    <definedName name="T">#REF!</definedName>
    <definedName name="T_BAR" localSheetId="1">#REF!</definedName>
    <definedName name="T_BAR">#REF!</definedName>
    <definedName name="Tall" localSheetId="1">#REF!</definedName>
    <definedName name="Tall">#REF!</definedName>
    <definedName name="Tall_lesue" localSheetId="1">#REF!</definedName>
    <definedName name="Tall_lesue">#REF!</definedName>
    <definedName name="TBAR" localSheetId="1">#REF!</definedName>
    <definedName name="TBAR">#REF!</definedName>
    <definedName name="TO" localSheetId="1">#REF!</definedName>
    <definedName name="TO">#REF!</definedName>
    <definedName name="TOTAL" localSheetId="1">#REF!</definedName>
    <definedName name="TOTAL">#REF!</definedName>
    <definedName name="TOTAL1" localSheetId="1">#REF!</definedName>
    <definedName name="TOTAL1">#REF!</definedName>
    <definedName name="TOTAL2" localSheetId="1">#REF!</definedName>
    <definedName name="TOTAL2">#REF!</definedName>
    <definedName name="TYU">[0]!TYU</definedName>
    <definedName name="UNITPRICE" localSheetId="1">#REF!</definedName>
    <definedName name="UNITPRICE">#REF!</definedName>
    <definedName name="U볼트" localSheetId="1">#REF!</definedName>
    <definedName name="U볼트">#REF!</definedName>
    <definedName name="U볼트578" localSheetId="1">#REF!</definedName>
    <definedName name="U볼트578">#REF!</definedName>
    <definedName name="WA" localSheetId="1">#REF!</definedName>
    <definedName name="WA">#REF!</definedName>
    <definedName name="WL" localSheetId="1">#REF!</definedName>
    <definedName name="WL">#REF!</definedName>
    <definedName name="WN" localSheetId="1">#REF!</definedName>
    <definedName name="WN">#REF!</definedName>
    <definedName name="wrn.교육청." hidden="1">{#N/A,#N/A,FALSE,"전력간선"}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XHXH" localSheetId="1">#REF!</definedName>
    <definedName name="XHXH">#REF!</definedName>
    <definedName name="XlDlg">1</definedName>
    <definedName name="YU">[0]!YU</definedName>
    <definedName name="Z">#N/A</definedName>
    <definedName name="ㄱ" localSheetId="1">#REF!</definedName>
    <definedName name="ㄱ">#REF!</definedName>
    <definedName name="ㄱ_형강" localSheetId="1">#REF!</definedName>
    <definedName name="ㄱ_형강">#REF!</definedName>
    <definedName name="ㄱㅈㄷㅅㅄ" hidden="1">{#N/A,#N/A,FALSE,"전력간선"}</definedName>
    <definedName name="ㄱ형강" localSheetId="1">#REF!</definedName>
    <definedName name="ㄱ형강">#REF!</definedName>
    <definedName name="가바공조경" localSheetId="1">#REF!</definedName>
    <definedName name="가바공조경">#REF!</definedName>
    <definedName name="가바공조인" localSheetId="1">#REF!</definedName>
    <definedName name="가바공조인">#REF!</definedName>
    <definedName name="가바공조자" localSheetId="1">#REF!</definedName>
    <definedName name="가바공조자">#REF!</definedName>
    <definedName name="가바배관경" localSheetId="1">#REF!</definedName>
    <definedName name="가바배관경">#REF!</definedName>
    <definedName name="가바배관인" localSheetId="1">#REF!</definedName>
    <definedName name="가바배관인">#REF!</definedName>
    <definedName name="가바배관자" localSheetId="1">#REF!</definedName>
    <definedName name="가바배관자">#REF!</definedName>
    <definedName name="가바벤트경" localSheetId="1">#REF!</definedName>
    <definedName name="가바벤트경">#REF!</definedName>
    <definedName name="가바벤트인" localSheetId="1">#REF!</definedName>
    <definedName name="가바벤트인">#REF!</definedName>
    <definedName name="가바벤트자" localSheetId="1">#REF!</definedName>
    <definedName name="가바벤트자">#REF!</definedName>
    <definedName name="가설하품">#N/A</definedName>
    <definedName name="가압지" localSheetId="1">#REF!</definedName>
    <definedName name="가압지">#REF!</definedName>
    <definedName name="각재_육송" localSheetId="1">#REF!</definedName>
    <definedName name="각재_육송">#REF!</definedName>
    <definedName name="간접노무비" localSheetId="1">#REF!</definedName>
    <definedName name="간접노무비">#REF!</definedName>
    <definedName name="간접노무비요율" localSheetId="1">#REF!</definedName>
    <definedName name="간접노무비요율">#REF!</definedName>
    <definedName name="간접노무비표" localSheetId="1">#REF!</definedName>
    <definedName name="간접노무비표">#REF!</definedName>
    <definedName name="개">#N/A</definedName>
    <definedName name="건축집계분임" localSheetId="1">#REF!</definedName>
    <definedName name="건축집계분임">#REF!</definedName>
    <definedName name="겉지">[0]!겉지</definedName>
    <definedName name="견__적__결__과___대__비__표" localSheetId="1">#REF!</definedName>
    <definedName name="견__적__결__과___대__비__표">#REF!</definedName>
    <definedName name="경비" localSheetId="1">#REF!</definedName>
    <definedName name="경비">#REF!</definedName>
    <definedName name="경비합" localSheetId="1">#REF!</definedName>
    <definedName name="경비합">#REF!</definedName>
    <definedName name="경유" localSheetId="1">#REF!</definedName>
    <definedName name="경유">#REF!</definedName>
    <definedName name="계" localSheetId="1">#REF!</definedName>
    <definedName name="계">#REF!</definedName>
    <definedName name="고유코드_1설계_">[11]고유코드_설계!$A$1:$G$1679</definedName>
    <definedName name="고유코드단가확인" localSheetId="1">#REF!</definedName>
    <definedName name="고유코드단가확인">#REF!</definedName>
    <definedName name="공급">[12]작성!$C$12:$E$17,[12]작성!$H$12:$J$19</definedName>
    <definedName name="공기산출">#N/A</definedName>
    <definedName name="공사명" localSheetId="1">#REF!</definedName>
    <definedName name="공사명">#REF!</definedName>
    <definedName name="공조실급수2" localSheetId="1">#REF!</definedName>
    <definedName name="공조실급수2">#REF!</definedName>
    <definedName name="공종01" localSheetId="1">#REF!</definedName>
    <definedName name="공종01">#REF!</definedName>
    <definedName name="공종02" localSheetId="1">#REF!</definedName>
    <definedName name="공종02">#REF!</definedName>
    <definedName name="공종03" localSheetId="1">#REF!</definedName>
    <definedName name="공종03">#REF!</definedName>
    <definedName name="공종04" localSheetId="1">#REF!</definedName>
    <definedName name="공종04">#REF!</definedName>
    <definedName name="공종05" localSheetId="1">#REF!</definedName>
    <definedName name="공종05">#REF!</definedName>
    <definedName name="공종06" localSheetId="1">#REF!</definedName>
    <definedName name="공종06">#REF!</definedName>
    <definedName name="공종07" localSheetId="1">#REF!</definedName>
    <definedName name="공종07">#REF!</definedName>
    <definedName name="공종08" localSheetId="1">#REF!</definedName>
    <definedName name="공종08">#REF!</definedName>
    <definedName name="공종09" localSheetId="1">#REF!</definedName>
    <definedName name="공종09">#REF!</definedName>
    <definedName name="공종10" localSheetId="1">#REF!</definedName>
    <definedName name="공종10">#REF!</definedName>
    <definedName name="공종갯수" localSheetId="1">#REF!</definedName>
    <definedName name="공종갯수">#REF!</definedName>
    <definedName name="공종집계" localSheetId="1">#REF!</definedName>
    <definedName name="공종집계">#REF!</definedName>
    <definedName name="관급" localSheetId="1">#REF!,#REF!,#REF!</definedName>
    <definedName name="관급">#REF!,#REF!,#REF!</definedName>
    <definedName name="관급액" localSheetId="1">#REF!</definedName>
    <definedName name="관급액">#REF!</definedName>
    <definedName name="관련서류">[0]!관련서류</definedName>
    <definedName name="교" localSheetId="1">#REF!</definedName>
    <definedName name="교">#REF!</definedName>
    <definedName name="교량명" localSheetId="1">#REF!</definedName>
    <definedName name="교량명">#REF!</definedName>
    <definedName name="교량받침">[0]!교량받침</definedName>
    <definedName name="교량받침1">[0]!교량받침1</definedName>
    <definedName name="교량받침이다">[0]!교량받침이다</definedName>
    <definedName name="구조물공" localSheetId="1">#REF!</definedName>
    <definedName name="구조물공">#REF!</definedName>
    <definedName name="금속" localSheetId="1">#REF!</definedName>
    <definedName name="금속">#REF!</definedName>
    <definedName name="기밀경" localSheetId="1">#REF!</definedName>
    <definedName name="기밀경">#REF!</definedName>
    <definedName name="기밀인" localSheetId="1">#REF!</definedName>
    <definedName name="기밀인">#REF!</definedName>
    <definedName name="기밀자" localSheetId="1">#REF!</definedName>
    <definedName name="기밀자">#REF!</definedName>
    <definedName name="기성내역">[0]!기성내역</definedName>
    <definedName name="기성집계" localSheetId="1">#REF!</definedName>
    <definedName name="기성집계">#REF!</definedName>
    <definedName name="기초액" localSheetId="1">#REF!</definedName>
    <definedName name="기초액">#REF!</definedName>
    <definedName name="기타경비" localSheetId="1">#REF!</definedName>
    <definedName name="기타경비">#REF!</definedName>
    <definedName name="기타경비요율" localSheetId="1">#REF!</definedName>
    <definedName name="기타경비요율">#REF!</definedName>
    <definedName name="기타경비표" localSheetId="1">#REF!</definedName>
    <definedName name="기타경비표">#REF!</definedName>
    <definedName name="꼬치" localSheetId="1">#REF!</definedName>
    <definedName name="꼬치">#REF!</definedName>
    <definedName name="ㄴㄴㄴ" hidden="1">{#N/A,#N/A,FALSE,"전력간선"}</definedName>
    <definedName name="ㄴㅁ">#N/A</definedName>
    <definedName name="ㄴ이러ㅏ">[0]!ㄴ이러ㅏ</definedName>
    <definedName name="내부판넬_목재문" localSheetId="1">#REF!</definedName>
    <definedName name="내부판넬_목재문">#REF!</definedName>
    <definedName name="내부판넬_벽" localSheetId="1">#REF!</definedName>
    <definedName name="내부판넬_벽">#REF!</definedName>
    <definedName name="내역" localSheetId="1">#REF!</definedName>
    <definedName name="내역">#REF!</definedName>
    <definedName name="내역2" localSheetId="1">#REF!</definedName>
    <definedName name="내역2">#REF!</definedName>
    <definedName name="노무" localSheetId="1">#REF!</definedName>
    <definedName name="노무">#REF!</definedName>
    <definedName name="노무비" localSheetId="1">#REF!</definedName>
    <definedName name="노무비">#REF!</definedName>
    <definedName name="노무비합" localSheetId="1">#REF!</definedName>
    <definedName name="노무비합">#REF!</definedName>
    <definedName name="노부비" localSheetId="1">#REF!</definedName>
    <definedName name="노부비">#REF!</definedName>
    <definedName name="노임" localSheetId="1">#REF!</definedName>
    <definedName name="노임">#REF!</definedName>
    <definedName name="노임단가" localSheetId="1">#REF!</definedName>
    <definedName name="노임단가">#REF!</definedName>
    <definedName name="녹막이페인트" localSheetId="1">#REF!</definedName>
    <definedName name="녹막이페인트">#REF!</definedName>
    <definedName name="단가" localSheetId="1">#REF!</definedName>
    <definedName name="단가">#REF!</definedName>
    <definedName name="단가비교표" localSheetId="1">#REF!,#REF!</definedName>
    <definedName name="단가비교표">#REF!,#REF!</definedName>
    <definedName name="단가산출">[0]!단가산출</definedName>
    <definedName name="단가산출서">[0]!단가산출서</definedName>
    <definedName name="덕_트_공" localSheetId="1">[9]!DUCT_GONG</definedName>
    <definedName name="덕_트_공">[9]!DUCT_GONG</definedName>
    <definedName name="도" localSheetId="1">#REF!</definedName>
    <definedName name="도">#REF!</definedName>
    <definedName name="도금비" localSheetId="1">#REF!</definedName>
    <definedName name="도금비">#REF!</definedName>
    <definedName name="도금비1" localSheetId="1">#REF!</definedName>
    <definedName name="도금비1">#REF!</definedName>
    <definedName name="도급공사비" localSheetId="1">#REF!</definedName>
    <definedName name="도급공사비">#REF!</definedName>
    <definedName name="도급액" localSheetId="1">#REF!</definedName>
    <definedName name="도급액">#REF!</definedName>
    <definedName name="도장" localSheetId="1">#REF!</definedName>
    <definedName name="도장">#REF!</definedName>
    <definedName name="동구연숩" hidden="1">{#N/A,#N/A,FALSE,"전력간선"}</definedName>
    <definedName name="동국대불교병원" localSheetId="1">#REF!</definedName>
    <definedName name="동국대불교병원">#REF!</definedName>
    <definedName name="ㄹㅇㄴㄹㄴㅁㄹ" localSheetId="1">#REF!</definedName>
    <definedName name="ㄹㅇㄴㄹㄴㅁㄹ">#REF!</definedName>
    <definedName name="라바콘" localSheetId="1">#REF!</definedName>
    <definedName name="라바콘">#REF!</definedName>
    <definedName name="레미콘" localSheetId="1">#REF!</definedName>
    <definedName name="레미콘">#REF!</definedName>
    <definedName name="루우프시트" localSheetId="1">#REF!</definedName>
    <definedName name="루우프시트">#REF!</definedName>
    <definedName name="ㅀㅇㄹㅇ">[0]!ㅀㅇㄹㅇ</definedName>
    <definedName name="ㅁ">[0]!ㅁ</definedName>
    <definedName name="ㅁ1" localSheetId="1">[13]별표!#REF!</definedName>
    <definedName name="ㅁ1">[13]별표!#REF!</definedName>
    <definedName name="ㅁ1180" localSheetId="1">#REF!</definedName>
    <definedName name="ㅁ1180">#REF!</definedName>
    <definedName name="ㅁ123">[0]!ㅁ123</definedName>
    <definedName name="ㅁ1670" localSheetId="1">#REF!</definedName>
    <definedName name="ㅁ1670">#REF!</definedName>
    <definedName name="ㅁ2923" localSheetId="1">#REF!</definedName>
    <definedName name="ㅁ2923">#REF!</definedName>
    <definedName name="ㅁ33113" localSheetId="1">#REF!</definedName>
    <definedName name="ㅁ33113">#REF!</definedName>
    <definedName name="ㅁ36470" localSheetId="1">#REF!</definedName>
    <definedName name="ㅁ36470">#REF!</definedName>
    <definedName name="ㅁ440" localSheetId="1">#REF!</definedName>
    <definedName name="ㅁ440">#REF!</definedName>
    <definedName name="ㅁ5233" localSheetId="1">#REF!</definedName>
    <definedName name="ㅁ5233">#REF!</definedName>
    <definedName name="ㅁ8529" localSheetId="1">#REF!</definedName>
    <definedName name="ㅁ8529">#REF!</definedName>
    <definedName name="ㅁ89" localSheetId="1">#REF!</definedName>
    <definedName name="ㅁ89">#REF!</definedName>
    <definedName name="ㅁㄻㄻ">[0]!ㅁㄻㄻ</definedName>
    <definedName name="ㅁㅁㅁㅁㅁ">[0]!ㅁㅁㅁㅁㅁ</definedName>
    <definedName name="마대" localSheetId="1">#REF!</definedName>
    <definedName name="마대">#REF!</definedName>
    <definedName name="매크로10" localSheetId="1">#REF!</definedName>
    <definedName name="매크로10">#REF!</definedName>
    <definedName name="매크로11" localSheetId="1">#REF!</definedName>
    <definedName name="매크로11">#REF!</definedName>
    <definedName name="매크로12" localSheetId="1">#REF!</definedName>
    <definedName name="매크로12">#REF!</definedName>
    <definedName name="매크로13" localSheetId="1">#REF!</definedName>
    <definedName name="매크로13">#REF!</definedName>
    <definedName name="매크로14" localSheetId="1">#REF!</definedName>
    <definedName name="매크로14">#REF!</definedName>
    <definedName name="매크로15" localSheetId="1">#REF!</definedName>
    <definedName name="매크로15">#REF!</definedName>
    <definedName name="매크로2" localSheetId="1">#REF!</definedName>
    <definedName name="매크로2">#REF!</definedName>
    <definedName name="매크로5" localSheetId="1">#REF!</definedName>
    <definedName name="매크로5">#REF!</definedName>
    <definedName name="매크로6" localSheetId="1">#REF!</definedName>
    <definedName name="매크로6">#REF!</definedName>
    <definedName name="매크로7" localSheetId="1">#REF!</definedName>
    <definedName name="매크로7">#REF!</definedName>
    <definedName name="매크로8" localSheetId="1">#REF!</definedName>
    <definedName name="매크로8">#REF!</definedName>
    <definedName name="매크로9" localSheetId="1">#REF!</definedName>
    <definedName name="매크로9">#REF!</definedName>
    <definedName name="메1" localSheetId="1">#REF!</definedName>
    <definedName name="메1">#REF!</definedName>
    <definedName name="모래" localSheetId="1">#REF!</definedName>
    <definedName name="모래">#REF!</definedName>
    <definedName name="목" localSheetId="1">#REF!</definedName>
    <definedName name="목">#REF!</definedName>
    <definedName name="미수리" localSheetId="1">#REF!</definedName>
    <definedName name="미수리">#REF!</definedName>
    <definedName name="미장" localSheetId="1">#REF!</definedName>
    <definedName name="미장">#REF!</definedName>
    <definedName name="ㅂ" localSheetId="1">#REF!</definedName>
    <definedName name="ㅂ">#REF!</definedName>
    <definedName name="ㅂㅂㅂㅂ" hidden="1">{#N/A,#N/A,FALSE,"전력간선"}</definedName>
    <definedName name="박공판넬" localSheetId="1">#REF!</definedName>
    <definedName name="박공판넬">#REF!</definedName>
    <definedName name="받침철물" localSheetId="1">#REF!</definedName>
    <definedName name="받침철물">#REF!</definedName>
    <definedName name="발주">[0]!발주</definedName>
    <definedName name="발주내역">[0]!발주내역</definedName>
    <definedName name="발주의뢰내역">[0]!발주의뢰내역</definedName>
    <definedName name="방수" localSheetId="1">#REF!</definedName>
    <definedName name="방수">#REF!</definedName>
    <definedName name="방진고무" localSheetId="1">#REF!</definedName>
    <definedName name="방진고무">#REF!</definedName>
    <definedName name="배" localSheetId="1">#REF!</definedName>
    <definedName name="배">#REF!</definedName>
    <definedName name="배관경" localSheetId="1">#REF!</definedName>
    <definedName name="배관경">#REF!</definedName>
    <definedName name="배관공계" localSheetId="1">#REF!</definedName>
    <definedName name="배관공계">#REF!</definedName>
    <definedName name="배관인" localSheetId="1">#REF!</definedName>
    <definedName name="배관인">#REF!</definedName>
    <definedName name="배관자" localSheetId="1">#REF!</definedName>
    <definedName name="배관자">#REF!</definedName>
    <definedName name="배수공" localSheetId="1">#REF!</definedName>
    <definedName name="배수공">#REF!</definedName>
    <definedName name="밸브공조경" localSheetId="1">#REF!</definedName>
    <definedName name="밸브공조경">#REF!</definedName>
    <definedName name="밸브공조인" localSheetId="1">#REF!</definedName>
    <definedName name="밸브공조인">#REF!</definedName>
    <definedName name="밸브공조자" localSheetId="1">#REF!</definedName>
    <definedName name="밸브공조자">#REF!</definedName>
    <definedName name="밸브배관경" localSheetId="1">#REF!</definedName>
    <definedName name="밸브배관경">#REF!</definedName>
    <definedName name="밸브배관인" localSheetId="1">#REF!</definedName>
    <definedName name="밸브배관인">#REF!</definedName>
    <definedName name="밸브배관자" localSheetId="1">#REF!</definedName>
    <definedName name="밸브배관자">#REF!</definedName>
    <definedName name="밸브벤트경" localSheetId="1">#REF!</definedName>
    <definedName name="밸브벤트경">#REF!</definedName>
    <definedName name="밸브벤트인" localSheetId="1">#REF!</definedName>
    <definedName name="밸브벤트인">#REF!</definedName>
    <definedName name="밸브벤트자" localSheetId="1">#REF!</definedName>
    <definedName name="밸브벤트자">#REF!</definedName>
    <definedName name="번호" localSheetId="1">#REF!</definedName>
    <definedName name="번호">#REF!</definedName>
    <definedName name="베이스찬넬" localSheetId="1">#REF!</definedName>
    <definedName name="베이스찬넬">#REF!</definedName>
    <definedName name="변경비교" localSheetId="1">#REF!</definedName>
    <definedName name="변경비교">#REF!</definedName>
    <definedName name="변경이유서">[0]!변경이유서</definedName>
    <definedName name="변경이유서1">[0]!변경이유서1</definedName>
    <definedName name="보온공계" localSheetId="1">#REF!</definedName>
    <definedName name="보온공계">#REF!</definedName>
    <definedName name="보일러">[0]!보일러</definedName>
    <definedName name="보통인부계" localSheetId="1">#REF!</definedName>
    <definedName name="보통인부계">#REF!</definedName>
    <definedName name="복합비료" localSheetId="1">#REF!</definedName>
    <definedName name="복합비료">#REF!</definedName>
    <definedName name="볼트_너트_와샤" localSheetId="1">#REF!</definedName>
    <definedName name="볼트_너트_와샤">#REF!</definedName>
    <definedName name="부가가치세" localSheetId="1">#REF!</definedName>
    <definedName name="부가가치세">#REF!</definedName>
    <definedName name="부가가치세요율" localSheetId="1">#REF!</definedName>
    <definedName name="부가가치세요율">#REF!</definedName>
    <definedName name="부가가치표" localSheetId="1">#REF!</definedName>
    <definedName name="부가가치표">#REF!</definedName>
    <definedName name="부대" localSheetId="1">#REF!</definedName>
    <definedName name="부대">#REF!</definedName>
    <definedName name="부대공" localSheetId="1">#REF!</definedName>
    <definedName name="부대공">#REF!</definedName>
    <definedName name="부직포" localSheetId="1">#REF!</definedName>
    <definedName name="부직포">#REF!</definedName>
    <definedName name="부표번호">[14]일반부표!$B$213,[14]일반부표!$A$20,[14]일반부표!$A$28,[14]일반부표!$A$37,[14]일반부표!$A$46,[14]일반부표!$A$54,[14]일반부표!$A$62,[14]일반부표!$A$71,[14]일반부표!$A$80,[14]일반부표!$A$88,[14]일반부표!$A$96,[14]일반부표!$A$105,[14]일반부표!$A$112,[14]일반부표!$A$122,[14]일반부표!$A$130,[14]일반부표!$A$139,[14]일반부표!$A$145,[14]일반부표!$A$156,[14]일반부표!$A$165,[14]일반부표!$A$173,[14]일반부표!$A$180,[14]일반부표!$A$190,[14]일반부표!$A$198,[14]일반부표!$A$207</definedName>
    <definedName name="브라인드리벳" localSheetId="1">#REF!</definedName>
    <definedName name="브라인드리벳">#REF!</definedName>
    <definedName name="블레이드_캇타용" localSheetId="1">#REF!</definedName>
    <definedName name="블레이드_캇타용">#REF!</definedName>
    <definedName name="비교">#N/A</definedName>
    <definedName name="비교5개">[0]!비교5개</definedName>
    <definedName name="비목분개" localSheetId="1">#REF!</definedName>
    <definedName name="비목분개">#REF!</definedName>
    <definedName name="비목분류" localSheetId="1">#REF!</definedName>
    <definedName name="비목분류">#REF!</definedName>
    <definedName name="비목집계" localSheetId="1">#REF!</definedName>
    <definedName name="비목집계">#REF!</definedName>
    <definedName name="산소" localSheetId="1">#REF!</definedName>
    <definedName name="산소">#REF!</definedName>
    <definedName name="산재보험료" localSheetId="1">#REF!</definedName>
    <definedName name="산재보험료">#REF!</definedName>
    <definedName name="산재보험료요율" localSheetId="1">#REF!</definedName>
    <definedName name="산재보험료요율">#REF!</definedName>
    <definedName name="산재보험료표" localSheetId="1">#REF!</definedName>
    <definedName name="산재보험료표">#REF!</definedName>
    <definedName name="산출" localSheetId="1">#REF!</definedName>
    <definedName name="산출">#REF!</definedName>
    <definedName name="산출경비" localSheetId="1">#REF!</definedName>
    <definedName name="산출경비">#REF!</definedName>
    <definedName name="새끼" localSheetId="1">#REF!</definedName>
    <definedName name="새끼">#REF!</definedName>
    <definedName name="석" localSheetId="1">#REF!</definedName>
    <definedName name="석">#REF!</definedName>
    <definedName name="설계내역서">[15]설계내역서!$B$1:$P$6857</definedName>
    <definedName name="설계집계">[16]b_balju!$A$1:$S$6388</definedName>
    <definedName name="설비현조">#N/A</definedName>
    <definedName name="소">[17]내역서!$A$10:$I$1175</definedName>
    <definedName name="소켓트" localSheetId="1">#REF!</definedName>
    <definedName name="소켓트">#REF!</definedName>
    <definedName name="수" localSheetId="1">#REF!</definedName>
    <definedName name="수">#REF!</definedName>
    <definedName name="수압경" localSheetId="1">#REF!</definedName>
    <definedName name="수압경">#REF!</definedName>
    <definedName name="수압인" localSheetId="1">#REF!</definedName>
    <definedName name="수압인">#REF!</definedName>
    <definedName name="수압자" localSheetId="1">#REF!</definedName>
    <definedName name="수압자">#REF!</definedName>
    <definedName name="수정내역" localSheetId="1">#REF!</definedName>
    <definedName name="수정내역">#REF!</definedName>
    <definedName name="순공사비" localSheetId="1">#REF!</definedName>
    <definedName name="순공사비">#REF!</definedName>
    <definedName name="시멘트" localSheetId="1">#REF!</definedName>
    <definedName name="시멘트">#REF!</definedName>
    <definedName name="식대명세서은혜함바1" localSheetId="1">#REF!</definedName>
    <definedName name="식대명세서은혜함바1">#REF!</definedName>
    <definedName name="신1" localSheetId="1">#REF!</definedName>
    <definedName name="신1">#REF!</definedName>
    <definedName name="신너" localSheetId="1">#REF!</definedName>
    <definedName name="신너">#REF!</definedName>
    <definedName name="실행" localSheetId="1">#REF!</definedName>
    <definedName name="실행">#REF!</definedName>
    <definedName name="실행건구" localSheetId="1">#REF!</definedName>
    <definedName name="실행건구">#REF!</definedName>
    <definedName name="실행경비" localSheetId="1">#REF!</definedName>
    <definedName name="실행경비">#REF!</definedName>
    <definedName name="실행공사" localSheetId="1">#REF!</definedName>
    <definedName name="실행공사">#REF!</definedName>
    <definedName name="실행인건" localSheetId="1">#REF!</definedName>
    <definedName name="실행인건">#REF!</definedName>
    <definedName name="실행자재" localSheetId="1">#REF!</definedName>
    <definedName name="실행자재">#REF!</definedName>
    <definedName name="실행콩사" localSheetId="1">#REF!</definedName>
    <definedName name="실행콩사">#REF!</definedName>
    <definedName name="씨링제_철면포장" localSheetId="1">#REF!</definedName>
    <definedName name="씨링제_철면포장">#REF!</definedName>
    <definedName name="ㅇ" localSheetId="1">#REF!</definedName>
    <definedName name="ㅇ">#REF!</definedName>
    <definedName name="ㅇㄴㄹㄴㄻ" localSheetId="1">#REF!</definedName>
    <definedName name="ㅇㄴㄹㄴㄻ">#REF!</definedName>
    <definedName name="ㅇㄴㄹㄴㅁㄹㅇ">#N/A</definedName>
    <definedName name="ㅇㄹㅇㄹ">[0]!ㅇㄹㅇㄹ</definedName>
    <definedName name="ㅇㄻ">[0]!ㅇㄻ</definedName>
    <definedName name="ㅇㄻㄶㅁㅎ" hidden="1">{#N/A,#N/A,FALSE,"전력간선"}</definedName>
    <definedName name="ㅇㄻㄻㄹ" hidden="1">{#N/A,#N/A,FALSE,"전력간선"}</definedName>
    <definedName name="ㅇㅇ" localSheetId="1">#REF!</definedName>
    <definedName name="ㅇㅇ">#REF!</definedName>
    <definedName name="ㅇㅇㅇ" hidden="1">#N/A</definedName>
    <definedName name="아세틸렌" localSheetId="1">#REF!</definedName>
    <definedName name="아세틸렌">#REF!</definedName>
    <definedName name="아스콘" localSheetId="1">#REF!</definedName>
    <definedName name="아스콘">#REF!</definedName>
    <definedName name="아스팔트" localSheetId="1">#REF!</definedName>
    <definedName name="아스팔트">#REF!</definedName>
    <definedName name="안고처" localSheetId="1">#REF!</definedName>
    <definedName name="안고처">#REF!</definedName>
    <definedName name="안전관리비" localSheetId="1">#REF!</definedName>
    <definedName name="안전관리비">#REF!</definedName>
    <definedName name="안전관리비요율" localSheetId="1">#REF!</definedName>
    <definedName name="안전관리비요율">#REF!</definedName>
    <definedName name="안전관리비표" localSheetId="1">#REF!</definedName>
    <definedName name="안전관리비표">#REF!</definedName>
    <definedName name="야적경" localSheetId="1">#REF!</definedName>
    <definedName name="야적경">#REF!</definedName>
    <definedName name="야적인" localSheetId="1">#REF!</definedName>
    <definedName name="야적인">#REF!</definedName>
    <definedName name="야적자" localSheetId="1">#REF!</definedName>
    <definedName name="야적자">#REF!</definedName>
    <definedName name="양식" localSheetId="1">#REF!</definedName>
    <definedName name="양식">#REF!</definedName>
    <definedName name="연마지" localSheetId="1">#REF!</definedName>
    <definedName name="연마지">#REF!</definedName>
    <definedName name="외부판넬_벽" localSheetId="1">#REF!</definedName>
    <definedName name="외부판넬_벽">#REF!</definedName>
    <definedName name="외부판넬_창문" localSheetId="1">#REF!</definedName>
    <definedName name="외부판넬_창문">#REF!</definedName>
    <definedName name="외부판넬_철제문" localSheetId="1">#REF!</definedName>
    <definedName name="외부판넬_철제문">#REF!</definedName>
    <definedName name="운" localSheetId="1">#REF!</definedName>
    <definedName name="운">#REF!</definedName>
    <definedName name="운1" localSheetId="1">#REF!</definedName>
    <definedName name="운1">#REF!</definedName>
    <definedName name="운반비" localSheetId="1">#REF!</definedName>
    <definedName name="운반비">#REF!</definedName>
    <definedName name="운반비1" localSheetId="1">#REF!</definedName>
    <definedName name="운반비1">#REF!</definedName>
    <definedName name="원가계산">[0]!원가계산</definedName>
    <definedName name="원가계산2">[0]!원가계산2</definedName>
    <definedName name="원가계산명" localSheetId="1">#REF!</definedName>
    <definedName name="원가계산명">#REF!</definedName>
    <definedName name="원가계산창">[0]!원가계산창</definedName>
    <definedName name="위병면회소" localSheetId="1">[18]원가계산서!#REF!</definedName>
    <definedName name="위병면회소">[18]원가계산서!#REF!</definedName>
    <definedName name="유" localSheetId="1">#REF!</definedName>
    <definedName name="유">#REF!</definedName>
    <definedName name="이" localSheetId="1">#REF!</definedName>
    <definedName name="이">#REF!</definedName>
    <definedName name="이름" localSheetId="1">#REF!</definedName>
    <definedName name="이름">#REF!</definedName>
    <definedName name="이윤" localSheetId="1">#REF!</definedName>
    <definedName name="이윤">#REF!</definedName>
    <definedName name="이윤요율" localSheetId="1">#REF!</definedName>
    <definedName name="이윤요율">#REF!</definedName>
    <definedName name="이윤표" localSheetId="1">#REF!</definedName>
    <definedName name="이윤표">#REF!</definedName>
    <definedName name="이음철물" localSheetId="1">#REF!</definedName>
    <definedName name="이음철물">#REF!</definedName>
    <definedName name="인" localSheetId="1">#REF!</definedName>
    <definedName name="인">#REF!</definedName>
    <definedName name="인쇄양식">[0]!인쇄양식</definedName>
    <definedName name="인입공사비" localSheetId="1">#REF!</definedName>
    <definedName name="인입공사비">#REF!</definedName>
    <definedName name="인천" localSheetId="1">#REF!</definedName>
    <definedName name="인천">#REF!</definedName>
    <definedName name="인천여1" localSheetId="1">#REF!</definedName>
    <definedName name="인천여1">#REF!</definedName>
    <definedName name="일" localSheetId="1">#REF!</definedName>
    <definedName name="일">#REF!</definedName>
    <definedName name="일구" localSheetId="1">#REF!</definedName>
    <definedName name="일구">#REF!</definedName>
    <definedName name="일반관리비" localSheetId="1">#REF!</definedName>
    <definedName name="일반관리비">#REF!</definedName>
    <definedName name="일반관리비요율" localSheetId="1">#REF!</definedName>
    <definedName name="일반관리비요율">#REF!</definedName>
    <definedName name="일반관리비표" localSheetId="1">#REF!</definedName>
    <definedName name="일반관리비표">#REF!</definedName>
    <definedName name="일위" localSheetId="1">#REF!,#REF!</definedName>
    <definedName name="일위">#REF!,#REF!</definedName>
    <definedName name="일위대가" localSheetId="1">#REF!</definedName>
    <definedName name="일위대가">#REF!</definedName>
    <definedName name="임대부대공사" localSheetId="1">#REF!</definedName>
    <definedName name="임대부대공사">#REF!</definedName>
    <definedName name="임대상가" localSheetId="1">#REF!</definedName>
    <definedName name="임대상가">#REF!</definedName>
    <definedName name="임현수" localSheetId="1">#REF!</definedName>
    <definedName name="임현수">#REF!</definedName>
    <definedName name="입력란" localSheetId="1">#REF!</definedName>
    <definedName name="입력란">#REF!</definedName>
    <definedName name="입력전체" localSheetId="1">#REF!</definedName>
    <definedName name="입력전체">#REF!</definedName>
    <definedName name="자갈_25mm급" localSheetId="1">#REF!</definedName>
    <definedName name="자갈_25mm급">#REF!</definedName>
    <definedName name="자갈25" localSheetId="1">#REF!</definedName>
    <definedName name="자갈25">#REF!</definedName>
    <definedName name="자동현설">[0]!자동현설</definedName>
    <definedName name="자재" localSheetId="1">#REF!</definedName>
    <definedName name="자재">#REF!</definedName>
    <definedName name="장" localSheetId="1">[6]자동제어!#REF!</definedName>
    <definedName name="장">[6]자동제어!#REF!</definedName>
    <definedName name="장비" localSheetId="1">[6]자동제어!#REF!</definedName>
    <definedName name="장비">[6]자동제어!#REF!</definedName>
    <definedName name="장산교" localSheetId="1">#REF!</definedName>
    <definedName name="장산교">#REF!</definedName>
    <definedName name="재료" localSheetId="1">#REF!</definedName>
    <definedName name="재료">#REF!</definedName>
    <definedName name="재료비" localSheetId="1">#REF!</definedName>
    <definedName name="재료비">#REF!</definedName>
    <definedName name="재료비1" localSheetId="1">#REF!</definedName>
    <definedName name="재료비1">#REF!</definedName>
    <definedName name="재료비요율" localSheetId="1">#REF!</definedName>
    <definedName name="재료비요율">#REF!</definedName>
    <definedName name="전등" localSheetId="1">#REF!</definedName>
    <definedName name="전등">#REF!</definedName>
    <definedName name="전력비" localSheetId="1">#REF!</definedName>
    <definedName name="전력비">#REF!</definedName>
    <definedName name="전선_옥외용" localSheetId="1">#REF!</definedName>
    <definedName name="전선_옥외용">#REF!</definedName>
    <definedName name="전체_1설계_" localSheetId="1">#REF!</definedName>
    <definedName name="전체_1설계_">#REF!</definedName>
    <definedName name="정" localSheetId="1">#REF!</definedName>
    <definedName name="정">#REF!</definedName>
    <definedName name="정렬범위" localSheetId="1">#REF!</definedName>
    <definedName name="정렬범위">#REF!</definedName>
    <definedName name="정화" localSheetId="1">#REF!</definedName>
    <definedName name="정화">#REF!</definedName>
    <definedName name="정화품" localSheetId="1">#REF!</definedName>
    <definedName name="정화품">#REF!</definedName>
    <definedName name="제5호표" localSheetId="1">#REF!</definedName>
    <definedName name="제5호표">#REF!</definedName>
    <definedName name="제작및설치비" localSheetId="1">#REF!</definedName>
    <definedName name="제작및설치비">#REF!</definedName>
    <definedName name="제작및설치비1" localSheetId="1">#REF!</definedName>
    <definedName name="제작및설치비1">#REF!</definedName>
    <definedName name="조" localSheetId="1">#REF!</definedName>
    <definedName name="조">#REF!</definedName>
    <definedName name="조립식가설사무실" localSheetId="1">#REF!</definedName>
    <definedName name="조립식가설사무실">#REF!</definedName>
    <definedName name="조임철물" localSheetId="1">#REF!</definedName>
    <definedName name="조임철물">#REF!</definedName>
    <definedName name="종자살포기" localSheetId="1">#REF!</definedName>
    <definedName name="종자살포기">#REF!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의표지판" localSheetId="1">#REF!</definedName>
    <definedName name="주의표지판">#REF!</definedName>
    <definedName name="중도리" localSheetId="1">#REF!</definedName>
    <definedName name="중도리">#REF!</definedName>
    <definedName name="중량" localSheetId="1">#REF!</definedName>
    <definedName name="중량">#REF!</definedName>
    <definedName name="중량표" localSheetId="1">#REF!</definedName>
    <definedName name="중량표">#REF!</definedName>
    <definedName name="직접노무비" localSheetId="1">#REF!</definedName>
    <definedName name="직접노무비">#REF!</definedName>
    <definedName name="직접노무비요율" localSheetId="1">#REF!</definedName>
    <definedName name="직접노무비요율">#REF!</definedName>
    <definedName name="직접재료비합" localSheetId="1">#REF!</definedName>
    <definedName name="직접재료비합">#REF!</definedName>
    <definedName name="직종" localSheetId="1">#REF!</definedName>
    <definedName name="직종">#REF!</definedName>
    <definedName name="집" localSheetId="1">#REF!</definedName>
    <definedName name="집">#REF!</definedName>
    <definedName name="집게장">#N/A</definedName>
    <definedName name="집계" localSheetId="1">#REF!</definedName>
    <definedName name="집계">#REF!</definedName>
    <definedName name="집계장">#N/A</definedName>
    <definedName name="집계표" localSheetId="1">#REF!</definedName>
    <definedName name="집계표">#REF!</definedName>
    <definedName name="ㅊ2409" localSheetId="1">[19]내역!#REF!</definedName>
    <definedName name="ㅊ2409">[19]내역!#REF!</definedName>
    <definedName name="착색아연도강판" localSheetId="1">#REF!</definedName>
    <definedName name="착색아연도강판">#REF!</definedName>
    <definedName name="착색제" localSheetId="1">#REF!</definedName>
    <definedName name="착색제">#REF!</definedName>
    <definedName name="참싸리" localSheetId="1">#REF!</definedName>
    <definedName name="참싸리">#REF!</definedName>
    <definedName name="천공" localSheetId="1">#REF!</definedName>
    <definedName name="천공">#REF!</definedName>
    <definedName name="천정판" localSheetId="1">#REF!</definedName>
    <definedName name="천정판">#REF!</definedName>
    <definedName name="철" localSheetId="1">#REF!</definedName>
    <definedName name="철">#REF!</definedName>
    <definedName name="철물" localSheetId="1">#REF!</definedName>
    <definedName name="철물">#REF!</definedName>
    <definedName name="총공사비" localSheetId="1">#REF!</definedName>
    <definedName name="총공사비">#REF!</definedName>
    <definedName name="총괄" localSheetId="1">#REF!</definedName>
    <definedName name="총괄">#REF!</definedName>
    <definedName name="총원가" localSheetId="1">#REF!</definedName>
    <definedName name="총원가">#REF!</definedName>
    <definedName name="치즐" localSheetId="1">#REF!</definedName>
    <definedName name="치즐">#REF!</definedName>
    <definedName name="침식안정제" localSheetId="1">#REF!</definedName>
    <definedName name="침식안정제">#REF!</definedName>
    <definedName name="캐노피_출입구채양" localSheetId="1">#REF!</definedName>
    <definedName name="캐노피_출입구채양">#REF!</definedName>
    <definedName name="클래스가" localSheetId="1">#REF!</definedName>
    <definedName name="클래스가">#REF!</definedName>
    <definedName name="클래스가배" localSheetId="1">#REF!</definedName>
    <definedName name="클래스가배">#REF!</definedName>
    <definedName name="클래스가부" localSheetId="1">#REF!</definedName>
    <definedName name="클래스가부">#REF!</definedName>
    <definedName name="클래스나" localSheetId="1">#REF!</definedName>
    <definedName name="클래스나">#REF!</definedName>
    <definedName name="클래스나배" localSheetId="1">#REF!</definedName>
    <definedName name="클래스나배">#REF!</definedName>
    <definedName name="클래스나부" localSheetId="1">#REF!</definedName>
    <definedName name="클래스나부">#REF!</definedName>
    <definedName name="클래스다" localSheetId="1">#REF!</definedName>
    <definedName name="클래스다">#REF!</definedName>
    <definedName name="클래스다배" localSheetId="1">#REF!</definedName>
    <definedName name="클래스다배">#REF!</definedName>
    <definedName name="클래스다부" localSheetId="1">#REF!</definedName>
    <definedName name="클래스다부">#REF!</definedName>
    <definedName name="ㅌ" localSheetId="1">#REF!</definedName>
    <definedName name="ㅌ">#REF!</definedName>
    <definedName name="탑찬넬" localSheetId="1">#REF!</definedName>
    <definedName name="탑찬넬">#REF!</definedName>
    <definedName name="태ㅌ크">#N/A</definedName>
    <definedName name="탱크하품">#N/A</definedName>
    <definedName name="탱크현조" localSheetId="1">#REF!</definedName>
    <definedName name="탱크현조">#REF!</definedName>
    <definedName name="탱크현조1">#N/A</definedName>
    <definedName name="터널공" localSheetId="1">#REF!</definedName>
    <definedName name="터널공">#REF!</definedName>
    <definedName name="토" localSheetId="1">#REF!</definedName>
    <definedName name="토">#REF!</definedName>
    <definedName name="토공" localSheetId="1">#REF!</definedName>
    <definedName name="토공">#REF!</definedName>
    <definedName name="토목1" localSheetId="1">#REF!</definedName>
    <definedName name="토목1">#REF!</definedName>
    <definedName name="토목내역2" localSheetId="1">#REF!</definedName>
    <definedName name="토목내역2">#REF!</definedName>
    <definedName name="트러스" localSheetId="1">#REF!</definedName>
    <definedName name="트러스">#REF!</definedName>
    <definedName name="특수">#N/A</definedName>
    <definedName name="ㅍ">[0]!ㅍ</definedName>
    <definedName name="판넬조인트" localSheetId="1">#REF!</definedName>
    <definedName name="판넬조인트">#REF!</definedName>
    <definedName name="판넬조인트_AL_BAR" localSheetId="1">#REF!</definedName>
    <definedName name="판넬조인트_AL_BAR">#REF!</definedName>
    <definedName name="판재_미송" localSheetId="1">#REF!</definedName>
    <definedName name="판재_미송">#REF!</definedName>
    <definedName name="포장공" localSheetId="1">#REF!</definedName>
    <definedName name="포장공">#REF!</definedName>
    <definedName name="표지" localSheetId="1" hidden="1">#REF!</definedName>
    <definedName name="표지" hidden="1">#REF!</definedName>
    <definedName name="표지1">[0]!표지1</definedName>
    <definedName name="표지2" localSheetId="1" hidden="1">#REF!</definedName>
    <definedName name="표지2" hidden="1">#REF!</definedName>
    <definedName name="표지3" localSheetId="1">#REF!</definedName>
    <definedName name="표지3">#REF!</definedName>
    <definedName name="표지4">[0]!표지4</definedName>
    <definedName name="품명" localSheetId="1">#REF!</definedName>
    <definedName name="품명">#REF!</definedName>
    <definedName name="품실행" localSheetId="1">#REF!</definedName>
    <definedName name="품실행">#REF!</definedName>
    <definedName name="피복제" localSheetId="1">#REF!</definedName>
    <definedName name="피복제">#REF!</definedName>
    <definedName name="ㅎ384" localSheetId="1">#REF!</definedName>
    <definedName name="ㅎ384">#REF!</definedName>
    <definedName name="ㅎ477" localSheetId="1">'[20]계산내역(설비)'!#REF!</definedName>
    <definedName name="ㅎ477">'[20]계산내역(설비)'!#REF!</definedName>
    <definedName name="하도매입세">[21]원본!$A$1:$R$1262</definedName>
    <definedName name="함석공계" localSheetId="1">#REF!</definedName>
    <definedName name="함석공계">#REF!</definedName>
    <definedName name="합계" localSheetId="1">#REF!</definedName>
    <definedName name="합계">#REF!</definedName>
    <definedName name="현대물량" localSheetId="1">[22]현대물량!#REF!</definedName>
    <definedName name="현대물량">[22]현대물량!#REF!</definedName>
    <definedName name="현설조건">#N/A</definedName>
    <definedName name="현설조건양식" localSheetId="1">#REF!</definedName>
    <definedName name="현설조건양식">#REF!</definedName>
    <definedName name="현설조건양식1">#N/A</definedName>
    <definedName name="현설조서" localSheetId="1">#REF!</definedName>
    <definedName name="현설조서">#REF!</definedName>
    <definedName name="현설조소">#N/A</definedName>
    <definedName name="현설품의" localSheetId="1">#REF!</definedName>
    <definedName name="현설품의">#REF!</definedName>
    <definedName name="현설품의1">#N/A</definedName>
    <definedName name="현설품의양식">#N/A</definedName>
    <definedName name="현장설명서" hidden="1">{#N/A,#N/A,FALSE,"전력간선"}</definedName>
    <definedName name="현장설명서3">[0]!현장설명서3</definedName>
    <definedName name="현조" localSheetId="1" hidden="1">#REF!</definedName>
    <definedName name="현조" hidden="1">#REF!</definedName>
    <definedName name="현천기자재비" localSheetId="1">#REF!</definedName>
    <definedName name="현천기자재비">#REF!</definedName>
    <definedName name="회사명" localSheetId="1">#REF!</definedName>
    <definedName name="회사명">#REF!</definedName>
    <definedName name="휘발유" localSheetId="1">#REF!</definedName>
    <definedName name="휘발유">#REF!</definedName>
    <definedName name="ㅔㅔ" hidden="1">{#N/A,#N/A,FALSE,"전력간선"}</definedName>
    <definedName name="ㅗㅗㅗㅗ" hidden="1">{#N/A,#N/A,FALSE,"전력간선"}</definedName>
    <definedName name="ㅠ2" localSheetId="1">#REF!</definedName>
    <definedName name="ㅠ2">#REF!</definedName>
    <definedName name="ㅠㅠㅠㅠ">[0]!ㅠㅠㅠㅠ</definedName>
    <definedName name="ㅡㅗ넘">[0]!ㅡㅗ넘</definedName>
    <definedName name="ㅣㅣ">[0]!ㅣㅣ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9" i="2" l="1"/>
  <c r="AQ68" i="2"/>
  <c r="AI67" i="2"/>
  <c r="CI67" i="2" s="1"/>
  <c r="AH67" i="2"/>
  <c r="AG67" i="2"/>
  <c r="CG67" i="2" s="1"/>
  <c r="AF67" i="2"/>
  <c r="BP67" i="2" s="1"/>
  <c r="AE67" i="2"/>
  <c r="BO67" i="2" s="1"/>
  <c r="AD67" i="2"/>
  <c r="AC67" i="2"/>
  <c r="CC67" i="2" s="1"/>
  <c r="AB67" i="2"/>
  <c r="CB67" i="2" s="1"/>
  <c r="AA67" i="2"/>
  <c r="BK67" i="2" s="1"/>
  <c r="Z67" i="2"/>
  <c r="BZ67" i="2" s="1"/>
  <c r="Y67" i="2"/>
  <c r="BI67" i="2" s="1"/>
  <c r="X67" i="2"/>
  <c r="BX67" i="2" s="1"/>
  <c r="W67" i="2"/>
  <c r="BW67" i="2" s="1"/>
  <c r="V67" i="2"/>
  <c r="U67" i="2"/>
  <c r="BE67" i="2" s="1"/>
  <c r="T67" i="2"/>
  <c r="BD67" i="2" s="1"/>
  <c r="CO66" i="2"/>
  <c r="CL66" i="2"/>
  <c r="CM66" i="2" s="1"/>
  <c r="CP66" i="2" s="1"/>
  <c r="CQ66" i="2" s="1"/>
  <c r="AI66" i="2"/>
  <c r="BS66" i="2" s="1"/>
  <c r="AH66" i="2"/>
  <c r="BR66" i="2" s="1"/>
  <c r="AG66" i="2"/>
  <c r="BQ66" i="2" s="1"/>
  <c r="AF66" i="2"/>
  <c r="BP66" i="2" s="1"/>
  <c r="AE66" i="2"/>
  <c r="AD66" i="2"/>
  <c r="CD66" i="2" s="1"/>
  <c r="AC66" i="2"/>
  <c r="BM66" i="2" s="1"/>
  <c r="AB66" i="2"/>
  <c r="BL66" i="2" s="1"/>
  <c r="AA66" i="2"/>
  <c r="BK66" i="2" s="1"/>
  <c r="Z66" i="2"/>
  <c r="BJ66" i="2" s="1"/>
  <c r="Y66" i="2"/>
  <c r="BY66" i="2" s="1"/>
  <c r="X66" i="2"/>
  <c r="BX66" i="2" s="1"/>
  <c r="W66" i="2"/>
  <c r="BG66" i="2" s="1"/>
  <c r="V66" i="2"/>
  <c r="BF66" i="2" s="1"/>
  <c r="U66" i="2"/>
  <c r="T66" i="2"/>
  <c r="BD66" i="2" s="1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CO64" i="2"/>
  <c r="CL64" i="2"/>
  <c r="CM64" i="2" s="1"/>
  <c r="CP64" i="2" s="1"/>
  <c r="CQ64" i="2" s="1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C65" i="2" s="1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 s="1"/>
  <c r="AT64" i="2" s="1"/>
  <c r="AT65" i="2" s="1"/>
  <c r="AM64" i="2"/>
  <c r="AM65" i="2" s="1"/>
  <c r="AL64" i="2"/>
  <c r="AJ64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CO62" i="2"/>
  <c r="CL62" i="2"/>
  <c r="CM62" i="2" s="1"/>
  <c r="CP62" i="2" s="1"/>
  <c r="CQ62" i="2" s="1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C63" i="2" s="1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AT62" i="2" s="1"/>
  <c r="AT63" i="2" s="1"/>
  <c r="AM62" i="2"/>
  <c r="AL62" i="2"/>
  <c r="AJ62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AM61" i="2"/>
  <c r="CR60" i="2"/>
  <c r="CO60" i="2"/>
  <c r="CL60" i="2"/>
  <c r="CM60" i="2" s="1"/>
  <c r="CP60" i="2" s="1"/>
  <c r="CQ60" i="2" s="1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C61" i="2" s="1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 s="1"/>
  <c r="AT60" i="2" s="1"/>
  <c r="AT61" i="2" s="1"/>
  <c r="AW60" i="2"/>
  <c r="AL60" i="2"/>
  <c r="AJ60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CO58" i="2"/>
  <c r="CL58" i="2"/>
  <c r="CM58" i="2" s="1"/>
  <c r="CP58" i="2" s="1"/>
  <c r="CQ58" i="2" s="1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C59" i="2" s="1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 s="1"/>
  <c r="AT58" i="2" s="1"/>
  <c r="AT59" i="2" s="1"/>
  <c r="AM58" i="2"/>
  <c r="AM59" i="2" s="1"/>
  <c r="AL58" i="2"/>
  <c r="AJ58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CO56" i="2"/>
  <c r="CL56" i="2"/>
  <c r="CM56" i="2" s="1"/>
  <c r="CP56" i="2" s="1"/>
  <c r="CQ56" i="2" s="1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C57" i="2" s="1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AM56" i="2"/>
  <c r="AL56" i="2"/>
  <c r="AJ56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CO54" i="2"/>
  <c r="CL54" i="2"/>
  <c r="CM54" i="2" s="1"/>
  <c r="CP54" i="2" s="1"/>
  <c r="CQ54" i="2" s="1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C55" i="2" s="1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 s="1"/>
  <c r="AT54" i="2" s="1"/>
  <c r="AT55" i="2" s="1"/>
  <c r="AM54" i="2"/>
  <c r="CR54" i="2" s="1"/>
  <c r="AL54" i="2"/>
  <c r="AJ54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CO52" i="2"/>
  <c r="CL52" i="2"/>
  <c r="CM52" i="2" s="1"/>
  <c r="CP52" i="2" s="1"/>
  <c r="CQ52" i="2" s="1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C53" i="2" s="1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AM52" i="2"/>
  <c r="AL52" i="2"/>
  <c r="AJ52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CO50" i="2"/>
  <c r="CL50" i="2"/>
  <c r="CM50" i="2" s="1"/>
  <c r="CP50" i="2" s="1"/>
  <c r="CQ50" i="2" s="1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C51" i="2" s="1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 s="1"/>
  <c r="AT50" i="2" s="1"/>
  <c r="AT51" i="2" s="1"/>
  <c r="AM50" i="2"/>
  <c r="AM51" i="2" s="1"/>
  <c r="AL50" i="2"/>
  <c r="AJ50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CO48" i="2"/>
  <c r="CL48" i="2"/>
  <c r="CM48" i="2" s="1"/>
  <c r="CP48" i="2" s="1"/>
  <c r="CQ48" i="2" s="1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C49" i="2" s="1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AT48" i="2" s="1"/>
  <c r="AT49" i="2" s="1"/>
  <c r="AM48" i="2"/>
  <c r="AL48" i="2"/>
  <c r="AJ48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CO46" i="2"/>
  <c r="CL46" i="2"/>
  <c r="CM46" i="2" s="1"/>
  <c r="CP46" i="2" s="1"/>
  <c r="CQ46" i="2" s="1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C47" i="2" s="1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 s="1"/>
  <c r="AT46" i="2" s="1"/>
  <c r="AT47" i="2" s="1"/>
  <c r="AM46" i="2"/>
  <c r="AM47" i="2" s="1"/>
  <c r="AL46" i="2"/>
  <c r="AJ46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CO44" i="2"/>
  <c r="CL44" i="2"/>
  <c r="CM44" i="2" s="1"/>
  <c r="CP44" i="2" s="1"/>
  <c r="CQ44" i="2" s="1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C45" i="2" s="1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AM44" i="2"/>
  <c r="AL44" i="2"/>
  <c r="AJ44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CO42" i="2"/>
  <c r="CL42" i="2"/>
  <c r="CM42" i="2" s="1"/>
  <c r="CP42" i="2" s="1"/>
  <c r="CQ42" i="2" s="1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C43" i="2" s="1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 s="1"/>
  <c r="AT42" i="2" s="1"/>
  <c r="AT43" i="2" s="1"/>
  <c r="AM42" i="2"/>
  <c r="CR42" i="2" s="1"/>
  <c r="AL42" i="2"/>
  <c r="AJ42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CO40" i="2"/>
  <c r="CL40" i="2"/>
  <c r="CM40" i="2" s="1"/>
  <c r="CP40" i="2" s="1"/>
  <c r="CQ40" i="2" s="1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C41" i="2" s="1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AM40" i="2"/>
  <c r="AL40" i="2"/>
  <c r="AJ40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CO38" i="2"/>
  <c r="CL38" i="2"/>
  <c r="CM38" i="2" s="1"/>
  <c r="CP38" i="2" s="1"/>
  <c r="CQ38" i="2" s="1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C39" i="2" s="1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 s="1"/>
  <c r="AT38" i="2" s="1"/>
  <c r="AT39" i="2" s="1"/>
  <c r="AM38" i="2"/>
  <c r="AM39" i="2" s="1"/>
  <c r="AL38" i="2"/>
  <c r="AJ38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CO36" i="2"/>
  <c r="CL36" i="2"/>
  <c r="CM36" i="2" s="1"/>
  <c r="CP36" i="2" s="1"/>
  <c r="CQ36" i="2" s="1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C37" i="2" s="1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AM36" i="2"/>
  <c r="AL36" i="2"/>
  <c r="AJ36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CO34" i="2"/>
  <c r="CL34" i="2"/>
  <c r="CM34" i="2" s="1"/>
  <c r="CP34" i="2" s="1"/>
  <c r="CQ34" i="2" s="1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C35" i="2" s="1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 s="1"/>
  <c r="AT34" i="2" s="1"/>
  <c r="AT35" i="2" s="1"/>
  <c r="AM34" i="2"/>
  <c r="AM35" i="2" s="1"/>
  <c r="AL34" i="2"/>
  <c r="AJ34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CO32" i="2"/>
  <c r="CL32" i="2"/>
  <c r="CM32" i="2" s="1"/>
  <c r="CP32" i="2" s="1"/>
  <c r="CQ32" i="2" s="1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C33" i="2" s="1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AM32" i="2"/>
  <c r="AL32" i="2"/>
  <c r="AJ32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CO30" i="2"/>
  <c r="CL30" i="2"/>
  <c r="CM30" i="2" s="1"/>
  <c r="CP30" i="2" s="1"/>
  <c r="CQ30" i="2" s="1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C31" i="2" s="1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 s="1"/>
  <c r="AT30" i="2" s="1"/>
  <c r="AT31" i="2" s="1"/>
  <c r="AM30" i="2"/>
  <c r="CR30" i="2" s="1"/>
  <c r="AL30" i="2"/>
  <c r="AJ30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CO28" i="2"/>
  <c r="CL28" i="2"/>
  <c r="CM28" i="2" s="1"/>
  <c r="CP28" i="2" s="1"/>
  <c r="CQ28" i="2" s="1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C29" i="2" s="1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AM28" i="2"/>
  <c r="AL28" i="2"/>
  <c r="AJ28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CO26" i="2"/>
  <c r="CL26" i="2"/>
  <c r="CM26" i="2" s="1"/>
  <c r="CP26" i="2" s="1"/>
  <c r="CQ26" i="2" s="1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C27" i="2" s="1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 s="1"/>
  <c r="AT26" i="2" s="1"/>
  <c r="AT27" i="2" s="1"/>
  <c r="AM26" i="2"/>
  <c r="AL26" i="2"/>
  <c r="AJ26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CO24" i="2"/>
  <c r="CL24" i="2"/>
  <c r="CM24" i="2" s="1"/>
  <c r="CP24" i="2" s="1"/>
  <c r="CQ24" i="2" s="1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C25" i="2" s="1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AT24" i="2" s="1"/>
  <c r="AT25" i="2" s="1"/>
  <c r="AM24" i="2"/>
  <c r="AL24" i="2"/>
  <c r="AJ24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CO22" i="2"/>
  <c r="CL22" i="2"/>
  <c r="CM22" i="2" s="1"/>
  <c r="CP22" i="2" s="1"/>
  <c r="CQ22" i="2" s="1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AL22" i="2"/>
  <c r="AM22" i="2" s="1"/>
  <c r="AM23" i="2" s="1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CO20" i="2"/>
  <c r="CL20" i="2"/>
  <c r="CM20" i="2" s="1"/>
  <c r="CP20" i="2" s="1"/>
  <c r="CQ20" i="2" s="1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AL20" i="2"/>
  <c r="AJ20" i="2" s="1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CO18" i="2"/>
  <c r="CL18" i="2"/>
  <c r="CM18" i="2" s="1"/>
  <c r="CP18" i="2" s="1"/>
  <c r="CQ18" i="2" s="1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AL18" i="2"/>
  <c r="AM18" i="2" s="1"/>
  <c r="AJ18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CO16" i="2"/>
  <c r="CL16" i="2"/>
  <c r="CM16" i="2" s="1"/>
  <c r="CP16" i="2" s="1"/>
  <c r="CQ16" i="2" s="1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AL16" i="2"/>
  <c r="AM16" i="2" s="1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CO14" i="2"/>
  <c r="CL14" i="2"/>
  <c r="CM14" i="2" s="1"/>
  <c r="CP14" i="2" s="1"/>
  <c r="CQ14" i="2" s="1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AL14" i="2"/>
  <c r="AM14" i="2" s="1"/>
  <c r="AM15" i="2" s="1"/>
  <c r="AJ14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CO12" i="2"/>
  <c r="CL12" i="2"/>
  <c r="CM12" i="2" s="1"/>
  <c r="CP12" i="2" s="1"/>
  <c r="CQ12" i="2" s="1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AL12" i="2"/>
  <c r="AM12" i="2" s="1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CO10" i="2"/>
  <c r="CL10" i="2"/>
  <c r="CM10" i="2" s="1"/>
  <c r="CP10" i="2" s="1"/>
  <c r="CQ10" i="2" s="1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 s="1"/>
  <c r="AT10" i="2" s="1"/>
  <c r="AL10" i="2"/>
  <c r="AM10" i="2" s="1"/>
  <c r="AJ10" i="2"/>
  <c r="F5" i="2"/>
  <c r="F4" i="2"/>
  <c r="AG3" i="2"/>
  <c r="AA3" i="2"/>
  <c r="V1" i="2"/>
  <c r="AQ69" i="1"/>
  <c r="AQ68" i="1"/>
  <c r="AI67" i="1"/>
  <c r="AH67" i="1"/>
  <c r="BR67" i="1" s="1"/>
  <c r="AG67" i="1"/>
  <c r="CG67" i="1" s="1"/>
  <c r="AF67" i="1"/>
  <c r="BP67" i="1" s="1"/>
  <c r="AE67" i="1"/>
  <c r="AD67" i="1"/>
  <c r="CD67" i="1" s="1"/>
  <c r="AC67" i="1"/>
  <c r="CC67" i="1" s="1"/>
  <c r="AB67" i="1"/>
  <c r="BL67" i="1" s="1"/>
  <c r="AA67" i="1"/>
  <c r="Z67" i="1"/>
  <c r="BJ67" i="1" s="1"/>
  <c r="Y67" i="1"/>
  <c r="X67" i="1"/>
  <c r="BX67" i="1" s="1"/>
  <c r="W67" i="1"/>
  <c r="V67" i="1"/>
  <c r="BF67" i="1" s="1"/>
  <c r="U67" i="1"/>
  <c r="BU67" i="1" s="1"/>
  <c r="T67" i="1"/>
  <c r="BD67" i="1" s="1"/>
  <c r="CO66" i="1"/>
  <c r="CL66" i="1"/>
  <c r="CM66" i="1" s="1"/>
  <c r="CP66" i="1" s="1"/>
  <c r="CQ66" i="1" s="1"/>
  <c r="AM66" i="1"/>
  <c r="CR66" i="1" s="1"/>
  <c r="AI66" i="1"/>
  <c r="BS66" i="1" s="1"/>
  <c r="AH66" i="1"/>
  <c r="BR66" i="1" s="1"/>
  <c r="AG66" i="1"/>
  <c r="BQ66" i="1" s="1"/>
  <c r="AF66" i="1"/>
  <c r="BP66" i="1" s="1"/>
  <c r="AE66" i="1"/>
  <c r="AD66" i="1"/>
  <c r="CD66" i="1" s="1"/>
  <c r="AC66" i="1"/>
  <c r="BM66" i="1" s="1"/>
  <c r="AB66" i="1"/>
  <c r="BL66" i="1" s="1"/>
  <c r="AA66" i="1"/>
  <c r="BK66" i="1" s="1"/>
  <c r="Z66" i="1"/>
  <c r="BZ66" i="1" s="1"/>
  <c r="Y66" i="1"/>
  <c r="X66" i="1"/>
  <c r="W66" i="1"/>
  <c r="BG66" i="1" s="1"/>
  <c r="V66" i="1"/>
  <c r="U66" i="1"/>
  <c r="BE66" i="1" s="1"/>
  <c r="T66" i="1"/>
  <c r="AL66" i="1" s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CO64" i="1"/>
  <c r="CL64" i="1"/>
  <c r="CM64" i="1" s="1"/>
  <c r="CP64" i="1" s="1"/>
  <c r="CQ64" i="1" s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C65" i="1" s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AM64" i="1"/>
  <c r="AL64" i="1"/>
  <c r="AJ64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CO62" i="1"/>
  <c r="CL62" i="1"/>
  <c r="CM62" i="1" s="1"/>
  <c r="CP62" i="1" s="1"/>
  <c r="CQ62" i="1" s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C63" i="1" s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 s="1"/>
  <c r="AT62" i="1" s="1"/>
  <c r="AT63" i="1" s="1"/>
  <c r="AM62" i="1"/>
  <c r="AM63" i="1" s="1"/>
  <c r="AL62" i="1"/>
  <c r="AJ62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AM61" i="1"/>
  <c r="CR60" i="1"/>
  <c r="CO60" i="1"/>
  <c r="CL60" i="1"/>
  <c r="CM60" i="1" s="1"/>
  <c r="CP60" i="1" s="1"/>
  <c r="CQ60" i="1" s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C61" i="1" s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AT60" i="1" s="1"/>
  <c r="AT61" i="1" s="1"/>
  <c r="AW60" i="1"/>
  <c r="AL60" i="1"/>
  <c r="AJ60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CO58" i="1"/>
  <c r="CL58" i="1"/>
  <c r="CM58" i="1" s="1"/>
  <c r="CP58" i="1" s="1"/>
  <c r="CQ58" i="1" s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C59" i="1" s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AT58" i="1" s="1"/>
  <c r="AT59" i="1" s="1"/>
  <c r="AM58" i="1"/>
  <c r="AL58" i="1"/>
  <c r="AJ58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CO56" i="1"/>
  <c r="CL56" i="1"/>
  <c r="CM56" i="1" s="1"/>
  <c r="CP56" i="1" s="1"/>
  <c r="CQ56" i="1" s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C57" i="1" s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 s="1"/>
  <c r="AT56" i="1" s="1"/>
  <c r="AT57" i="1" s="1"/>
  <c r="AM56" i="1"/>
  <c r="CR56" i="1" s="1"/>
  <c r="AL56" i="1"/>
  <c r="AJ56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CO54" i="1"/>
  <c r="CL54" i="1"/>
  <c r="CM54" i="1" s="1"/>
  <c r="CP54" i="1" s="1"/>
  <c r="CQ54" i="1" s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C55" i="1" s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AM54" i="1"/>
  <c r="AL54" i="1"/>
  <c r="AJ54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CO52" i="1"/>
  <c r="CL52" i="1"/>
  <c r="CM52" i="1" s="1"/>
  <c r="CP52" i="1" s="1"/>
  <c r="CQ52" i="1" s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C53" i="1" s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 s="1"/>
  <c r="AT52" i="1" s="1"/>
  <c r="AT53" i="1" s="1"/>
  <c r="AM52" i="1"/>
  <c r="AM53" i="1" s="1"/>
  <c r="AL52" i="1"/>
  <c r="AJ52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CO50" i="1"/>
  <c r="CL50" i="1"/>
  <c r="CM50" i="1" s="1"/>
  <c r="CP50" i="1" s="1"/>
  <c r="CQ50" i="1" s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C51" i="1" s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AM50" i="1"/>
  <c r="AL50" i="1"/>
  <c r="AJ50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CO48" i="1"/>
  <c r="CL48" i="1"/>
  <c r="CM48" i="1" s="1"/>
  <c r="CP48" i="1" s="1"/>
  <c r="CQ48" i="1" s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C49" i="1" s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 s="1"/>
  <c r="AT48" i="1" s="1"/>
  <c r="AT49" i="1" s="1"/>
  <c r="AM48" i="1"/>
  <c r="AM49" i="1" s="1"/>
  <c r="AL48" i="1"/>
  <c r="AJ48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CO46" i="1"/>
  <c r="CL46" i="1"/>
  <c r="CM46" i="1" s="1"/>
  <c r="CP46" i="1" s="1"/>
  <c r="CQ46" i="1" s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C47" i="1" s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AT46" i="1" s="1"/>
  <c r="AT47" i="1" s="1"/>
  <c r="AM46" i="1"/>
  <c r="AL46" i="1"/>
  <c r="AJ46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CO44" i="1"/>
  <c r="CL44" i="1"/>
  <c r="CM44" i="1" s="1"/>
  <c r="CP44" i="1" s="1"/>
  <c r="CQ44" i="1" s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C45" i="1" s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 s="1"/>
  <c r="AT44" i="1" s="1"/>
  <c r="AT45" i="1" s="1"/>
  <c r="AM44" i="1"/>
  <c r="CR44" i="1" s="1"/>
  <c r="AL44" i="1"/>
  <c r="AJ44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CO42" i="1"/>
  <c r="CL42" i="1"/>
  <c r="CM42" i="1" s="1"/>
  <c r="CP42" i="1" s="1"/>
  <c r="CQ42" i="1" s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C43" i="1" s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AM42" i="1"/>
  <c r="AL42" i="1"/>
  <c r="AJ42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CO40" i="1"/>
  <c r="CL40" i="1"/>
  <c r="CM40" i="1" s="1"/>
  <c r="CP40" i="1" s="1"/>
  <c r="CQ40" i="1" s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C41" i="1" s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 s="1"/>
  <c r="AT40" i="1" s="1"/>
  <c r="AT41" i="1" s="1"/>
  <c r="AM40" i="1"/>
  <c r="AM41" i="1" s="1"/>
  <c r="AL40" i="1"/>
  <c r="AJ40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CO38" i="1"/>
  <c r="CL38" i="1"/>
  <c r="CM38" i="1" s="1"/>
  <c r="CP38" i="1" s="1"/>
  <c r="CQ38" i="1" s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C39" i="1" s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AM38" i="1"/>
  <c r="AL38" i="1"/>
  <c r="AJ38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CO36" i="1"/>
  <c r="CL36" i="1"/>
  <c r="CM36" i="1" s="1"/>
  <c r="CP36" i="1" s="1"/>
  <c r="CQ36" i="1" s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C37" i="1" s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 s="1"/>
  <c r="AT36" i="1" s="1"/>
  <c r="AT37" i="1" s="1"/>
  <c r="AM36" i="1"/>
  <c r="AM37" i="1" s="1"/>
  <c r="AL36" i="1"/>
  <c r="AJ36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CO34" i="1"/>
  <c r="CL34" i="1"/>
  <c r="CM34" i="1" s="1"/>
  <c r="CP34" i="1" s="1"/>
  <c r="CQ34" i="1" s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C35" i="1" s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AM34" i="1"/>
  <c r="AL34" i="1"/>
  <c r="AJ34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CO32" i="1"/>
  <c r="CL32" i="1"/>
  <c r="CM32" i="1" s="1"/>
  <c r="CP32" i="1" s="1"/>
  <c r="CQ32" i="1" s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C33" i="1" s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 s="1"/>
  <c r="AT32" i="1" s="1"/>
  <c r="AT33" i="1" s="1"/>
  <c r="AM32" i="1"/>
  <c r="CR32" i="1" s="1"/>
  <c r="AL32" i="1"/>
  <c r="AJ32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CO30" i="1"/>
  <c r="CL30" i="1"/>
  <c r="CM30" i="1" s="1"/>
  <c r="CP30" i="1" s="1"/>
  <c r="CQ30" i="1" s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C31" i="1" s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AM30" i="1"/>
  <c r="AL30" i="1"/>
  <c r="AJ30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CO28" i="1"/>
  <c r="CL28" i="1"/>
  <c r="CM28" i="1" s="1"/>
  <c r="CP28" i="1" s="1"/>
  <c r="CQ28" i="1" s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C29" i="1" s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 s="1"/>
  <c r="AT28" i="1" s="1"/>
  <c r="AT29" i="1" s="1"/>
  <c r="AM28" i="1"/>
  <c r="CR28" i="1" s="1"/>
  <c r="AL28" i="1"/>
  <c r="AJ28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CO26" i="1"/>
  <c r="CL26" i="1"/>
  <c r="CM26" i="1" s="1"/>
  <c r="CP26" i="1" s="1"/>
  <c r="CQ26" i="1" s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C27" i="1" s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AM26" i="1"/>
  <c r="AL26" i="1"/>
  <c r="AJ26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CO24" i="1"/>
  <c r="CL24" i="1"/>
  <c r="CM24" i="1" s="1"/>
  <c r="CP24" i="1" s="1"/>
  <c r="CQ24" i="1" s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C25" i="1" s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 s="1"/>
  <c r="AT24" i="1" s="1"/>
  <c r="AT25" i="1" s="1"/>
  <c r="AM24" i="1"/>
  <c r="AM25" i="1" s="1"/>
  <c r="AL24" i="1"/>
  <c r="AJ24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CO22" i="1"/>
  <c r="CL22" i="1"/>
  <c r="CM22" i="1" s="1"/>
  <c r="CP22" i="1" s="1"/>
  <c r="CQ22" i="1" s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C23" i="1" s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AM22" i="1"/>
  <c r="AL22" i="1"/>
  <c r="AJ22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CO20" i="1"/>
  <c r="CL20" i="1"/>
  <c r="CM20" i="1" s="1"/>
  <c r="CP20" i="1" s="1"/>
  <c r="CQ20" i="1" s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C21" i="1" s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 s="1"/>
  <c r="AT20" i="1" s="1"/>
  <c r="AT21" i="1" s="1"/>
  <c r="AM20" i="1"/>
  <c r="AL20" i="1"/>
  <c r="AJ20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CO18" i="1"/>
  <c r="CL18" i="1"/>
  <c r="CM18" i="1" s="1"/>
  <c r="CP18" i="1" s="1"/>
  <c r="CQ18" i="1" s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AM18" i="1"/>
  <c r="AM19" i="1" s="1"/>
  <c r="AL18" i="1"/>
  <c r="AJ18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M17" i="1"/>
  <c r="CO16" i="1"/>
  <c r="CL16" i="1"/>
  <c r="CM16" i="1" s="1"/>
  <c r="CP16" i="1" s="1"/>
  <c r="CQ16" i="1" s="1"/>
  <c r="CR16" i="1" s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AL16" i="1"/>
  <c r="AJ16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AM15" i="1"/>
  <c r="CO14" i="1"/>
  <c r="CL14" i="1"/>
  <c r="CM14" i="1" s="1"/>
  <c r="CP14" i="1" s="1"/>
  <c r="CQ14" i="1" s="1"/>
  <c r="CR14" i="1" s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AL14" i="1"/>
  <c r="AJ14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AM13" i="1"/>
  <c r="CO12" i="1"/>
  <c r="CL12" i="1"/>
  <c r="CM12" i="1" s="1"/>
  <c r="CP12" i="1" s="1"/>
  <c r="CQ12" i="1" s="1"/>
  <c r="CR12" i="1" s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AL12" i="1"/>
  <c r="AJ12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AM11" i="1"/>
  <c r="CO10" i="1"/>
  <c r="CL10" i="1"/>
  <c r="CM10" i="1" s="1"/>
  <c r="CP10" i="1" s="1"/>
  <c r="CQ10" i="1" s="1"/>
  <c r="CR10" i="1" s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AL10" i="1"/>
  <c r="AJ10" i="1"/>
  <c r="AM23" i="1" l="1"/>
  <c r="CR22" i="1"/>
  <c r="BC22" i="1"/>
  <c r="AT22" i="1" s="1"/>
  <c r="AT23" i="1" s="1"/>
  <c r="AW24" i="1"/>
  <c r="AM27" i="1"/>
  <c r="CW69" i="1"/>
  <c r="CR26" i="1"/>
  <c r="BC26" i="1"/>
  <c r="AT26" i="1" s="1"/>
  <c r="AT27" i="1" s="1"/>
  <c r="AW26" i="1" s="1"/>
  <c r="AM31" i="1"/>
  <c r="CR30" i="1"/>
  <c r="BC30" i="1"/>
  <c r="AT30" i="1" s="1"/>
  <c r="AT31" i="1" s="1"/>
  <c r="AM35" i="1"/>
  <c r="CR34" i="1"/>
  <c r="BC34" i="1"/>
  <c r="AT34" i="1" s="1"/>
  <c r="AT35" i="1" s="1"/>
  <c r="AM39" i="1"/>
  <c r="CR38" i="1"/>
  <c r="BC38" i="1"/>
  <c r="AT38" i="1" s="1"/>
  <c r="AT39" i="1" s="1"/>
  <c r="AW38" i="1" s="1"/>
  <c r="AM43" i="1"/>
  <c r="CR42" i="1"/>
  <c r="BC42" i="1"/>
  <c r="AT42" i="1" s="1"/>
  <c r="AT43" i="1" s="1"/>
  <c r="AM47" i="1"/>
  <c r="CR46" i="1"/>
  <c r="AW46" i="1"/>
  <c r="AW48" i="1"/>
  <c r="AM51" i="1"/>
  <c r="CR50" i="1"/>
  <c r="BC50" i="1"/>
  <c r="AT50" i="1" s="1"/>
  <c r="AT51" i="1" s="1"/>
  <c r="AW50" i="1" s="1"/>
  <c r="AM55" i="1"/>
  <c r="CR54" i="1"/>
  <c r="BC54" i="1"/>
  <c r="AT54" i="1" s="1"/>
  <c r="AT55" i="1" s="1"/>
  <c r="AM59" i="1"/>
  <c r="CR58" i="1"/>
  <c r="AM65" i="1"/>
  <c r="CR64" i="1"/>
  <c r="BC64" i="1"/>
  <c r="AT64" i="1" s="1"/>
  <c r="AT65" i="1" s="1"/>
  <c r="AJ66" i="1"/>
  <c r="BX66" i="1"/>
  <c r="BH66" i="1"/>
  <c r="BY66" i="1"/>
  <c r="BI66" i="1"/>
  <c r="CE66" i="1"/>
  <c r="BO66" i="1"/>
  <c r="BG67" i="1"/>
  <c r="BW67" i="1"/>
  <c r="BI67" i="1"/>
  <c r="BY67" i="1"/>
  <c r="CA67" i="1"/>
  <c r="BK67" i="1"/>
  <c r="BO67" i="1"/>
  <c r="CE67" i="1"/>
  <c r="BS67" i="1"/>
  <c r="CI67" i="1"/>
  <c r="BC20" i="2"/>
  <c r="AT20" i="2" s="1"/>
  <c r="AT21" i="2" s="1"/>
  <c r="AM25" i="2"/>
  <c r="CR24" i="2"/>
  <c r="AM29" i="2"/>
  <c r="CR28" i="2"/>
  <c r="BC28" i="2"/>
  <c r="AT28" i="2" s="1"/>
  <c r="AT29" i="2" s="1"/>
  <c r="AM33" i="2"/>
  <c r="CR32" i="2"/>
  <c r="BC32" i="2"/>
  <c r="AT32" i="2" s="1"/>
  <c r="AT33" i="2" s="1"/>
  <c r="AM37" i="2"/>
  <c r="CR36" i="2"/>
  <c r="BC36" i="2"/>
  <c r="AT36" i="2" s="1"/>
  <c r="AT37" i="2" s="1"/>
  <c r="AM41" i="2"/>
  <c r="CR40" i="2"/>
  <c r="BC40" i="2"/>
  <c r="AT40" i="2" s="1"/>
  <c r="AT41" i="2" s="1"/>
  <c r="AM45" i="2"/>
  <c r="CR44" i="2"/>
  <c r="BC44" i="2"/>
  <c r="AT44" i="2" s="1"/>
  <c r="AT45" i="2" s="1"/>
  <c r="AM49" i="2"/>
  <c r="CR48" i="2"/>
  <c r="AW48" i="2"/>
  <c r="AM53" i="2"/>
  <c r="CR52" i="2"/>
  <c r="BC52" i="2"/>
  <c r="AT52" i="2" s="1"/>
  <c r="AT53" i="2" s="1"/>
  <c r="AM57" i="2"/>
  <c r="CR56" i="2"/>
  <c r="BC56" i="2"/>
  <c r="AT56" i="2" s="1"/>
  <c r="AT57" i="2" s="1"/>
  <c r="AW58" i="2"/>
  <c r="AM63" i="2"/>
  <c r="CR62" i="2"/>
  <c r="AW62" i="2"/>
  <c r="BE66" i="2"/>
  <c r="BU66" i="2"/>
  <c r="BO66" i="2"/>
  <c r="CE66" i="2"/>
  <c r="BV67" i="2"/>
  <c r="BF67" i="2"/>
  <c r="BN67" i="2"/>
  <c r="CD67" i="2"/>
  <c r="CH67" i="2"/>
  <c r="BR67" i="2"/>
  <c r="BC16" i="2"/>
  <c r="AT16" i="2" s="1"/>
  <c r="AJ22" i="2"/>
  <c r="BH66" i="2"/>
  <c r="CF66" i="2"/>
  <c r="BH67" i="2"/>
  <c r="BT67" i="2"/>
  <c r="CF67" i="2"/>
  <c r="BC19" i="2"/>
  <c r="BC23" i="2"/>
  <c r="BI66" i="2"/>
  <c r="CG66" i="2"/>
  <c r="BJ67" i="2"/>
  <c r="BC15" i="2"/>
  <c r="BC21" i="2"/>
  <c r="BN66" i="2"/>
  <c r="BZ66" i="2"/>
  <c r="BL67" i="2"/>
  <c r="BC11" i="2"/>
  <c r="BC12" i="2"/>
  <c r="AT12" i="2" s="1"/>
  <c r="AT13" i="2" s="1"/>
  <c r="BC17" i="2"/>
  <c r="BC18" i="2"/>
  <c r="AT18" i="2" s="1"/>
  <c r="AT19" i="2" s="1"/>
  <c r="BC22" i="2"/>
  <c r="AT22" i="2" s="1"/>
  <c r="CA66" i="2"/>
  <c r="BC13" i="2"/>
  <c r="BC14" i="2"/>
  <c r="AT14" i="2" s="1"/>
  <c r="BT66" i="2"/>
  <c r="BC11" i="1"/>
  <c r="BC15" i="1"/>
  <c r="AM68" i="1"/>
  <c r="BC19" i="1"/>
  <c r="BC10" i="1"/>
  <c r="AT10" i="1" s="1"/>
  <c r="AT11" i="1" s="1"/>
  <c r="BC14" i="1"/>
  <c r="AT14" i="1" s="1"/>
  <c r="AT15" i="1" s="1"/>
  <c r="AW14" i="1" s="1"/>
  <c r="BC12" i="1"/>
  <c r="AT12" i="1" s="1"/>
  <c r="AT13" i="1" s="1"/>
  <c r="AW12" i="1" s="1"/>
  <c r="BC16" i="1"/>
  <c r="AT16" i="1" s="1"/>
  <c r="AT17" i="1" s="1"/>
  <c r="AW16" i="1" s="1"/>
  <c r="BT66" i="1"/>
  <c r="CF66" i="1"/>
  <c r="BU66" i="1"/>
  <c r="CG66" i="1"/>
  <c r="BM67" i="1"/>
  <c r="BJ66" i="1"/>
  <c r="AM67" i="1"/>
  <c r="CR18" i="1"/>
  <c r="BN66" i="1"/>
  <c r="BE67" i="1"/>
  <c r="BQ67" i="1"/>
  <c r="BC13" i="1"/>
  <c r="BC17" i="1"/>
  <c r="CA66" i="1"/>
  <c r="BC18" i="1"/>
  <c r="AT18" i="1" s="1"/>
  <c r="AT19" i="1" s="1"/>
  <c r="AW18" i="1" s="1"/>
  <c r="BD66" i="1"/>
  <c r="AW34" i="1"/>
  <c r="AT11" i="2"/>
  <c r="AT68" i="2"/>
  <c r="AM13" i="2"/>
  <c r="AW12" i="2" s="1"/>
  <c r="CR12" i="2"/>
  <c r="AW36" i="1"/>
  <c r="AW62" i="1"/>
  <c r="AW64" i="1"/>
  <c r="AT17" i="2"/>
  <c r="AW24" i="2"/>
  <c r="CW69" i="2"/>
  <c r="AW34" i="2"/>
  <c r="AW50" i="2"/>
  <c r="AW56" i="2"/>
  <c r="AW32" i="2"/>
  <c r="CR18" i="2"/>
  <c r="AW36" i="2"/>
  <c r="AW46" i="2"/>
  <c r="AW64" i="2"/>
  <c r="AW58" i="1"/>
  <c r="AT23" i="2"/>
  <c r="AW22" i="2" s="1"/>
  <c r="AW38" i="2"/>
  <c r="AW44" i="2"/>
  <c r="AW22" i="1"/>
  <c r="AT15" i="2"/>
  <c r="AM17" i="2"/>
  <c r="CR16" i="2"/>
  <c r="AW16" i="2"/>
  <c r="AM21" i="1"/>
  <c r="AM69" i="1" s="1"/>
  <c r="AM55" i="2"/>
  <c r="BV66" i="1"/>
  <c r="CH66" i="1"/>
  <c r="AW14" i="2"/>
  <c r="AM43" i="2"/>
  <c r="CR24" i="1"/>
  <c r="AW30" i="1"/>
  <c r="CR36" i="1"/>
  <c r="AW42" i="1"/>
  <c r="CR48" i="1"/>
  <c r="AW54" i="1"/>
  <c r="CR62" i="1"/>
  <c r="BW66" i="1"/>
  <c r="CC66" i="1"/>
  <c r="CI66" i="1"/>
  <c r="BH67" i="1"/>
  <c r="BN67" i="1"/>
  <c r="BT67" i="1"/>
  <c r="BZ67" i="1"/>
  <c r="CF67" i="1"/>
  <c r="CR10" i="2"/>
  <c r="AJ12" i="2"/>
  <c r="AM20" i="2"/>
  <c r="AM68" i="2" s="1"/>
  <c r="CR22" i="2"/>
  <c r="AW28" i="2"/>
  <c r="CR34" i="2"/>
  <c r="AW40" i="2"/>
  <c r="CR46" i="2"/>
  <c r="AW52" i="2"/>
  <c r="CR58" i="2"/>
  <c r="BV66" i="2"/>
  <c r="CB66" i="2"/>
  <c r="CH66" i="2"/>
  <c r="BG67" i="2"/>
  <c r="BM67" i="2"/>
  <c r="BS67" i="2"/>
  <c r="BY67" i="2"/>
  <c r="CE67" i="2"/>
  <c r="AW40" i="1"/>
  <c r="AM45" i="1"/>
  <c r="AW20" i="1"/>
  <c r="AW44" i="1"/>
  <c r="BF66" i="1"/>
  <c r="BC66" i="1" s="1"/>
  <c r="AT66" i="1" s="1"/>
  <c r="AT67" i="1" s="1"/>
  <c r="AW66" i="1" s="1"/>
  <c r="AM11" i="2"/>
  <c r="AW42" i="2"/>
  <c r="AW54" i="2"/>
  <c r="AL66" i="2"/>
  <c r="BW66" i="2"/>
  <c r="CC66" i="2"/>
  <c r="CI66" i="2"/>
  <c r="AM29" i="1"/>
  <c r="AW28" i="1" s="1"/>
  <c r="AM33" i="1"/>
  <c r="AW52" i="1"/>
  <c r="AM57" i="1"/>
  <c r="AW56" i="1" s="1"/>
  <c r="CB66" i="1"/>
  <c r="AM19" i="2"/>
  <c r="AW18" i="2" s="1"/>
  <c r="AM31" i="2"/>
  <c r="AW30" i="2" s="1"/>
  <c r="AW32" i="1"/>
  <c r="CR40" i="1"/>
  <c r="CR52" i="1"/>
  <c r="BV67" i="1"/>
  <c r="CB67" i="1"/>
  <c r="CH67" i="1"/>
  <c r="CR14" i="2"/>
  <c r="AJ16" i="2"/>
  <c r="CR26" i="2"/>
  <c r="CR38" i="2"/>
  <c r="CR50" i="2"/>
  <c r="CR64" i="2"/>
  <c r="BU67" i="2"/>
  <c r="CA67" i="2"/>
  <c r="AM27" i="2"/>
  <c r="AW26" i="2" s="1"/>
  <c r="CR20" i="1"/>
  <c r="BQ67" i="2"/>
  <c r="BC66" i="2" l="1"/>
  <c r="AT66" i="2" s="1"/>
  <c r="AT67" i="2" s="1"/>
  <c r="BC67" i="2"/>
  <c r="AT68" i="1"/>
  <c r="BC67" i="1"/>
  <c r="AT69" i="2"/>
  <c r="AW10" i="2"/>
  <c r="AT69" i="1"/>
  <c r="AW10" i="1"/>
  <c r="AW68" i="1" s="1"/>
  <c r="CR20" i="2"/>
  <c r="AM21" i="2"/>
  <c r="AW20" i="2" s="1"/>
  <c r="AM66" i="2"/>
  <c r="AJ66" i="2"/>
  <c r="AM69" i="2" l="1"/>
  <c r="AW68" i="2"/>
  <c r="CR66" i="2"/>
  <c r="AM67" i="2"/>
  <c r="AW6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국제</author>
  </authors>
  <commentList>
    <comment ref="E8" authorId="0" shapeId="0" xr:uid="{506C695A-B7E1-4CEE-B9DC-FFCBA415A959}">
      <text>
        <r>
          <rPr>
            <sz val="9"/>
            <color indexed="81"/>
            <rFont val="굴림"/>
            <family val="3"/>
            <charset val="129"/>
          </rPr>
          <t xml:space="preserve">
[직종코드]
 1. 고위임직원 및 관리자
 2. 전문가
 3. 기술공 및 준전문가
 4. 사무직원
 5. 서비스근로자 및 상점,시장판매근로자
 6. 농업 및 어업숙련근로자
 7. 기능 및 관련 기능근로자
 8. 장치기계조작원 및 조립원
 9. 단순 노무직 근로자
[건설업관련 세부직종 코드]
 A 철근원
 B 철골공(강구조물건립원)
 C 경량철골공
 D 비계 및 콘크리트공
 E 석공
 F 조적원(벽돌공)
 G 목공
 H 미장원
 I  방수원
 J 배관원
 K 단열원(보원공)
 L 바닥재시공원(마루설치원, 타일부착원 포함)
 M 유리부착원
 N 도배원
 O 건물도장원
 P 기타 건축완성 관련직
 Q 건설기계운전원(크레인,호이스트,지게차운전원 제외)
 R 광원, 채석원 및 석재가공원
 S 점화, 발파 및 화약관리원
 T 기타 토목공사 및 채굴관련직
 U 건설 및 광업관련 단순노무자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국제</author>
  </authors>
  <commentList>
    <comment ref="E8" authorId="0" shapeId="0" xr:uid="{9FF9F168-96CB-4678-82F3-FDD95873C180}">
      <text>
        <r>
          <rPr>
            <sz val="9"/>
            <color indexed="81"/>
            <rFont val="굴림"/>
            <family val="3"/>
            <charset val="129"/>
          </rPr>
          <t xml:space="preserve">
[직종코드]
 1. 고위임직원 및 관리자
 2. 전문가
 3. 기술공 및 준전문가
 4. 사무직원
 5. 서비스근로자 및 상점,시장판매근로자
 6. 농업 및 어업숙련근로자
 7. 기능 및 관련 기능근로자
 8. 장치기계조작원 및 조립원
 9. 단순 노무직 근로자
[건설업관련 세부직종 코드]
 A 철근원
 B 철골공(강구조물건립원)
 C 경량철골공
 D 비계 및 콘크리트공
 E 석공
 F 조적원(벽돌공)
 G 목공
 H 미장원
 I  방수원
 J 배관원
 K 단열원(보원공)
 L 바닥재시공원(마루설치원, 타일부착원 포함)
 M 유리부착원
 N 도배원
 O 건물도장원
 P 기타 건축완성 관련직
 Q 건설기계운전원(크레인,호이스트,지게차운전원 제외)
 R 광원, 채석원 및 석재가공원
 S 점화, 발파 및 화약관리원
 T 기타 토목공사 및 채굴관련직
 U 건설 및 광업관련 단순노무자
</t>
        </r>
      </text>
    </comment>
  </commentList>
</comments>
</file>

<file path=xl/sharedStrings.xml><?xml version="1.0" encoding="utf-8"?>
<sst xmlns="http://schemas.openxmlformats.org/spreadsheetml/2006/main" count="165" uniqueCount="54">
  <si>
    <t>회 사 명</t>
    <phoneticPr fontId="3" type="noConversion"/>
  </si>
  <si>
    <t>대진공무㈜</t>
    <phoneticPr fontId="3" type="noConversion"/>
  </si>
  <si>
    <t>일용직 급여지급명세서</t>
    <phoneticPr fontId="3" type="noConversion"/>
  </si>
  <si>
    <t>센터</t>
    <phoneticPr fontId="3" type="noConversion"/>
  </si>
  <si>
    <t>원(하)수급인</t>
    <phoneticPr fontId="3" type="noConversion"/>
  </si>
  <si>
    <t>고용,산재관리번호
(미승인하수급인번호)</t>
    <phoneticPr fontId="3" type="noConversion"/>
  </si>
  <si>
    <t>현 장 명</t>
    <phoneticPr fontId="3" type="noConversion"/>
  </si>
  <si>
    <t>사업자등록번호</t>
    <phoneticPr fontId="3" type="noConversion"/>
  </si>
  <si>
    <t>206-81-49731</t>
  </si>
  <si>
    <t>공사기간</t>
    <phoneticPr fontId="3" type="noConversion"/>
  </si>
  <si>
    <t>~</t>
    <phoneticPr fontId="3" type="noConversion"/>
  </si>
  <si>
    <t>국민연금 사업장기호</t>
    <phoneticPr fontId="3" type="noConversion"/>
  </si>
  <si>
    <t>고용관리책임자 성명</t>
    <phoneticPr fontId="3" type="noConversion"/>
  </si>
  <si>
    <t>건강보험 사업장기호</t>
    <phoneticPr fontId="3" type="noConversion"/>
  </si>
  <si>
    <t>책임자 주민등록번호</t>
    <phoneticPr fontId="3" type="noConversion"/>
  </si>
  <si>
    <t>EDI 번호</t>
    <phoneticPr fontId="3" type="noConversion"/>
  </si>
  <si>
    <t>수식은 만지지 마세요</t>
    <phoneticPr fontId="3" type="noConversion"/>
  </si>
  <si>
    <t>현장주소</t>
    <phoneticPr fontId="3" type="noConversion"/>
  </si>
  <si>
    <t xml:space="preserve">경기도 화성시 오산동 979 </t>
    <phoneticPr fontId="3" type="noConversion"/>
  </si>
  <si>
    <t>급여지급일</t>
    <phoneticPr fontId="3" type="noConversion"/>
  </si>
  <si>
    <t>소득세 기초자료</t>
    <phoneticPr fontId="3" type="noConversion"/>
  </si>
  <si>
    <t>주민세 기초자료</t>
    <phoneticPr fontId="3" type="noConversion"/>
  </si>
  <si>
    <t>CODE(외)</t>
    <phoneticPr fontId="3" type="noConversion"/>
  </si>
  <si>
    <t>입사월</t>
    <phoneticPr fontId="3" type="noConversion"/>
  </si>
  <si>
    <t>주민등록번호</t>
    <phoneticPr fontId="3" type="noConversion"/>
  </si>
  <si>
    <t>휴대전화</t>
    <phoneticPr fontId="3" type="noConversion"/>
  </si>
  <si>
    <t>책정액</t>
    <phoneticPr fontId="3" type="noConversion"/>
  </si>
  <si>
    <t>근무
시간</t>
    <phoneticPr fontId="3" type="noConversion"/>
  </si>
  <si>
    <t>일수</t>
    <phoneticPr fontId="3" type="noConversion"/>
  </si>
  <si>
    <t>급여총액</t>
    <phoneticPr fontId="3" type="noConversion"/>
  </si>
  <si>
    <t>국민연금</t>
    <phoneticPr fontId="3" type="noConversion"/>
  </si>
  <si>
    <t>소득세</t>
    <phoneticPr fontId="3" type="noConversion"/>
  </si>
  <si>
    <t>차인지급액</t>
    <phoneticPr fontId="3" type="noConversion"/>
  </si>
  <si>
    <t>영수인</t>
    <phoneticPr fontId="3" type="noConversion"/>
  </si>
  <si>
    <t>주민번호</t>
    <phoneticPr fontId="3" type="noConversion"/>
  </si>
  <si>
    <t>주민번호변환</t>
    <phoneticPr fontId="3" type="noConversion"/>
  </si>
  <si>
    <t>기준월</t>
    <phoneticPr fontId="3" type="noConversion"/>
  </si>
  <si>
    <t>기준월 말일</t>
    <phoneticPr fontId="3" type="noConversion"/>
  </si>
  <si>
    <t>생일년도만현재로변환</t>
    <phoneticPr fontId="3" type="noConversion"/>
  </si>
  <si>
    <t>getAge</t>
    <phoneticPr fontId="3" type="noConversion"/>
  </si>
  <si>
    <t>고용보험</t>
    <phoneticPr fontId="3" type="noConversion"/>
  </si>
  <si>
    <t>순번</t>
    <phoneticPr fontId="3" type="noConversion"/>
  </si>
  <si>
    <t>성명</t>
    <phoneticPr fontId="3" type="noConversion"/>
  </si>
  <si>
    <t>구분</t>
    <phoneticPr fontId="3" type="noConversion"/>
  </si>
  <si>
    <t>주               소</t>
    <phoneticPr fontId="3" type="noConversion"/>
  </si>
  <si>
    <t>건강보험</t>
    <phoneticPr fontId="3" type="noConversion"/>
  </si>
  <si>
    <t>주민세</t>
    <phoneticPr fontId="3" type="noConversion"/>
  </si>
  <si>
    <t>2009-01-01</t>
  </si>
  <si>
    <t>소계</t>
    <phoneticPr fontId="3" type="noConversion"/>
  </si>
  <si>
    <t>합            계</t>
    <phoneticPr fontId="3" type="noConversion"/>
  </si>
  <si>
    <t>고 병 규</t>
    <phoneticPr fontId="3" type="noConversion"/>
  </si>
  <si>
    <t>701207-1334915</t>
    <phoneticPr fontId="3" type="noConversion"/>
  </si>
  <si>
    <t>월급</t>
    <phoneticPr fontId="3" type="noConversion"/>
  </si>
  <si>
    <t>8대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</si>
</sst>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#,##0_ "/>
    <numFmt numFmtId="178" formatCode="yyyy\.\ mm\.\ dd"/>
    <numFmt numFmtId="179" formatCode="yyyy\.mm\.dd"/>
    <numFmt numFmtId="180" formatCode="0.0_ "/>
    <numFmt numFmtId="181" formatCode="0_);[Red]\(0\)"/>
    <numFmt numFmtId="182" formatCode="######\-#######"/>
    <numFmt numFmtId="183" formatCode="000000\-0000000"/>
  </numFmts>
  <fonts count="17">
    <font>
      <sz val="11"/>
      <name val="돋움"/>
      <family val="3"/>
      <charset val="129"/>
    </font>
    <font>
      <sz val="11"/>
      <name val="돋움"/>
      <family val="3"/>
      <charset val="129"/>
    </font>
    <font>
      <sz val="9"/>
      <name val="굴림체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7"/>
      <name val="HY견고딕"/>
      <family val="1"/>
      <charset val="129"/>
    </font>
    <font>
      <sz val="17"/>
      <name val="돋움"/>
      <family val="3"/>
      <charset val="129"/>
    </font>
    <font>
      <b/>
      <sz val="17"/>
      <name val="HY견고딕"/>
      <family val="1"/>
      <charset val="129"/>
    </font>
    <font>
      <sz val="6"/>
      <name val="굴림체"/>
      <family val="3"/>
      <charset val="129"/>
    </font>
    <font>
      <b/>
      <sz val="12"/>
      <name val="돋움"/>
      <family val="3"/>
      <charset val="129"/>
    </font>
    <font>
      <b/>
      <sz val="9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b/>
      <sz val="11"/>
      <name val="굴림체"/>
      <family val="3"/>
      <charset val="129"/>
    </font>
    <font>
      <sz val="9"/>
      <color indexed="8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/>
  </cellStyleXfs>
  <cellXfs count="314">
    <xf numFmtId="0" fontId="0" fillId="0" borderId="0" xfId="0"/>
    <xf numFmtId="176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177" fontId="2" fillId="3" borderId="0" xfId="0" applyNumberFormat="1" applyFont="1" applyFill="1" applyAlignment="1">
      <alignment horizontal="right" vertical="center"/>
    </xf>
    <xf numFmtId="0" fontId="4" fillId="0" borderId="0" xfId="0" applyFont="1"/>
    <xf numFmtId="0" fontId="4" fillId="3" borderId="0" xfId="0" applyFont="1" applyFill="1"/>
    <xf numFmtId="0" fontId="2" fillId="3" borderId="14" xfId="0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180" fontId="4" fillId="0" borderId="0" xfId="0" applyNumberFormat="1" applyFont="1"/>
    <xf numFmtId="177" fontId="2" fillId="3" borderId="16" xfId="0" applyNumberFormat="1" applyFon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4" fillId="3" borderId="17" xfId="0" applyFont="1" applyFill="1" applyBorder="1"/>
    <xf numFmtId="176" fontId="2" fillId="3" borderId="17" xfId="0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179" fontId="2" fillId="3" borderId="17" xfId="0" applyNumberFormat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vertical="center"/>
    </xf>
    <xf numFmtId="177" fontId="2" fillId="3" borderId="17" xfId="0" applyNumberFormat="1" applyFont="1" applyFill="1" applyBorder="1" applyAlignment="1">
      <alignment horizontal="right" vertical="center"/>
    </xf>
    <xf numFmtId="177" fontId="2" fillId="3" borderId="17" xfId="0" applyNumberFormat="1" applyFont="1" applyFill="1" applyBorder="1" applyAlignment="1">
      <alignment horizontal="center" vertical="center"/>
    </xf>
    <xf numFmtId="0" fontId="0" fillId="3" borderId="0" xfId="0" applyFill="1"/>
    <xf numFmtId="0" fontId="2" fillId="6" borderId="18" xfId="0" applyFont="1" applyFill="1" applyBorder="1" applyAlignment="1">
      <alignment horizontal="center" vertical="center" shrinkToFit="1"/>
    </xf>
    <xf numFmtId="0" fontId="10" fillId="2" borderId="19" xfId="0" applyFont="1" applyFill="1" applyBorder="1" applyAlignment="1">
      <alignment horizontal="center" vertical="center" shrinkToFit="1"/>
    </xf>
    <xf numFmtId="0" fontId="10" fillId="2" borderId="24" xfId="0" applyFont="1" applyFill="1" applyBorder="1" applyAlignment="1">
      <alignment horizontal="center" vertical="center" shrinkToFit="1"/>
    </xf>
    <xf numFmtId="0" fontId="11" fillId="2" borderId="24" xfId="0" applyFont="1" applyFill="1" applyBorder="1" applyAlignment="1">
      <alignment horizontal="center" vertical="center" shrinkToFit="1"/>
    </xf>
    <xf numFmtId="0" fontId="12" fillId="2" borderId="24" xfId="0" applyFont="1" applyFill="1" applyBorder="1" applyAlignment="1">
      <alignment horizontal="center" vertical="center" shrinkToFit="1"/>
    </xf>
    <xf numFmtId="0" fontId="10" fillId="2" borderId="22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4" fillId="0" borderId="0" xfId="3" applyFont="1"/>
    <xf numFmtId="0" fontId="2" fillId="2" borderId="12" xfId="0" applyFont="1" applyFill="1" applyBorder="1" applyAlignment="1">
      <alignment horizontal="center" vertical="center" shrinkToFit="1"/>
    </xf>
    <xf numFmtId="0" fontId="10" fillId="2" borderId="26" xfId="0" applyFont="1" applyFill="1" applyBorder="1" applyAlignment="1">
      <alignment horizontal="center" vertical="center" shrinkToFit="1"/>
    </xf>
    <xf numFmtId="0" fontId="10" fillId="2" borderId="31" xfId="0" applyFont="1" applyFill="1" applyBorder="1" applyAlignment="1">
      <alignment horizontal="center" vertical="center" shrinkToFit="1"/>
    </xf>
    <xf numFmtId="0" fontId="11" fillId="2" borderId="31" xfId="0" applyFont="1" applyFill="1" applyBorder="1" applyAlignment="1">
      <alignment horizontal="center" vertical="center" shrinkToFit="1"/>
    </xf>
    <xf numFmtId="0" fontId="12" fillId="2" borderId="31" xfId="0" applyFont="1" applyFill="1" applyBorder="1" applyAlignment="1">
      <alignment horizontal="center" vertical="center" shrinkToFit="1"/>
    </xf>
    <xf numFmtId="0" fontId="10" fillId="2" borderId="29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 shrinkToFit="1"/>
    </xf>
    <xf numFmtId="180" fontId="2" fillId="0" borderId="19" xfId="0" applyNumberFormat="1" applyFont="1" applyBorder="1" applyAlignment="1">
      <alignment horizontal="center" vertical="center" shrinkToFit="1"/>
    </xf>
    <xf numFmtId="180" fontId="2" fillId="0" borderId="24" xfId="0" applyNumberFormat="1" applyFont="1" applyBorder="1" applyAlignment="1">
      <alignment horizontal="center" vertical="center" shrinkToFit="1"/>
    </xf>
    <xf numFmtId="180" fontId="2" fillId="7" borderId="22" xfId="0" applyNumberFormat="1" applyFont="1" applyFill="1" applyBorder="1" applyAlignment="1">
      <alignment horizontal="center" vertical="center" shrinkToFit="1"/>
    </xf>
    <xf numFmtId="41" fontId="4" fillId="0" borderId="0" xfId="0" applyNumberFormat="1" applyFont="1"/>
    <xf numFmtId="41" fontId="4" fillId="0" borderId="37" xfId="0" applyNumberFormat="1" applyFont="1" applyBorder="1"/>
    <xf numFmtId="14" fontId="4" fillId="0" borderId="0" xfId="3" applyNumberFormat="1" applyFont="1"/>
    <xf numFmtId="180" fontId="2" fillId="0" borderId="26" xfId="0" applyNumberFormat="1" applyFont="1" applyBorder="1" applyAlignment="1">
      <alignment horizontal="center" vertical="center" shrinkToFit="1"/>
    </xf>
    <xf numFmtId="180" fontId="2" fillId="0" borderId="31" xfId="0" applyNumberFormat="1" applyFont="1" applyBorder="1" applyAlignment="1">
      <alignment horizontal="center" vertical="center" shrinkToFit="1"/>
    </xf>
    <xf numFmtId="180" fontId="2" fillId="0" borderId="29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177" fontId="4" fillId="0" borderId="0" xfId="0" applyNumberFormat="1" applyFont="1"/>
    <xf numFmtId="180" fontId="2" fillId="5" borderId="19" xfId="0" applyNumberFormat="1" applyFont="1" applyFill="1" applyBorder="1" applyAlignment="1">
      <alignment horizontal="center" vertical="center" shrinkToFit="1"/>
    </xf>
    <xf numFmtId="180" fontId="2" fillId="5" borderId="24" xfId="0" applyNumberFormat="1" applyFont="1" applyFill="1" applyBorder="1" applyAlignment="1">
      <alignment horizontal="center" vertical="center" shrinkToFit="1"/>
    </xf>
    <xf numFmtId="180" fontId="2" fillId="5" borderId="26" xfId="0" applyNumberFormat="1" applyFont="1" applyFill="1" applyBorder="1" applyAlignment="1">
      <alignment horizontal="center" vertical="center" shrinkToFit="1"/>
    </xf>
    <xf numFmtId="180" fontId="2" fillId="5" borderId="31" xfId="0" quotePrefix="1" applyNumberFormat="1" applyFont="1" applyFill="1" applyBorder="1" applyAlignment="1">
      <alignment horizontal="center" vertical="center" shrinkToFit="1"/>
    </xf>
    <xf numFmtId="180" fontId="2" fillId="5" borderId="31" xfId="0" applyNumberFormat="1" applyFont="1" applyFill="1" applyBorder="1" applyAlignment="1">
      <alignment horizontal="center" vertical="center" shrinkToFit="1"/>
    </xf>
    <xf numFmtId="41" fontId="4" fillId="0" borderId="0" xfId="1" applyFont="1"/>
    <xf numFmtId="0" fontId="2" fillId="3" borderId="18" xfId="0" quotePrefix="1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180" fontId="13" fillId="5" borderId="19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80" fontId="2" fillId="3" borderId="24" xfId="0" applyNumberFormat="1" applyFont="1" applyFill="1" applyBorder="1" applyAlignment="1">
      <alignment horizontal="center" vertical="center" shrinkToFit="1"/>
    </xf>
    <xf numFmtId="180" fontId="2" fillId="3" borderId="31" xfId="0" applyNumberFormat="1" applyFont="1" applyFill="1" applyBorder="1" applyAlignment="1">
      <alignment horizontal="center" vertical="center" shrinkToFit="1"/>
    </xf>
    <xf numFmtId="0" fontId="0" fillId="0" borderId="0" xfId="0"/>
    <xf numFmtId="0" fontId="2" fillId="0" borderId="36" xfId="0" quotePrefix="1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177" fontId="2" fillId="2" borderId="4" xfId="0" applyNumberFormat="1" applyFont="1" applyFill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/>
    <xf numFmtId="0" fontId="6" fillId="3" borderId="7" xfId="0" applyFont="1" applyFill="1" applyBorder="1" applyAlignment="1"/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77" fontId="2" fillId="4" borderId="4" xfId="0" applyNumberFormat="1" applyFont="1" applyFill="1" applyBorder="1" applyAlignment="1">
      <alignment horizontal="center" vertical="center"/>
    </xf>
    <xf numFmtId="177" fontId="2" fillId="4" borderId="5" xfId="0" applyNumberFormat="1" applyFont="1" applyFill="1" applyBorder="1" applyAlignment="1">
      <alignment horizontal="center" vertical="center"/>
    </xf>
    <xf numFmtId="177" fontId="2" fillId="4" borderId="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78" fontId="2" fillId="5" borderId="15" xfId="0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81" fontId="2" fillId="0" borderId="15" xfId="0" applyNumberFormat="1" applyFont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 shrinkToFit="1"/>
    </xf>
    <xf numFmtId="49" fontId="2" fillId="2" borderId="20" xfId="0" applyNumberFormat="1" applyFont="1" applyFill="1" applyBorder="1" applyAlignment="1">
      <alignment horizontal="center" vertical="center" shrinkToFit="1"/>
    </xf>
    <xf numFmtId="49" fontId="2" fillId="2" borderId="21" xfId="0" applyNumberFormat="1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182" fontId="2" fillId="6" borderId="19" xfId="0" applyNumberFormat="1" applyFont="1" applyFill="1" applyBorder="1" applyAlignment="1">
      <alignment horizontal="center" vertical="center" shrinkToFit="1"/>
    </xf>
    <xf numFmtId="182" fontId="2" fillId="6" borderId="23" xfId="0" applyNumberFormat="1" applyFont="1" applyFill="1" applyBorder="1" applyAlignment="1">
      <alignment horizontal="center" vertical="center" shrinkToFit="1"/>
    </xf>
    <xf numFmtId="182" fontId="2" fillId="6" borderId="24" xfId="0" applyNumberFormat="1" applyFont="1" applyFill="1" applyBorder="1" applyAlignment="1">
      <alignment horizontal="center" vertical="center" shrinkToFit="1"/>
    </xf>
    <xf numFmtId="0" fontId="2" fillId="2" borderId="24" xfId="0" applyFont="1" applyFill="1" applyBorder="1" applyAlignment="1">
      <alignment horizontal="center" vertical="center" shrinkToFit="1"/>
    </xf>
    <xf numFmtId="176" fontId="2" fillId="6" borderId="24" xfId="0" applyNumberFormat="1" applyFont="1" applyFill="1" applyBorder="1" applyAlignment="1">
      <alignment horizontal="center" vertical="center" shrinkToFit="1"/>
    </xf>
    <xf numFmtId="176" fontId="2" fillId="6" borderId="22" xfId="0" applyNumberFormat="1" applyFont="1" applyFill="1" applyBorder="1" applyAlignment="1">
      <alignment horizontal="center" vertical="center" shrinkToFit="1"/>
    </xf>
    <xf numFmtId="0" fontId="2" fillId="4" borderId="19" xfId="0" applyFont="1" applyFill="1" applyBorder="1" applyAlignment="1">
      <alignment horizontal="center" vertical="center" wrapText="1" shrinkToFit="1"/>
    </xf>
    <xf numFmtId="0" fontId="2" fillId="4" borderId="22" xfId="0" applyFont="1" applyFill="1" applyBorder="1" applyAlignment="1">
      <alignment horizontal="center" vertical="center" shrinkToFit="1"/>
    </xf>
    <xf numFmtId="0" fontId="2" fillId="4" borderId="26" xfId="0" applyFont="1" applyFill="1" applyBorder="1" applyAlignment="1">
      <alignment horizontal="center" vertical="center" shrinkToFit="1"/>
    </xf>
    <xf numFmtId="0" fontId="2" fillId="4" borderId="29" xfId="0" applyFont="1" applyFill="1" applyBorder="1" applyAlignment="1">
      <alignment horizontal="center" vertical="center" shrinkToFit="1"/>
    </xf>
    <xf numFmtId="49" fontId="2" fillId="6" borderId="26" xfId="0" applyNumberFormat="1" applyFont="1" applyFill="1" applyBorder="1" applyAlignment="1">
      <alignment horizontal="center" vertical="center" shrinkToFit="1"/>
    </xf>
    <xf numFmtId="49" fontId="2" fillId="6" borderId="27" xfId="0" applyNumberFormat="1" applyFont="1" applyFill="1" applyBorder="1" applyAlignment="1">
      <alignment horizontal="center" vertical="center" shrinkToFit="1"/>
    </xf>
    <xf numFmtId="49" fontId="2" fillId="6" borderId="28" xfId="0" applyNumberFormat="1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9" xfId="0" applyFont="1" applyFill="1" applyBorder="1" applyAlignment="1">
      <alignment horizontal="center" vertical="center" shrinkToFit="1"/>
    </xf>
    <xf numFmtId="0" fontId="2" fillId="2" borderId="30" xfId="0" applyFont="1" applyFill="1" applyBorder="1" applyAlignment="1">
      <alignment horizontal="center" vertical="center" shrinkToFit="1"/>
    </xf>
    <xf numFmtId="0" fontId="2" fillId="2" borderId="31" xfId="0" applyFont="1" applyFill="1" applyBorder="1" applyAlignment="1">
      <alignment horizontal="center" vertical="center" shrinkToFit="1"/>
    </xf>
    <xf numFmtId="0" fontId="2" fillId="4" borderId="25" xfId="0" applyFont="1" applyFill="1" applyBorder="1" applyAlignment="1">
      <alignment horizontal="center" vertical="center" shrinkToFit="1"/>
    </xf>
    <xf numFmtId="0" fontId="2" fillId="4" borderId="32" xfId="0" applyFont="1" applyFill="1" applyBorder="1" applyAlignment="1">
      <alignment horizontal="center" vertical="center" shrinkToFit="1"/>
    </xf>
    <xf numFmtId="177" fontId="2" fillId="4" borderId="19" xfId="0" applyNumberFormat="1" applyFont="1" applyFill="1" applyBorder="1" applyAlignment="1">
      <alignment horizontal="center" vertical="center" shrinkToFit="1"/>
    </xf>
    <xf numFmtId="177" fontId="2" fillId="4" borderId="24" xfId="0" applyNumberFormat="1" applyFont="1" applyFill="1" applyBorder="1" applyAlignment="1">
      <alignment horizontal="center" vertical="center" shrinkToFit="1"/>
    </xf>
    <xf numFmtId="177" fontId="2" fillId="4" borderId="22" xfId="0" applyNumberFormat="1" applyFont="1" applyFill="1" applyBorder="1" applyAlignment="1">
      <alignment horizontal="center" vertical="center" shrinkToFit="1"/>
    </xf>
    <xf numFmtId="177" fontId="2" fillId="4" borderId="23" xfId="0" applyNumberFormat="1" applyFont="1" applyFill="1" applyBorder="1" applyAlignment="1">
      <alignment horizontal="center" vertical="center" shrinkToFit="1"/>
    </xf>
    <xf numFmtId="177" fontId="2" fillId="4" borderId="26" xfId="0" applyNumberFormat="1" applyFont="1" applyFill="1" applyBorder="1" applyAlignment="1">
      <alignment horizontal="center" vertical="center" shrinkToFit="1"/>
    </xf>
    <xf numFmtId="177" fontId="2" fillId="4" borderId="31" xfId="0" applyNumberFormat="1" applyFont="1" applyFill="1" applyBorder="1" applyAlignment="1">
      <alignment horizontal="center" vertical="center" shrinkToFit="1"/>
    </xf>
    <xf numFmtId="177" fontId="2" fillId="4" borderId="29" xfId="0" applyNumberFormat="1" applyFont="1" applyFill="1" applyBorder="1" applyAlignment="1">
      <alignment horizontal="center" vertical="center" shrinkToFit="1"/>
    </xf>
    <xf numFmtId="0" fontId="2" fillId="4" borderId="23" xfId="0" applyFont="1" applyFill="1" applyBorder="1" applyAlignment="1">
      <alignment horizontal="center" vertical="center" shrinkToFit="1"/>
    </xf>
    <xf numFmtId="0" fontId="2" fillId="4" borderId="30" xfId="0" applyFont="1" applyFill="1" applyBorder="1" applyAlignment="1">
      <alignment horizontal="center" vertical="center" shrinkToFit="1"/>
    </xf>
    <xf numFmtId="177" fontId="2" fillId="4" borderId="8" xfId="0" applyNumberFormat="1" applyFont="1" applyFill="1" applyBorder="1" applyAlignment="1">
      <alignment horizontal="center" vertical="center" shrinkToFit="1"/>
    </xf>
    <xf numFmtId="177" fontId="2" fillId="4" borderId="9" xfId="0" applyNumberFormat="1" applyFont="1" applyFill="1" applyBorder="1" applyAlignment="1">
      <alignment horizontal="center" vertical="center" shrinkToFit="1"/>
    </xf>
    <xf numFmtId="177" fontId="2" fillId="4" borderId="10" xfId="0" applyNumberFormat="1" applyFont="1" applyFill="1" applyBorder="1" applyAlignment="1">
      <alignment horizontal="center" vertical="center" shrinkToFit="1"/>
    </xf>
    <xf numFmtId="177" fontId="2" fillId="4" borderId="33" xfId="0" applyNumberFormat="1" applyFont="1" applyFill="1" applyBorder="1" applyAlignment="1">
      <alignment horizontal="center" vertical="center" shrinkToFit="1"/>
    </xf>
    <xf numFmtId="177" fontId="2" fillId="4" borderId="34" xfId="0" applyNumberFormat="1" applyFont="1" applyFill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183" fontId="2" fillId="0" borderId="35" xfId="1" applyNumberFormat="1" applyFont="1" applyFill="1" applyBorder="1" applyAlignment="1">
      <alignment horizontal="center" vertical="center" shrinkToFit="1"/>
    </xf>
    <xf numFmtId="183" fontId="2" fillId="0" borderId="20" xfId="1" applyNumberFormat="1" applyFont="1" applyFill="1" applyBorder="1" applyAlignment="1">
      <alignment horizontal="center" vertical="center" shrinkToFit="1"/>
    </xf>
    <xf numFmtId="183" fontId="2" fillId="0" borderId="23" xfId="1" applyNumberFormat="1" applyFont="1" applyFill="1" applyBorder="1" applyAlignment="1">
      <alignment horizontal="center" vertical="center" shrinkToFit="1"/>
    </xf>
    <xf numFmtId="41" fontId="2" fillId="0" borderId="24" xfId="1" applyFont="1" applyFill="1" applyBorder="1" applyAlignment="1">
      <alignment horizontal="center" vertical="center" shrinkToFit="1"/>
    </xf>
    <xf numFmtId="41" fontId="2" fillId="0" borderId="21" xfId="1" applyFont="1" applyFill="1" applyBorder="1" applyAlignment="1">
      <alignment horizontal="center" vertical="center" shrinkToFit="1"/>
    </xf>
    <xf numFmtId="41" fontId="2" fillId="0" borderId="20" xfId="1" applyFont="1" applyFill="1" applyBorder="1" applyAlignment="1">
      <alignment horizontal="center" vertical="center" shrinkToFit="1"/>
    </xf>
    <xf numFmtId="41" fontId="2" fillId="0" borderId="25" xfId="1" applyFont="1" applyFill="1" applyBorder="1" applyAlignment="1">
      <alignment horizontal="center" vertical="center" shrinkToFit="1"/>
    </xf>
    <xf numFmtId="0" fontId="2" fillId="4" borderId="36" xfId="0" applyFont="1" applyFill="1" applyBorder="1" applyAlignment="1">
      <alignment horizontal="center" vertical="center" shrinkToFit="1"/>
    </xf>
    <xf numFmtId="0" fontId="2" fillId="4" borderId="12" xfId="0" applyFont="1" applyFill="1" applyBorder="1" applyAlignment="1">
      <alignment horizontal="center" vertical="center" shrinkToFit="1"/>
    </xf>
    <xf numFmtId="0" fontId="2" fillId="0" borderId="39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3" borderId="26" xfId="0" applyFont="1" applyFill="1" applyBorder="1" applyAlignment="1">
      <alignment horizontal="center" vertical="center" shrinkToFit="1"/>
    </xf>
    <xf numFmtId="0" fontId="2" fillId="3" borderId="27" xfId="0" applyFont="1" applyFill="1" applyBorder="1" applyAlignment="1">
      <alignment horizontal="center" vertical="center" shrinkToFit="1"/>
    </xf>
    <xf numFmtId="0" fontId="2" fillId="3" borderId="29" xfId="0" applyFont="1" applyFill="1" applyBorder="1" applyAlignment="1">
      <alignment horizontal="center" vertical="center" shrinkToFit="1"/>
    </xf>
    <xf numFmtId="49" fontId="2" fillId="0" borderId="26" xfId="4" applyNumberFormat="1" applyFont="1" applyBorder="1" applyAlignment="1">
      <alignment horizontal="center" vertical="center" shrinkToFit="1"/>
    </xf>
    <xf numFmtId="49" fontId="2" fillId="0" borderId="30" xfId="4" applyNumberFormat="1" applyFont="1" applyBorder="1" applyAlignment="1">
      <alignment horizontal="center" vertical="center" shrinkToFit="1"/>
    </xf>
    <xf numFmtId="49" fontId="2" fillId="0" borderId="31" xfId="4" applyNumberFormat="1" applyFont="1" applyBorder="1" applyAlignment="1">
      <alignment horizontal="center" vertical="center" shrinkToFit="1"/>
    </xf>
    <xf numFmtId="49" fontId="2" fillId="0" borderId="28" xfId="4" applyNumberFormat="1" applyFont="1" applyBorder="1" applyAlignment="1">
      <alignment horizontal="center" vertical="center" shrinkToFit="1"/>
    </xf>
    <xf numFmtId="180" fontId="13" fillId="0" borderId="20" xfId="0" applyNumberFormat="1" applyFont="1" applyBorder="1" applyAlignment="1">
      <alignment horizontal="center" vertical="center" shrinkToFit="1"/>
    </xf>
    <xf numFmtId="180" fontId="13" fillId="0" borderId="27" xfId="0" applyNumberFormat="1" applyFont="1" applyBorder="1" applyAlignment="1">
      <alignment horizontal="center" vertical="center" shrinkToFit="1"/>
    </xf>
    <xf numFmtId="177" fontId="2" fillId="4" borderId="35" xfId="0" applyNumberFormat="1" applyFont="1" applyFill="1" applyBorder="1" applyAlignment="1">
      <alignment horizontal="right" vertical="center" shrinkToFit="1"/>
    </xf>
    <xf numFmtId="177" fontId="2" fillId="4" borderId="20" xfId="0" applyNumberFormat="1" applyFont="1" applyFill="1" applyBorder="1" applyAlignment="1">
      <alignment horizontal="right" vertical="center" shrinkToFit="1"/>
    </xf>
    <xf numFmtId="177" fontId="2" fillId="4" borderId="25" xfId="0" applyNumberFormat="1" applyFont="1" applyFill="1" applyBorder="1" applyAlignment="1">
      <alignment horizontal="right" vertical="center" shrinkToFit="1"/>
    </xf>
    <xf numFmtId="177" fontId="2" fillId="0" borderId="18" xfId="0" applyNumberFormat="1" applyFont="1" applyBorder="1" applyAlignment="1">
      <alignment horizontal="right" vertical="center" shrinkToFit="1"/>
    </xf>
    <xf numFmtId="177" fontId="2" fillId="0" borderId="19" xfId="0" applyNumberFormat="1" applyFont="1" applyBorder="1" applyAlignment="1">
      <alignment horizontal="right" vertical="center" shrinkToFit="1"/>
    </xf>
    <xf numFmtId="177" fontId="2" fillId="0" borderId="25" xfId="0" applyNumberFormat="1" applyFont="1" applyBorder="1" applyAlignment="1">
      <alignment horizontal="right" vertical="center" shrinkToFit="1"/>
    </xf>
    <xf numFmtId="177" fontId="2" fillId="4" borderId="19" xfId="0" applyNumberFormat="1" applyFont="1" applyFill="1" applyBorder="1" applyAlignment="1">
      <alignment horizontal="right" vertical="center" shrinkToFit="1"/>
    </xf>
    <xf numFmtId="177" fontId="2" fillId="4" borderId="24" xfId="0" applyNumberFormat="1" applyFont="1" applyFill="1" applyBorder="1" applyAlignment="1">
      <alignment horizontal="right" vertical="center" shrinkToFit="1"/>
    </xf>
    <xf numFmtId="177" fontId="2" fillId="4" borderId="22" xfId="0" applyNumberFormat="1" applyFont="1" applyFill="1" applyBorder="1" applyAlignment="1">
      <alignment horizontal="right" vertical="center" shrinkToFit="1"/>
    </xf>
    <xf numFmtId="177" fontId="2" fillId="4" borderId="26" xfId="0" applyNumberFormat="1" applyFont="1" applyFill="1" applyBorder="1" applyAlignment="1">
      <alignment horizontal="right" vertical="center" shrinkToFit="1"/>
    </xf>
    <xf numFmtId="177" fontId="2" fillId="4" borderId="31" xfId="0" applyNumberFormat="1" applyFont="1" applyFill="1" applyBorder="1" applyAlignment="1">
      <alignment horizontal="right" vertical="center" shrinkToFit="1"/>
    </xf>
    <xf numFmtId="177" fontId="2" fillId="4" borderId="29" xfId="0" applyNumberFormat="1" applyFont="1" applyFill="1" applyBorder="1" applyAlignment="1">
      <alignment horizontal="right" vertical="center" shrinkToFit="1"/>
    </xf>
    <xf numFmtId="0" fontId="2" fillId="0" borderId="15" xfId="0" applyFont="1" applyBorder="1" applyAlignment="1">
      <alignment horizontal="center" vertical="center" shrinkToFit="1"/>
    </xf>
    <xf numFmtId="177" fontId="2" fillId="4" borderId="40" xfId="5" applyNumberFormat="1" applyFont="1" applyFill="1" applyBorder="1" applyAlignment="1">
      <alignment horizontal="right" vertical="center" shrinkToFit="1"/>
    </xf>
    <xf numFmtId="177" fontId="2" fillId="0" borderId="40" xfId="0" applyNumberFormat="1" applyFont="1" applyBorder="1" applyAlignment="1">
      <alignment horizontal="right" vertical="center" shrinkToFit="1"/>
    </xf>
    <xf numFmtId="177" fontId="2" fillId="0" borderId="26" xfId="0" applyNumberFormat="1" applyFont="1" applyBorder="1" applyAlignment="1">
      <alignment horizontal="right" vertical="center" shrinkToFit="1"/>
    </xf>
    <xf numFmtId="177" fontId="2" fillId="4" borderId="28" xfId="0" applyNumberFormat="1" applyFont="1" applyFill="1" applyBorder="1" applyAlignment="1">
      <alignment horizontal="right" vertical="center" shrinkToFit="1"/>
    </xf>
    <xf numFmtId="177" fontId="2" fillId="4" borderId="27" xfId="0" applyNumberFormat="1" applyFont="1" applyFill="1" applyBorder="1" applyAlignment="1">
      <alignment horizontal="right" vertical="center" shrinkToFit="1"/>
    </xf>
    <xf numFmtId="177" fontId="2" fillId="4" borderId="32" xfId="0" applyNumberFormat="1" applyFont="1" applyFill="1" applyBorder="1" applyAlignment="1">
      <alignment horizontal="right" vertical="center" shrinkToFit="1"/>
    </xf>
    <xf numFmtId="0" fontId="2" fillId="4" borderId="41" xfId="0" applyFont="1" applyFill="1" applyBorder="1" applyAlignment="1">
      <alignment horizontal="center" vertical="center" shrinkToFit="1"/>
    </xf>
    <xf numFmtId="41" fontId="2" fillId="0" borderId="39" xfId="1" applyFont="1" applyFill="1" applyBorder="1" applyAlignment="1">
      <alignment horizontal="center" vertical="center" shrinkToFit="1"/>
    </xf>
    <xf numFmtId="41" fontId="2" fillId="0" borderId="27" xfId="1" applyFont="1" applyFill="1" applyBorder="1" applyAlignment="1">
      <alignment horizontal="center" vertical="center" shrinkToFit="1"/>
    </xf>
    <xf numFmtId="41" fontId="2" fillId="0" borderId="32" xfId="1" applyFont="1" applyFill="1" applyBorder="1" applyAlignment="1">
      <alignment horizontal="center" vertical="center" shrinkToFit="1"/>
    </xf>
    <xf numFmtId="177" fontId="2" fillId="4" borderId="39" xfId="5" applyNumberFormat="1" applyFont="1" applyFill="1" applyBorder="1" applyAlignment="1">
      <alignment horizontal="right" vertical="center" shrinkToFit="1"/>
    </xf>
    <xf numFmtId="177" fontId="2" fillId="4" borderId="27" xfId="5" applyNumberFormat="1" applyFont="1" applyFill="1" applyBorder="1" applyAlignment="1">
      <alignment horizontal="right" vertical="center" shrinkToFit="1"/>
    </xf>
    <xf numFmtId="177" fontId="2" fillId="4" borderId="32" xfId="5" applyNumberFormat="1" applyFont="1" applyFill="1" applyBorder="1" applyAlignment="1">
      <alignment horizontal="right" vertical="center" shrinkToFit="1"/>
    </xf>
    <xf numFmtId="41" fontId="2" fillId="0" borderId="23" xfId="1" applyFont="1" applyFill="1" applyBorder="1" applyAlignment="1">
      <alignment horizontal="center" vertical="center" shrinkToFit="1"/>
    </xf>
    <xf numFmtId="0" fontId="2" fillId="3" borderId="39" xfId="0" applyFont="1" applyFill="1" applyBorder="1" applyAlignment="1">
      <alignment horizontal="center" vertical="center" shrinkToFit="1"/>
    </xf>
    <xf numFmtId="0" fontId="2" fillId="3" borderId="32" xfId="0" applyFont="1" applyFill="1" applyBorder="1" applyAlignment="1">
      <alignment horizontal="center" vertical="center" shrinkToFit="1"/>
    </xf>
    <xf numFmtId="49" fontId="2" fillId="0" borderId="39" xfId="4" applyNumberFormat="1" applyFont="1" applyBorder="1" applyAlignment="1">
      <alignment horizontal="center" vertical="center" shrinkToFit="1"/>
    </xf>
    <xf numFmtId="49" fontId="2" fillId="0" borderId="27" xfId="4" applyNumberFormat="1" applyFont="1" applyBorder="1" applyAlignment="1">
      <alignment horizontal="center" vertical="center" shrinkToFit="1"/>
    </xf>
    <xf numFmtId="49" fontId="2" fillId="0" borderId="32" xfId="4" applyNumberFormat="1" applyFont="1" applyBorder="1" applyAlignment="1">
      <alignment horizontal="center" vertical="center" shrinkToFit="1"/>
    </xf>
    <xf numFmtId="0" fontId="2" fillId="4" borderId="42" xfId="0" applyFont="1" applyFill="1" applyBorder="1" applyAlignment="1">
      <alignment horizontal="center" vertical="center" shrinkToFit="1"/>
    </xf>
    <xf numFmtId="0" fontId="2" fillId="4" borderId="43" xfId="0" applyFont="1" applyFill="1" applyBorder="1" applyAlignment="1">
      <alignment horizontal="center" vertical="center" shrinkToFit="1"/>
    </xf>
    <xf numFmtId="0" fontId="2" fillId="4" borderId="38" xfId="0" applyFont="1" applyFill="1" applyBorder="1" applyAlignment="1">
      <alignment horizontal="center" vertical="center" shrinkToFit="1"/>
    </xf>
    <xf numFmtId="0" fontId="2" fillId="4" borderId="11" xfId="0" applyFont="1" applyFill="1" applyBorder="1" applyAlignment="1">
      <alignment horizontal="center" vertical="center" shrinkToFit="1"/>
    </xf>
    <xf numFmtId="180" fontId="13" fillId="0" borderId="36" xfId="0" applyNumberFormat="1" applyFont="1" applyBorder="1" applyAlignment="1">
      <alignment horizontal="center" vertical="center" shrinkToFit="1"/>
    </xf>
    <xf numFmtId="180" fontId="13" fillId="0" borderId="12" xfId="0" applyNumberFormat="1" applyFont="1" applyBorder="1" applyAlignment="1">
      <alignment horizontal="center" vertical="center" shrinkToFit="1"/>
    </xf>
    <xf numFmtId="177" fontId="2" fillId="0" borderId="35" xfId="0" applyNumberFormat="1" applyFont="1" applyBorder="1" applyAlignment="1">
      <alignment horizontal="right" vertical="center" shrinkToFit="1"/>
    </xf>
    <xf numFmtId="177" fontId="2" fillId="0" borderId="20" xfId="0" applyNumberFormat="1" applyFont="1" applyBorder="1" applyAlignment="1">
      <alignment horizontal="right" vertical="center" shrinkToFit="1"/>
    </xf>
    <xf numFmtId="177" fontId="2" fillId="0" borderId="23" xfId="0" applyNumberFormat="1" applyFont="1" applyBorder="1" applyAlignment="1">
      <alignment horizontal="right" vertical="center" shrinkToFit="1"/>
    </xf>
    <xf numFmtId="177" fontId="2" fillId="0" borderId="21" xfId="0" applyNumberFormat="1" applyFont="1" applyBorder="1" applyAlignment="1">
      <alignment horizontal="right" vertical="center" shrinkToFit="1"/>
    </xf>
    <xf numFmtId="177" fontId="2" fillId="4" borderId="42" xfId="0" applyNumberFormat="1" applyFont="1" applyFill="1" applyBorder="1" applyAlignment="1">
      <alignment horizontal="right" vertical="center" shrinkToFit="1"/>
    </xf>
    <xf numFmtId="177" fontId="2" fillId="4" borderId="44" xfId="0" applyNumberFormat="1" applyFont="1" applyFill="1" applyBorder="1" applyAlignment="1">
      <alignment horizontal="right" vertical="center" shrinkToFit="1"/>
    </xf>
    <xf numFmtId="177" fontId="2" fillId="4" borderId="43" xfId="0" applyNumberFormat="1" applyFont="1" applyFill="1" applyBorder="1" applyAlignment="1">
      <alignment horizontal="right" vertical="center" shrinkToFit="1"/>
    </xf>
    <xf numFmtId="177" fontId="2" fillId="4" borderId="38" xfId="0" applyNumberFormat="1" applyFont="1" applyFill="1" applyBorder="1" applyAlignment="1">
      <alignment horizontal="right" vertical="center" shrinkToFit="1"/>
    </xf>
    <xf numFmtId="177" fontId="2" fillId="4" borderId="17" xfId="0" applyNumberFormat="1" applyFont="1" applyFill="1" applyBorder="1" applyAlignment="1">
      <alignment horizontal="right" vertical="center" shrinkToFit="1"/>
    </xf>
    <xf numFmtId="177" fontId="2" fillId="4" borderId="11" xfId="0" applyNumberFormat="1" applyFont="1" applyFill="1" applyBorder="1" applyAlignment="1">
      <alignment horizontal="right" vertical="center" shrinkToFit="1"/>
    </xf>
    <xf numFmtId="0" fontId="2" fillId="0" borderId="42" xfId="0" applyFont="1" applyBorder="1" applyAlignment="1">
      <alignment horizontal="center" vertical="center" shrinkToFit="1"/>
    </xf>
    <xf numFmtId="0" fontId="2" fillId="0" borderId="43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177" fontId="2" fillId="0" borderId="39" xfId="0" applyNumberFormat="1" applyFont="1" applyBorder="1" applyAlignment="1">
      <alignment horizontal="right" vertical="center" shrinkToFit="1"/>
    </xf>
    <xf numFmtId="177" fontId="2" fillId="0" borderId="27" xfId="0" applyNumberFormat="1" applyFont="1" applyBorder="1" applyAlignment="1">
      <alignment horizontal="right" vertical="center" shrinkToFit="1"/>
    </xf>
    <xf numFmtId="177" fontId="2" fillId="0" borderId="30" xfId="0" applyNumberFormat="1" applyFont="1" applyBorder="1" applyAlignment="1">
      <alignment horizontal="right" vertical="center" shrinkToFit="1"/>
    </xf>
    <xf numFmtId="0" fontId="2" fillId="3" borderId="35" xfId="0" applyFont="1" applyFill="1" applyBorder="1" applyAlignment="1">
      <alignment horizontal="center" vertical="center" shrinkToFit="1"/>
    </xf>
    <xf numFmtId="0" fontId="2" fillId="3" borderId="20" xfId="0" applyFont="1" applyFill="1" applyBorder="1" applyAlignment="1">
      <alignment horizontal="center" vertical="center" shrinkToFit="1"/>
    </xf>
    <xf numFmtId="0" fontId="2" fillId="3" borderId="25" xfId="0" applyFont="1" applyFill="1" applyBorder="1" applyAlignment="1">
      <alignment horizontal="center" vertical="center" shrinkToFit="1"/>
    </xf>
    <xf numFmtId="183" fontId="2" fillId="3" borderId="35" xfId="1" applyNumberFormat="1" applyFont="1" applyFill="1" applyBorder="1" applyAlignment="1">
      <alignment horizontal="center" vertical="center" shrinkToFit="1"/>
    </xf>
    <xf numFmtId="183" fontId="2" fillId="3" borderId="20" xfId="1" applyNumberFormat="1" applyFont="1" applyFill="1" applyBorder="1" applyAlignment="1">
      <alignment horizontal="center" vertical="center" shrinkToFit="1"/>
    </xf>
    <xf numFmtId="183" fontId="2" fillId="3" borderId="23" xfId="1" applyNumberFormat="1" applyFont="1" applyFill="1" applyBorder="1" applyAlignment="1">
      <alignment horizontal="center" vertical="center" shrinkToFit="1"/>
    </xf>
    <xf numFmtId="41" fontId="2" fillId="3" borderId="24" xfId="1" applyFont="1" applyFill="1" applyBorder="1" applyAlignment="1">
      <alignment horizontal="center" vertical="center" shrinkToFit="1"/>
    </xf>
    <xf numFmtId="41" fontId="2" fillId="3" borderId="39" xfId="1" applyFont="1" applyFill="1" applyBorder="1" applyAlignment="1">
      <alignment horizontal="center" vertical="center" shrinkToFit="1"/>
    </xf>
    <xf numFmtId="41" fontId="2" fillId="3" borderId="27" xfId="1" applyFont="1" applyFill="1" applyBorder="1" applyAlignment="1">
      <alignment horizontal="center" vertical="center" shrinkToFit="1"/>
    </xf>
    <xf numFmtId="41" fontId="2" fillId="3" borderId="32" xfId="1" applyFont="1" applyFill="1" applyBorder="1" applyAlignment="1">
      <alignment horizontal="center" vertical="center" shrinkToFit="1"/>
    </xf>
    <xf numFmtId="0" fontId="2" fillId="0" borderId="35" xfId="0" quotePrefix="1" applyFont="1" applyBorder="1" applyAlignment="1">
      <alignment horizontal="center" vertical="center" shrinkToFit="1"/>
    </xf>
    <xf numFmtId="183" fontId="2" fillId="0" borderId="35" xfId="4" applyNumberFormat="1" applyFont="1" applyFill="1" applyBorder="1" applyAlignment="1">
      <alignment horizontal="center" vertical="center" shrinkToFit="1"/>
    </xf>
    <xf numFmtId="183" fontId="2" fillId="0" borderId="20" xfId="4" applyNumberFormat="1" applyFont="1" applyFill="1" applyBorder="1" applyAlignment="1">
      <alignment horizontal="center" vertical="center" shrinkToFit="1"/>
    </xf>
    <xf numFmtId="183" fontId="2" fillId="0" borderId="23" xfId="4" applyNumberFormat="1" applyFont="1" applyFill="1" applyBorder="1" applyAlignment="1">
      <alignment horizontal="center" vertical="center" shrinkToFit="1"/>
    </xf>
    <xf numFmtId="41" fontId="2" fillId="0" borderId="24" xfId="4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49" fontId="2" fillId="0" borderId="39" xfId="4" applyNumberFormat="1" applyFont="1" applyBorder="1" applyAlignment="1">
      <alignment horizontal="left" vertical="center" shrinkToFit="1"/>
    </xf>
    <xf numFmtId="49" fontId="2" fillId="0" borderId="27" xfId="4" applyNumberFormat="1" applyFont="1" applyBorder="1" applyAlignment="1">
      <alignment horizontal="left" vertical="center" shrinkToFit="1"/>
    </xf>
    <xf numFmtId="0" fontId="2" fillId="3" borderId="23" xfId="0" applyFont="1" applyFill="1" applyBorder="1" applyAlignment="1">
      <alignment horizontal="center" vertical="center" shrinkToFit="1"/>
    </xf>
    <xf numFmtId="0" fontId="2" fillId="3" borderId="22" xfId="0" applyFont="1" applyFill="1" applyBorder="1" applyAlignment="1">
      <alignment horizontal="center" vertical="center" shrinkToFit="1"/>
    </xf>
    <xf numFmtId="41" fontId="14" fillId="0" borderId="39" xfId="4" applyFont="1" applyFill="1" applyBorder="1" applyAlignment="1">
      <alignment horizontal="left" vertical="center" shrinkToFit="1"/>
    </xf>
    <xf numFmtId="41" fontId="14" fillId="0" borderId="27" xfId="4" applyFont="1" applyFill="1" applyBorder="1" applyAlignment="1">
      <alignment horizontal="left" vertical="center" shrinkToFit="1"/>
    </xf>
    <xf numFmtId="41" fontId="14" fillId="0" borderId="32" xfId="4" applyFont="1" applyFill="1" applyBorder="1" applyAlignment="1">
      <alignment horizontal="left" vertical="center" shrinkToFit="1"/>
    </xf>
    <xf numFmtId="0" fontId="2" fillId="0" borderId="36" xfId="0" quotePrefix="1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 shrinkToFit="1"/>
    </xf>
    <xf numFmtId="41" fontId="2" fillId="0" borderId="35" xfId="1" applyFont="1" applyBorder="1" applyAlignment="1">
      <alignment horizontal="center" vertical="center" shrinkToFit="1"/>
    </xf>
    <xf numFmtId="41" fontId="2" fillId="0" borderId="20" xfId="1" applyFont="1" applyBorder="1" applyAlignment="1">
      <alignment horizontal="center" vertical="center" shrinkToFit="1"/>
    </xf>
    <xf numFmtId="41" fontId="2" fillId="0" borderId="23" xfId="1" applyFont="1" applyBorder="1" applyAlignment="1">
      <alignment horizontal="center" vertical="center" shrinkToFit="1"/>
    </xf>
    <xf numFmtId="41" fontId="2" fillId="0" borderId="21" xfId="1" applyFont="1" applyBorder="1" applyAlignment="1">
      <alignment horizontal="center" vertical="center" shrinkToFit="1"/>
    </xf>
    <xf numFmtId="41" fontId="2" fillId="0" borderId="25" xfId="1" applyFont="1" applyBorder="1" applyAlignment="1">
      <alignment horizontal="center" vertical="center" shrinkToFit="1"/>
    </xf>
    <xf numFmtId="41" fontId="2" fillId="0" borderId="39" xfId="1" applyFont="1" applyBorder="1" applyAlignment="1">
      <alignment horizontal="center" vertical="center" shrinkToFit="1"/>
    </xf>
    <xf numFmtId="41" fontId="2" fillId="0" borderId="27" xfId="1" applyFont="1" applyBorder="1" applyAlignment="1">
      <alignment horizontal="center" vertical="center" shrinkToFit="1"/>
    </xf>
    <xf numFmtId="41" fontId="2" fillId="0" borderId="32" xfId="1" applyFont="1" applyBorder="1" applyAlignment="1">
      <alignment horizontal="center" vertical="center" shrinkToFit="1"/>
    </xf>
    <xf numFmtId="0" fontId="2" fillId="4" borderId="45" xfId="0" applyFont="1" applyFill="1" applyBorder="1" applyAlignment="1">
      <alignment horizontal="center" vertical="center" shrinkToFit="1"/>
    </xf>
    <xf numFmtId="0" fontId="2" fillId="4" borderId="16" xfId="0" applyFont="1" applyFill="1" applyBorder="1" applyAlignment="1">
      <alignment horizontal="center" vertical="center" shrinkToFit="1"/>
    </xf>
    <xf numFmtId="177" fontId="2" fillId="4" borderId="18" xfId="0" applyNumberFormat="1" applyFont="1" applyFill="1" applyBorder="1" applyAlignment="1">
      <alignment horizontal="right" vertical="center" shrinkToFit="1"/>
    </xf>
    <xf numFmtId="0" fontId="0" fillId="0" borderId="0" xfId="0" applyAlignment="1"/>
    <xf numFmtId="177" fontId="0" fillId="0" borderId="0" xfId="0" applyNumberFormat="1" applyAlignment="1"/>
    <xf numFmtId="0" fontId="15" fillId="6" borderId="42" xfId="0" applyFont="1" applyFill="1" applyBorder="1" applyAlignment="1">
      <alignment horizontal="center" vertical="center" shrinkToFit="1"/>
    </xf>
    <xf numFmtId="0" fontId="0" fillId="0" borderId="44" xfId="0" applyBorder="1" applyAlignment="1">
      <alignment horizontal="center" vertical="center" shrinkToFit="1"/>
    </xf>
    <xf numFmtId="0" fontId="0" fillId="0" borderId="43" xfId="0" applyBorder="1" applyAlignment="1">
      <alignment horizontal="center" vertical="center" shrinkToFit="1"/>
    </xf>
    <xf numFmtId="0" fontId="0" fillId="0" borderId="38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177" fontId="2" fillId="6" borderId="19" xfId="0" applyNumberFormat="1" applyFont="1" applyFill="1" applyBorder="1" applyAlignment="1">
      <alignment horizontal="right" vertical="center" shrinkToFit="1"/>
    </xf>
    <xf numFmtId="177" fontId="2" fillId="6" borderId="24" xfId="0" applyNumberFormat="1" applyFont="1" applyFill="1" applyBorder="1" applyAlignment="1">
      <alignment horizontal="right" vertical="center" shrinkToFit="1"/>
    </xf>
    <xf numFmtId="177" fontId="2" fillId="6" borderId="22" xfId="0" applyNumberFormat="1" applyFont="1" applyFill="1" applyBorder="1" applyAlignment="1">
      <alignment horizontal="right" vertical="center" shrinkToFit="1"/>
    </xf>
    <xf numFmtId="177" fontId="10" fillId="6" borderId="19" xfId="0" applyNumberFormat="1" applyFont="1" applyFill="1" applyBorder="1" applyAlignment="1">
      <alignment horizontal="right" vertical="center" shrinkToFit="1"/>
    </xf>
    <xf numFmtId="177" fontId="10" fillId="6" borderId="24" xfId="0" applyNumberFormat="1" applyFont="1" applyFill="1" applyBorder="1" applyAlignment="1">
      <alignment horizontal="right" vertical="center" shrinkToFit="1"/>
    </xf>
    <xf numFmtId="177" fontId="10" fillId="6" borderId="22" xfId="0" applyNumberFormat="1" applyFont="1" applyFill="1" applyBorder="1" applyAlignment="1">
      <alignment horizontal="right" vertical="center" shrinkToFit="1"/>
    </xf>
    <xf numFmtId="177" fontId="10" fillId="6" borderId="26" xfId="0" applyNumberFormat="1" applyFont="1" applyFill="1" applyBorder="1" applyAlignment="1">
      <alignment horizontal="right" vertical="center" shrinkToFit="1"/>
    </xf>
    <xf numFmtId="177" fontId="10" fillId="6" borderId="31" xfId="0" applyNumberFormat="1" applyFont="1" applyFill="1" applyBorder="1" applyAlignment="1">
      <alignment horizontal="right" vertical="center" shrinkToFit="1"/>
    </xf>
    <xf numFmtId="177" fontId="10" fillId="6" borderId="29" xfId="0" applyNumberFormat="1" applyFont="1" applyFill="1" applyBorder="1" applyAlignment="1">
      <alignment horizontal="right" vertical="center" shrinkToFit="1"/>
    </xf>
    <xf numFmtId="0" fontId="2" fillId="6" borderId="23" xfId="0" applyFont="1" applyFill="1" applyBorder="1" applyAlignment="1">
      <alignment horizontal="center" vertical="center" shrinkToFit="1"/>
    </xf>
    <xf numFmtId="0" fontId="2" fillId="6" borderId="22" xfId="0" applyFont="1" applyFill="1" applyBorder="1" applyAlignment="1">
      <alignment horizontal="center" vertical="center" shrinkToFit="1"/>
    </xf>
    <xf numFmtId="0" fontId="2" fillId="6" borderId="30" xfId="0" applyFont="1" applyFill="1" applyBorder="1" applyAlignment="1">
      <alignment horizontal="center" vertical="center" shrinkToFit="1"/>
    </xf>
    <xf numFmtId="0" fontId="2" fillId="6" borderId="29" xfId="0" applyFont="1" applyFill="1" applyBorder="1" applyAlignment="1">
      <alignment horizontal="center" vertical="center" shrinkToFit="1"/>
    </xf>
    <xf numFmtId="41" fontId="2" fillId="0" borderId="39" xfId="1" applyFont="1" applyFill="1" applyBorder="1" applyAlignment="1">
      <alignment horizontal="left" vertical="center" shrinkToFit="1"/>
    </xf>
    <xf numFmtId="41" fontId="2" fillId="0" borderId="27" xfId="1" applyFont="1" applyFill="1" applyBorder="1" applyAlignment="1">
      <alignment horizontal="left" vertical="center" shrinkToFit="1"/>
    </xf>
    <xf numFmtId="41" fontId="2" fillId="0" borderId="32" xfId="1" applyFont="1" applyFill="1" applyBorder="1" applyAlignment="1">
      <alignment horizontal="left" vertical="center" shrinkToFit="1"/>
    </xf>
    <xf numFmtId="41" fontId="2" fillId="3" borderId="21" xfId="1" applyFont="1" applyFill="1" applyBorder="1" applyAlignment="1">
      <alignment horizontal="center" vertical="center" shrinkToFit="1"/>
    </xf>
    <xf numFmtId="41" fontId="2" fillId="3" borderId="20" xfId="1" applyFont="1" applyFill="1" applyBorder="1" applyAlignment="1">
      <alignment horizontal="center" vertical="center" shrinkToFit="1"/>
    </xf>
    <xf numFmtId="41" fontId="2" fillId="3" borderId="25" xfId="1" applyFont="1" applyFill="1" applyBorder="1" applyAlignment="1">
      <alignment horizontal="center" vertical="center" shrinkToFit="1"/>
    </xf>
    <xf numFmtId="41" fontId="2" fillId="0" borderId="38" xfId="1" applyFont="1" applyBorder="1" applyAlignment="1">
      <alignment horizontal="left" vertical="center" shrinkToFit="1"/>
    </xf>
    <xf numFmtId="41" fontId="2" fillId="0" borderId="17" xfId="1" applyFont="1" applyBorder="1" applyAlignment="1">
      <alignment horizontal="left" vertical="center" shrinkToFit="1"/>
    </xf>
    <xf numFmtId="41" fontId="2" fillId="0" borderId="11" xfId="1" applyFont="1" applyBorder="1" applyAlignment="1">
      <alignment horizontal="left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80" fontId="2" fillId="0" borderId="15" xfId="0" applyNumberFormat="1" applyFont="1" applyBorder="1" applyAlignment="1">
      <alignment horizontal="center" vertical="center" shrinkToFit="1"/>
    </xf>
    <xf numFmtId="180" fontId="0" fillId="0" borderId="0" xfId="0" applyNumberFormat="1" applyAlignment="1"/>
    <xf numFmtId="177" fontId="2" fillId="6" borderId="4" xfId="0" applyNumberFormat="1" applyFont="1" applyFill="1" applyBorder="1" applyAlignment="1">
      <alignment horizontal="right" vertical="center" shrinkToFit="1"/>
    </xf>
    <xf numFmtId="177" fontId="2" fillId="6" borderId="5" xfId="0" applyNumberFormat="1" applyFont="1" applyFill="1" applyBorder="1" applyAlignment="1">
      <alignment horizontal="right" vertical="center" shrinkToFit="1"/>
    </xf>
    <xf numFmtId="177" fontId="2" fillId="6" borderId="6" xfId="0" applyNumberFormat="1" applyFont="1" applyFill="1" applyBorder="1" applyAlignment="1">
      <alignment horizontal="right" vertical="center" shrinkToFit="1"/>
    </xf>
  </cellXfs>
  <cellStyles count="7">
    <cellStyle name="쉼표 [0]" xfId="1" builtinId="6"/>
    <cellStyle name="쉼표 [0] 2 2" xfId="4" xr:uid="{7B3A1EA6-8181-4B5B-9A90-B488FAEAA87F}"/>
    <cellStyle name="쉼표 [0] 2 2 2" xfId="6" xr:uid="{CA6193C3-DDF7-44B1-85F0-45247B78A722}"/>
    <cellStyle name="표준" xfId="0" builtinId="0"/>
    <cellStyle name="표준 2 3" xfId="2" xr:uid="{06AC982C-E220-42F0-8DCC-4B09387F9454}"/>
    <cellStyle name="표준_일용직_급여지급명세서(2008(1)(1).1.28)" xfId="3" xr:uid="{23578208-7C10-4EEE-8040-B646361791DC}"/>
    <cellStyle name="표준_일용직급여지급명세서EKTL" xfId="5" xr:uid="{219FC309-1072-46B4-9689-42322B541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76200</xdr:colOff>
      <xdr:row>3</xdr:row>
      <xdr:rowOff>228600</xdr:rowOff>
    </xdr:from>
    <xdr:ext cx="3362325" cy="619125"/>
    <xdr:pic>
      <xdr:nvPicPr>
        <xdr:cNvPr id="2" name="CommandButton1">
          <a:extLst>
            <a:ext uri="{FF2B5EF4-FFF2-40B4-BE49-F238E27FC236}">
              <a16:creationId xmlns:a16="http://schemas.microsoft.com/office/drawing/2014/main" id="{EE5A47B1-7873-40CD-B253-82F1504C63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57275"/>
          <a:ext cx="3362325" cy="6191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76200</xdr:colOff>
      <xdr:row>3</xdr:row>
      <xdr:rowOff>228600</xdr:rowOff>
    </xdr:from>
    <xdr:ext cx="3394213" cy="356152"/>
    <xdr:pic>
      <xdr:nvPicPr>
        <xdr:cNvPr id="2" name="CommandButton1">
          <a:extLst>
            <a:ext uri="{FF2B5EF4-FFF2-40B4-BE49-F238E27FC236}">
              <a16:creationId xmlns:a16="http://schemas.microsoft.com/office/drawing/2014/main" id="{1CCC7BBE-EC3D-4787-9291-1BF4541C0A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57275"/>
          <a:ext cx="3394213" cy="356152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57;&#48712;\D\&#49444;&#48708;\PROJECT\Project2001\&#44060;&#49328;&#44204;&#51201;\&#44160;&#50516;2&#51648;&#44396;(11BL)&#50500;&#54028;&#53944;\&#44160;&#50516;2&#51648;&#44396;(11BL)&#50500;&#54028;&#5394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nji2\SYS\&#44204;&#51201;\&#48320;&#44221;&#49892;&#54665;(&#54788;&#51109;&#48324;)\&#54869;&#51221;\&#48320;&#44221;&#54869;&#51221;(&#51228;&#51452;-&#48320;&#44221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56;&#50976;&#53076;&#46300;_&#49444;&#4422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DATA\&#47588;&#51068;&#51217;&#49688;\&#52324;&#45356;&#48516;&#546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&#50629;&#47924;\&#44277;&#49324;&#44228;&#50557;\2003\&#50689;&#44305;&#50896;&#51088;&#47141;%20&#48376;&#48512;&#49324;&#47924;&#49892;%20&#49888;&#52629;&#44277;&#49324;\&#50836;&#52397;&#47928;&#49436;\&#53664;&#477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&#54861;&#48372;&#44288;\&#49444;&#44228;&#50857;&#50669;\&#51456;&#44277;&#44288;&#47144;\&#53664;&#47785;&#45236;&#50669;&#49436;(0801)_&#52572;&#51333;&#48516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rocom\&#45824;&#54620;&#51452;&#53469;&#44277;&#49324;\&#44396;&#48120;&#46020;&#47049;1&#44277;&#44396;(&#45432;&#51473;&#49437;)\b_balj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&#50857;&#51064;&#49888;&#44040;4&#44277;&#44396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pik\LOCALS~1\Temp\&#44592;&#44228;&#48512;&#458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WINDOWS\TEMP\&#45236;&#50669;&#49436;(&#51649;&#50689;&#48708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73;&#45909;&#54788;\&#47196;&#52972;%20&#46356;&#49828;&#53356;%20(d)\&#54788;&#48169;_FILE\&#44204;&#51201;\&#55064;&#44221;&#46041;\&#55064;&#44221;&#46041;(&#49888;&#51068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-&#45800;&#44032;&#51312;&#49324;&#49436;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6;&#50689;&#48124;\D\&#50641;&#49472;DATA\&#44204;&#51201;DATA\&#44592;&#53440;&#44204;&#51201;\&#44204;&#51201;DATA\&#54620;&#51652;&#44148;&#49444;\&#44228;&#49328;&#45236;&#506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1068;&#48152;&#49444;&#48708;(&#51076;&#45824;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&#51060;&#44508;&#50613;\&#44221;&#45224;&#47932;&#4704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89;&#44592;&#52384;\&#50641;&#49472;DATA\&#50641;&#49472;DATA\&#44204;&#51201;\&#45236;&#50669;&#44049;&#5164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73;&#45909;&#54788;\&#47196;&#52972;%20&#46356;&#49828;&#53356;%20(d)\A\&#54408;&#4948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54788;\E\2001~2002&#44204;&#51201;\&#44204;&#51201;\(&#51452;)&#46041;&#49888;\JABO\O12060\INFORM\MYENGB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57;&#48712;\D\HHJ\PROJECT\APT\99_pro\Hakea\HakeaR1\A_ARE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&#50577;&#51452;&#50725;&#51221;13BL\&#50577;&#51452;&#50725;&#51221;13BL(&#45432;&#51076;&#47928;&#49436;)\&#44592;&#44228;&#49444;&#48708;\2013&#45380;09&#50900;&#44592;&#44228;&#49444;&#48708;\CON702K\&#44592;&#44228;\BAE\BACK\A\&#44592;&#49696;&#51088;&#47308;\APT&#48708;&#4436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BAK\HUDA\&#51204;&#46972;\&#51204;&#46972;&#48512;&#4582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07800_1\c\&#50641;&#49472;data\&#44033;&#51333;&#50577;&#49885;\&#45236;&#50669;&#44049;&#5164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설비COVER"/>
      <sheetName val="개요 "/>
      <sheetName val="위생기구마감"/>
      <sheetName val="배관재질"/>
      <sheetName val="시운전경비"/>
      <sheetName val="산출근거"/>
      <sheetName val="대비표"/>
      <sheetName val="금액산출"/>
      <sheetName val="산출근거-1"/>
      <sheetName val="결재인"/>
      <sheetName val="예가표"/>
      <sheetName val="#REF"/>
      <sheetName val="내역표지"/>
      <sheetName val="공사개요"/>
      <sheetName val="참고"/>
      <sheetName val="설계내역서"/>
      <sheetName val="수정시산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목차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고유코드_설계"/>
      <sheetName val="오산세교C-1,4BL"/>
      <sheetName val="설계서(본관)"/>
      <sheetName val="산근"/>
      <sheetName val="가격조사서"/>
      <sheetName val="견적단가"/>
      <sheetName val="자재단가"/>
      <sheetName val="견적"/>
      <sheetName val="갑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을지"/>
      <sheetName val="작성"/>
      <sheetName val="계산서"/>
      <sheetName val="거래명세서"/>
      <sheetName val="계산서인쇄(문자열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별표"/>
      <sheetName val="별표총괄표"/>
      <sheetName val="일반부표"/>
      <sheetName val="부표총괄표"/>
      <sheetName val="노무비"/>
      <sheetName val="장비부표"/>
      <sheetName val=" 품셈"/>
      <sheetName val="품셈총괄표"/>
      <sheetName val="설계 내역서"/>
      <sheetName val="집계표"/>
      <sheetName val="공사비예산서"/>
      <sheetName val="자재비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지입자재 집계표"/>
      <sheetName val="자재운반"/>
      <sheetName val="화물요율"/>
      <sheetName val="노무비"/>
      <sheetName val="자재비"/>
      <sheetName val="02년상반기장비부표"/>
      <sheetName val="이정표"/>
      <sheetName val="단가산출"/>
      <sheetName val="단가목록"/>
      <sheetName val="일반부표"/>
      <sheetName val="부표총괄표"/>
      <sheetName val=" 품셈"/>
      <sheetName val="품셈총괄표"/>
      <sheetName val="설계 내역서(1)"/>
      <sheetName val="경비율산정"/>
      <sheetName val="설계 내역서"/>
      <sheetName val="공사비예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요항목별"/>
      <sheetName val="평점"/>
      <sheetName val="설계총괄"/>
      <sheetName val="설계집계"/>
      <sheetName val="설계내역서"/>
      <sheetName val="내역서"/>
      <sheetName val="투찰총괄"/>
      <sheetName val="투찰집계"/>
      <sheetName val="투찰내역서"/>
      <sheetName val="원도총괄"/>
      <sheetName val="원도집계"/>
      <sheetName val="원도내역서"/>
      <sheetName val="원도내역서(제출용)"/>
      <sheetName val="하도총괄"/>
      <sheetName val="하도집계"/>
      <sheetName val="하도내역서"/>
      <sheetName val="하도내역서(제출용)"/>
      <sheetName val="원하도대비"/>
      <sheetName val="실행집계"/>
      <sheetName val="실행내역"/>
      <sheetName val="실행비교"/>
      <sheetName val="실행통보"/>
      <sheetName val="실행.하도비교"/>
      <sheetName val="b_balju"/>
      <sheetName val="산출내역서집계표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요항목별"/>
      <sheetName val="평점"/>
      <sheetName val="설계내역서"/>
      <sheetName val="투찰총괄"/>
      <sheetName val="투찰집계"/>
      <sheetName val="투찰내역서"/>
      <sheetName val="원도총괄표"/>
      <sheetName val="원도집계표"/>
      <sheetName val="원도내역서"/>
      <sheetName val="원도내역서(제출용)"/>
      <sheetName val="발송용(최종)"/>
      <sheetName val="하도총괄표"/>
      <sheetName val="하도집계표"/>
      <sheetName val="하도내역서"/>
      <sheetName val="하도내역서(제출용)"/>
      <sheetName val="원하도대비"/>
      <sheetName val="실행집계표"/>
      <sheetName val="실행내역서"/>
      <sheetName val="실행비교"/>
      <sheetName val="실행통보"/>
      <sheetName val="실행.하도비교"/>
      <sheetName val="실행내역서(참고)"/>
      <sheetName val="실행미비단가"/>
      <sheetName val="도급내역서"/>
      <sheetName val="b_balju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"/>
      <sheetName val="목록"/>
      <sheetName val="중기"/>
      <sheetName val="(C)원내역"/>
      <sheetName val="안양박달동"/>
      <sheetName val="안양박달,일산대림"/>
      <sheetName val="전기"/>
      <sheetName val="소비자가"/>
      <sheetName val="경비"/>
      <sheetName val="지질조사"/>
      <sheetName val="연습"/>
      <sheetName val="갑지"/>
      <sheetName val="b_balju"/>
      <sheetName val="48일위"/>
      <sheetName val="BID"/>
      <sheetName val="사급자재"/>
      <sheetName val="가격조사서"/>
      <sheetName val="#REF"/>
      <sheetName val="내역표지"/>
      <sheetName val="기계부대"/>
      <sheetName val="산출내역서집계표"/>
      <sheetName val="기성 (2)"/>
      <sheetName val="터파기및재료"/>
      <sheetName val="수량산출내역1115"/>
      <sheetName val="조명시설"/>
      <sheetName val="2공구산출내역"/>
      <sheetName val="일위_파일"/>
      <sheetName val="구리토평1전기"/>
      <sheetName val="수량산출서집계"/>
      <sheetName val="식재일위대가"/>
      <sheetName val="노임단가"/>
      <sheetName val="공비대비"/>
      <sheetName val="실행"/>
      <sheetName val="갑지(추정)"/>
      <sheetName val="내역"/>
      <sheetName val="건축(을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원가계산서"/>
      <sheetName val="작업용"/>
      <sheetName val="발송용"/>
      <sheetName val="주요항목별"/>
      <sheetName val="평점"/>
      <sheetName val="설계총괄"/>
      <sheetName val="설계(고용)"/>
      <sheetName val="설계집계"/>
      <sheetName val="설계내역서"/>
      <sheetName val="원하도대비"/>
      <sheetName val="원도총괄"/>
      <sheetName val="원도집계"/>
      <sheetName val="원도내역서"/>
      <sheetName val="실행비교"/>
      <sheetName val="실행통보"/>
      <sheetName val="실행.하도비교"/>
      <sheetName val="Sheet3"/>
      <sheetName val="공통가설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갑지"/>
      <sheetName val="내역"/>
      <sheetName val="표지"/>
      <sheetName val="특기"/>
      <sheetName val="원가"/>
      <sheetName val="내역 (2)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격조사서"/>
      <sheetName val="VXXXXX"/>
      <sheetName val="VXXX"/>
      <sheetName val="일위대가 목차"/>
      <sheetName val="일위대가"/>
      <sheetName val="산출근거목차"/>
      <sheetName val="O-단가조사서"/>
      <sheetName val="1공구 건정토건 토공"/>
      <sheetName val="1공구 건정토건 철콘"/>
      <sheetName val="집계표"/>
      <sheetName val="BID"/>
      <sheetName val="전계가"/>
      <sheetName val="3.공통공사대비"/>
      <sheetName val="★도급내역"/>
      <sheetName val="갑지"/>
      <sheetName val="원본"/>
      <sheetName val="단가산출서(이동2교)"/>
      <sheetName val="자재"/>
      <sheetName val="노임적용2"/>
      <sheetName val="중기사용료 (08년)"/>
      <sheetName val="작업량-장비"/>
      <sheetName val="손료절감"/>
      <sheetName val="건설기계조종원"/>
      <sheetName val="기계경비목록"/>
      <sheetName val="기계경비적용"/>
      <sheetName val="노임table"/>
      <sheetName val="기계경비table"/>
      <sheetName val="일위대가_산근"/>
      <sheetName val="노임적용"/>
      <sheetName val="중기기초자료"/>
      <sheetName val="귀래 설계 공내역서"/>
      <sheetName val="결과조달"/>
      <sheetName val="MOTOR"/>
      <sheetName val="연돌일위집계"/>
      <sheetName val="집수정(600-700)"/>
      <sheetName val="내역표지"/>
      <sheetName val="#REF"/>
      <sheetName val="교량전기"/>
      <sheetName val="부속동"/>
      <sheetName val="청천내"/>
      <sheetName val="단가비교표"/>
      <sheetName val="대비"/>
      <sheetName val="내역"/>
      <sheetName val="변경집계표"/>
      <sheetName val="연결임시"/>
      <sheetName val="입찰"/>
      <sheetName val="현경"/>
      <sheetName val="9902"/>
      <sheetName val="금융"/>
      <sheetName val="소일위대가코드표"/>
      <sheetName val="철거산출근거"/>
      <sheetName val="조건표"/>
      <sheetName val="증감내용"/>
      <sheetName val="금액내역서"/>
      <sheetName val="예가표"/>
      <sheetName val="2000년1차"/>
      <sheetName val="단면 (2)"/>
      <sheetName val="CIVIL4"/>
      <sheetName val="경상비"/>
      <sheetName val="S0"/>
      <sheetName val="COVER"/>
      <sheetName val="실행철강하도"/>
      <sheetName val="표지"/>
      <sheetName val="개요"/>
      <sheetName val="메모"/>
      <sheetName val="안전"/>
      <sheetName val="시공계획"/>
      <sheetName val="내역서"/>
      <sheetName val="간접비"/>
      <sheetName val="토목"/>
      <sheetName val="내역(원안-대안)"/>
      <sheetName val="여과지동"/>
      <sheetName val="기초자료"/>
      <sheetName val="배수내역"/>
      <sheetName val="대림경상68억"/>
      <sheetName val="백호우계수"/>
      <sheetName val="A-4"/>
      <sheetName val="연습"/>
      <sheetName val="중기사용료"/>
      <sheetName val="강교(Sub)"/>
      <sheetName val="Sheet3"/>
      <sheetName val="SG"/>
      <sheetName val="공사비예산서(토목분)"/>
      <sheetName val="설계"/>
      <sheetName val="품의서"/>
      <sheetName val="전신환매도율"/>
      <sheetName val="예정(3)"/>
      <sheetName val="동원(3)"/>
      <sheetName val="기별(종합)"/>
      <sheetName val="참고1.잔여수량(기계약기준)"/>
      <sheetName val="참고2.3개층 예상 투입수량"/>
      <sheetName val="노임단가"/>
      <sheetName val="Y-WORK"/>
      <sheetName val="2000전체분"/>
      <sheetName val="목표세부명세"/>
      <sheetName val="Sheet5"/>
      <sheetName val="guard(mac)"/>
      <sheetName val="사급자재"/>
      <sheetName val="대전-교대(A1-A2)"/>
      <sheetName val="수량산출내역1115"/>
      <sheetName val="교각1"/>
      <sheetName val="타공종이기"/>
      <sheetName val="공문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자판실행"/>
      <sheetName val="Sheet1"/>
      <sheetName val="2000.11월설계내역"/>
      <sheetName val="내역서(총)"/>
      <sheetName val="발신정보"/>
      <sheetName val="날개벽"/>
      <sheetName val="인부신상자료"/>
      <sheetName val="남양내역"/>
      <sheetName val="전체내역"/>
      <sheetName val="본선 토공 분배표"/>
      <sheetName val="P-산#1-1(WOWA1)"/>
      <sheetName val="공사비집계"/>
      <sheetName val="간선계산"/>
      <sheetName val="구조물철거타공정이월"/>
      <sheetName val="공통비"/>
      <sheetName val="기계내역"/>
      <sheetName val="BSD (2)"/>
      <sheetName val="DATA"/>
      <sheetName val="수입"/>
      <sheetName val="금융현황(BBCHP)"/>
      <sheetName val="KUNGDEVI"/>
      <sheetName val="VXXXXXXX"/>
      <sheetName val="tggwan(mac)"/>
      <sheetName val="일반공사"/>
      <sheetName val="토적표 (2)"/>
      <sheetName val="단가"/>
      <sheetName val="견적"/>
      <sheetName val="5. 간접 공사비 총괄"/>
      <sheetName val="설계명세서(선로)"/>
      <sheetName val="변경내역대비표(2)"/>
      <sheetName val="업무처리전"/>
      <sheetName val="물가시세"/>
      <sheetName val="실행"/>
      <sheetName val="차액보증"/>
      <sheetName val="5월"/>
      <sheetName val="원장갑지"/>
      <sheetName val="원가계산서  (2)"/>
      <sheetName val="창천동현금출납"/>
      <sheetName val="창천거래원장(1공구)"/>
      <sheetName val="1.토목공사"/>
      <sheetName val="2.레미콘"/>
      <sheetName val="3.목수"/>
      <sheetName val="4.반넬임대"/>
      <sheetName val="5.공구리"/>
      <sheetName val="6.미장,방수"/>
      <sheetName val="7.철근"/>
      <sheetName val="8.시멘트"/>
      <sheetName val="9.모래"/>
      <sheetName val="10.조적"/>
      <sheetName val="11.세멘벽돌"/>
      <sheetName val="12.적벽돌"/>
      <sheetName val="13.철물"/>
      <sheetName val="14.목재,석고보드"/>
      <sheetName val="15.PVC,스치로폴"/>
      <sheetName val="16.타일,타일시공"/>
      <sheetName val="17.창호"/>
      <sheetName val="18.목창호"/>
      <sheetName val="19.석공사"/>
      <sheetName val="20.유리"/>
      <sheetName val="21.도장"/>
      <sheetName val="22.도배,장판"/>
      <sheetName val="23.씽크,신발장"/>
      <sheetName val="24.책상,의자"/>
      <sheetName val="25.에어컨"/>
      <sheetName val="26.부대포장"/>
      <sheetName val="27.조경공사"/>
      <sheetName val="28.정화조"/>
      <sheetName val="29.전기공사"/>
      <sheetName val="30.설비공사"/>
      <sheetName val="31.도기"/>
      <sheetName val="32.수전"/>
      <sheetName val="33.배수배관용PVC"/>
      <sheetName val="34.지붕,치장유리"/>
      <sheetName val="35.준공후베란다샷시,유리"/>
      <sheetName val="36.현장관리비"/>
      <sheetName val="37.현장경비(식대)"/>
      <sheetName val="38.직영노임"/>
      <sheetName val="I一般比"/>
      <sheetName val="지급자재"/>
      <sheetName val="중기조종사 단위단가"/>
      <sheetName val="기계공사"/>
      <sheetName val="공사비총"/>
      <sheetName val="진접"/>
      <sheetName val="9GNG운반"/>
      <sheetName val="기계경비(시간당)"/>
      <sheetName val="램머"/>
      <sheetName val="일위대가(계측기설치)"/>
      <sheetName val="O_단가조사서"/>
      <sheetName val="SCHEDULE"/>
      <sheetName val="ELECTRIC"/>
      <sheetName val="CTEMCOST"/>
      <sheetName val="정부노임단가"/>
      <sheetName val="20관리비율"/>
      <sheetName val="2공구산출내역"/>
      <sheetName val="1,2공구원가계산서"/>
      <sheetName val="1공구산출내역서"/>
      <sheetName val="Sheet4"/>
      <sheetName val="기본단가표"/>
      <sheetName val="견적내역서"/>
      <sheetName val="입찰안"/>
      <sheetName val="J直材4"/>
      <sheetName val="입찰내역 발주처 양식"/>
      <sheetName val="B토목"/>
      <sheetName val="공사비증감"/>
      <sheetName val="부안일위"/>
      <sheetName val="시행가"/>
      <sheetName val="기성조서"/>
      <sheetName val="SULKEA"/>
      <sheetName val="잔수량(작성)"/>
      <sheetName val="정보매체A동"/>
      <sheetName val="일위대가(가설)"/>
      <sheetName val="관접합및부설"/>
      <sheetName val="슬래브수량"/>
      <sheetName val="장비당단가 (1)"/>
      <sheetName val="설산1.나"/>
      <sheetName val="본사S"/>
      <sheetName val="토사(PE)"/>
      <sheetName val="D-623D"/>
      <sheetName val="원가(합계)"/>
      <sheetName val="사업계획"/>
      <sheetName val="직재"/>
      <sheetName val="국공유지및사유지"/>
      <sheetName val="부표총괄"/>
      <sheetName val="ITC 현황"/>
      <sheetName val="특기사항"/>
      <sheetName val="하도내역 (철콘)"/>
      <sheetName val="일위대가목차"/>
      <sheetName val="견적대비표"/>
      <sheetName val="106C0300"/>
      <sheetName val="집계표(육상)"/>
      <sheetName val="변경현황"/>
      <sheetName val="주차구획선수량"/>
      <sheetName val="약품공급2"/>
      <sheetName val="목동1절주.bh01"/>
      <sheetName val="입출재고현황 (2)"/>
      <sheetName val="관리사무소"/>
      <sheetName val="해전배수"/>
      <sheetName val="001"/>
      <sheetName val="DATA2000"/>
      <sheetName val="날개벽(시점좌측)"/>
      <sheetName val="운반"/>
      <sheetName val="단중"/>
      <sheetName val="품셈표"/>
      <sheetName val="역T형"/>
      <sheetName val="토적1"/>
      <sheetName val="스포회원매출"/>
      <sheetName val="Eq. Mobilization"/>
      <sheetName val="공정관리"/>
      <sheetName val="COPING"/>
      <sheetName val="1.설계기준"/>
      <sheetName val="I.설계조건"/>
      <sheetName val="주형"/>
      <sheetName val="3.바닥판설계"/>
      <sheetName val="1.설계조건"/>
      <sheetName val="용수간선"/>
      <sheetName val="1호맨홀토공"/>
      <sheetName val="ROOMS"/>
      <sheetName val="A&amp;G"/>
      <sheetName val="OTHER OPERATING INCOME"/>
      <sheetName val="FOOD&amp;BEVERAGE"/>
      <sheetName val="MAINT. &amp; UTILITIES"/>
      <sheetName val="ENE-CAL 1"/>
      <sheetName val="화전내"/>
      <sheetName val="금융비용"/>
      <sheetName val="일위대가(여기까지)"/>
      <sheetName val="수로단위수량"/>
      <sheetName val="총괄내역서"/>
      <sheetName val="2000시행총괄"/>
      <sheetName val="청하배수"/>
      <sheetName val="도수로집계"/>
      <sheetName val="Sheet1 (2)"/>
      <sheetName val="Sheet2"/>
      <sheetName val="실행예산(97.12.17)"/>
      <sheetName val="T6-6(7)"/>
      <sheetName val="T6-6(6)"/>
      <sheetName val="이자계산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000000"/>
      <sheetName val="h-013211-2"/>
      <sheetName val="토목내역"/>
      <sheetName val="설계조건"/>
      <sheetName val="내역서 (2)"/>
      <sheetName val="설계내역"/>
      <sheetName val="교각계산"/>
      <sheetName val="U-TYPE(1)"/>
      <sheetName val="가로등기초"/>
      <sheetName val="HANDHOLE(2)"/>
      <sheetName val="PAD TR보호대기초"/>
      <sheetName val="증감내역서"/>
      <sheetName val="유림골조"/>
      <sheetName val="총괄표"/>
      <sheetName val="국내"/>
      <sheetName val="Ⅴ-2.공종별내역"/>
      <sheetName val="원가계산서"/>
      <sheetName val="제출내역 (2)"/>
      <sheetName val="공통비총괄표"/>
      <sheetName val=" "/>
      <sheetName val="유림콘도"/>
      <sheetName val="밸브설치"/>
      <sheetName val="전기"/>
      <sheetName val="WORK"/>
      <sheetName val="노임"/>
      <sheetName val="충주"/>
      <sheetName val="도급"/>
      <sheetName val="실행대비"/>
      <sheetName val="공사개요"/>
      <sheetName val="도급내역"/>
      <sheetName val="세부내역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200"/>
      <sheetName val="토공"/>
      <sheetName val="포장공"/>
      <sheetName val="설 계"/>
      <sheetName val="DATE"/>
      <sheetName val="PRICES"/>
      <sheetName val="jobhist"/>
      <sheetName val="OZ049E"/>
      <sheetName val="eq_data"/>
      <sheetName val="본부별사업계획2차"/>
      <sheetName val="출자한도"/>
      <sheetName val="현장"/>
      <sheetName val="현금"/>
      <sheetName val="1월"/>
      <sheetName val="관계주식"/>
      <sheetName val="남양구조시험동"/>
      <sheetName val="전기내역서"/>
      <sheetName val="A"/>
      <sheetName val="S003031"/>
      <sheetName val="단가일람"/>
      <sheetName val="단위량당중기"/>
      <sheetName val="설치공사"/>
      <sheetName val="일위대가(당초)"/>
      <sheetName val="2.냉난방설비공사"/>
      <sheetName val="건설실행"/>
      <sheetName val="6PILE  (돌출)"/>
      <sheetName val="안산기계장치"/>
      <sheetName val="부대내역"/>
      <sheetName val="변경내역_2차변경"/>
      <sheetName val="Sheet6"/>
      <sheetName val="준검 내역서"/>
      <sheetName val="입력시트"/>
      <sheetName val="준공조서갑지"/>
      <sheetName val="구간별관경"/>
      <sheetName val="식재인부"/>
      <sheetName val="옹벽일반수량"/>
      <sheetName val="준공전망(을)"/>
      <sheetName val="프라임 강변역(4,236)"/>
      <sheetName val="계화총괄"/>
      <sheetName val="계화배수(3대)"/>
      <sheetName val="청산공사"/>
      <sheetName val="산근"/>
      <sheetName val="기둥(원형)"/>
      <sheetName val="설비"/>
      <sheetName val="을"/>
      <sheetName val="원(토·조) (2)"/>
      <sheetName val="단위수량"/>
      <sheetName val="12용지"/>
      <sheetName val="기계경비 (2)"/>
      <sheetName val="2공구하도급내역서"/>
      <sheetName val="포장공사"/>
      <sheetName val="01노임적용기준"/>
      <sheetName val="2.도급기성명세서"/>
      <sheetName val="조명시설"/>
      <sheetName val="을지"/>
      <sheetName val="구천"/>
      <sheetName val="9월큰빛신고"/>
      <sheetName val="기계경비일람"/>
      <sheetName val="1,2,3,4,5단위수량"/>
      <sheetName val="부하(성남)"/>
      <sheetName val="층별물량산출"/>
      <sheetName val="TRE TABLE"/>
      <sheetName val="참조_세부공종코드"/>
      <sheetName val="일위대가표"/>
      <sheetName val="직접인건비"/>
      <sheetName val="직접경비"/>
      <sheetName val="우수"/>
      <sheetName val="신우"/>
      <sheetName val="BJJIN"/>
      <sheetName val="코드"/>
      <sheetName val="P.M 별"/>
      <sheetName val="인사자료총집계"/>
      <sheetName val="(C)원내역"/>
      <sheetName val="C3"/>
      <sheetName val="철탑재 준공물량"/>
      <sheetName val="영업2"/>
      <sheetName val="인천성심병원"/>
      <sheetName val="한강운반비"/>
      <sheetName val="CODE"/>
      <sheetName val="샘플표지"/>
      <sheetName val="s"/>
      <sheetName val="전정 수량표 (2)"/>
      <sheetName val="발전기계산서"/>
      <sheetName val="2.펌프장(사급자재)"/>
      <sheetName val="빗물받이(910-510-410)"/>
      <sheetName val="제출전체재노경"/>
      <sheetName val="내역 (2)"/>
      <sheetName val="아파트 "/>
      <sheetName val="일위"/>
      <sheetName val="집1"/>
      <sheetName val="N賃率-職"/>
      <sheetName val="결재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견적총괄"/>
      <sheetName val="계산총괄(소화)"/>
      <sheetName val="계산총괄(설비)"/>
      <sheetName val="계산내역(소화)"/>
      <sheetName val="계산내역(설비)"/>
      <sheetName val="품셈표"/>
      <sheetName val="품셈TABLE"/>
      <sheetName val="세부내역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"/>
      <sheetName val="원본"/>
      <sheetName val="집계"/>
      <sheetName val="내역서"/>
      <sheetName val="매입세"/>
      <sheetName val="집계 (하도)"/>
      <sheetName val="내역서 (하도)"/>
      <sheetName val="일반설비(임대)"/>
      <sheetName val="내역표지"/>
      <sheetName val="품셈TABLE"/>
      <sheetName val="계산내역(설비)"/>
      <sheetName val="#REF"/>
      <sheetName val="YANG"/>
      <sheetName val="9GNG운반"/>
      <sheetName val="하도급예산대비표"/>
      <sheetName val="하도급승인신청서"/>
      <sheetName val="표지"/>
      <sheetName val="갑지"/>
      <sheetName val="내역갑"/>
      <sheetName val="내역"/>
      <sheetName val="물량근거"/>
      <sheetName val="가스공량"/>
      <sheetName val="경보공량"/>
      <sheetName val="임대도기"/>
      <sheetName val="마감사양"/>
      <sheetName val="BID"/>
      <sheetName val="개요"/>
      <sheetName val="2공구내역"/>
      <sheetName val="7.경제성결과"/>
      <sheetName val="품셈표"/>
      <sheetName val="wall"/>
      <sheetName val="Front"/>
      <sheetName val="건축"/>
      <sheetName val="일위대가"/>
      <sheetName val="골조시행"/>
      <sheetName val="Total"/>
      <sheetName val="노임"/>
      <sheetName val="간접경상비"/>
      <sheetName val="설계내역서"/>
      <sheetName val="인사자료총집계"/>
      <sheetName val="별표 "/>
      <sheetName val="학생내역"/>
      <sheetName val="부대공Ⅱ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목동물량 (3)"/>
      <sheetName val="목동물량"/>
      <sheetName val="현대물량"/>
      <sheetName val="설 계"/>
      <sheetName val="주요항목별"/>
      <sheetName val="원본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표지"/>
      <sheetName val="도급표지 "/>
      <sheetName val="부대표지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내역갑지"/>
      <sheetName val="설계"/>
      <sheetName val="갑지"/>
      <sheetName val="#REF"/>
      <sheetName val="견적의뢰서"/>
      <sheetName val="전기공설계예산서"/>
      <sheetName val="공고"/>
      <sheetName val="공종분석"/>
      <sheetName val="MOTOR"/>
      <sheetName val="간선계산"/>
      <sheetName val="노무비"/>
      <sheetName val="교량전기"/>
      <sheetName val="예가표"/>
      <sheetName val="단가조사"/>
      <sheetName val="설계기준"/>
      <sheetName val="내역1"/>
      <sheetName val="내역분기"/>
      <sheetName val="전체_1설계"/>
      <sheetName val="JUCKEYK"/>
      <sheetName val="집계표(육상)"/>
      <sheetName val="지급자재"/>
      <sheetName val="갈현동"/>
      <sheetName val="단가조사서"/>
      <sheetName val="1.설계조건"/>
      <sheetName val="사급자재"/>
      <sheetName val="집계표"/>
      <sheetName val="내역서"/>
      <sheetName val="대전-교대(A1-A2)"/>
      <sheetName val="수량산출내역1115"/>
      <sheetName val="교각1"/>
      <sheetName val="타공종이기"/>
      <sheetName val="일위대가"/>
      <sheetName val="매출증대기준"/>
      <sheetName val="가격조사서"/>
      <sheetName val="단가일람"/>
      <sheetName val="단위량당중기"/>
      <sheetName val="5.전사투자계획종함안"/>
      <sheetName val="laroux"/>
      <sheetName val="부대표지(세)"/>
      <sheetName val="토목"/>
      <sheetName val="토목 (2)"/>
      <sheetName val="토목 (3)"/>
      <sheetName val="토목자재"/>
      <sheetName val="조경"/>
      <sheetName val="조경자재"/>
      <sheetName val="설비"/>
      <sheetName val="도급표지  (2)"/>
      <sheetName val="노임단가"/>
      <sheetName val="결과조달"/>
      <sheetName val="입찰안"/>
      <sheetName val="대비"/>
      <sheetName val="토목사급"/>
      <sheetName val="건축"/>
      <sheetName val="연결임시"/>
      <sheetName val="입출재고현황 (2)"/>
      <sheetName val="차액보증"/>
      <sheetName val="내역"/>
      <sheetName val="설 계"/>
      <sheetName val="조사"/>
      <sheetName val="투찰"/>
      <sheetName val="부대토공(투)"/>
      <sheetName val="부대철콘(투)"/>
      <sheetName val="INPUT"/>
      <sheetName val="제주노형(금액)"/>
      <sheetName val="일위대가목록"/>
      <sheetName val="일위대가목차"/>
      <sheetName val="터널조도"/>
      <sheetName val="매립"/>
      <sheetName val="도급내역서"/>
      <sheetName val="CON'C"/>
      <sheetName val="내역서2안"/>
      <sheetName val="Mc1"/>
      <sheetName val="정부노임단가"/>
      <sheetName val="골조시행"/>
      <sheetName val="총투입계"/>
      <sheetName val="인제내역"/>
      <sheetName val="예산명세서"/>
      <sheetName val="설계명세서"/>
      <sheetName val="자료입력"/>
      <sheetName val="준검 내역서"/>
      <sheetName val="000000"/>
      <sheetName val="기성고현황(변경1)"/>
      <sheetName val="기성고현황(변경2)"/>
      <sheetName val="집계"/>
      <sheetName val="토공(사기성)"/>
      <sheetName val="토공(관기성)"/>
      <sheetName val="토공(설변예정분)"/>
      <sheetName val="미기성현황(토공)"/>
      <sheetName val="철콘(사기성)"/>
      <sheetName val="직영노무비산근"/>
      <sheetName val="철콘(관기성)"/>
      <sheetName val="철콘(설변예정분)"/>
      <sheetName val="철콘(실행외)"/>
      <sheetName val="미기성현황(철콘)"/>
      <sheetName val="견적 (2)"/>
      <sheetName val="일위대가(출입)"/>
      <sheetName val="JUCK"/>
      <sheetName val="수량산출"/>
      <sheetName val="건축내역"/>
      <sheetName val="철거산출근거"/>
      <sheetName val="투찰가"/>
      <sheetName val="을"/>
      <sheetName val="일위대가(건축)"/>
      <sheetName val="수량-가로등"/>
      <sheetName val="관로내역원"/>
      <sheetName val="기초단가"/>
      <sheetName val="설명서 "/>
      <sheetName val="공사개요"/>
      <sheetName val="일위목록"/>
      <sheetName val="변경집계표"/>
      <sheetName val="단가 "/>
      <sheetName val="노임"/>
      <sheetName val="저"/>
      <sheetName val="수정2"/>
      <sheetName val="ELECTRIC"/>
      <sheetName val="CTEMCOST"/>
      <sheetName val="SCHEDULE"/>
      <sheetName val="부안일위"/>
      <sheetName val="준공조서갑지"/>
      <sheetName val="업무연락"/>
      <sheetName val="FJ단가"/>
      <sheetName val="7.지층별제원"/>
      <sheetName val="석재장조사"/>
      <sheetName val="DATA"/>
      <sheetName val="데이타"/>
      <sheetName val="공사비증감"/>
      <sheetName val="산근목록"/>
      <sheetName val="중기목록"/>
      <sheetName val="호표목록"/>
      <sheetName val="예산내역"/>
      <sheetName val="총괄수지표"/>
      <sheetName val="b_balju-단가단가단가"/>
      <sheetName val="단  가  대  비  표"/>
      <sheetName val="일  위  대  가  목  록"/>
      <sheetName val="간접비"/>
      <sheetName val="공문"/>
      <sheetName val="poolupdate"/>
      <sheetName val="전기혼잡제경비(45)"/>
      <sheetName val="보할공정"/>
      <sheetName val="BID"/>
      <sheetName val="9811"/>
      <sheetName val="Macro2"/>
      <sheetName val="Macro1"/>
      <sheetName val="수량산출조서"/>
      <sheetName val="토공정보"/>
      <sheetName val="CODE"/>
      <sheetName val="ABUT수량-A1"/>
      <sheetName val="Sheet1"/>
      <sheetName val="식재인부"/>
      <sheetName val="물량표"/>
      <sheetName val="일위대가(계측기설치)"/>
      <sheetName val="샘플표지"/>
      <sheetName val="금액내역서"/>
      <sheetName val="공사비총괄표"/>
      <sheetName val="일위대가표"/>
      <sheetName val="단위"/>
      <sheetName val="화전내"/>
      <sheetName val="6PILE  (돌출)"/>
      <sheetName val="J01"/>
      <sheetName val="단가"/>
      <sheetName val="대구1-8공구"/>
      <sheetName val="수량산출서 갑지"/>
      <sheetName val="작성"/>
      <sheetName val="산근1"/>
      <sheetName val="장비"/>
      <sheetName val="노무"/>
      <sheetName val="자재"/>
      <sheetName val="부표총괄"/>
      <sheetName val="금액"/>
      <sheetName val="SG"/>
      <sheetName val="물가대비표"/>
      <sheetName val="요율"/>
      <sheetName val="강병규"/>
      <sheetName val="조경유지관리"/>
      <sheetName val="조경식재굴취"/>
      <sheetName val="현장지지물물량"/>
      <sheetName val="파이프류"/>
      <sheetName val="구리토평1전기"/>
      <sheetName val="Eq. Mobilization"/>
      <sheetName val="기초코드"/>
      <sheetName val="BOX 본체"/>
      <sheetName val="단면 (2)"/>
      <sheetName val="내역5"/>
      <sheetName val="일반공사"/>
      <sheetName val="단위중량"/>
      <sheetName val="서울대규장각(가시설흙막이)"/>
      <sheetName val="KP1590_E"/>
      <sheetName val="Cash2"/>
      <sheetName val="Z"/>
      <sheetName val="DATE"/>
      <sheetName val="가로등내역서"/>
      <sheetName val="대치판정"/>
      <sheetName val="부대내역"/>
      <sheetName val="말뚝지지력산정"/>
      <sheetName val="인사자료총집계"/>
      <sheetName val="3.공통공사대비"/>
      <sheetName val="투찰추정"/>
      <sheetName val="수목단가"/>
      <sheetName val="시설수량표"/>
      <sheetName val="식재수량표"/>
      <sheetName val="자재단가"/>
      <sheetName val="등록자료"/>
      <sheetName val="매출현황"/>
      <sheetName val="입력정보"/>
      <sheetName val="PL FAX"/>
      <sheetName val="단위가격"/>
      <sheetName val="경영상태"/>
      <sheetName val="국공유지및사유지"/>
      <sheetName val="공사비예산서(토목분)"/>
      <sheetName val="산정표"/>
      <sheetName val="노무비 경비"/>
      <sheetName val="산재 안전"/>
      <sheetName val="DATA1"/>
      <sheetName val="간접비(최종)"/>
      <sheetName val="제경비율"/>
      <sheetName val="대,유,램"/>
      <sheetName val="기초자료"/>
      <sheetName val="조명시설"/>
      <sheetName val="ITEM"/>
      <sheetName val="표지"/>
      <sheetName val="입찰공내역(지급자재표기-옵션)"/>
      <sheetName val="토적표"/>
      <sheetName val="부대공Ⅱ"/>
      <sheetName val="견적서"/>
      <sheetName val="아파트 "/>
      <sheetName val="2000,9월 일위"/>
      <sheetName val="하부철근수량"/>
      <sheetName val="단"/>
      <sheetName val="적격점수&lt;300억미만&gt;"/>
      <sheetName val="시설물일위"/>
      <sheetName val="가설공사"/>
      <sheetName val="단가결정"/>
      <sheetName val="내역아"/>
      <sheetName val="울타리"/>
      <sheetName val="가스내역"/>
      <sheetName val="통장출금액"/>
      <sheetName val="S0"/>
      <sheetName val="설비원가"/>
      <sheetName val="Baby일위대가"/>
      <sheetName val="이토변실(A3-LINE)"/>
      <sheetName val="총괄내역서"/>
      <sheetName val="실행철강하도"/>
      <sheetName val="본사인상전"/>
      <sheetName val="돈암사업"/>
      <sheetName val="개요"/>
      <sheetName val="노임단가 (2)"/>
      <sheetName val="Sheet2 (2)"/>
      <sheetName val="일위_파일"/>
      <sheetName val="(사)판관비"/>
      <sheetName val="(사)손익"/>
      <sheetName val="3련 BOX"/>
      <sheetName val="설계내역서"/>
      <sheetName val="노임이"/>
      <sheetName val="COVER"/>
      <sheetName val="가설건물"/>
      <sheetName val="수목표준대가"/>
      <sheetName val="단가표"/>
      <sheetName val="토목산정"/>
      <sheetName val="쌍송교"/>
      <sheetName val="냉천부속동"/>
      <sheetName val="단면가정"/>
      <sheetName val="문학간접"/>
      <sheetName val="간접"/>
      <sheetName val="공사내역"/>
      <sheetName val="자  재"/>
      <sheetName val="건축외주"/>
      <sheetName val="내역서(교량)전체"/>
      <sheetName val="경산"/>
      <sheetName val="2000년1차"/>
      <sheetName val="제출내역 (2)"/>
      <sheetName val="조경일람"/>
      <sheetName val="Total"/>
      <sheetName val="세부내역서(소방)"/>
      <sheetName val="산출내역서"/>
      <sheetName val="토사(PE)"/>
      <sheetName val="설계가"/>
      <sheetName val="내2"/>
      <sheetName val="일반60"/>
      <sheetName val="Y-WORK"/>
      <sheetName val="구조물공"/>
      <sheetName val="부대공"/>
      <sheetName val="배수공"/>
      <sheetName val="토공"/>
      <sheetName val="포장공"/>
      <sheetName val="2공구산출내역"/>
      <sheetName val="기본입력"/>
      <sheetName val="104동"/>
      <sheetName val="당초"/>
      <sheetName val="건축공사실행"/>
      <sheetName val="소방"/>
      <sheetName val="10월"/>
      <sheetName val="주형"/>
      <sheetName val="기계경비"/>
      <sheetName val="서∼군(2)"/>
      <sheetName val="TEST1"/>
      <sheetName val="공사비"/>
      <sheetName val="품목납기"/>
      <sheetName val="잡비"/>
      <sheetName val="EP0618"/>
      <sheetName val="을(1차)"/>
      <sheetName val="I一般比"/>
      <sheetName val="구조물철거타공정이월"/>
      <sheetName val="01"/>
      <sheetName val="현장관리비 산출내역"/>
      <sheetName val="수안보-MBR1"/>
      <sheetName val="106C0300"/>
      <sheetName val="밸브설치"/>
      <sheetName val="신표지1"/>
      <sheetName val="용산1(해보)"/>
      <sheetName val="ilch"/>
      <sheetName val="사유서제출현황-2"/>
      <sheetName val="에너지동"/>
      <sheetName val="동일대내"/>
      <sheetName val="첨부도면 (2)"/>
      <sheetName val="지하4층"/>
      <sheetName val="신심사"/>
      <sheetName val="대차"/>
      <sheetName val="금융기관목록"/>
      <sheetName val="유림골조"/>
      <sheetName val="공통부대비"/>
      <sheetName val="J형측구단위수량"/>
      <sheetName val="바닥판"/>
      <sheetName val="입력DATA"/>
      <sheetName val="기자재비"/>
      <sheetName val="수량산출서"/>
      <sheetName val="손익현황(7.24)"/>
      <sheetName val="12.2차진행률처리(12월)(준공후)(도급실행반영)"/>
      <sheetName val="의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0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_AREA"/>
      <sheetName val="J01"/>
      <sheetName val="#REF"/>
      <sheetName val="장비"/>
      <sheetName val="위생기구"/>
      <sheetName val="관류"/>
      <sheetName val="밸브류"/>
      <sheetName val="소화기구"/>
      <sheetName val="기타 "/>
      <sheetName val="에너지동"/>
      <sheetName val="자동제어"/>
      <sheetName val="내역"/>
      <sheetName val="S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갈현동"/>
      <sheetName val="타사대비"/>
      <sheetName val="수원정자"/>
      <sheetName val="sextia"/>
      <sheetName val="마감비교(경산대수원)"/>
      <sheetName val="마감비교(석촌대비창동)"/>
      <sheetName val="수원비교"/>
      <sheetName val="동남아"/>
      <sheetName val="동남인상"/>
      <sheetName val="수원총괄표"/>
      <sheetName val="수원"/>
      <sheetName val="적용기준"/>
      <sheetName val="당사비교"/>
      <sheetName val="타사비"/>
      <sheetName val="양평수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토공"/>
      <sheetName val="철근콘크리트공"/>
      <sheetName val="지급자재"/>
      <sheetName val="DATA"/>
      <sheetName val="가격조사서"/>
      <sheetName val="3련 BOX"/>
      <sheetName val="MOTOR"/>
      <sheetName val="품의서"/>
      <sheetName val="내역(원안-대안)"/>
      <sheetName val="INPUT"/>
      <sheetName val="견적시담(송포2공구)"/>
      <sheetName val="2000년1차"/>
      <sheetName val="1.설계기준"/>
      <sheetName val="70%"/>
      <sheetName val="일반공사"/>
      <sheetName val="정부노임단가"/>
      <sheetName val="토공사"/>
      <sheetName val="조도계산서 (도서)"/>
      <sheetName val="대비"/>
      <sheetName val="001"/>
      <sheetName val="노임단가"/>
      <sheetName val="가로등내역서"/>
      <sheetName val="ilch"/>
      <sheetName val="내역서"/>
      <sheetName val="내역서 (06년치)"/>
      <sheetName val="단가조사"/>
      <sheetName val="Sheet2"/>
      <sheetName val="Requirement(Work Crew)"/>
      <sheetName val="안정검토"/>
      <sheetName val="설계조건"/>
      <sheetName val="차액보증"/>
      <sheetName val="현장지지물물량"/>
      <sheetName val="BSD (2)"/>
      <sheetName val="2000.11월설계내역"/>
      <sheetName val="철거폐쇄현황"/>
      <sheetName val="L_RPTA05_목록"/>
      <sheetName val="토공A"/>
      <sheetName val="날개벽수량표"/>
      <sheetName val="타공종이기"/>
      <sheetName val="공사비증감"/>
      <sheetName val="일반60"/>
      <sheetName val="전라부대"/>
      <sheetName val="출근부"/>
      <sheetName val="단가"/>
      <sheetName val="입찰안"/>
      <sheetName val="JUCK"/>
      <sheetName val="실행철강하도"/>
      <sheetName val="TYPE-B 평균H"/>
      <sheetName val="BJJIN"/>
      <sheetName val="역T형"/>
      <sheetName val="말뚝지지력산정"/>
      <sheetName val="토사(PE)"/>
      <sheetName val="COVER"/>
      <sheetName val="단가표 "/>
      <sheetName val="단위중량"/>
      <sheetName val="공사용침사지집계"/>
      <sheetName val="부대공"/>
      <sheetName val="포장공"/>
      <sheetName val="경비"/>
      <sheetName val="자료입력"/>
      <sheetName val="내역"/>
      <sheetName val="코드표"/>
      <sheetName val="ⴭⴭⴭⴭ"/>
      <sheetName val="ITEM"/>
      <sheetName val="내역표지"/>
      <sheetName val="Total"/>
      <sheetName val="일위대가"/>
      <sheetName val="갑지(추정)"/>
      <sheetName val="좌석배치도"/>
      <sheetName val="내역서(총)"/>
      <sheetName val="공통부대비"/>
      <sheetName val="청천내"/>
      <sheetName val="관리사무소"/>
      <sheetName val="giathanh1"/>
      <sheetName val="수목표준대가"/>
      <sheetName val="예산서"/>
      <sheetName val="A-4"/>
      <sheetName val="단면 (2)"/>
      <sheetName val="20관리비율"/>
      <sheetName val="준검 내역서"/>
      <sheetName val="#REF"/>
      <sheetName val="설비"/>
      <sheetName val="P.M 별"/>
      <sheetName val="본체"/>
      <sheetName val="wall"/>
      <sheetName val="CODE"/>
      <sheetName val="지진시"/>
      <sheetName val="일위대가목차"/>
      <sheetName val="c_balju"/>
      <sheetName val="인원계획-미화"/>
      <sheetName val="STORAGE"/>
      <sheetName val="조정금액결과표 (차수별)"/>
      <sheetName val="조명시설"/>
      <sheetName val="몰탈재료산출"/>
      <sheetName val="부대내역"/>
      <sheetName val="공사비예산서(토목분)"/>
      <sheetName val="전기일위대가"/>
      <sheetName val="기자재비"/>
      <sheetName val="설산1.나"/>
      <sheetName val="본사S"/>
      <sheetName val="부표총괄"/>
      <sheetName val="품셈1-17"/>
      <sheetName val="연결임시"/>
      <sheetName val="TEL"/>
      <sheetName val="원형1호맨홀토공수량"/>
      <sheetName val="법면"/>
      <sheetName val="구조물공"/>
      <sheetName val="중기일위대가"/>
      <sheetName val="배수공1"/>
      <sheetName val="건축공사"/>
      <sheetName val="기계내역"/>
      <sheetName val="을"/>
      <sheetName val="Sheet5"/>
      <sheetName val="안정검토(온1)"/>
      <sheetName val="교각1"/>
      <sheetName val="평균환율-USD"/>
      <sheetName val="직원동원SCH"/>
      <sheetName val="3BL공동구 수량"/>
      <sheetName val="Dae_Jiju"/>
      <sheetName val="Sikje_ingun"/>
      <sheetName val="TREE_D"/>
      <sheetName val="품목납기"/>
      <sheetName val="간접비"/>
      <sheetName val="설계서"/>
      <sheetName val="오산갈곳"/>
      <sheetName val="Sheet3"/>
      <sheetName val="WORK"/>
      <sheetName val="J01"/>
      <sheetName val="전등"/>
      <sheetName val="1월"/>
      <sheetName val="DATE"/>
      <sheetName val="ABUT수량-A1"/>
      <sheetName val="집수정"/>
      <sheetName val="표지판현황"/>
      <sheetName val="일위대가목록"/>
      <sheetName val="중기손료"/>
      <sheetName val="기초단가"/>
      <sheetName val="표지 (2)"/>
      <sheetName val="월별수입"/>
      <sheetName val="bearing"/>
      <sheetName val="전신환매도율"/>
      <sheetName val="BQ"/>
      <sheetName val="MACRO(MCC)"/>
      <sheetName val="단면(RW1)"/>
      <sheetName val="BOQ건축"/>
      <sheetName val="물량표"/>
      <sheetName val="집계표"/>
      <sheetName val="토목주소"/>
      <sheetName val="프랜트면허"/>
      <sheetName val="Sheet1"/>
      <sheetName val="TYPE1"/>
      <sheetName val="AS포장복구 "/>
      <sheetName val="WBS98"/>
      <sheetName val="선적일정"/>
      <sheetName val="IMP(MAIN)"/>
      <sheetName val="IMP (REACTOR)"/>
      <sheetName val="예산변경사항"/>
      <sheetName val="9GNG운반"/>
      <sheetName val="CFLOW"/>
      <sheetName val="SCH"/>
      <sheetName val="금액집계"/>
      <sheetName val="금액내역서"/>
      <sheetName val="명세서"/>
      <sheetName val="도"/>
      <sheetName val="05년"/>
      <sheetName val="투찰"/>
      <sheetName val=" 견적서"/>
      <sheetName val="대비표"/>
      <sheetName val="CTEMCOST"/>
      <sheetName val="SCHEDULE"/>
      <sheetName val="기초일위"/>
      <sheetName val="시설일위"/>
      <sheetName val="조명일위"/>
      <sheetName val="조명율표"/>
      <sheetName val="GRDBS"/>
      <sheetName val="공통가설"/>
      <sheetName val="SG"/>
      <sheetName val="수량집계"/>
      <sheetName val="총괄집계표"/>
      <sheetName val="품셈기준"/>
      <sheetName val="견적"/>
      <sheetName val="수량산출내역1115"/>
      <sheetName val="역T형교대(말뚝기초)"/>
      <sheetName val="건축내역"/>
      <sheetName val="내력서"/>
      <sheetName val="tggwan(mac)"/>
      <sheetName val="갑지"/>
      <sheetName val="전기"/>
      <sheetName val="Y-WORK"/>
      <sheetName val="재료비"/>
      <sheetName val="내역서비교"/>
      <sheetName val="자재일람"/>
      <sheetName val="대가(표)"/>
      <sheetName val="여흥"/>
      <sheetName val="문학간접"/>
      <sheetName val="간접"/>
      <sheetName val="기계경비"/>
      <sheetName val="전기,계장"/>
      <sheetName val="1.설계조건"/>
      <sheetName val="기초공"/>
      <sheetName val="기둥(원형)"/>
      <sheetName val="물가자료"/>
      <sheetName val="사급자재"/>
      <sheetName val="깨기집계"/>
      <sheetName val="Sheet1 (2)"/>
      <sheetName val="Sheet15"/>
      <sheetName val="단"/>
      <sheetName val="조경일람"/>
      <sheetName val="입력DATA"/>
      <sheetName val="바닥판"/>
      <sheetName val="현장관리비내역서"/>
      <sheetName val="봉양~조차장간고하개명(신설)"/>
      <sheetName val="물량산출근거"/>
      <sheetName val="별표 "/>
      <sheetName val="시설물일위"/>
      <sheetName val="BSD_(2)"/>
      <sheetName val="2000_11월설계내역"/>
      <sheetName val="3련_BOX"/>
      <sheetName val="1_설계기준"/>
      <sheetName val="조도계산서_(도서)"/>
      <sheetName val="내역서_(06년치)"/>
      <sheetName val="Requirement(Work_Crew)"/>
      <sheetName val="P_M_별"/>
      <sheetName val="단가표_"/>
      <sheetName val="TYPE-B_평균H"/>
      <sheetName val="3BL공동구_수량"/>
      <sheetName val="조정금액결과표_(차수별)"/>
      <sheetName val="단면_(2)"/>
      <sheetName val="준검_내역서"/>
      <sheetName val="설산1_나"/>
      <sheetName val="IMP_(REACTOR)"/>
      <sheetName val="_견적서"/>
      <sheetName val="표지_(2)"/>
      <sheetName val="AS포장복구_"/>
      <sheetName val="데이타"/>
      <sheetName val="토공(우물통,기타) "/>
      <sheetName val="H=9.70M"/>
      <sheetName val="type-F"/>
      <sheetName val="노무비"/>
      <sheetName val="설계예시"/>
      <sheetName val="수량산출(과속방지턱)"/>
      <sheetName val="노임"/>
      <sheetName val="6PILE  (돌출)"/>
      <sheetName val="98비정기소모"/>
      <sheetName val="경비_원본"/>
      <sheetName val="단면가정"/>
      <sheetName val="입력값"/>
      <sheetName val="설계기준 및 하중계산"/>
      <sheetName val="우배수"/>
      <sheetName val="XL4Poppy"/>
      <sheetName val="ETC"/>
      <sheetName val="단가대비표"/>
      <sheetName val="가공비"/>
      <sheetName val="유형처분"/>
      <sheetName val="1"/>
      <sheetName val="10"/>
      <sheetName val="11"/>
      <sheetName val="12"/>
      <sheetName val="13"/>
      <sheetName val="14"/>
      <sheetName val="15"/>
      <sheetName val="16"/>
      <sheetName val="2"/>
      <sheetName val="3"/>
      <sheetName val="4"/>
      <sheetName val="5"/>
      <sheetName val="6"/>
      <sheetName val="7"/>
      <sheetName val="8"/>
      <sheetName val="9"/>
      <sheetName val="6호기"/>
      <sheetName val="현장관리비"/>
      <sheetName val="원가계산서"/>
      <sheetName val="단가산출2"/>
      <sheetName val="단가 및 재료비"/>
      <sheetName val="단가산출1"/>
      <sheetName val="수량산출"/>
      <sheetName val="COPING"/>
      <sheetName val="도급FORM"/>
      <sheetName val="2공구산출내역"/>
      <sheetName val="Sheet4"/>
      <sheetName val="공사비총괄표"/>
      <sheetName val="단가산출"/>
      <sheetName val="인건비"/>
      <sheetName val="기계경비(시간당)"/>
      <sheetName val="램머"/>
      <sheetName val="FRT_O"/>
      <sheetName val="FAB_I"/>
      <sheetName val="공사개요"/>
      <sheetName val="---FAB#1업무일지---"/>
      <sheetName val="장비외유류불출대장"/>
      <sheetName val="입력시트"/>
      <sheetName val="퇴직자급여"/>
      <sheetName val="코드목록"/>
      <sheetName val="급여지급자"/>
      <sheetName val="급여총대장"/>
      <sheetName val="급여변동"/>
      <sheetName val="직원명부"/>
      <sheetName val="급여수정"/>
      <sheetName val="인사이동"/>
      <sheetName val="card1"/>
      <sheetName val="일위대가표48"/>
      <sheetName val="000000"/>
      <sheetName val="POL6차-PIPING"/>
      <sheetName val="1.관로"/>
      <sheetName val="9509"/>
      <sheetName val="가시설수량"/>
      <sheetName val="단위수량"/>
      <sheetName val="Macro1"/>
      <sheetName val="중기사용료"/>
      <sheetName val="여주,이천(명세)"/>
      <sheetName val="DATA1"/>
      <sheetName val="대전-교대(A1-A2)"/>
      <sheetName val="공통비"/>
      <sheetName val="토목(대안)"/>
      <sheetName val="코드"/>
      <sheetName val="VXXXXXXX"/>
      <sheetName val="사급자재총괄"/>
      <sheetName val="전압강하계산"/>
      <sheetName val="D-3503"/>
      <sheetName val="상-교대(A1-A2)"/>
      <sheetName val="예정(3)"/>
      <sheetName val="동원(3)"/>
      <sheetName val="기성집계"/>
      <sheetName val="개발운영비청구"/>
      <sheetName val="설계명세"/>
      <sheetName val="협조전"/>
      <sheetName val="암거"/>
      <sheetName val="배수공"/>
      <sheetName val="낙찰표"/>
      <sheetName val="Cost bd-&quot;A&quot;"/>
      <sheetName val="CONCRETE"/>
      <sheetName val="2016년01월 공무정산서{신갈우회도로}"/>
      <sheetName val="일위대가표"/>
      <sheetName val="OZ049E"/>
      <sheetName val="산근"/>
      <sheetName val="공량산출서"/>
      <sheetName val="LOPCALC"/>
      <sheetName val="1,2공구원가계산서"/>
      <sheetName val="1공구산출내역서"/>
      <sheetName val="교통표지판수량집계표"/>
      <sheetName val="I一般比"/>
      <sheetName val="계열사현황종합"/>
      <sheetName val="개요"/>
      <sheetName val="조건표"/>
      <sheetName val="옹벽기초자료"/>
      <sheetName val="중기사용료산출근거"/>
      <sheetName val="N賃率-職"/>
      <sheetName val="실행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내역표지"/>
      <sheetName val="부대표지(세)"/>
      <sheetName val="도급표지 "/>
      <sheetName val="부대표지"/>
      <sheetName val="토목"/>
      <sheetName val="토목 (2)"/>
      <sheetName val="토목 (3)"/>
      <sheetName val="토목자재"/>
      <sheetName val="조경"/>
      <sheetName val="조경자재"/>
      <sheetName val="설비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도급표지  (2)"/>
      <sheetName val="내역갑지"/>
      <sheetName val="일위대가"/>
      <sheetName val="#REF"/>
      <sheetName val="MOTOR"/>
      <sheetName val="노임단가"/>
      <sheetName val="결과조달"/>
      <sheetName val="입찰안"/>
      <sheetName val="대비"/>
      <sheetName val="설계"/>
      <sheetName val="견적의뢰서"/>
      <sheetName val="토목사급"/>
      <sheetName val="건축"/>
      <sheetName val="건축설비"/>
      <sheetName val="내역서"/>
      <sheetName val="연결임시"/>
      <sheetName val="입출재고현황 (2)"/>
      <sheetName val="차액보증"/>
      <sheetName val="내역"/>
      <sheetName val="설 계"/>
      <sheetName val="조사"/>
      <sheetName val="투찰"/>
      <sheetName val="부대토공(투)"/>
      <sheetName val="부대철콘(투)"/>
      <sheetName val="INPUT"/>
      <sheetName val="제주노형(금액)"/>
      <sheetName val="일위대가목차"/>
      <sheetName val="일위대가목록"/>
      <sheetName val="도급내역서"/>
      <sheetName val="세로"/>
      <sheetName val="토  목"/>
      <sheetName val="조  경"/>
      <sheetName val="전 기"/>
      <sheetName val="건  축"/>
      <sheetName val="기계"/>
      <sheetName val="제어계측"/>
      <sheetName val="갑지"/>
      <sheetName val="전기공설계예산서"/>
      <sheetName val="공고"/>
      <sheetName val="공종분석"/>
      <sheetName val="간선계산"/>
      <sheetName val="노무비"/>
      <sheetName val="교량전기"/>
      <sheetName val="예가표"/>
      <sheetName val="단가조사"/>
      <sheetName val="내역서2안"/>
      <sheetName val="CON'C"/>
      <sheetName val="인제내역"/>
      <sheetName val="골조시행"/>
      <sheetName val="단가조사서"/>
      <sheetName val="예산명세서"/>
      <sheetName val="설계명세서"/>
      <sheetName val="자료입력"/>
      <sheetName val="Mc1"/>
      <sheetName val="정부노임단가"/>
      <sheetName val="견적 (2)"/>
      <sheetName val="총투입계"/>
      <sheetName val="집계표"/>
      <sheetName val="준검 내역서"/>
      <sheetName val="일위대가(출입)"/>
      <sheetName val="일위대가(건축)"/>
      <sheetName val="작성"/>
      <sheetName val="JUCK"/>
      <sheetName val="수량산출"/>
      <sheetName val="건축내역"/>
      <sheetName val="을"/>
      <sheetName val="준공조서갑지"/>
      <sheetName val="철거산출근거"/>
      <sheetName val="투찰가"/>
      <sheetName val="DATA"/>
      <sheetName val="데이타"/>
      <sheetName val="예산내역"/>
      <sheetName val="총괄수지표"/>
      <sheetName val="b_balju-단가단가단가"/>
      <sheetName val="보할공정"/>
      <sheetName val="BID"/>
      <sheetName val="수량-가로등"/>
      <sheetName val="관로내역원"/>
      <sheetName val="기초단가"/>
      <sheetName val="설명서 "/>
      <sheetName val="공사개요"/>
      <sheetName val="일위목록"/>
      <sheetName val="설계기준"/>
      <sheetName val="내역1"/>
      <sheetName val="1.설계조건"/>
      <sheetName val="전체_1설계"/>
      <sheetName val="JUCKEYK"/>
      <sheetName val="집계표(육상)"/>
      <sheetName val="지급자재"/>
      <sheetName val="내역분기"/>
      <sheetName val="갈현동"/>
      <sheetName val="000000"/>
      <sheetName val="기성고현황(변경1)"/>
      <sheetName val="기성고현황(변경2)"/>
      <sheetName val="집계"/>
      <sheetName val="토공(사기성)"/>
      <sheetName val="토공(관기성)"/>
      <sheetName val="토공(설변예정분)"/>
      <sheetName val="미기성현황(토공)"/>
      <sheetName val="철콘(사기성)"/>
      <sheetName val="직영노무비산근"/>
      <sheetName val="철콘(관기성)"/>
      <sheetName val="철콘(설변예정분)"/>
      <sheetName val="철콘(실행외)"/>
      <sheetName val="미기성현황(철콘)"/>
      <sheetName val="타공종이기"/>
      <sheetName val="매출증대기준"/>
      <sheetName val="가격조사서"/>
      <sheetName val="단가일람"/>
      <sheetName val="단위량당중기"/>
      <sheetName val="5.전사투자계획종함안"/>
      <sheetName val="사급자재"/>
      <sheetName val="대전-교대(A1-A2)"/>
      <sheetName val="수량산출내역1115"/>
      <sheetName val="교각1"/>
      <sheetName val="매립"/>
      <sheetName val="Macro2"/>
      <sheetName val="Macro1"/>
      <sheetName val="수량산출서 갑지"/>
      <sheetName val="산근1"/>
      <sheetName val="장비"/>
      <sheetName val="노무"/>
      <sheetName val="자재"/>
      <sheetName val="공사비총괄표"/>
      <sheetName val="FJ단가"/>
      <sheetName val="7.지층별제원"/>
      <sheetName val="단  가  대  비  표"/>
      <sheetName val="일  위  대  가  목  록"/>
      <sheetName val="9811"/>
      <sheetName val="일위대가표"/>
      <sheetName val="단위"/>
      <sheetName val="단가 "/>
      <sheetName val="노임"/>
      <sheetName val="저"/>
      <sheetName val="석재장조사"/>
      <sheetName val="부표총괄"/>
      <sheetName val="화전내"/>
      <sheetName val="6PILE  (돌출)"/>
      <sheetName val="산근목록"/>
      <sheetName val="중기목록"/>
      <sheetName val="호표목록"/>
      <sheetName val="J01"/>
      <sheetName val="단가"/>
      <sheetName val="간접비"/>
      <sheetName val="터널조도"/>
      <sheetName val="공사비증감"/>
      <sheetName val="변경집계표"/>
      <sheetName val="전기혼잡제경비(45)"/>
      <sheetName val="수정2"/>
      <sheetName val="DATE"/>
      <sheetName val="하부철근수량"/>
      <sheetName val="단"/>
      <sheetName val="강병규"/>
      <sheetName val="대구1-8공구"/>
      <sheetName val="인사자료총집계"/>
      <sheetName val="3.공통공사대비"/>
      <sheetName val="가로등내역서"/>
      <sheetName val="대치판정"/>
      <sheetName val="금액내역서"/>
      <sheetName val="적격점수&lt;300억미만&gt;"/>
      <sheetName val="견적서"/>
      <sheetName val="아파트 "/>
      <sheetName val="내역5"/>
      <sheetName val="등록자료"/>
      <sheetName val="매출현황"/>
      <sheetName val="입력정보"/>
      <sheetName val="2000,9월 일위"/>
      <sheetName val="수목단가"/>
      <sheetName val="시설수량표"/>
      <sheetName val="식재수량표"/>
      <sheetName val="자재단가"/>
      <sheetName val="부대내역"/>
      <sheetName val="말뚝지지력산정"/>
      <sheetName val="투찰추정"/>
      <sheetName val="부안일위"/>
      <sheetName val="ELECTRIC"/>
      <sheetName val="CTEMCOST"/>
      <sheetName val="SCHEDULE"/>
      <sheetName val="poolupdate"/>
      <sheetName val="업무연락"/>
      <sheetName val="공문"/>
      <sheetName val="식재인부"/>
      <sheetName val="시설물일위"/>
      <sheetName val="가설공사"/>
      <sheetName val="단가결정"/>
      <sheetName val="내역아"/>
      <sheetName val="울타리"/>
      <sheetName val="가스내역"/>
      <sheetName val="통장출금액"/>
      <sheetName val="S0"/>
      <sheetName val="ITEM"/>
      <sheetName val="설비원가"/>
      <sheetName val="표지"/>
      <sheetName val="Baby일위대가"/>
      <sheetName val="이토변실(A3-LINE)"/>
      <sheetName val="실행철강하도"/>
      <sheetName val="본사인상전"/>
      <sheetName val="돈암사업"/>
      <sheetName val="개요"/>
      <sheetName val="노임단가 (2)"/>
      <sheetName val="총괄내역서"/>
      <sheetName val="Sheet2 (2)"/>
      <sheetName val="ABUT수량-A1"/>
      <sheetName val="문학간접"/>
      <sheetName val="간접"/>
      <sheetName val="일반60"/>
      <sheetName val="(사)판관비"/>
      <sheetName val="(사)손익"/>
      <sheetName val="단면가정"/>
      <sheetName val="냉천부속동"/>
      <sheetName val="소방"/>
      <sheetName val="Sheet1"/>
      <sheetName val="가설건물"/>
      <sheetName val="쌍송교"/>
      <sheetName val="3련 BOX"/>
      <sheetName val="수량산출조서"/>
      <sheetName val="토공정보"/>
      <sheetName val="CODE"/>
      <sheetName val="물량표"/>
      <sheetName val="설계내역서"/>
      <sheetName val="노임이"/>
      <sheetName val="COVER"/>
      <sheetName val="수목표준대가"/>
      <sheetName val="단가표"/>
      <sheetName val="토목산정"/>
      <sheetName val="공사내역"/>
      <sheetName val="자  재"/>
      <sheetName val="건축외주"/>
      <sheetName val="내역서(교량)전체"/>
      <sheetName val="경산"/>
      <sheetName val="2000년1차"/>
      <sheetName val="제출내역 (2)"/>
      <sheetName val="조경일람"/>
      <sheetName val="Total"/>
      <sheetName val="세부내역서(소방)"/>
      <sheetName val="Y-WORK"/>
      <sheetName val="일위_파일"/>
      <sheetName val="내2"/>
      <sheetName val="기본입력"/>
      <sheetName val="104동"/>
      <sheetName val="산출내역서"/>
      <sheetName val="일반공사"/>
      <sheetName val="토사(PE)"/>
      <sheetName val="설계가"/>
      <sheetName val="2공구산출내역"/>
      <sheetName val="구조물공"/>
      <sheetName val="부대공"/>
      <sheetName val="배수공"/>
      <sheetName val="토공"/>
      <sheetName val="포장공"/>
      <sheetName val="10월"/>
      <sheetName val="기계경비"/>
      <sheetName val="건축공사실행"/>
      <sheetName val="서∼군(2)"/>
      <sheetName val="TEST1"/>
      <sheetName val="소비자가"/>
      <sheetName val="단면 (2)"/>
      <sheetName val="공사비"/>
      <sheetName val="품목납기"/>
      <sheetName val="잡비"/>
      <sheetName val="당초"/>
      <sheetName val="토목변경"/>
      <sheetName val="사업수지"/>
      <sheetName val="단가대비"/>
      <sheetName val="주형"/>
      <sheetName val="남양시작동자105노65기1.3화1.2"/>
      <sheetName val="현장관리비"/>
      <sheetName val="수목데이타"/>
      <sheetName val="음성방향"/>
      <sheetName val="대목"/>
      <sheetName val="__MAIN"/>
      <sheetName val="공종목록표"/>
      <sheetName val="식재일위대가"/>
      <sheetName val="일위대가(계측기설치)"/>
      <sheetName val="금액"/>
      <sheetName val="물가대비표"/>
      <sheetName val="요율"/>
      <sheetName val="단위중량"/>
      <sheetName val="서울대규장각(가시설흙막이)"/>
      <sheetName val="파이프류"/>
      <sheetName val="샘플표지"/>
      <sheetName val="SG"/>
      <sheetName val="구리토평1전기"/>
      <sheetName val="조경유지관리"/>
      <sheetName val="조경식재굴취"/>
      <sheetName val="현장지지물물량"/>
      <sheetName val="Eq. Mobilization"/>
      <sheetName val="BOX 본체"/>
      <sheetName val="PL FAX"/>
      <sheetName val="단위가격"/>
      <sheetName val="기초코드"/>
      <sheetName val="경영상태"/>
      <sheetName val="국공유지및사유지"/>
      <sheetName val="공사비예산서(토목분)"/>
      <sheetName val="Cash2"/>
      <sheetName val="Z"/>
      <sheetName val="KP1590_E"/>
      <sheetName val="DATA1"/>
      <sheetName val="산정표"/>
      <sheetName val="노무비 경비"/>
      <sheetName val="산재 안전"/>
      <sheetName val="부하LOAD"/>
      <sheetName val="기성2"/>
      <sheetName val="업무처리전"/>
      <sheetName val="토목내역서 (도급단가)"/>
      <sheetName val="터파기및재료"/>
      <sheetName val="성남여성복지내역"/>
      <sheetName val=""/>
      <sheetName val="플랜트 설치"/>
      <sheetName val="Requirement(Work Crew)"/>
      <sheetName val="예산M11A"/>
      <sheetName val="일위대가(4층원격)"/>
      <sheetName val="1-1"/>
      <sheetName val="전기일위대가"/>
      <sheetName val="공통(20-91)"/>
      <sheetName val="전차선로 물량표"/>
      <sheetName val="한강운반비"/>
      <sheetName val="특별교실"/>
      <sheetName val="Assumptions"/>
      <sheetName val="Int-Invst"/>
      <sheetName val="Disclosure"/>
      <sheetName val="Select"/>
      <sheetName val="조도계산서 (도서)"/>
      <sheetName val="BSD (2)"/>
      <sheetName val="우수"/>
      <sheetName val="전기"/>
      <sheetName val="G.R300경비"/>
      <sheetName val="기계경비(시간당)"/>
      <sheetName val="램머"/>
      <sheetName val="토공사"/>
      <sheetName val="단가대비표_기존"/>
      <sheetName val="단가조사_신규"/>
      <sheetName val="__407800_1_c___data___________2"/>
      <sheetName val="기준FACTOR"/>
      <sheetName val="__407800_1_c___data___________3"/>
      <sheetName val="__407800_1_c___data___________4"/>
      <sheetName val="횡배수관"/>
      <sheetName val="단가품셈"/>
      <sheetName val="산출내역서집계표"/>
      <sheetName val="Sheet1 (2)"/>
      <sheetName val="MEXICO-C"/>
      <sheetName val="L_RPTA05_목록"/>
      <sheetName val="1"/>
      <sheetName val="개산공사비"/>
      <sheetName val="SAM"/>
      <sheetName val="기안"/>
      <sheetName val="계약내역(2)"/>
      <sheetName val="건축원가"/>
      <sheetName val="C1.공사개요"/>
      <sheetName val="A1.스케쥴"/>
      <sheetName val="U-TYPE(1)"/>
      <sheetName val="장비집계"/>
      <sheetName val="WORK"/>
      <sheetName val="123"/>
      <sheetName val="공사비내역 p1"/>
      <sheetName val="내역서1999.8최종"/>
      <sheetName val="단가조사-2"/>
      <sheetName val="총괄"/>
      <sheetName val="Sheet16 (2)"/>
      <sheetName val="직노"/>
      <sheetName val="다이꾸"/>
      <sheetName val="__407800_1_c___data___________5"/>
      <sheetName val="__407800_1_c___data___________6"/>
      <sheetName val="발신정보"/>
      <sheetName val="96작생능"/>
      <sheetName val="시작4"/>
      <sheetName val="단가산출서"/>
      <sheetName val="날개벽수량표"/>
    </sheetNames>
    <definedNames>
      <definedName name="DUCT_GONG"/>
      <definedName name="Macro10"/>
      <definedName name="Macro12"/>
      <definedName name="Macro13"/>
      <definedName name="Macro14"/>
      <definedName name="Macro2"/>
      <definedName name="Macro5"/>
      <definedName name="Macro6"/>
      <definedName name="Macro7"/>
      <definedName name="Macro8"/>
      <definedName name="Macro9" sheetId="344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2606-5CE9-4A42-AD06-A79291138867}">
  <sheetPr>
    <tabColor rgb="FFFFFF00"/>
    <pageSetUpPr fitToPage="1"/>
  </sheetPr>
  <dimension ref="A1:CW73"/>
  <sheetViews>
    <sheetView showZeros="0" tabSelected="1" view="pageBreakPreview" topLeftCell="A22" zoomScaleNormal="115" zoomScaleSheetLayoutView="100" workbookViewId="0">
      <selection activeCell="A64" sqref="A64"/>
    </sheetView>
  </sheetViews>
  <sheetFormatPr defaultRowHeight="13.5"/>
  <cols>
    <col min="1" max="1" width="5.88671875" style="63" customWidth="1"/>
    <col min="2" max="4" width="2.44140625" style="64" customWidth="1"/>
    <col min="5" max="5" width="2.44140625" style="65" customWidth="1"/>
    <col min="6" max="6" width="2.33203125" style="65" customWidth="1"/>
    <col min="7" max="7" width="1.44140625" style="65" customWidth="1"/>
    <col min="8" max="12" width="2.33203125" style="66" customWidth="1"/>
    <col min="13" max="16" width="2.33203125" style="65" customWidth="1"/>
    <col min="17" max="18" width="2.33203125" style="67" customWidth="1"/>
    <col min="19" max="19" width="3.109375" style="67" customWidth="1"/>
    <col min="20" max="35" width="3.44140625" style="65" customWidth="1"/>
    <col min="36" max="36" width="2.33203125" style="65" customWidth="1"/>
    <col min="37" max="37" width="3" style="65" customWidth="1"/>
    <col min="38" max="38" width="4" style="70" customWidth="1"/>
    <col min="39" max="40" width="3" style="68" customWidth="1"/>
    <col min="41" max="47" width="2.44140625" style="68" customWidth="1"/>
    <col min="48" max="48" width="3" style="68" customWidth="1"/>
    <col min="49" max="51" width="2.33203125" style="68" customWidth="1"/>
    <col min="52" max="52" width="3" style="68" customWidth="1"/>
    <col min="53" max="53" width="2.33203125" style="69" customWidth="1"/>
    <col min="54" max="54" width="4.77734375" style="69" customWidth="1"/>
    <col min="55" max="55" width="8.88671875" style="5"/>
    <col min="56" max="70" width="2.77734375" style="5" customWidth="1"/>
    <col min="71" max="87" width="2.88671875" style="5" customWidth="1"/>
    <col min="88" max="88" width="8.88671875" style="5"/>
    <col min="89" max="90" width="4.5546875" style="5" customWidth="1"/>
    <col min="91" max="91" width="9.33203125" style="5" customWidth="1"/>
    <col min="92" max="92" width="5.33203125" style="5" customWidth="1"/>
    <col min="93" max="93" width="8.44140625" style="5" customWidth="1"/>
    <col min="94" max="94" width="15.109375" style="5" customWidth="1"/>
    <col min="95" max="95" width="7" style="5" customWidth="1"/>
    <col min="96" max="96" width="6.6640625" style="5" customWidth="1"/>
    <col min="97" max="97" width="4.5546875" style="5" customWidth="1"/>
    <col min="98" max="98" width="15.77734375" style="5" customWidth="1"/>
    <col min="99" max="100" width="8.88671875" style="5"/>
    <col min="101" max="101" width="22.6640625" style="5" customWidth="1"/>
  </cols>
  <sheetData>
    <row r="1" spans="1:101" ht="22.15" customHeight="1">
      <c r="A1" s="79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1"/>
      <c r="S1" s="1"/>
      <c r="T1" s="2"/>
      <c r="U1" s="2"/>
      <c r="V1" s="90">
        <f>관리자!V1</f>
        <v>0</v>
      </c>
      <c r="W1" s="91"/>
      <c r="X1" s="91"/>
      <c r="Y1" s="91"/>
      <c r="Z1" s="91"/>
      <c r="AA1" s="91"/>
      <c r="AB1" s="93" t="s">
        <v>2</v>
      </c>
      <c r="AC1" s="94"/>
      <c r="AD1" s="94"/>
      <c r="AE1" s="94"/>
      <c r="AF1" s="94"/>
      <c r="AG1" s="94"/>
      <c r="AH1" s="94"/>
      <c r="AI1" s="94"/>
      <c r="AJ1" s="94"/>
      <c r="AK1" s="94"/>
      <c r="AL1" s="3"/>
      <c r="AM1" s="4"/>
      <c r="AN1" s="4"/>
      <c r="AO1" s="96" t="s">
        <v>3</v>
      </c>
      <c r="AP1" s="97"/>
      <c r="AQ1" s="98"/>
      <c r="AR1" s="96" t="s">
        <v>4</v>
      </c>
      <c r="AS1" s="97"/>
      <c r="AT1" s="97"/>
      <c r="AU1" s="98"/>
      <c r="AV1" s="76" t="s">
        <v>5</v>
      </c>
      <c r="AW1" s="77"/>
      <c r="AX1" s="77"/>
      <c r="AY1" s="77"/>
      <c r="AZ1" s="77"/>
      <c r="BA1" s="77"/>
      <c r="BB1" s="78"/>
    </row>
    <row r="2" spans="1:101" ht="22.15" customHeight="1" thickBot="1">
      <c r="A2" s="79" t="s">
        <v>6</v>
      </c>
      <c r="B2" s="80"/>
      <c r="C2" s="80"/>
      <c r="D2" s="80"/>
      <c r="E2" s="81"/>
      <c r="F2" s="82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  <c r="R2" s="1"/>
      <c r="S2" s="1"/>
      <c r="T2" s="2"/>
      <c r="U2" s="2"/>
      <c r="V2" s="92"/>
      <c r="W2" s="92"/>
      <c r="X2" s="92"/>
      <c r="Y2" s="92"/>
      <c r="Z2" s="92"/>
      <c r="AA2" s="92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3"/>
      <c r="AM2" s="4"/>
      <c r="AN2" s="4"/>
      <c r="AO2" s="85"/>
      <c r="AP2" s="86"/>
      <c r="AQ2" s="87"/>
      <c r="AR2" s="88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101" ht="22.15" customHeight="1" thickTop="1">
      <c r="A3" s="79" t="s">
        <v>7</v>
      </c>
      <c r="B3" s="80"/>
      <c r="C3" s="80"/>
      <c r="D3" s="80"/>
      <c r="E3" s="81"/>
      <c r="F3" s="82" t="s">
        <v>8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6"/>
      <c r="S3" s="1"/>
      <c r="T3" s="2"/>
      <c r="U3" s="2"/>
      <c r="V3" s="114" t="s">
        <v>9</v>
      </c>
      <c r="W3" s="114"/>
      <c r="X3" s="114"/>
      <c r="Y3" s="114"/>
      <c r="Z3" s="114"/>
      <c r="AA3" s="115">
        <f>관리자!AA3</f>
        <v>0</v>
      </c>
      <c r="AB3" s="116"/>
      <c r="AC3" s="116"/>
      <c r="AD3" s="116"/>
      <c r="AE3" s="116"/>
      <c r="AF3" s="7" t="s">
        <v>10</v>
      </c>
      <c r="AG3" s="115">
        <f>관리자!AG3</f>
        <v>0</v>
      </c>
      <c r="AH3" s="116"/>
      <c r="AI3" s="116"/>
      <c r="AJ3" s="116"/>
      <c r="AK3" s="116"/>
      <c r="AL3" s="3"/>
      <c r="AM3" s="4"/>
      <c r="AN3" s="4"/>
      <c r="AO3" s="112" t="s">
        <v>11</v>
      </c>
      <c r="AP3" s="80"/>
      <c r="AQ3" s="80"/>
      <c r="AR3" s="80"/>
      <c r="AS3" s="80"/>
      <c r="AT3" s="80"/>
      <c r="AU3" s="81"/>
      <c r="AV3" s="110"/>
      <c r="AW3" s="111"/>
      <c r="AX3" s="111"/>
      <c r="AY3" s="111"/>
      <c r="AZ3" s="111"/>
      <c r="BA3" s="111"/>
      <c r="BB3" s="111"/>
    </row>
    <row r="4" spans="1:101" ht="22.15" customHeight="1">
      <c r="A4" s="79" t="s">
        <v>12</v>
      </c>
      <c r="B4" s="100"/>
      <c r="C4" s="100"/>
      <c r="D4" s="100"/>
      <c r="E4" s="101"/>
      <c r="F4" s="82" t="str">
        <f>관리자!F4</f>
        <v>고 병 규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6"/>
      <c r="S4" s="1"/>
      <c r="T4" s="2"/>
      <c r="U4" s="2"/>
      <c r="V4" s="8"/>
      <c r="W4" s="8"/>
      <c r="X4" s="8"/>
      <c r="Y4" s="8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3"/>
      <c r="AM4" s="4"/>
      <c r="AN4" s="4"/>
      <c r="AO4" s="112" t="s">
        <v>13</v>
      </c>
      <c r="AP4" s="80"/>
      <c r="AQ4" s="80"/>
      <c r="AR4" s="80"/>
      <c r="AS4" s="80"/>
      <c r="AT4" s="80"/>
      <c r="AU4" s="81"/>
      <c r="AV4" s="110"/>
      <c r="AW4" s="111"/>
      <c r="AX4" s="111"/>
      <c r="AY4" s="111"/>
      <c r="AZ4" s="111"/>
      <c r="BA4" s="111"/>
      <c r="BB4" s="111"/>
    </row>
    <row r="5" spans="1:101" ht="22.15" customHeight="1">
      <c r="A5" s="79" t="s">
        <v>14</v>
      </c>
      <c r="B5" s="100"/>
      <c r="C5" s="100"/>
      <c r="D5" s="100"/>
      <c r="E5" s="101"/>
      <c r="F5" s="82" t="str">
        <f>관리자!F5</f>
        <v>701207-1334915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4"/>
      <c r="R5" s="6"/>
      <c r="S5" s="1"/>
      <c r="T5" s="2"/>
      <c r="U5" s="2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3"/>
      <c r="AM5" s="4"/>
      <c r="AN5" s="11"/>
      <c r="AO5" s="112" t="s">
        <v>15</v>
      </c>
      <c r="AP5" s="106"/>
      <c r="AQ5" s="106"/>
      <c r="AR5" s="106"/>
      <c r="AS5" s="106"/>
      <c r="AT5" s="106"/>
      <c r="AU5" s="107"/>
      <c r="AV5" s="113"/>
      <c r="AW5" s="113"/>
      <c r="AX5" s="113"/>
      <c r="AY5" s="113"/>
      <c r="AZ5" s="113"/>
      <c r="BA5" s="113"/>
      <c r="BB5" s="113"/>
      <c r="BD5" s="99" t="s">
        <v>16</v>
      </c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</row>
    <row r="6" spans="1:101" ht="22.15" customHeight="1">
      <c r="A6" s="79" t="s">
        <v>17</v>
      </c>
      <c r="B6" s="100"/>
      <c r="C6" s="100"/>
      <c r="D6" s="100"/>
      <c r="E6" s="101"/>
      <c r="F6" s="102" t="s">
        <v>18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  <c r="R6" s="6"/>
      <c r="S6" s="1"/>
      <c r="T6" s="2"/>
      <c r="U6" s="2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3"/>
      <c r="AM6" s="4"/>
      <c r="AN6" s="11"/>
      <c r="AO6" s="105" t="s">
        <v>19</v>
      </c>
      <c r="AP6" s="106"/>
      <c r="AQ6" s="106"/>
      <c r="AR6" s="106"/>
      <c r="AS6" s="106"/>
      <c r="AT6" s="106"/>
      <c r="AU6" s="107"/>
      <c r="AV6" s="108"/>
      <c r="AW6" s="108"/>
      <c r="AX6" s="108"/>
      <c r="AY6" s="108"/>
      <c r="AZ6" s="108"/>
      <c r="BA6" s="108"/>
      <c r="BB6" s="108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</row>
    <row r="7" spans="1:101" s="22" customFormat="1" ht="19.899999999999999" customHeight="1">
      <c r="A7" s="12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  <c r="R7" s="15"/>
      <c r="S7" s="16"/>
      <c r="T7" s="14"/>
      <c r="U7" s="14"/>
      <c r="V7" s="17"/>
      <c r="W7" s="17"/>
      <c r="X7" s="17"/>
      <c r="Y7" s="17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9"/>
      <c r="AM7" s="20"/>
      <c r="AN7" s="20"/>
      <c r="AO7" s="20"/>
      <c r="AP7" s="20"/>
      <c r="AQ7" s="20"/>
      <c r="AR7" s="21"/>
      <c r="AS7" s="21"/>
      <c r="AT7" s="21"/>
      <c r="AU7" s="21"/>
      <c r="AV7" s="16"/>
      <c r="AW7" s="16"/>
      <c r="AX7" s="16"/>
      <c r="AY7" s="16"/>
      <c r="AZ7" s="16"/>
      <c r="BA7" s="16"/>
      <c r="BB7" s="16"/>
      <c r="BC7" s="6"/>
      <c r="BD7" s="109" t="s">
        <v>20</v>
      </c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 t="s">
        <v>21</v>
      </c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 spans="1:101" ht="19.899999999999999" customHeight="1">
      <c r="A8" s="23" t="s">
        <v>22</v>
      </c>
      <c r="B8" s="117" t="s">
        <v>23</v>
      </c>
      <c r="C8" s="118"/>
      <c r="D8" s="119"/>
      <c r="E8" s="120"/>
      <c r="F8" s="121"/>
      <c r="G8" s="122"/>
      <c r="H8" s="123" t="s">
        <v>24</v>
      </c>
      <c r="I8" s="124"/>
      <c r="J8" s="125"/>
      <c r="K8" s="125"/>
      <c r="L8" s="125"/>
      <c r="M8" s="126" t="s">
        <v>25</v>
      </c>
      <c r="N8" s="126"/>
      <c r="O8" s="126"/>
      <c r="P8" s="126"/>
      <c r="Q8" s="127" t="s">
        <v>26</v>
      </c>
      <c r="R8" s="127"/>
      <c r="S8" s="128"/>
      <c r="T8" s="24">
        <v>1</v>
      </c>
      <c r="U8" s="25">
        <v>2</v>
      </c>
      <c r="V8" s="25">
        <v>3</v>
      </c>
      <c r="W8" s="26">
        <v>4</v>
      </c>
      <c r="X8" s="25">
        <v>5</v>
      </c>
      <c r="Y8" s="25">
        <v>6</v>
      </c>
      <c r="Z8" s="27">
        <v>7</v>
      </c>
      <c r="AA8" s="27">
        <v>8</v>
      </c>
      <c r="AB8" s="25">
        <v>9</v>
      </c>
      <c r="AC8" s="25">
        <v>10</v>
      </c>
      <c r="AD8" s="26">
        <v>11</v>
      </c>
      <c r="AE8" s="25">
        <v>12</v>
      </c>
      <c r="AF8" s="25">
        <v>13</v>
      </c>
      <c r="AG8" s="27">
        <v>14</v>
      </c>
      <c r="AH8" s="26">
        <v>15</v>
      </c>
      <c r="AI8" s="28"/>
      <c r="AJ8" s="129" t="s">
        <v>27</v>
      </c>
      <c r="AK8" s="130"/>
      <c r="AL8" s="141" t="s">
        <v>28</v>
      </c>
      <c r="AM8" s="143" t="s">
        <v>29</v>
      </c>
      <c r="AN8" s="144"/>
      <c r="AO8" s="144"/>
      <c r="AP8" s="145"/>
      <c r="AQ8" s="143" t="s">
        <v>30</v>
      </c>
      <c r="AR8" s="144"/>
      <c r="AS8" s="144"/>
      <c r="AT8" s="146" t="s">
        <v>31</v>
      </c>
      <c r="AU8" s="144"/>
      <c r="AV8" s="145"/>
      <c r="AW8" s="143" t="s">
        <v>32</v>
      </c>
      <c r="AX8" s="144"/>
      <c r="AY8" s="144"/>
      <c r="AZ8" s="145"/>
      <c r="BA8" s="150" t="s">
        <v>33</v>
      </c>
      <c r="BB8" s="130"/>
      <c r="BD8" s="29">
        <v>1</v>
      </c>
      <c r="BE8" s="30">
        <v>2</v>
      </c>
      <c r="BF8" s="30">
        <v>3</v>
      </c>
      <c r="BG8" s="30">
        <v>4</v>
      </c>
      <c r="BH8" s="30">
        <v>5</v>
      </c>
      <c r="BI8" s="30">
        <v>6</v>
      </c>
      <c r="BJ8" s="30">
        <v>7</v>
      </c>
      <c r="BK8" s="30">
        <v>8</v>
      </c>
      <c r="BL8" s="30">
        <v>9</v>
      </c>
      <c r="BM8" s="30">
        <v>10</v>
      </c>
      <c r="BN8" s="30">
        <v>11</v>
      </c>
      <c r="BO8" s="30">
        <v>12</v>
      </c>
      <c r="BP8" s="30">
        <v>13</v>
      </c>
      <c r="BQ8" s="30">
        <v>14</v>
      </c>
      <c r="BR8" s="30">
        <v>15</v>
      </c>
      <c r="BS8" s="31"/>
      <c r="BT8" s="29">
        <v>1</v>
      </c>
      <c r="BU8" s="30">
        <v>2</v>
      </c>
      <c r="BV8" s="30">
        <v>3</v>
      </c>
      <c r="BW8" s="30">
        <v>4</v>
      </c>
      <c r="BX8" s="30">
        <v>5</v>
      </c>
      <c r="BY8" s="30">
        <v>6</v>
      </c>
      <c r="BZ8" s="30">
        <v>7</v>
      </c>
      <c r="CA8" s="30">
        <v>8</v>
      </c>
      <c r="CB8" s="30">
        <v>9</v>
      </c>
      <c r="CC8" s="30">
        <v>10</v>
      </c>
      <c r="CD8" s="30">
        <v>11</v>
      </c>
      <c r="CE8" s="30">
        <v>12</v>
      </c>
      <c r="CF8" s="30">
        <v>13</v>
      </c>
      <c r="CG8" s="30">
        <v>14</v>
      </c>
      <c r="CH8" s="30">
        <v>15</v>
      </c>
      <c r="CI8" s="31"/>
      <c r="CL8" s="32" t="s">
        <v>34</v>
      </c>
      <c r="CM8" s="32" t="s">
        <v>35</v>
      </c>
      <c r="CN8" s="32" t="s">
        <v>36</v>
      </c>
      <c r="CO8" s="32" t="s">
        <v>37</v>
      </c>
      <c r="CP8" s="32" t="s">
        <v>38</v>
      </c>
      <c r="CQ8" s="32" t="s">
        <v>39</v>
      </c>
      <c r="CR8" s="32" t="s">
        <v>40</v>
      </c>
    </row>
    <row r="9" spans="1:101" ht="19.899999999999999" customHeight="1">
      <c r="A9" s="33" t="s">
        <v>41</v>
      </c>
      <c r="B9" s="133" t="s">
        <v>42</v>
      </c>
      <c r="C9" s="134"/>
      <c r="D9" s="135"/>
      <c r="E9" s="136" t="s">
        <v>43</v>
      </c>
      <c r="F9" s="137"/>
      <c r="G9" s="138"/>
      <c r="H9" s="136" t="s">
        <v>44</v>
      </c>
      <c r="I9" s="139"/>
      <c r="J9" s="140"/>
      <c r="K9" s="140"/>
      <c r="L9" s="140"/>
      <c r="M9" s="140"/>
      <c r="N9" s="140"/>
      <c r="O9" s="140"/>
      <c r="P9" s="140"/>
      <c r="Q9" s="140"/>
      <c r="R9" s="140"/>
      <c r="S9" s="138"/>
      <c r="T9" s="34">
        <v>16</v>
      </c>
      <c r="U9" s="35">
        <v>17</v>
      </c>
      <c r="V9" s="36">
        <v>18</v>
      </c>
      <c r="W9" s="35">
        <v>19</v>
      </c>
      <c r="X9" s="37">
        <v>20</v>
      </c>
      <c r="Y9" s="37">
        <v>21</v>
      </c>
      <c r="Z9" s="37">
        <v>22</v>
      </c>
      <c r="AA9" s="35">
        <v>23</v>
      </c>
      <c r="AB9" s="35">
        <v>24</v>
      </c>
      <c r="AC9" s="36">
        <v>25</v>
      </c>
      <c r="AD9" s="35">
        <v>26</v>
      </c>
      <c r="AE9" s="37">
        <v>27</v>
      </c>
      <c r="AF9" s="37">
        <v>28</v>
      </c>
      <c r="AG9" s="37">
        <v>29</v>
      </c>
      <c r="AH9" s="35">
        <v>30</v>
      </c>
      <c r="AI9" s="38">
        <v>31</v>
      </c>
      <c r="AJ9" s="131"/>
      <c r="AK9" s="132"/>
      <c r="AL9" s="142"/>
      <c r="AM9" s="152" t="s">
        <v>40</v>
      </c>
      <c r="AN9" s="153"/>
      <c r="AO9" s="153"/>
      <c r="AP9" s="154"/>
      <c r="AQ9" s="152" t="s">
        <v>45</v>
      </c>
      <c r="AR9" s="153"/>
      <c r="AS9" s="153"/>
      <c r="AT9" s="155" t="s">
        <v>46</v>
      </c>
      <c r="AU9" s="153"/>
      <c r="AV9" s="156"/>
      <c r="AW9" s="147"/>
      <c r="AX9" s="148"/>
      <c r="AY9" s="148"/>
      <c r="AZ9" s="149"/>
      <c r="BA9" s="151"/>
      <c r="BB9" s="132"/>
      <c r="BD9" s="39">
        <v>16</v>
      </c>
      <c r="BE9" s="40">
        <v>17</v>
      </c>
      <c r="BF9" s="40">
        <v>18</v>
      </c>
      <c r="BG9" s="40">
        <v>19</v>
      </c>
      <c r="BH9" s="40">
        <v>20</v>
      </c>
      <c r="BI9" s="40">
        <v>21</v>
      </c>
      <c r="BJ9" s="40">
        <v>22</v>
      </c>
      <c r="BK9" s="40">
        <v>23</v>
      </c>
      <c r="BL9" s="40">
        <v>24</v>
      </c>
      <c r="BM9" s="40">
        <v>25</v>
      </c>
      <c r="BN9" s="40">
        <v>26</v>
      </c>
      <c r="BO9" s="40">
        <v>27</v>
      </c>
      <c r="BP9" s="40">
        <v>28</v>
      </c>
      <c r="BQ9" s="40">
        <v>29</v>
      </c>
      <c r="BR9" s="40">
        <v>30</v>
      </c>
      <c r="BS9" s="41">
        <v>31</v>
      </c>
      <c r="BT9" s="39">
        <v>16</v>
      </c>
      <c r="BU9" s="40">
        <v>17</v>
      </c>
      <c r="BV9" s="40">
        <v>18</v>
      </c>
      <c r="BW9" s="40">
        <v>19</v>
      </c>
      <c r="BX9" s="40">
        <v>20</v>
      </c>
      <c r="BY9" s="40">
        <v>21</v>
      </c>
      <c r="BZ9" s="40">
        <v>22</v>
      </c>
      <c r="CA9" s="40">
        <v>23</v>
      </c>
      <c r="CB9" s="40">
        <v>24</v>
      </c>
      <c r="CC9" s="40">
        <v>25</v>
      </c>
      <c r="CD9" s="40">
        <v>26</v>
      </c>
      <c r="CE9" s="40">
        <v>27</v>
      </c>
      <c r="CF9" s="40">
        <v>28</v>
      </c>
      <c r="CG9" s="40">
        <v>29</v>
      </c>
      <c r="CH9" s="40">
        <v>30</v>
      </c>
      <c r="CI9" s="41">
        <v>31</v>
      </c>
      <c r="CL9" s="32"/>
      <c r="CM9" s="32"/>
      <c r="CN9" s="32"/>
      <c r="CO9" s="32"/>
      <c r="CP9" s="32"/>
      <c r="CQ9" s="32"/>
      <c r="CR9" s="32"/>
    </row>
    <row r="10" spans="1:101" ht="19.899999999999999" customHeight="1">
      <c r="A10" s="74"/>
      <c r="B10" s="157"/>
      <c r="C10" s="158"/>
      <c r="D10" s="159"/>
      <c r="E10" s="160"/>
      <c r="F10" s="158"/>
      <c r="G10" s="161"/>
      <c r="H10" s="162"/>
      <c r="I10" s="163"/>
      <c r="J10" s="163"/>
      <c r="K10" s="163"/>
      <c r="L10" s="164"/>
      <c r="M10" s="165"/>
      <c r="N10" s="165"/>
      <c r="O10" s="165"/>
      <c r="P10" s="165"/>
      <c r="Q10" s="166"/>
      <c r="R10" s="167"/>
      <c r="S10" s="168"/>
      <c r="T10" s="43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169">
        <f>IF(E11="일급",8*AL10,32-COUNTBLANK(T10:AI11))</f>
        <v>0</v>
      </c>
      <c r="AK10" s="169"/>
      <c r="AL10" s="181">
        <f>SUM(T10:AI11)</f>
        <v>0</v>
      </c>
      <c r="AM10" s="183">
        <f>IF(E11="일급",AL10*Q10,IF(E11="시급",Q10*AJ10,0))</f>
        <v>0</v>
      </c>
      <c r="AN10" s="184"/>
      <c r="AO10" s="184"/>
      <c r="AP10" s="185"/>
      <c r="AQ10" s="186"/>
      <c r="AR10" s="186"/>
      <c r="AS10" s="187"/>
      <c r="AT10" s="188">
        <f>IF(BC10&lt;1000, 0, BC10)</f>
        <v>0</v>
      </c>
      <c r="AU10" s="186"/>
      <c r="AV10" s="186"/>
      <c r="AW10" s="189">
        <f>IF(AM10="",0,AM10-(AT11+AT10+AQ10+AQ11+AM11))</f>
        <v>0</v>
      </c>
      <c r="AX10" s="190"/>
      <c r="AY10" s="190"/>
      <c r="AZ10" s="191"/>
      <c r="BA10" s="195"/>
      <c r="BB10" s="195"/>
      <c r="BC10" s="46">
        <f>SUM(BD10:BS11)</f>
        <v>0</v>
      </c>
      <c r="BD10" s="46">
        <f t="shared" ref="BD10:BS10" si="0">IF($Q10*T10&gt;150000, ROUNDDOWN(($Q10*T10-150000)*6%*45%,-1),0)</f>
        <v>0</v>
      </c>
      <c r="BE10" s="46">
        <f t="shared" si="0"/>
        <v>0</v>
      </c>
      <c r="BF10" s="46">
        <f t="shared" si="0"/>
        <v>0</v>
      </c>
      <c r="BG10" s="46">
        <f t="shared" si="0"/>
        <v>0</v>
      </c>
      <c r="BH10" s="46">
        <f t="shared" si="0"/>
        <v>0</v>
      </c>
      <c r="BI10" s="46">
        <f t="shared" si="0"/>
        <v>0</v>
      </c>
      <c r="BJ10" s="46">
        <f t="shared" si="0"/>
        <v>0</v>
      </c>
      <c r="BK10" s="46">
        <f t="shared" si="0"/>
        <v>0</v>
      </c>
      <c r="BL10" s="46">
        <f t="shared" si="0"/>
        <v>0</v>
      </c>
      <c r="BM10" s="46">
        <f t="shared" si="0"/>
        <v>0</v>
      </c>
      <c r="BN10" s="46">
        <f t="shared" si="0"/>
        <v>0</v>
      </c>
      <c r="BO10" s="46">
        <f t="shared" si="0"/>
        <v>0</v>
      </c>
      <c r="BP10" s="46">
        <f t="shared" si="0"/>
        <v>0</v>
      </c>
      <c r="BQ10" s="46">
        <f t="shared" si="0"/>
        <v>0</v>
      </c>
      <c r="BR10" s="46">
        <f t="shared" si="0"/>
        <v>0</v>
      </c>
      <c r="BS10" s="46">
        <f t="shared" si="0"/>
        <v>0</v>
      </c>
      <c r="BT10" s="47">
        <f t="shared" ref="BT10:CI10" si="1">IF($Q10*T10&gt;150000, ROUNDDOWN(($Q10*T10-150000)*6%*45%*10%,-1),0)</f>
        <v>0</v>
      </c>
      <c r="BU10" s="47">
        <f t="shared" si="1"/>
        <v>0</v>
      </c>
      <c r="BV10" s="47">
        <f t="shared" si="1"/>
        <v>0</v>
      </c>
      <c r="BW10" s="47">
        <f t="shared" si="1"/>
        <v>0</v>
      </c>
      <c r="BX10" s="47">
        <f t="shared" si="1"/>
        <v>0</v>
      </c>
      <c r="BY10" s="47">
        <f t="shared" si="1"/>
        <v>0</v>
      </c>
      <c r="BZ10" s="47">
        <f t="shared" si="1"/>
        <v>0</v>
      </c>
      <c r="CA10" s="47">
        <f t="shared" si="1"/>
        <v>0</v>
      </c>
      <c r="CB10" s="47">
        <f t="shared" si="1"/>
        <v>0</v>
      </c>
      <c r="CC10" s="47">
        <f t="shared" si="1"/>
        <v>0</v>
      </c>
      <c r="CD10" s="47">
        <f t="shared" si="1"/>
        <v>0</v>
      </c>
      <c r="CE10" s="47">
        <f t="shared" si="1"/>
        <v>0</v>
      </c>
      <c r="CF10" s="47">
        <f t="shared" si="1"/>
        <v>0</v>
      </c>
      <c r="CG10" s="47">
        <f t="shared" si="1"/>
        <v>0</v>
      </c>
      <c r="CH10" s="47">
        <f t="shared" si="1"/>
        <v>0</v>
      </c>
      <c r="CI10" s="47">
        <f t="shared" si="1"/>
        <v>0</v>
      </c>
      <c r="CL10" s="32" t="str">
        <f>IF(LEN(TRIM(H10))=13,LEFT(H10,6)&amp;"-"&amp;RIGHT(H10,7),TRIM(H10))</f>
        <v/>
      </c>
      <c r="CM10" s="32" t="str">
        <f>IF(MID(CL10,8,1)="3", "20", IF(MID(CL10,8,1)="4", "20", "19")) &amp; LEFT(CL10, 2) &amp; "-" &amp; MID(H10,3,2) &amp; "-" &amp; MID(H10, 5,2)</f>
        <v>19--</v>
      </c>
      <c r="CN10" s="32" t="s">
        <v>47</v>
      </c>
      <c r="CO10" s="48">
        <f>DATE(YEAR(DATEVALUE(CN10)),MONTH(DATEVALUE(CN10))+1,0)</f>
        <v>39844</v>
      </c>
      <c r="CP10" s="48" t="e">
        <f>DATE(YEAR(DATEVALUE(CN10)),MONTH(DATEVALUE(CM10)),DAY(DATEVALUE(CM10)))</f>
        <v>#VALUE!</v>
      </c>
      <c r="CQ10" s="32" t="e">
        <f>IF(CP10&lt;=CO10, YEAR(CO10)-YEAR(CM10), YEAR(CO10)-YEAR(CM10)-1)</f>
        <v>#VALUE!</v>
      </c>
      <c r="CR10" s="32">
        <f>IF(AM10="",0,IF(AM10=0,0,IF(CQ10&lt;64,ROUNDDOWN((AM10/1000)*4.5,-1),0)))</f>
        <v>0</v>
      </c>
    </row>
    <row r="11" spans="1:101" ht="19.899999999999999" customHeight="1">
      <c r="A11" s="52"/>
      <c r="B11" s="171"/>
      <c r="C11" s="172"/>
      <c r="D11" s="173"/>
      <c r="E11" s="174"/>
      <c r="F11" s="175"/>
      <c r="G11" s="176"/>
      <c r="H11" s="177"/>
      <c r="I11" s="178"/>
      <c r="J11" s="179"/>
      <c r="K11" s="179"/>
      <c r="L11" s="179"/>
      <c r="M11" s="179"/>
      <c r="N11" s="179"/>
      <c r="O11" s="179"/>
      <c r="P11" s="179"/>
      <c r="Q11" s="179"/>
      <c r="R11" s="179"/>
      <c r="S11" s="180"/>
      <c r="T11" s="49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1"/>
      <c r="AJ11" s="170"/>
      <c r="AK11" s="170"/>
      <c r="AL11" s="182"/>
      <c r="AM11" s="196">
        <f>IF(AM10="",0,ROUNDDOWN((AM10/1000)*9,-1))</f>
        <v>0</v>
      </c>
      <c r="AN11" s="196"/>
      <c r="AO11" s="196"/>
      <c r="AP11" s="196"/>
      <c r="AQ11" s="197"/>
      <c r="AR11" s="197"/>
      <c r="AS11" s="198"/>
      <c r="AT11" s="199">
        <f>IF(AT10=0,0,BC11)</f>
        <v>0</v>
      </c>
      <c r="AU11" s="200"/>
      <c r="AV11" s="201"/>
      <c r="AW11" s="192"/>
      <c r="AX11" s="193"/>
      <c r="AY11" s="193"/>
      <c r="AZ11" s="194"/>
      <c r="BA11" s="195"/>
      <c r="BB11" s="195"/>
      <c r="BC11" s="46">
        <f>SUM(BT10:CI11)</f>
        <v>0</v>
      </c>
      <c r="BD11" s="46">
        <f t="shared" ref="BD11:BS11" si="2">IF($Q10*T11&gt;150000, ROUNDDOWN(($Q10*T11-150000)*6%*45%,-1),0)</f>
        <v>0</v>
      </c>
      <c r="BE11" s="46">
        <f t="shared" si="2"/>
        <v>0</v>
      </c>
      <c r="BF11" s="46">
        <f t="shared" si="2"/>
        <v>0</v>
      </c>
      <c r="BG11" s="46">
        <f t="shared" si="2"/>
        <v>0</v>
      </c>
      <c r="BH11" s="46">
        <f t="shared" si="2"/>
        <v>0</v>
      </c>
      <c r="BI11" s="46">
        <f t="shared" si="2"/>
        <v>0</v>
      </c>
      <c r="BJ11" s="46">
        <f t="shared" si="2"/>
        <v>0</v>
      </c>
      <c r="BK11" s="46">
        <f t="shared" si="2"/>
        <v>0</v>
      </c>
      <c r="BL11" s="46">
        <f t="shared" si="2"/>
        <v>0</v>
      </c>
      <c r="BM11" s="46">
        <f t="shared" si="2"/>
        <v>0</v>
      </c>
      <c r="BN11" s="46">
        <f t="shared" si="2"/>
        <v>0</v>
      </c>
      <c r="BO11" s="46">
        <f t="shared" si="2"/>
        <v>0</v>
      </c>
      <c r="BP11" s="46">
        <f t="shared" si="2"/>
        <v>0</v>
      </c>
      <c r="BQ11" s="46">
        <f t="shared" si="2"/>
        <v>0</v>
      </c>
      <c r="BR11" s="46">
        <f t="shared" si="2"/>
        <v>0</v>
      </c>
      <c r="BS11" s="46">
        <f t="shared" si="2"/>
        <v>0</v>
      </c>
      <c r="BT11" s="47">
        <f t="shared" ref="BT11:CI11" si="3">IF($Q10*T11&gt;150000, ROUNDDOWN(($Q10*T11-150000)*6%*45%*10%,-1),0)</f>
        <v>0</v>
      </c>
      <c r="BU11" s="47">
        <f t="shared" si="3"/>
        <v>0</v>
      </c>
      <c r="BV11" s="47">
        <f t="shared" si="3"/>
        <v>0</v>
      </c>
      <c r="BW11" s="47">
        <f t="shared" si="3"/>
        <v>0</v>
      </c>
      <c r="BX11" s="47">
        <f t="shared" si="3"/>
        <v>0</v>
      </c>
      <c r="BY11" s="47">
        <f t="shared" si="3"/>
        <v>0</v>
      </c>
      <c r="BZ11" s="47">
        <f t="shared" si="3"/>
        <v>0</v>
      </c>
      <c r="CA11" s="47">
        <f t="shared" si="3"/>
        <v>0</v>
      </c>
      <c r="CB11" s="47">
        <f t="shared" si="3"/>
        <v>0</v>
      </c>
      <c r="CC11" s="47">
        <f t="shared" si="3"/>
        <v>0</v>
      </c>
      <c r="CD11" s="47">
        <f t="shared" si="3"/>
        <v>0</v>
      </c>
      <c r="CE11" s="47">
        <f t="shared" si="3"/>
        <v>0</v>
      </c>
      <c r="CF11" s="47">
        <f t="shared" si="3"/>
        <v>0</v>
      </c>
      <c r="CG11" s="47">
        <f t="shared" si="3"/>
        <v>0</v>
      </c>
      <c r="CH11" s="47">
        <f t="shared" si="3"/>
        <v>0</v>
      </c>
      <c r="CI11" s="47">
        <f t="shared" si="3"/>
        <v>0</v>
      </c>
      <c r="CL11" s="32"/>
      <c r="CM11" s="32"/>
      <c r="CN11" s="32"/>
      <c r="CO11" s="32"/>
      <c r="CP11" s="32"/>
      <c r="CQ11" s="32"/>
      <c r="CR11" s="32"/>
    </row>
    <row r="12" spans="1:101" ht="19.899999999999999" customHeight="1">
      <c r="A12" s="74"/>
      <c r="B12" s="157"/>
      <c r="C12" s="158"/>
      <c r="D12" s="159"/>
      <c r="E12" s="160"/>
      <c r="F12" s="158"/>
      <c r="G12" s="161"/>
      <c r="H12" s="162"/>
      <c r="I12" s="163"/>
      <c r="J12" s="163"/>
      <c r="K12" s="163"/>
      <c r="L12" s="164"/>
      <c r="M12" s="165"/>
      <c r="N12" s="165"/>
      <c r="O12" s="165"/>
      <c r="P12" s="165"/>
      <c r="Q12" s="166"/>
      <c r="R12" s="167"/>
      <c r="S12" s="168"/>
      <c r="T12" s="43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5"/>
      <c r="AJ12" s="169">
        <f>IF(E13="일급",8*AL12,32-COUNTBLANK(T12:AI13))</f>
        <v>0</v>
      </c>
      <c r="AK12" s="169"/>
      <c r="AL12" s="181">
        <f>SUM(T12:AI13)</f>
        <v>0</v>
      </c>
      <c r="AM12" s="183">
        <f>IF(E13="일급",AL12*Q12,IF(E13="시급",Q12*AJ12,0))</f>
        <v>0</v>
      </c>
      <c r="AN12" s="184"/>
      <c r="AO12" s="184"/>
      <c r="AP12" s="185"/>
      <c r="AQ12" s="186"/>
      <c r="AR12" s="186"/>
      <c r="AS12" s="187"/>
      <c r="AT12" s="188">
        <f>IF(BC12&lt;1000, 0, BC12)</f>
        <v>0</v>
      </c>
      <c r="AU12" s="186"/>
      <c r="AV12" s="186"/>
      <c r="AW12" s="189">
        <f>IF(AM12="",0,AM12-(AT13+AT12+AQ12+AQ13+AM13))</f>
        <v>0</v>
      </c>
      <c r="AX12" s="190"/>
      <c r="AY12" s="190"/>
      <c r="AZ12" s="191"/>
      <c r="BA12" s="195"/>
      <c r="BB12" s="195"/>
      <c r="BC12" s="46">
        <f>SUM(BD12:BS13)</f>
        <v>0</v>
      </c>
      <c r="BD12" s="46">
        <f t="shared" ref="BD12:BS12" si="4">IF($Q12*T12&gt;150000, ROUNDDOWN(($Q12*T12-150000)*6%*45%,-1),0)</f>
        <v>0</v>
      </c>
      <c r="BE12" s="46">
        <f t="shared" si="4"/>
        <v>0</v>
      </c>
      <c r="BF12" s="46">
        <f t="shared" si="4"/>
        <v>0</v>
      </c>
      <c r="BG12" s="46">
        <f t="shared" si="4"/>
        <v>0</v>
      </c>
      <c r="BH12" s="46">
        <f t="shared" si="4"/>
        <v>0</v>
      </c>
      <c r="BI12" s="46">
        <f t="shared" si="4"/>
        <v>0</v>
      </c>
      <c r="BJ12" s="46">
        <f t="shared" si="4"/>
        <v>0</v>
      </c>
      <c r="BK12" s="46">
        <f t="shared" si="4"/>
        <v>0</v>
      </c>
      <c r="BL12" s="46">
        <f t="shared" si="4"/>
        <v>0</v>
      </c>
      <c r="BM12" s="46">
        <f t="shared" si="4"/>
        <v>0</v>
      </c>
      <c r="BN12" s="46">
        <f t="shared" si="4"/>
        <v>0</v>
      </c>
      <c r="BO12" s="46">
        <f t="shared" si="4"/>
        <v>0</v>
      </c>
      <c r="BP12" s="46">
        <f t="shared" si="4"/>
        <v>0</v>
      </c>
      <c r="BQ12" s="46">
        <f t="shared" si="4"/>
        <v>0</v>
      </c>
      <c r="BR12" s="46">
        <f t="shared" si="4"/>
        <v>0</v>
      </c>
      <c r="BS12" s="46">
        <f t="shared" si="4"/>
        <v>0</v>
      </c>
      <c r="BT12" s="47">
        <f t="shared" ref="BT12:CI12" si="5">IF($Q12*T12&gt;150000, ROUNDDOWN(($Q12*T12-150000)*6%*45%*10%,-1),0)</f>
        <v>0</v>
      </c>
      <c r="BU12" s="47">
        <f t="shared" si="5"/>
        <v>0</v>
      </c>
      <c r="BV12" s="47">
        <f t="shared" si="5"/>
        <v>0</v>
      </c>
      <c r="BW12" s="47">
        <f t="shared" si="5"/>
        <v>0</v>
      </c>
      <c r="BX12" s="47">
        <f t="shared" si="5"/>
        <v>0</v>
      </c>
      <c r="BY12" s="47">
        <f t="shared" si="5"/>
        <v>0</v>
      </c>
      <c r="BZ12" s="47">
        <f t="shared" si="5"/>
        <v>0</v>
      </c>
      <c r="CA12" s="47">
        <f t="shared" si="5"/>
        <v>0</v>
      </c>
      <c r="CB12" s="47">
        <f t="shared" si="5"/>
        <v>0</v>
      </c>
      <c r="CC12" s="47">
        <f t="shared" si="5"/>
        <v>0</v>
      </c>
      <c r="CD12" s="47">
        <f t="shared" si="5"/>
        <v>0</v>
      </c>
      <c r="CE12" s="47">
        <f t="shared" si="5"/>
        <v>0</v>
      </c>
      <c r="CF12" s="47">
        <f t="shared" si="5"/>
        <v>0</v>
      </c>
      <c r="CG12" s="47">
        <f t="shared" si="5"/>
        <v>0</v>
      </c>
      <c r="CH12" s="47">
        <f t="shared" si="5"/>
        <v>0</v>
      </c>
      <c r="CI12" s="47">
        <f t="shared" si="5"/>
        <v>0</v>
      </c>
      <c r="CL12" s="32" t="str">
        <f>IF(LEN(TRIM(H12))=13,LEFT(H12,6)&amp;"-"&amp;RIGHT(H12,7),TRIM(H12))</f>
        <v/>
      </c>
      <c r="CM12" s="32" t="str">
        <f>IF(MID(CL12,8,1)="3", "20", IF(MID(CL12,8,1)="4", "20", "19")) &amp; LEFT(CL12, 2) &amp; "-" &amp; MID(H12,3,2) &amp; "-" &amp; MID(H12, 5,2)</f>
        <v>19--</v>
      </c>
      <c r="CN12" s="32" t="s">
        <v>47</v>
      </c>
      <c r="CO12" s="48">
        <f>DATE(YEAR(DATEVALUE(CN12)),MONTH(DATEVALUE(CN12))+1,0)</f>
        <v>39844</v>
      </c>
      <c r="CP12" s="48" t="e">
        <f>DATE(YEAR(DATEVALUE(CN12)),MONTH(DATEVALUE(CM12)),DAY(DATEVALUE(CM12)))</f>
        <v>#VALUE!</v>
      </c>
      <c r="CQ12" s="32" t="e">
        <f>IF(CP12&lt;=CO12, YEAR(CO12)-YEAR(CM12), YEAR(CO12)-YEAR(CM12)-1)</f>
        <v>#VALUE!</v>
      </c>
      <c r="CR12" s="32">
        <f>IF(AM12="",0,IF(AM12=0,0,IF(CQ12&lt;64,ROUNDDOWN((AM12/1000)*4.5,-1),0)))</f>
        <v>0</v>
      </c>
    </row>
    <row r="13" spans="1:101" ht="19.899999999999999" customHeight="1">
      <c r="A13" s="75"/>
      <c r="B13" s="171"/>
      <c r="C13" s="172"/>
      <c r="D13" s="173"/>
      <c r="E13" s="174"/>
      <c r="F13" s="175"/>
      <c r="G13" s="176"/>
      <c r="H13" s="203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5"/>
      <c r="T13" s="49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1"/>
      <c r="AJ13" s="202"/>
      <c r="AK13" s="202"/>
      <c r="AL13" s="182"/>
      <c r="AM13" s="206">
        <f>IF(AM12="",0,ROUNDDOWN((AM12/1000)*9,-1))</f>
        <v>0</v>
      </c>
      <c r="AN13" s="207"/>
      <c r="AO13" s="207"/>
      <c r="AP13" s="208"/>
      <c r="AQ13" s="197"/>
      <c r="AR13" s="197"/>
      <c r="AS13" s="198"/>
      <c r="AT13" s="199">
        <f>IF(AT12=0,0,BC13)</f>
        <v>0</v>
      </c>
      <c r="AU13" s="200"/>
      <c r="AV13" s="201"/>
      <c r="AW13" s="192"/>
      <c r="AX13" s="193"/>
      <c r="AY13" s="193"/>
      <c r="AZ13" s="194"/>
      <c r="BA13" s="195"/>
      <c r="BB13" s="195"/>
      <c r="BC13" s="46">
        <f>SUM(BT12:CI13)</f>
        <v>0</v>
      </c>
      <c r="BD13" s="46">
        <f t="shared" ref="BD13:BS13" si="6">IF($Q12*T13&gt;150000, ROUNDDOWN(($Q12*T13-150000)*6%*45%,-1),0)</f>
        <v>0</v>
      </c>
      <c r="BE13" s="46">
        <f t="shared" si="6"/>
        <v>0</v>
      </c>
      <c r="BF13" s="46">
        <f t="shared" si="6"/>
        <v>0</v>
      </c>
      <c r="BG13" s="46">
        <f t="shared" si="6"/>
        <v>0</v>
      </c>
      <c r="BH13" s="46">
        <f t="shared" si="6"/>
        <v>0</v>
      </c>
      <c r="BI13" s="46">
        <f t="shared" si="6"/>
        <v>0</v>
      </c>
      <c r="BJ13" s="46">
        <f t="shared" si="6"/>
        <v>0</v>
      </c>
      <c r="BK13" s="46">
        <f t="shared" si="6"/>
        <v>0</v>
      </c>
      <c r="BL13" s="46">
        <f t="shared" si="6"/>
        <v>0</v>
      </c>
      <c r="BM13" s="46">
        <f t="shared" si="6"/>
        <v>0</v>
      </c>
      <c r="BN13" s="46">
        <f t="shared" si="6"/>
        <v>0</v>
      </c>
      <c r="BO13" s="46">
        <f t="shared" si="6"/>
        <v>0</v>
      </c>
      <c r="BP13" s="46">
        <f t="shared" si="6"/>
        <v>0</v>
      </c>
      <c r="BQ13" s="46">
        <f t="shared" si="6"/>
        <v>0</v>
      </c>
      <c r="BR13" s="46">
        <f t="shared" si="6"/>
        <v>0</v>
      </c>
      <c r="BS13" s="46">
        <f t="shared" si="6"/>
        <v>0</v>
      </c>
      <c r="BT13" s="47">
        <f t="shared" ref="BT13:CI13" si="7">IF($Q12*T13&gt;150000, ROUNDDOWN(($Q12*T13-150000)*6%*45%*10%,-1),0)</f>
        <v>0</v>
      </c>
      <c r="BU13" s="47">
        <f t="shared" si="7"/>
        <v>0</v>
      </c>
      <c r="BV13" s="47">
        <f t="shared" si="7"/>
        <v>0</v>
      </c>
      <c r="BW13" s="47">
        <f t="shared" si="7"/>
        <v>0</v>
      </c>
      <c r="BX13" s="47">
        <f t="shared" si="7"/>
        <v>0</v>
      </c>
      <c r="BY13" s="47">
        <f t="shared" si="7"/>
        <v>0</v>
      </c>
      <c r="BZ13" s="47">
        <f t="shared" si="7"/>
        <v>0</v>
      </c>
      <c r="CA13" s="47">
        <f t="shared" si="7"/>
        <v>0</v>
      </c>
      <c r="CB13" s="47">
        <f t="shared" si="7"/>
        <v>0</v>
      </c>
      <c r="CC13" s="47">
        <f t="shared" si="7"/>
        <v>0</v>
      </c>
      <c r="CD13" s="47">
        <f t="shared" si="7"/>
        <v>0</v>
      </c>
      <c r="CE13" s="47">
        <f t="shared" si="7"/>
        <v>0</v>
      </c>
      <c r="CF13" s="47">
        <f t="shared" si="7"/>
        <v>0</v>
      </c>
      <c r="CG13" s="47">
        <f t="shared" si="7"/>
        <v>0</v>
      </c>
      <c r="CH13" s="47">
        <f t="shared" si="7"/>
        <v>0</v>
      </c>
      <c r="CI13" s="47">
        <f t="shared" si="7"/>
        <v>0</v>
      </c>
      <c r="CL13" s="32"/>
      <c r="CM13" s="32"/>
      <c r="CN13" s="32"/>
      <c r="CO13" s="32"/>
      <c r="CP13" s="32"/>
      <c r="CQ13" s="32"/>
      <c r="CR13" s="32"/>
      <c r="CV13" s="53"/>
    </row>
    <row r="14" spans="1:101" ht="19.899999999999999" customHeight="1">
      <c r="A14" s="60"/>
      <c r="B14" s="157"/>
      <c r="C14" s="158"/>
      <c r="D14" s="159"/>
      <c r="E14" s="160"/>
      <c r="F14" s="158"/>
      <c r="G14" s="161"/>
      <c r="H14" s="162"/>
      <c r="I14" s="163"/>
      <c r="J14" s="163"/>
      <c r="K14" s="163"/>
      <c r="L14" s="164"/>
      <c r="M14" s="166"/>
      <c r="N14" s="167"/>
      <c r="O14" s="167"/>
      <c r="P14" s="209"/>
      <c r="Q14" s="166"/>
      <c r="R14" s="167"/>
      <c r="S14" s="168"/>
      <c r="T14" s="43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5"/>
      <c r="AJ14" s="169">
        <f>IF(E15="일급",8*AL14,32-COUNTBLANK(T14:AI15))</f>
        <v>0</v>
      </c>
      <c r="AK14" s="169"/>
      <c r="AL14" s="181">
        <f>SUM(T14:AI15)</f>
        <v>0</v>
      </c>
      <c r="AM14" s="183">
        <f>IF(E15="일급",AL14*Q14,IF(E15="시급",Q14*AJ14,0))</f>
        <v>0</v>
      </c>
      <c r="AN14" s="184"/>
      <c r="AO14" s="184"/>
      <c r="AP14" s="185"/>
      <c r="AQ14" s="186"/>
      <c r="AR14" s="186"/>
      <c r="AS14" s="187"/>
      <c r="AT14" s="188">
        <f>IF(BC14&lt;1000, 0, BC14)</f>
        <v>0</v>
      </c>
      <c r="AU14" s="186"/>
      <c r="AV14" s="186"/>
      <c r="AW14" s="189">
        <f>IF(AM14="",0,AM14-(AT15+AT14+AQ14+AQ15+AM15))</f>
        <v>0</v>
      </c>
      <c r="AX14" s="190"/>
      <c r="AY14" s="190"/>
      <c r="AZ14" s="191"/>
      <c r="BA14" s="195"/>
      <c r="BB14" s="195"/>
      <c r="BC14" s="46">
        <f>SUM(BD14:BS15)</f>
        <v>0</v>
      </c>
      <c r="BD14" s="46">
        <f t="shared" ref="BD14:BS14" si="8">IF($Q14*T14&gt;150000, ROUNDDOWN(($Q14*T14-150000)*6%*45%,-1),0)</f>
        <v>0</v>
      </c>
      <c r="BE14" s="46">
        <f t="shared" si="8"/>
        <v>0</v>
      </c>
      <c r="BF14" s="46">
        <f t="shared" si="8"/>
        <v>0</v>
      </c>
      <c r="BG14" s="46">
        <f t="shared" si="8"/>
        <v>0</v>
      </c>
      <c r="BH14" s="46">
        <f t="shared" si="8"/>
        <v>0</v>
      </c>
      <c r="BI14" s="46">
        <f t="shared" si="8"/>
        <v>0</v>
      </c>
      <c r="BJ14" s="46">
        <f t="shared" si="8"/>
        <v>0</v>
      </c>
      <c r="BK14" s="46">
        <f t="shared" si="8"/>
        <v>0</v>
      </c>
      <c r="BL14" s="46">
        <f t="shared" si="8"/>
        <v>0</v>
      </c>
      <c r="BM14" s="46">
        <f t="shared" si="8"/>
        <v>0</v>
      </c>
      <c r="BN14" s="46">
        <f t="shared" si="8"/>
        <v>0</v>
      </c>
      <c r="BO14" s="46">
        <f t="shared" si="8"/>
        <v>0</v>
      </c>
      <c r="BP14" s="46">
        <f t="shared" si="8"/>
        <v>0</v>
      </c>
      <c r="BQ14" s="46">
        <f t="shared" si="8"/>
        <v>0</v>
      </c>
      <c r="BR14" s="46">
        <f t="shared" si="8"/>
        <v>0</v>
      </c>
      <c r="BS14" s="46">
        <f t="shared" si="8"/>
        <v>0</v>
      </c>
      <c r="BT14" s="47">
        <f t="shared" ref="BT14:CI14" si="9">IF($Q14*T14&gt;150000, ROUNDDOWN(($Q14*T14-150000)*6%*45%*10%,-1),0)</f>
        <v>0</v>
      </c>
      <c r="BU14" s="47">
        <f t="shared" si="9"/>
        <v>0</v>
      </c>
      <c r="BV14" s="47">
        <f t="shared" si="9"/>
        <v>0</v>
      </c>
      <c r="BW14" s="47">
        <f t="shared" si="9"/>
        <v>0</v>
      </c>
      <c r="BX14" s="47">
        <f t="shared" si="9"/>
        <v>0</v>
      </c>
      <c r="BY14" s="47">
        <f t="shared" si="9"/>
        <v>0</v>
      </c>
      <c r="BZ14" s="47">
        <f t="shared" si="9"/>
        <v>0</v>
      </c>
      <c r="CA14" s="47">
        <f t="shared" si="9"/>
        <v>0</v>
      </c>
      <c r="CB14" s="47">
        <f t="shared" si="9"/>
        <v>0</v>
      </c>
      <c r="CC14" s="47">
        <f t="shared" si="9"/>
        <v>0</v>
      </c>
      <c r="CD14" s="47">
        <f t="shared" si="9"/>
        <v>0</v>
      </c>
      <c r="CE14" s="47">
        <f t="shared" si="9"/>
        <v>0</v>
      </c>
      <c r="CF14" s="47">
        <f t="shared" si="9"/>
        <v>0</v>
      </c>
      <c r="CG14" s="47">
        <f t="shared" si="9"/>
        <v>0</v>
      </c>
      <c r="CH14" s="47">
        <f t="shared" si="9"/>
        <v>0</v>
      </c>
      <c r="CI14" s="47">
        <f t="shared" si="9"/>
        <v>0</v>
      </c>
      <c r="CL14" s="32" t="str">
        <f>IF(LEN(TRIM(H14))=13,LEFT(H14,6)&amp;"-"&amp;RIGHT(H14,7),TRIM(H14))</f>
        <v/>
      </c>
      <c r="CM14" s="32" t="str">
        <f>IF(MID(CL14,8,1)="3", "20", IF(MID(CL14,8,1)="4", "20", "19")) &amp; LEFT(CL14, 2) &amp; "-" &amp; MID(H14,3,2) &amp; "-" &amp; MID(H14, 5,2)</f>
        <v>19--</v>
      </c>
      <c r="CN14" s="32" t="s">
        <v>47</v>
      </c>
      <c r="CO14" s="48">
        <f>DATE(YEAR(DATEVALUE(CN14)),MONTH(DATEVALUE(CN14))+1,0)</f>
        <v>39844</v>
      </c>
      <c r="CP14" s="48" t="e">
        <f>DATE(YEAR(DATEVALUE(CN14)),MONTH(DATEVALUE(CM14)),DAY(DATEVALUE(CM14)))</f>
        <v>#VALUE!</v>
      </c>
      <c r="CQ14" s="32" t="e">
        <f>IF(CP14&lt;=CO14, YEAR(CO14)-YEAR(CM14), YEAR(CO14)-YEAR(CM14)-1)</f>
        <v>#VALUE!</v>
      </c>
      <c r="CR14" s="32">
        <f>IF(AM14="",0,IF(AM14=0,0,IF(CQ14&lt;64,ROUNDDOWN((AM14/1000)*4.5,-1),0)))</f>
        <v>0</v>
      </c>
    </row>
    <row r="15" spans="1:101" ht="19.899999999999999" customHeight="1">
      <c r="A15" s="75"/>
      <c r="B15" s="210"/>
      <c r="C15" s="175"/>
      <c r="D15" s="211"/>
      <c r="E15" s="174"/>
      <c r="F15" s="175"/>
      <c r="G15" s="176"/>
      <c r="H15" s="212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4"/>
      <c r="T15" s="49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1"/>
      <c r="AJ15" s="202"/>
      <c r="AK15" s="202"/>
      <c r="AL15" s="182"/>
      <c r="AM15" s="206">
        <f>IF(AM14="",0,ROUNDDOWN((AM14/1000)*9,-1))</f>
        <v>0</v>
      </c>
      <c r="AN15" s="207"/>
      <c r="AO15" s="207"/>
      <c r="AP15" s="208"/>
      <c r="AQ15" s="197"/>
      <c r="AR15" s="197"/>
      <c r="AS15" s="198"/>
      <c r="AT15" s="199">
        <f>IF(AT14=0,0,BC15)</f>
        <v>0</v>
      </c>
      <c r="AU15" s="200"/>
      <c r="AV15" s="201"/>
      <c r="AW15" s="192"/>
      <c r="AX15" s="193"/>
      <c r="AY15" s="193"/>
      <c r="AZ15" s="194"/>
      <c r="BA15" s="195"/>
      <c r="BB15" s="195"/>
      <c r="BC15" s="46">
        <f>SUM(BT14:CI15)</f>
        <v>0</v>
      </c>
      <c r="BD15" s="46">
        <f t="shared" ref="BD15:BS15" si="10">IF($Q14*T15&gt;150000, ROUNDDOWN(($Q14*T15-150000)*6%*45%,-1),0)</f>
        <v>0</v>
      </c>
      <c r="BE15" s="46">
        <f t="shared" si="10"/>
        <v>0</v>
      </c>
      <c r="BF15" s="46">
        <f t="shared" si="10"/>
        <v>0</v>
      </c>
      <c r="BG15" s="46">
        <f t="shared" si="10"/>
        <v>0</v>
      </c>
      <c r="BH15" s="46">
        <f t="shared" si="10"/>
        <v>0</v>
      </c>
      <c r="BI15" s="46">
        <f t="shared" si="10"/>
        <v>0</v>
      </c>
      <c r="BJ15" s="46">
        <f t="shared" si="10"/>
        <v>0</v>
      </c>
      <c r="BK15" s="46">
        <f t="shared" si="10"/>
        <v>0</v>
      </c>
      <c r="BL15" s="46">
        <f t="shared" si="10"/>
        <v>0</v>
      </c>
      <c r="BM15" s="46">
        <f t="shared" si="10"/>
        <v>0</v>
      </c>
      <c r="BN15" s="46">
        <f t="shared" si="10"/>
        <v>0</v>
      </c>
      <c r="BO15" s="46">
        <f t="shared" si="10"/>
        <v>0</v>
      </c>
      <c r="BP15" s="46">
        <f t="shared" si="10"/>
        <v>0</v>
      </c>
      <c r="BQ15" s="46">
        <f t="shared" si="10"/>
        <v>0</v>
      </c>
      <c r="BR15" s="46">
        <f t="shared" si="10"/>
        <v>0</v>
      </c>
      <c r="BS15" s="46">
        <f t="shared" si="10"/>
        <v>0</v>
      </c>
      <c r="BT15" s="47">
        <f t="shared" ref="BT15:CI15" si="11">IF($Q14*T15&gt;150000, ROUNDDOWN(($Q14*T15-150000)*6%*45%*10%,-1),0)</f>
        <v>0</v>
      </c>
      <c r="BU15" s="47">
        <f t="shared" si="11"/>
        <v>0</v>
      </c>
      <c r="BV15" s="47">
        <f t="shared" si="11"/>
        <v>0</v>
      </c>
      <c r="BW15" s="47">
        <f t="shared" si="11"/>
        <v>0</v>
      </c>
      <c r="BX15" s="47">
        <f t="shared" si="11"/>
        <v>0</v>
      </c>
      <c r="BY15" s="47">
        <f t="shared" si="11"/>
        <v>0</v>
      </c>
      <c r="BZ15" s="47">
        <f t="shared" si="11"/>
        <v>0</v>
      </c>
      <c r="CA15" s="47">
        <f t="shared" si="11"/>
        <v>0</v>
      </c>
      <c r="CB15" s="47">
        <f t="shared" si="11"/>
        <v>0</v>
      </c>
      <c r="CC15" s="47">
        <f t="shared" si="11"/>
        <v>0</v>
      </c>
      <c r="CD15" s="47">
        <f t="shared" si="11"/>
        <v>0</v>
      </c>
      <c r="CE15" s="47">
        <f t="shared" si="11"/>
        <v>0</v>
      </c>
      <c r="CF15" s="47">
        <f t="shared" si="11"/>
        <v>0</v>
      </c>
      <c r="CG15" s="47">
        <f t="shared" si="11"/>
        <v>0</v>
      </c>
      <c r="CH15" s="47">
        <f t="shared" si="11"/>
        <v>0</v>
      </c>
      <c r="CI15" s="47">
        <f t="shared" si="11"/>
        <v>0</v>
      </c>
      <c r="CL15" s="32"/>
      <c r="CM15" s="32"/>
      <c r="CN15" s="32"/>
      <c r="CO15" s="32"/>
      <c r="CP15" s="32"/>
      <c r="CQ15" s="32"/>
      <c r="CR15" s="32"/>
    </row>
    <row r="16" spans="1:101" ht="19.899999999999999" customHeight="1">
      <c r="A16" s="74"/>
      <c r="B16" s="157"/>
      <c r="C16" s="158"/>
      <c r="D16" s="159"/>
      <c r="E16" s="160"/>
      <c r="F16" s="158"/>
      <c r="G16" s="161"/>
      <c r="H16" s="162"/>
      <c r="I16" s="163"/>
      <c r="J16" s="163"/>
      <c r="K16" s="163"/>
      <c r="L16" s="164"/>
      <c r="M16" s="166"/>
      <c r="N16" s="167"/>
      <c r="O16" s="167"/>
      <c r="P16" s="209"/>
      <c r="Q16" s="166"/>
      <c r="R16" s="167"/>
      <c r="S16" s="168"/>
      <c r="T16" s="43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5"/>
      <c r="AJ16" s="215">
        <f>IF(E17="일급",8*AL16,32-COUNTBLANK(T16:AI17))</f>
        <v>0</v>
      </c>
      <c r="AK16" s="216"/>
      <c r="AL16" s="219">
        <f>SUM(T16:AI17)</f>
        <v>0</v>
      </c>
      <c r="AM16" s="183">
        <f>IF(E17="일급",AL16*Q16,IF(E17="시급",Q16*AJ16,0))</f>
        <v>0</v>
      </c>
      <c r="AN16" s="184"/>
      <c r="AO16" s="184"/>
      <c r="AP16" s="185"/>
      <c r="AQ16" s="221"/>
      <c r="AR16" s="222"/>
      <c r="AS16" s="223"/>
      <c r="AT16" s="224">
        <f>IF(BC16&lt;1000, 0, BC16)</f>
        <v>0</v>
      </c>
      <c r="AU16" s="222"/>
      <c r="AV16" s="188"/>
      <c r="AW16" s="225">
        <f>IF(AM16="",0,AM16-(AT17+AT16+AQ16+AQ17+AM17))</f>
        <v>0</v>
      </c>
      <c r="AX16" s="226"/>
      <c r="AY16" s="226"/>
      <c r="AZ16" s="227"/>
      <c r="BA16" s="231"/>
      <c r="BB16" s="232"/>
      <c r="BC16" s="46">
        <f>SUM(BD16:BS17)</f>
        <v>0</v>
      </c>
      <c r="BD16" s="46">
        <f t="shared" ref="BD16:BS16" si="12">IF($Q16*T16&gt;150000, ROUNDDOWN(($Q16*T16-150000)*6%*45%,-1),0)</f>
        <v>0</v>
      </c>
      <c r="BE16" s="46">
        <f t="shared" si="12"/>
        <v>0</v>
      </c>
      <c r="BF16" s="46">
        <f t="shared" si="12"/>
        <v>0</v>
      </c>
      <c r="BG16" s="46">
        <f t="shared" si="12"/>
        <v>0</v>
      </c>
      <c r="BH16" s="46">
        <f t="shared" si="12"/>
        <v>0</v>
      </c>
      <c r="BI16" s="46">
        <f t="shared" si="12"/>
        <v>0</v>
      </c>
      <c r="BJ16" s="46">
        <f t="shared" si="12"/>
        <v>0</v>
      </c>
      <c r="BK16" s="46">
        <f t="shared" si="12"/>
        <v>0</v>
      </c>
      <c r="BL16" s="46">
        <f t="shared" si="12"/>
        <v>0</v>
      </c>
      <c r="BM16" s="46">
        <f t="shared" si="12"/>
        <v>0</v>
      </c>
      <c r="BN16" s="46">
        <f t="shared" si="12"/>
        <v>0</v>
      </c>
      <c r="BO16" s="46">
        <f t="shared" si="12"/>
        <v>0</v>
      </c>
      <c r="BP16" s="46">
        <f t="shared" si="12"/>
        <v>0</v>
      </c>
      <c r="BQ16" s="46">
        <f t="shared" si="12"/>
        <v>0</v>
      </c>
      <c r="BR16" s="46">
        <f t="shared" si="12"/>
        <v>0</v>
      </c>
      <c r="BS16" s="46">
        <f t="shared" si="12"/>
        <v>0</v>
      </c>
      <c r="BT16" s="47">
        <f t="shared" ref="BT16:CI16" si="13">IF($Q16*T16&gt;150000, ROUNDDOWN(($Q16*T16-150000)*6%*45%*10%,-1),0)</f>
        <v>0</v>
      </c>
      <c r="BU16" s="47">
        <f t="shared" si="13"/>
        <v>0</v>
      </c>
      <c r="BV16" s="47">
        <f t="shared" si="13"/>
        <v>0</v>
      </c>
      <c r="BW16" s="47">
        <f t="shared" si="13"/>
        <v>0</v>
      </c>
      <c r="BX16" s="47">
        <f t="shared" si="13"/>
        <v>0</v>
      </c>
      <c r="BY16" s="47">
        <f t="shared" si="13"/>
        <v>0</v>
      </c>
      <c r="BZ16" s="47">
        <f t="shared" si="13"/>
        <v>0</v>
      </c>
      <c r="CA16" s="47">
        <f t="shared" si="13"/>
        <v>0</v>
      </c>
      <c r="CB16" s="47">
        <f t="shared" si="13"/>
        <v>0</v>
      </c>
      <c r="CC16" s="47">
        <f t="shared" si="13"/>
        <v>0</v>
      </c>
      <c r="CD16" s="47">
        <f t="shared" si="13"/>
        <v>0</v>
      </c>
      <c r="CE16" s="47">
        <f t="shared" si="13"/>
        <v>0</v>
      </c>
      <c r="CF16" s="47">
        <f t="shared" si="13"/>
        <v>0</v>
      </c>
      <c r="CG16" s="47">
        <f t="shared" si="13"/>
        <v>0</v>
      </c>
      <c r="CH16" s="47">
        <f t="shared" si="13"/>
        <v>0</v>
      </c>
      <c r="CI16" s="47">
        <f t="shared" si="13"/>
        <v>0</v>
      </c>
      <c r="CL16" s="32" t="str">
        <f>IF(LEN(TRIM(H16))=13,LEFT(H16,6)&amp;"-"&amp;RIGHT(H16,7),TRIM(H16))</f>
        <v/>
      </c>
      <c r="CM16" s="32" t="str">
        <f>IF(MID(CL16,8,1)="3", "20", IF(MID(CL16,8,1)="4", "20", "19")) &amp; LEFT(CL16, 2) &amp; "-" &amp; MID(H16,3,2) &amp; "-" &amp; MID(H16, 5,2)</f>
        <v>19--</v>
      </c>
      <c r="CN16" s="32" t="s">
        <v>47</v>
      </c>
      <c r="CO16" s="48">
        <f>DATE(YEAR(DATEVALUE(CN16)),MONTH(DATEVALUE(CN16))+1,0)</f>
        <v>39844</v>
      </c>
      <c r="CP16" s="48" t="e">
        <f>DATE(YEAR(DATEVALUE(CN16)),MONTH(DATEVALUE(CM16)),DAY(DATEVALUE(CM16)))</f>
        <v>#VALUE!</v>
      </c>
      <c r="CQ16" s="32" t="e">
        <f>IF(CP16&lt;=CO16, YEAR(CO16)-YEAR(CM16), YEAR(CO16)-YEAR(CM16)-1)</f>
        <v>#VALUE!</v>
      </c>
      <c r="CR16" s="32">
        <f>IF(AM16="",0,IF(AM16=0,0,IF(CQ16&lt;64,ROUNDDOWN((AM16/1000)*4.5,-1),0)))</f>
        <v>0</v>
      </c>
    </row>
    <row r="17" spans="1:100" ht="19.899999999999999" customHeight="1">
      <c r="A17" s="75"/>
      <c r="B17" s="210"/>
      <c r="C17" s="175"/>
      <c r="D17" s="211"/>
      <c r="E17" s="174"/>
      <c r="F17" s="175"/>
      <c r="G17" s="176"/>
      <c r="H17" s="212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4"/>
      <c r="T17" s="49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1"/>
      <c r="AJ17" s="217"/>
      <c r="AK17" s="218"/>
      <c r="AL17" s="220"/>
      <c r="AM17" s="206">
        <f>IF(AM16="",0,ROUNDDOWN((AM16/1000)*9,-1))</f>
        <v>0</v>
      </c>
      <c r="AN17" s="207"/>
      <c r="AO17" s="207"/>
      <c r="AP17" s="208"/>
      <c r="AQ17" s="235"/>
      <c r="AR17" s="236"/>
      <c r="AS17" s="237"/>
      <c r="AT17" s="199">
        <f>IF(AT16=0,0,BC17)</f>
        <v>0</v>
      </c>
      <c r="AU17" s="200"/>
      <c r="AV17" s="201"/>
      <c r="AW17" s="228"/>
      <c r="AX17" s="229"/>
      <c r="AY17" s="229"/>
      <c r="AZ17" s="230"/>
      <c r="BA17" s="233"/>
      <c r="BB17" s="234"/>
      <c r="BC17" s="46">
        <f>SUM(BT16:CI17)</f>
        <v>0</v>
      </c>
      <c r="BD17" s="46">
        <f t="shared" ref="BD17:BS17" si="14">IF($Q16*T17&gt;150000, ROUNDDOWN(($Q16*T17-150000)*6%*45%,-1),0)</f>
        <v>0</v>
      </c>
      <c r="BE17" s="46">
        <f t="shared" si="14"/>
        <v>0</v>
      </c>
      <c r="BF17" s="46">
        <f t="shared" si="14"/>
        <v>0</v>
      </c>
      <c r="BG17" s="46">
        <f t="shared" si="14"/>
        <v>0</v>
      </c>
      <c r="BH17" s="46">
        <f t="shared" si="14"/>
        <v>0</v>
      </c>
      <c r="BI17" s="46">
        <f t="shared" si="14"/>
        <v>0</v>
      </c>
      <c r="BJ17" s="46">
        <f t="shared" si="14"/>
        <v>0</v>
      </c>
      <c r="BK17" s="46">
        <f t="shared" si="14"/>
        <v>0</v>
      </c>
      <c r="BL17" s="46">
        <f t="shared" si="14"/>
        <v>0</v>
      </c>
      <c r="BM17" s="46">
        <f t="shared" si="14"/>
        <v>0</v>
      </c>
      <c r="BN17" s="46">
        <f t="shared" si="14"/>
        <v>0</v>
      </c>
      <c r="BO17" s="46">
        <f t="shared" si="14"/>
        <v>0</v>
      </c>
      <c r="BP17" s="46">
        <f t="shared" si="14"/>
        <v>0</v>
      </c>
      <c r="BQ17" s="46">
        <f t="shared" si="14"/>
        <v>0</v>
      </c>
      <c r="BR17" s="46">
        <f t="shared" si="14"/>
        <v>0</v>
      </c>
      <c r="BS17" s="46">
        <f t="shared" si="14"/>
        <v>0</v>
      </c>
      <c r="BT17" s="47">
        <f t="shared" ref="BT17:CI17" si="15">IF($Q16*T17&gt;150000, ROUNDDOWN(($Q16*T17-150000)*6%*45%*10%,-1),0)</f>
        <v>0</v>
      </c>
      <c r="BU17" s="47">
        <f t="shared" si="15"/>
        <v>0</v>
      </c>
      <c r="BV17" s="47">
        <f t="shared" si="15"/>
        <v>0</v>
      </c>
      <c r="BW17" s="47">
        <f t="shared" si="15"/>
        <v>0</v>
      </c>
      <c r="BX17" s="47">
        <f t="shared" si="15"/>
        <v>0</v>
      </c>
      <c r="BY17" s="47">
        <f t="shared" si="15"/>
        <v>0</v>
      </c>
      <c r="BZ17" s="47">
        <f t="shared" si="15"/>
        <v>0</v>
      </c>
      <c r="CA17" s="47">
        <f t="shared" si="15"/>
        <v>0</v>
      </c>
      <c r="CB17" s="47">
        <f t="shared" si="15"/>
        <v>0</v>
      </c>
      <c r="CC17" s="47">
        <f t="shared" si="15"/>
        <v>0</v>
      </c>
      <c r="CD17" s="47">
        <f t="shared" si="15"/>
        <v>0</v>
      </c>
      <c r="CE17" s="47">
        <f t="shared" si="15"/>
        <v>0</v>
      </c>
      <c r="CF17" s="47">
        <f t="shared" si="15"/>
        <v>0</v>
      </c>
      <c r="CG17" s="47">
        <f t="shared" si="15"/>
        <v>0</v>
      </c>
      <c r="CH17" s="47">
        <f t="shared" si="15"/>
        <v>0</v>
      </c>
      <c r="CI17" s="47">
        <f t="shared" si="15"/>
        <v>0</v>
      </c>
      <c r="CL17" s="32"/>
      <c r="CM17" s="32"/>
      <c r="CN17" s="32"/>
      <c r="CO17" s="32"/>
      <c r="CP17" s="32"/>
      <c r="CQ17" s="32"/>
      <c r="CR17" s="32"/>
    </row>
    <row r="18" spans="1:100" ht="19.899999999999999" customHeight="1">
      <c r="A18" s="60"/>
      <c r="B18" s="157"/>
      <c r="C18" s="158"/>
      <c r="D18" s="159"/>
      <c r="E18" s="238"/>
      <c r="F18" s="239"/>
      <c r="G18" s="240"/>
      <c r="H18" s="241"/>
      <c r="I18" s="242"/>
      <c r="J18" s="242"/>
      <c r="K18" s="242"/>
      <c r="L18" s="243"/>
      <c r="M18" s="244"/>
      <c r="N18" s="244"/>
      <c r="O18" s="244"/>
      <c r="P18" s="244"/>
      <c r="Q18" s="166"/>
      <c r="R18" s="167"/>
      <c r="S18" s="168"/>
      <c r="T18" s="43"/>
      <c r="U18" s="44"/>
      <c r="V18" s="44"/>
      <c r="W18" s="44"/>
      <c r="X18" s="44"/>
      <c r="Y18" s="44"/>
      <c r="Z18" s="55"/>
      <c r="AA18" s="55"/>
      <c r="AB18" s="55"/>
      <c r="AC18" s="55"/>
      <c r="AD18" s="55"/>
      <c r="AE18" s="55"/>
      <c r="AF18" s="55"/>
      <c r="AG18" s="55"/>
      <c r="AH18" s="55"/>
      <c r="AI18" s="45"/>
      <c r="AJ18" s="169">
        <f>IF(E19="일급",8*AL18,32-COUNTBLANK(T18:AI19))</f>
        <v>0</v>
      </c>
      <c r="AK18" s="169"/>
      <c r="AL18" s="181">
        <f>SUM(T18:AI19)</f>
        <v>0</v>
      </c>
      <c r="AM18" s="183">
        <f>IF(E19="일급",AL18*Q18,IF(E19="시급",Q18*AJ18,0))</f>
        <v>0</v>
      </c>
      <c r="AN18" s="184"/>
      <c r="AO18" s="184"/>
      <c r="AP18" s="185"/>
      <c r="AQ18" s="186"/>
      <c r="AR18" s="186"/>
      <c r="AS18" s="187"/>
      <c r="AT18" s="188">
        <f>IF(BC18&lt;1000, 0, BC18)</f>
        <v>0</v>
      </c>
      <c r="AU18" s="186"/>
      <c r="AV18" s="186"/>
      <c r="AW18" s="189">
        <f>IF(AM18="",0,AM18-(AT19+AT18+AQ18+AQ19+AM19))</f>
        <v>0</v>
      </c>
      <c r="AX18" s="190"/>
      <c r="AY18" s="190"/>
      <c r="AZ18" s="191"/>
      <c r="BA18" s="195"/>
      <c r="BB18" s="195"/>
      <c r="BC18" s="46">
        <f>SUM(BD18:BS19)</f>
        <v>0</v>
      </c>
      <c r="BD18" s="46">
        <f t="shared" ref="BD18:BS18" si="16">IF($Q18*T18&gt;150000, ROUNDDOWN(($Q18*T18-150000)*6%*45%,-1),0)</f>
        <v>0</v>
      </c>
      <c r="BE18" s="46">
        <f t="shared" si="16"/>
        <v>0</v>
      </c>
      <c r="BF18" s="46">
        <f t="shared" si="16"/>
        <v>0</v>
      </c>
      <c r="BG18" s="46">
        <f t="shared" si="16"/>
        <v>0</v>
      </c>
      <c r="BH18" s="46">
        <f t="shared" si="16"/>
        <v>0</v>
      </c>
      <c r="BI18" s="46">
        <f t="shared" si="16"/>
        <v>0</v>
      </c>
      <c r="BJ18" s="46">
        <f t="shared" si="16"/>
        <v>0</v>
      </c>
      <c r="BK18" s="46">
        <f t="shared" si="16"/>
        <v>0</v>
      </c>
      <c r="BL18" s="46">
        <f t="shared" si="16"/>
        <v>0</v>
      </c>
      <c r="BM18" s="46">
        <f t="shared" si="16"/>
        <v>0</v>
      </c>
      <c r="BN18" s="46">
        <f t="shared" si="16"/>
        <v>0</v>
      </c>
      <c r="BO18" s="46">
        <f t="shared" si="16"/>
        <v>0</v>
      </c>
      <c r="BP18" s="46">
        <f t="shared" si="16"/>
        <v>0</v>
      </c>
      <c r="BQ18" s="46">
        <f t="shared" si="16"/>
        <v>0</v>
      </c>
      <c r="BR18" s="46">
        <f t="shared" si="16"/>
        <v>0</v>
      </c>
      <c r="BS18" s="46">
        <f t="shared" si="16"/>
        <v>0</v>
      </c>
      <c r="BT18" s="47">
        <f t="shared" ref="BT18:CI18" si="17">IF($Q18*T18&gt;150000, ROUNDDOWN(($Q18*T18-150000)*6%*45%*10%,-1),0)</f>
        <v>0</v>
      </c>
      <c r="BU18" s="47">
        <f t="shared" si="17"/>
        <v>0</v>
      </c>
      <c r="BV18" s="47">
        <f t="shared" si="17"/>
        <v>0</v>
      </c>
      <c r="BW18" s="47">
        <f t="shared" si="17"/>
        <v>0</v>
      </c>
      <c r="BX18" s="47">
        <f t="shared" si="17"/>
        <v>0</v>
      </c>
      <c r="BY18" s="47">
        <f t="shared" si="17"/>
        <v>0</v>
      </c>
      <c r="BZ18" s="47">
        <f t="shared" si="17"/>
        <v>0</v>
      </c>
      <c r="CA18" s="47">
        <f t="shared" si="17"/>
        <v>0</v>
      </c>
      <c r="CB18" s="47">
        <f t="shared" si="17"/>
        <v>0</v>
      </c>
      <c r="CC18" s="47">
        <f t="shared" si="17"/>
        <v>0</v>
      </c>
      <c r="CD18" s="47">
        <f t="shared" si="17"/>
        <v>0</v>
      </c>
      <c r="CE18" s="47">
        <f t="shared" si="17"/>
        <v>0</v>
      </c>
      <c r="CF18" s="47">
        <f t="shared" si="17"/>
        <v>0</v>
      </c>
      <c r="CG18" s="47">
        <f t="shared" si="17"/>
        <v>0</v>
      </c>
      <c r="CH18" s="47">
        <f t="shared" si="17"/>
        <v>0</v>
      </c>
      <c r="CI18" s="47">
        <f t="shared" si="17"/>
        <v>0</v>
      </c>
      <c r="CL18" s="32" t="str">
        <f>IF(LEN(TRIM(H18))=13,LEFT(H18,6)&amp;"-"&amp;RIGHT(H18,7),TRIM(H18))</f>
        <v/>
      </c>
      <c r="CM18" s="32" t="str">
        <f>IF(MID(CL18,8,1)="3", "20", IF(MID(CL18,8,1)="4", "20", "19")) &amp; LEFT(CL18, 2) &amp; "-" &amp; MID(H18,3,2) &amp; "-" &amp; MID(H18, 5,2)</f>
        <v>19--</v>
      </c>
      <c r="CN18" s="32" t="s">
        <v>47</v>
      </c>
      <c r="CO18" s="48">
        <f>DATE(YEAR(DATEVALUE(CN18)),MONTH(DATEVALUE(CN18))+1,0)</f>
        <v>39844</v>
      </c>
      <c r="CP18" s="48" t="e">
        <f>DATE(YEAR(DATEVALUE(CN18)),MONTH(DATEVALUE(CM18)),DAY(DATEVALUE(CM18)))</f>
        <v>#VALUE!</v>
      </c>
      <c r="CQ18" s="32" t="e">
        <f>IF(CP18&lt;=CO18, YEAR(CO18)-YEAR(CM18), YEAR(CO18)-YEAR(CM18)-1)</f>
        <v>#VALUE!</v>
      </c>
      <c r="CR18" s="32">
        <f>IF(AM18="",0,IF(AM18=0,0,IF(CQ18&lt;64,ROUNDDOWN((AM18/1000)*4.5,-1),0)))</f>
        <v>0</v>
      </c>
    </row>
    <row r="19" spans="1:100" ht="19.899999999999999" customHeight="1">
      <c r="A19" s="75"/>
      <c r="B19" s="174"/>
      <c r="C19" s="175"/>
      <c r="D19" s="176"/>
      <c r="E19" s="171"/>
      <c r="F19" s="172"/>
      <c r="G19" s="173"/>
      <c r="H19" s="245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7"/>
      <c r="T19" s="49"/>
      <c r="U19" s="50"/>
      <c r="V19" s="50"/>
      <c r="W19" s="50"/>
      <c r="X19" s="50"/>
      <c r="Y19" s="50"/>
      <c r="Z19" s="58"/>
      <c r="AA19" s="58"/>
      <c r="AB19" s="58"/>
      <c r="AC19" s="58"/>
      <c r="AD19" s="58"/>
      <c r="AE19" s="58"/>
      <c r="AF19" s="58"/>
      <c r="AG19" s="58"/>
      <c r="AH19" s="58"/>
      <c r="AI19" s="51"/>
      <c r="AJ19" s="170"/>
      <c r="AK19" s="170"/>
      <c r="AL19" s="182"/>
      <c r="AM19" s="206">
        <f>IF(AM18="",0,ROUNDDOWN((AM18/1000)*9,-1))</f>
        <v>0</v>
      </c>
      <c r="AN19" s="207"/>
      <c r="AO19" s="207"/>
      <c r="AP19" s="208"/>
      <c r="AQ19" s="197"/>
      <c r="AR19" s="197"/>
      <c r="AS19" s="198"/>
      <c r="AT19" s="199">
        <f>IF(AT18=0,0,BC19)</f>
        <v>0</v>
      </c>
      <c r="AU19" s="200"/>
      <c r="AV19" s="201"/>
      <c r="AW19" s="192"/>
      <c r="AX19" s="193"/>
      <c r="AY19" s="193"/>
      <c r="AZ19" s="194"/>
      <c r="BA19" s="195"/>
      <c r="BB19" s="195"/>
      <c r="BC19" s="46">
        <f>SUM(BT18:CI19)</f>
        <v>0</v>
      </c>
      <c r="BD19" s="46">
        <f t="shared" ref="BD19:BS19" si="18">IF($Q18*T19&gt;150000, ROUNDDOWN(($Q18*T19-150000)*6%*45%,-1),0)</f>
        <v>0</v>
      </c>
      <c r="BE19" s="46">
        <f t="shared" si="18"/>
        <v>0</v>
      </c>
      <c r="BF19" s="46">
        <f t="shared" si="18"/>
        <v>0</v>
      </c>
      <c r="BG19" s="46">
        <f t="shared" si="18"/>
        <v>0</v>
      </c>
      <c r="BH19" s="46">
        <f t="shared" si="18"/>
        <v>0</v>
      </c>
      <c r="BI19" s="46">
        <f t="shared" si="18"/>
        <v>0</v>
      </c>
      <c r="BJ19" s="46">
        <f t="shared" si="18"/>
        <v>0</v>
      </c>
      <c r="BK19" s="46">
        <f t="shared" si="18"/>
        <v>0</v>
      </c>
      <c r="BL19" s="46">
        <f t="shared" si="18"/>
        <v>0</v>
      </c>
      <c r="BM19" s="46">
        <f t="shared" si="18"/>
        <v>0</v>
      </c>
      <c r="BN19" s="46">
        <f t="shared" si="18"/>
        <v>0</v>
      </c>
      <c r="BO19" s="46">
        <f t="shared" si="18"/>
        <v>0</v>
      </c>
      <c r="BP19" s="46">
        <f t="shared" si="18"/>
        <v>0</v>
      </c>
      <c r="BQ19" s="46">
        <f t="shared" si="18"/>
        <v>0</v>
      </c>
      <c r="BR19" s="46">
        <f t="shared" si="18"/>
        <v>0</v>
      </c>
      <c r="BS19" s="46">
        <f t="shared" si="18"/>
        <v>0</v>
      </c>
      <c r="BT19" s="47">
        <f t="shared" ref="BT19:CI19" si="19">IF($Q18*T19&gt;150000, ROUNDDOWN(($Q18*T19-150000)*6%*45%*10%,-1),0)</f>
        <v>0</v>
      </c>
      <c r="BU19" s="47">
        <f t="shared" si="19"/>
        <v>0</v>
      </c>
      <c r="BV19" s="47">
        <f t="shared" si="19"/>
        <v>0</v>
      </c>
      <c r="BW19" s="47">
        <f t="shared" si="19"/>
        <v>0</v>
      </c>
      <c r="BX19" s="47">
        <f t="shared" si="19"/>
        <v>0</v>
      </c>
      <c r="BY19" s="47">
        <f t="shared" si="19"/>
        <v>0</v>
      </c>
      <c r="BZ19" s="47">
        <f t="shared" si="19"/>
        <v>0</v>
      </c>
      <c r="CA19" s="47">
        <f t="shared" si="19"/>
        <v>0</v>
      </c>
      <c r="CB19" s="47">
        <f t="shared" si="19"/>
        <v>0</v>
      </c>
      <c r="CC19" s="47">
        <f t="shared" si="19"/>
        <v>0</v>
      </c>
      <c r="CD19" s="47">
        <f t="shared" si="19"/>
        <v>0</v>
      </c>
      <c r="CE19" s="47">
        <f t="shared" si="19"/>
        <v>0</v>
      </c>
      <c r="CF19" s="47">
        <f t="shared" si="19"/>
        <v>0</v>
      </c>
      <c r="CG19" s="47">
        <f t="shared" si="19"/>
        <v>0</v>
      </c>
      <c r="CH19" s="47">
        <f t="shared" si="19"/>
        <v>0</v>
      </c>
      <c r="CI19" s="47">
        <f t="shared" si="19"/>
        <v>0</v>
      </c>
      <c r="CL19" s="32"/>
      <c r="CM19" s="32"/>
      <c r="CN19" s="32"/>
      <c r="CO19" s="32"/>
      <c r="CP19" s="32"/>
      <c r="CQ19" s="32"/>
      <c r="CR19" s="32"/>
    </row>
    <row r="20" spans="1:100" ht="19.899999999999999" customHeight="1">
      <c r="A20" s="60"/>
      <c r="B20" s="157"/>
      <c r="C20" s="158"/>
      <c r="D20" s="159"/>
      <c r="E20" s="238"/>
      <c r="F20" s="239"/>
      <c r="G20" s="240"/>
      <c r="H20" s="162"/>
      <c r="I20" s="163"/>
      <c r="J20" s="163"/>
      <c r="K20" s="163"/>
      <c r="L20" s="164"/>
      <c r="M20" s="165"/>
      <c r="N20" s="165"/>
      <c r="O20" s="165"/>
      <c r="P20" s="165"/>
      <c r="Q20" s="166"/>
      <c r="R20" s="167"/>
      <c r="S20" s="168"/>
      <c r="T20" s="54"/>
      <c r="U20" s="71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5"/>
      <c r="AJ20" s="169">
        <f>IF(E21="일급",8*AL20,32-COUNTBLANK(T20:AI21))</f>
        <v>0</v>
      </c>
      <c r="AK20" s="169"/>
      <c r="AL20" s="181">
        <f>SUM(T20:AI21)</f>
        <v>0</v>
      </c>
      <c r="AM20" s="183">
        <f>IF(E21="일급",AL20*Q20,IF(E21="시급",Q20*AJ20,0))</f>
        <v>0</v>
      </c>
      <c r="AN20" s="184"/>
      <c r="AO20" s="184"/>
      <c r="AP20" s="185"/>
      <c r="AQ20" s="186"/>
      <c r="AR20" s="186"/>
      <c r="AS20" s="187"/>
      <c r="AT20" s="188">
        <f>IF(BC20&lt;1000, 0, BC20)</f>
        <v>0</v>
      </c>
      <c r="AU20" s="186"/>
      <c r="AV20" s="186"/>
      <c r="AW20" s="189">
        <f>IF(AM20="",0,AM20-(AT21+AT20+AQ20+AQ21+AM21))</f>
        <v>0</v>
      </c>
      <c r="AX20" s="190"/>
      <c r="AY20" s="190"/>
      <c r="AZ20" s="191"/>
      <c r="BA20" s="195"/>
      <c r="BB20" s="195"/>
      <c r="BC20" s="46">
        <f>SUM(BD20:BS21)</f>
        <v>0</v>
      </c>
      <c r="BD20" s="46">
        <f t="shared" ref="BD20:BS20" si="20">IF($Q20*T20&gt;150000, ROUNDDOWN(($Q20*T20-150000)*6%*45%,-1),0)</f>
        <v>0</v>
      </c>
      <c r="BE20" s="46">
        <f t="shared" si="20"/>
        <v>0</v>
      </c>
      <c r="BF20" s="46">
        <f t="shared" si="20"/>
        <v>0</v>
      </c>
      <c r="BG20" s="46">
        <f t="shared" si="20"/>
        <v>0</v>
      </c>
      <c r="BH20" s="46">
        <f t="shared" si="20"/>
        <v>0</v>
      </c>
      <c r="BI20" s="46">
        <f t="shared" si="20"/>
        <v>0</v>
      </c>
      <c r="BJ20" s="46">
        <f t="shared" si="20"/>
        <v>0</v>
      </c>
      <c r="BK20" s="46">
        <f t="shared" si="20"/>
        <v>0</v>
      </c>
      <c r="BL20" s="46">
        <f t="shared" si="20"/>
        <v>0</v>
      </c>
      <c r="BM20" s="46">
        <f t="shared" si="20"/>
        <v>0</v>
      </c>
      <c r="BN20" s="46">
        <f t="shared" si="20"/>
        <v>0</v>
      </c>
      <c r="BO20" s="46">
        <f t="shared" si="20"/>
        <v>0</v>
      </c>
      <c r="BP20" s="46">
        <f t="shared" si="20"/>
        <v>0</v>
      </c>
      <c r="BQ20" s="46">
        <f t="shared" si="20"/>
        <v>0</v>
      </c>
      <c r="BR20" s="46">
        <f t="shared" si="20"/>
        <v>0</v>
      </c>
      <c r="BS20" s="46">
        <f t="shared" si="20"/>
        <v>0</v>
      </c>
      <c r="BT20" s="47">
        <f t="shared" ref="BT20:CI20" si="21">IF($Q20*T20&gt;150000, ROUNDDOWN(($Q20*T20-150000)*6%*45%*10%,-1),0)</f>
        <v>0</v>
      </c>
      <c r="BU20" s="47">
        <f t="shared" si="21"/>
        <v>0</v>
      </c>
      <c r="BV20" s="47">
        <f t="shared" si="21"/>
        <v>0</v>
      </c>
      <c r="BW20" s="47">
        <f t="shared" si="21"/>
        <v>0</v>
      </c>
      <c r="BX20" s="47">
        <f t="shared" si="21"/>
        <v>0</v>
      </c>
      <c r="BY20" s="47">
        <f t="shared" si="21"/>
        <v>0</v>
      </c>
      <c r="BZ20" s="47">
        <f t="shared" si="21"/>
        <v>0</v>
      </c>
      <c r="CA20" s="47">
        <f t="shared" si="21"/>
        <v>0</v>
      </c>
      <c r="CB20" s="47">
        <f t="shared" si="21"/>
        <v>0</v>
      </c>
      <c r="CC20" s="47">
        <f t="shared" si="21"/>
        <v>0</v>
      </c>
      <c r="CD20" s="47">
        <f t="shared" si="21"/>
        <v>0</v>
      </c>
      <c r="CE20" s="47">
        <f t="shared" si="21"/>
        <v>0</v>
      </c>
      <c r="CF20" s="47">
        <f t="shared" si="21"/>
        <v>0</v>
      </c>
      <c r="CG20" s="47">
        <f t="shared" si="21"/>
        <v>0</v>
      </c>
      <c r="CH20" s="47">
        <f t="shared" si="21"/>
        <v>0</v>
      </c>
      <c r="CI20" s="47">
        <f t="shared" si="21"/>
        <v>0</v>
      </c>
      <c r="CL20" s="32" t="str">
        <f>IF(LEN(TRIM(H20))=13,LEFT(H20,6)&amp;"-"&amp;RIGHT(H20,7),TRIM(H20))</f>
        <v/>
      </c>
      <c r="CM20" s="32" t="str">
        <f>IF(MID(CL20,8,1)="3", "20", IF(MID(CL20,8,1)="4", "20", "19")) &amp; LEFT(CL20, 2) &amp; "-" &amp; MID(H20,3,2) &amp; "-" &amp; MID(H20, 5,2)</f>
        <v>19--</v>
      </c>
      <c r="CN20" s="32" t="s">
        <v>47</v>
      </c>
      <c r="CO20" s="48">
        <f>DATE(YEAR(DATEVALUE(CN20)),MONTH(DATEVALUE(CN20))+1,0)</f>
        <v>39844</v>
      </c>
      <c r="CP20" s="48" t="e">
        <f>DATE(YEAR(DATEVALUE(CN20)),MONTH(DATEVALUE(CM20)),DAY(DATEVALUE(CM20)))</f>
        <v>#VALUE!</v>
      </c>
      <c r="CQ20" s="32" t="e">
        <f>IF(CP20&lt;=CO20, YEAR(CO20)-YEAR(CM20), YEAR(CO20)-YEAR(CM20)-1)</f>
        <v>#VALUE!</v>
      </c>
      <c r="CR20" s="32">
        <f>IF(AM20="",0,IF(AM20=0,0,IF(CQ20&lt;64,ROUNDDOWN((AM20/1000)*4.5,-1),0)))</f>
        <v>0</v>
      </c>
    </row>
    <row r="21" spans="1:100" ht="19.899999999999999" customHeight="1">
      <c r="A21" s="75"/>
      <c r="B21" s="171"/>
      <c r="C21" s="172"/>
      <c r="D21" s="173"/>
      <c r="E21" s="171"/>
      <c r="F21" s="172"/>
      <c r="G21" s="173"/>
      <c r="H21" s="203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5"/>
      <c r="T21" s="56"/>
      <c r="U21" s="72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1"/>
      <c r="AJ21" s="170"/>
      <c r="AK21" s="170"/>
      <c r="AL21" s="182"/>
      <c r="AM21" s="206">
        <f>IF(AM20="",0,ROUNDDOWN((AM20/1000)*9,-1))</f>
        <v>0</v>
      </c>
      <c r="AN21" s="207"/>
      <c r="AO21" s="207"/>
      <c r="AP21" s="208"/>
      <c r="AQ21" s="197"/>
      <c r="AR21" s="197"/>
      <c r="AS21" s="198"/>
      <c r="AT21" s="199">
        <f>IF(AT20=0,0,BC21)</f>
        <v>0</v>
      </c>
      <c r="AU21" s="200"/>
      <c r="AV21" s="201"/>
      <c r="AW21" s="192"/>
      <c r="AX21" s="193"/>
      <c r="AY21" s="193"/>
      <c r="AZ21" s="194"/>
      <c r="BA21" s="195"/>
      <c r="BB21" s="195"/>
      <c r="BC21" s="46">
        <f>SUM(BT20:CI21)</f>
        <v>0</v>
      </c>
      <c r="BD21" s="46">
        <f t="shared" ref="BD21:BS21" si="22">IF($Q20*T21&gt;150000, ROUNDDOWN(($Q20*T21-150000)*6%*45%,-1),0)</f>
        <v>0</v>
      </c>
      <c r="BE21" s="46">
        <f t="shared" si="22"/>
        <v>0</v>
      </c>
      <c r="BF21" s="46">
        <f t="shared" si="22"/>
        <v>0</v>
      </c>
      <c r="BG21" s="46">
        <f t="shared" si="22"/>
        <v>0</v>
      </c>
      <c r="BH21" s="46">
        <f t="shared" si="22"/>
        <v>0</v>
      </c>
      <c r="BI21" s="46">
        <f t="shared" si="22"/>
        <v>0</v>
      </c>
      <c r="BJ21" s="46">
        <f t="shared" si="22"/>
        <v>0</v>
      </c>
      <c r="BK21" s="46">
        <f t="shared" si="22"/>
        <v>0</v>
      </c>
      <c r="BL21" s="46">
        <f t="shared" si="22"/>
        <v>0</v>
      </c>
      <c r="BM21" s="46">
        <f t="shared" si="22"/>
        <v>0</v>
      </c>
      <c r="BN21" s="46">
        <f t="shared" si="22"/>
        <v>0</v>
      </c>
      <c r="BO21" s="46">
        <f t="shared" si="22"/>
        <v>0</v>
      </c>
      <c r="BP21" s="46">
        <f t="shared" si="22"/>
        <v>0</v>
      </c>
      <c r="BQ21" s="46">
        <f t="shared" si="22"/>
        <v>0</v>
      </c>
      <c r="BR21" s="46">
        <f t="shared" si="22"/>
        <v>0</v>
      </c>
      <c r="BS21" s="46">
        <f t="shared" si="22"/>
        <v>0</v>
      </c>
      <c r="BT21" s="47">
        <f t="shared" ref="BT21:CI21" si="23">IF($Q20*T21&gt;150000, ROUNDDOWN(($Q20*T21-150000)*6%*45%*10%,-1),0)</f>
        <v>0</v>
      </c>
      <c r="BU21" s="47">
        <f t="shared" si="23"/>
        <v>0</v>
      </c>
      <c r="BV21" s="47">
        <f t="shared" si="23"/>
        <v>0</v>
      </c>
      <c r="BW21" s="47">
        <f t="shared" si="23"/>
        <v>0</v>
      </c>
      <c r="BX21" s="47">
        <f t="shared" si="23"/>
        <v>0</v>
      </c>
      <c r="BY21" s="47">
        <f t="shared" si="23"/>
        <v>0</v>
      </c>
      <c r="BZ21" s="47">
        <f t="shared" si="23"/>
        <v>0</v>
      </c>
      <c r="CA21" s="47">
        <f t="shared" si="23"/>
        <v>0</v>
      </c>
      <c r="CB21" s="47">
        <f t="shared" si="23"/>
        <v>0</v>
      </c>
      <c r="CC21" s="47">
        <f t="shared" si="23"/>
        <v>0</v>
      </c>
      <c r="CD21" s="47">
        <f t="shared" si="23"/>
        <v>0</v>
      </c>
      <c r="CE21" s="47">
        <f t="shared" si="23"/>
        <v>0</v>
      </c>
      <c r="CF21" s="47">
        <f t="shared" si="23"/>
        <v>0</v>
      </c>
      <c r="CG21" s="47">
        <f t="shared" si="23"/>
        <v>0</v>
      </c>
      <c r="CH21" s="47">
        <f t="shared" si="23"/>
        <v>0</v>
      </c>
      <c r="CI21" s="47">
        <f t="shared" si="23"/>
        <v>0</v>
      </c>
      <c r="CL21" s="32"/>
      <c r="CM21" s="32"/>
      <c r="CN21" s="32"/>
      <c r="CO21" s="32"/>
      <c r="CP21" s="32"/>
      <c r="CQ21" s="32"/>
      <c r="CR21" s="32"/>
    </row>
    <row r="22" spans="1:100" ht="19.899999999999999" customHeight="1">
      <c r="A22" s="60"/>
      <c r="B22" s="157"/>
      <c r="C22" s="158"/>
      <c r="D22" s="159"/>
      <c r="E22" s="238"/>
      <c r="F22" s="239"/>
      <c r="G22" s="240"/>
      <c r="H22" s="162"/>
      <c r="I22" s="163"/>
      <c r="J22" s="163"/>
      <c r="K22" s="163"/>
      <c r="L22" s="164"/>
      <c r="M22" s="165"/>
      <c r="N22" s="165"/>
      <c r="O22" s="165"/>
      <c r="P22" s="165"/>
      <c r="Q22" s="166"/>
      <c r="R22" s="167"/>
      <c r="S22" s="168"/>
      <c r="T22" s="54"/>
      <c r="U22" s="71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45"/>
      <c r="AJ22" s="169">
        <f>IF(E23="일급",8*AL22,32-COUNTBLANK(T22:AI23))</f>
        <v>0</v>
      </c>
      <c r="AK22" s="169"/>
      <c r="AL22" s="181">
        <f>SUM(T22:AI23)</f>
        <v>0</v>
      </c>
      <c r="AM22" s="183">
        <f>IF(E23="일급",AL22*Q22,IF(E23="시급",Q22*AJ22,0))</f>
        <v>0</v>
      </c>
      <c r="AN22" s="184"/>
      <c r="AO22" s="184"/>
      <c r="AP22" s="185"/>
      <c r="AQ22" s="186"/>
      <c r="AR22" s="186"/>
      <c r="AS22" s="187"/>
      <c r="AT22" s="188">
        <f>IF(BC22&lt;1000, 0, BC22)</f>
        <v>0</v>
      </c>
      <c r="AU22" s="186"/>
      <c r="AV22" s="186"/>
      <c r="AW22" s="189">
        <f>IF(AM22="",0,AM22-(AT23+AT22+AQ22+AQ23+AM23))</f>
        <v>0</v>
      </c>
      <c r="AX22" s="190"/>
      <c r="AY22" s="190"/>
      <c r="AZ22" s="191"/>
      <c r="BA22" s="195"/>
      <c r="BB22" s="195"/>
      <c r="BC22" s="46">
        <f>SUM(BD22:BS23)</f>
        <v>0</v>
      </c>
      <c r="BD22" s="46">
        <f t="shared" ref="BD22:BS22" si="24">IF($Q22*T22&gt;150000, ROUNDDOWN(($Q22*T22-150000)*6%*45%,-1),0)</f>
        <v>0</v>
      </c>
      <c r="BE22" s="46">
        <f t="shared" si="24"/>
        <v>0</v>
      </c>
      <c r="BF22" s="46">
        <f t="shared" si="24"/>
        <v>0</v>
      </c>
      <c r="BG22" s="46">
        <f t="shared" si="24"/>
        <v>0</v>
      </c>
      <c r="BH22" s="46">
        <f t="shared" si="24"/>
        <v>0</v>
      </c>
      <c r="BI22" s="46">
        <f t="shared" si="24"/>
        <v>0</v>
      </c>
      <c r="BJ22" s="46">
        <f t="shared" si="24"/>
        <v>0</v>
      </c>
      <c r="BK22" s="46">
        <f t="shared" si="24"/>
        <v>0</v>
      </c>
      <c r="BL22" s="46">
        <f t="shared" si="24"/>
        <v>0</v>
      </c>
      <c r="BM22" s="46">
        <f t="shared" si="24"/>
        <v>0</v>
      </c>
      <c r="BN22" s="46">
        <f t="shared" si="24"/>
        <v>0</v>
      </c>
      <c r="BO22" s="46">
        <f t="shared" si="24"/>
        <v>0</v>
      </c>
      <c r="BP22" s="46">
        <f t="shared" si="24"/>
        <v>0</v>
      </c>
      <c r="BQ22" s="46">
        <f t="shared" si="24"/>
        <v>0</v>
      </c>
      <c r="BR22" s="46">
        <f t="shared" si="24"/>
        <v>0</v>
      </c>
      <c r="BS22" s="46">
        <f t="shared" si="24"/>
        <v>0</v>
      </c>
      <c r="BT22" s="47">
        <f t="shared" ref="BT22:CI22" si="25">IF($Q22*T22&gt;150000, ROUNDDOWN(($Q22*T22-150000)*6%*45%*10%,-1),0)</f>
        <v>0</v>
      </c>
      <c r="BU22" s="47">
        <f t="shared" si="25"/>
        <v>0</v>
      </c>
      <c r="BV22" s="47">
        <f t="shared" si="25"/>
        <v>0</v>
      </c>
      <c r="BW22" s="47">
        <f t="shared" si="25"/>
        <v>0</v>
      </c>
      <c r="BX22" s="47">
        <f t="shared" si="25"/>
        <v>0</v>
      </c>
      <c r="BY22" s="47">
        <f t="shared" si="25"/>
        <v>0</v>
      </c>
      <c r="BZ22" s="47">
        <f t="shared" si="25"/>
        <v>0</v>
      </c>
      <c r="CA22" s="47">
        <f t="shared" si="25"/>
        <v>0</v>
      </c>
      <c r="CB22" s="47">
        <f t="shared" si="25"/>
        <v>0</v>
      </c>
      <c r="CC22" s="47">
        <f t="shared" si="25"/>
        <v>0</v>
      </c>
      <c r="CD22" s="47">
        <f t="shared" si="25"/>
        <v>0</v>
      </c>
      <c r="CE22" s="47">
        <f t="shared" si="25"/>
        <v>0</v>
      </c>
      <c r="CF22" s="47">
        <f t="shared" si="25"/>
        <v>0</v>
      </c>
      <c r="CG22" s="47">
        <f t="shared" si="25"/>
        <v>0</v>
      </c>
      <c r="CH22" s="47">
        <f t="shared" si="25"/>
        <v>0</v>
      </c>
      <c r="CI22" s="47">
        <f t="shared" si="25"/>
        <v>0</v>
      </c>
      <c r="CL22" s="32" t="str">
        <f>IF(LEN(TRIM(H22))=13,LEFT(H22,6)&amp;"-"&amp;RIGHT(H22,7),TRIM(H22))</f>
        <v/>
      </c>
      <c r="CM22" s="32" t="str">
        <f>IF(MID(CL22,8,1)="3", "20", IF(MID(CL22,8,1)="4", "20", "19")) &amp; LEFT(CL22, 2) &amp; "-" &amp; MID(H22,3,2) &amp; "-" &amp; MID(H22, 5,2)</f>
        <v>19--</v>
      </c>
      <c r="CN22" s="32" t="s">
        <v>47</v>
      </c>
      <c r="CO22" s="48">
        <f>DATE(YEAR(DATEVALUE(CN22)),MONTH(DATEVALUE(CN22))+1,0)</f>
        <v>39844</v>
      </c>
      <c r="CP22" s="48" t="e">
        <f>DATE(YEAR(DATEVALUE(CN22)),MONTH(DATEVALUE(CM22)),DAY(DATEVALUE(CM22)))</f>
        <v>#VALUE!</v>
      </c>
      <c r="CQ22" s="32" t="e">
        <f>IF(CP22&lt;=CO22, YEAR(CO22)-YEAR(CM22), YEAR(CO22)-YEAR(CM22)-1)</f>
        <v>#VALUE!</v>
      </c>
      <c r="CR22" s="32">
        <f>IF(AM22="",0,IF(AM22=0,0,IF(CQ22&lt;64,ROUNDDOWN((AM22/1000)*4.5,-1),0)))</f>
        <v>0</v>
      </c>
    </row>
    <row r="23" spans="1:100" ht="19.899999999999999" customHeight="1">
      <c r="A23" s="75"/>
      <c r="B23" s="171"/>
      <c r="C23" s="172"/>
      <c r="D23" s="173"/>
      <c r="E23" s="171"/>
      <c r="F23" s="172"/>
      <c r="G23" s="173"/>
      <c r="H23" s="203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5"/>
      <c r="T23" s="56"/>
      <c r="U23" s="72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1"/>
      <c r="AJ23" s="170"/>
      <c r="AK23" s="170"/>
      <c r="AL23" s="182"/>
      <c r="AM23" s="206">
        <f>IF(AM22="",0,ROUNDDOWN((AM22/1000)*9,-1))</f>
        <v>0</v>
      </c>
      <c r="AN23" s="207"/>
      <c r="AO23" s="207"/>
      <c r="AP23" s="208"/>
      <c r="AQ23" s="197"/>
      <c r="AR23" s="197"/>
      <c r="AS23" s="198"/>
      <c r="AT23" s="199">
        <f>IF(AT22=0,0,BC23)</f>
        <v>0</v>
      </c>
      <c r="AU23" s="200"/>
      <c r="AV23" s="201"/>
      <c r="AW23" s="192"/>
      <c r="AX23" s="193"/>
      <c r="AY23" s="193"/>
      <c r="AZ23" s="194"/>
      <c r="BA23" s="195"/>
      <c r="BB23" s="195"/>
      <c r="BC23" s="46">
        <f>SUM(BT22:CI23)</f>
        <v>0</v>
      </c>
      <c r="BD23" s="46">
        <f t="shared" ref="BD23:BS23" si="26">IF($Q22*T23&gt;150000, ROUNDDOWN(($Q22*T23-150000)*6%*45%,-1),0)</f>
        <v>0</v>
      </c>
      <c r="BE23" s="46">
        <f t="shared" si="26"/>
        <v>0</v>
      </c>
      <c r="BF23" s="46">
        <f t="shared" si="26"/>
        <v>0</v>
      </c>
      <c r="BG23" s="46">
        <f t="shared" si="26"/>
        <v>0</v>
      </c>
      <c r="BH23" s="46">
        <f t="shared" si="26"/>
        <v>0</v>
      </c>
      <c r="BI23" s="46">
        <f t="shared" si="26"/>
        <v>0</v>
      </c>
      <c r="BJ23" s="46">
        <f t="shared" si="26"/>
        <v>0</v>
      </c>
      <c r="BK23" s="46">
        <f t="shared" si="26"/>
        <v>0</v>
      </c>
      <c r="BL23" s="46">
        <f t="shared" si="26"/>
        <v>0</v>
      </c>
      <c r="BM23" s="46">
        <f t="shared" si="26"/>
        <v>0</v>
      </c>
      <c r="BN23" s="46">
        <f t="shared" si="26"/>
        <v>0</v>
      </c>
      <c r="BO23" s="46">
        <f t="shared" si="26"/>
        <v>0</v>
      </c>
      <c r="BP23" s="46">
        <f t="shared" si="26"/>
        <v>0</v>
      </c>
      <c r="BQ23" s="46">
        <f t="shared" si="26"/>
        <v>0</v>
      </c>
      <c r="BR23" s="46">
        <f t="shared" si="26"/>
        <v>0</v>
      </c>
      <c r="BS23" s="46">
        <f t="shared" si="26"/>
        <v>0</v>
      </c>
      <c r="BT23" s="47">
        <f t="shared" ref="BT23:CI23" si="27">IF($Q22*T23&gt;150000, ROUNDDOWN(($Q22*T23-150000)*6%*45%*10%,-1),0)</f>
        <v>0</v>
      </c>
      <c r="BU23" s="47">
        <f t="shared" si="27"/>
        <v>0</v>
      </c>
      <c r="BV23" s="47">
        <f t="shared" si="27"/>
        <v>0</v>
      </c>
      <c r="BW23" s="47">
        <f t="shared" si="27"/>
        <v>0</v>
      </c>
      <c r="BX23" s="47">
        <f t="shared" si="27"/>
        <v>0</v>
      </c>
      <c r="BY23" s="47">
        <f t="shared" si="27"/>
        <v>0</v>
      </c>
      <c r="BZ23" s="47">
        <f t="shared" si="27"/>
        <v>0</v>
      </c>
      <c r="CA23" s="47">
        <f t="shared" si="27"/>
        <v>0</v>
      </c>
      <c r="CB23" s="47">
        <f t="shared" si="27"/>
        <v>0</v>
      </c>
      <c r="CC23" s="47">
        <f t="shared" si="27"/>
        <v>0</v>
      </c>
      <c r="CD23" s="47">
        <f t="shared" si="27"/>
        <v>0</v>
      </c>
      <c r="CE23" s="47">
        <f t="shared" si="27"/>
        <v>0</v>
      </c>
      <c r="CF23" s="47">
        <f t="shared" si="27"/>
        <v>0</v>
      </c>
      <c r="CG23" s="47">
        <f t="shared" si="27"/>
        <v>0</v>
      </c>
      <c r="CH23" s="47">
        <f t="shared" si="27"/>
        <v>0</v>
      </c>
      <c r="CI23" s="47">
        <f t="shared" si="27"/>
        <v>0</v>
      </c>
      <c r="CL23" s="32"/>
      <c r="CM23" s="32"/>
      <c r="CN23" s="32"/>
      <c r="CO23" s="32"/>
      <c r="CP23" s="32"/>
      <c r="CQ23" s="32"/>
      <c r="CR23" s="32"/>
      <c r="CV23" s="59"/>
    </row>
    <row r="24" spans="1:100" ht="19.899999999999999" customHeight="1">
      <c r="A24" s="60"/>
      <c r="B24" s="157"/>
      <c r="C24" s="158"/>
      <c r="D24" s="159"/>
      <c r="E24" s="238"/>
      <c r="F24" s="239"/>
      <c r="G24" s="240"/>
      <c r="H24" s="162"/>
      <c r="I24" s="163"/>
      <c r="J24" s="163"/>
      <c r="K24" s="163"/>
      <c r="L24" s="164"/>
      <c r="M24" s="165"/>
      <c r="N24" s="165"/>
      <c r="O24" s="165"/>
      <c r="P24" s="165"/>
      <c r="Q24" s="166"/>
      <c r="R24" s="167"/>
      <c r="S24" s="168"/>
      <c r="T24" s="54"/>
      <c r="U24" s="71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45"/>
      <c r="AJ24" s="169">
        <f>IF(E25="일급",8*AL24,32-COUNTBLANK(T24:AI25))</f>
        <v>0</v>
      </c>
      <c r="AK24" s="169"/>
      <c r="AL24" s="181">
        <f>SUM(T24:AI25)</f>
        <v>0</v>
      </c>
      <c r="AM24" s="183">
        <f>IF(E25="일급",AL24*Q24,IF(E25="시급",Q24*AJ24,0))</f>
        <v>0</v>
      </c>
      <c r="AN24" s="184"/>
      <c r="AO24" s="184"/>
      <c r="AP24" s="185"/>
      <c r="AQ24" s="186"/>
      <c r="AR24" s="186"/>
      <c r="AS24" s="187"/>
      <c r="AT24" s="188">
        <f>IF(BC24&lt;1000, 0, BC24)</f>
        <v>0</v>
      </c>
      <c r="AU24" s="186"/>
      <c r="AV24" s="186"/>
      <c r="AW24" s="189">
        <f>IF(AM24="",0,AM24-(AT25+AT24+AQ24+AQ25+AM25))</f>
        <v>0</v>
      </c>
      <c r="AX24" s="190"/>
      <c r="AY24" s="190"/>
      <c r="AZ24" s="191"/>
      <c r="BA24" s="195"/>
      <c r="BB24" s="195"/>
      <c r="BC24" s="46">
        <f>SUM(BD24:BS25)</f>
        <v>0</v>
      </c>
      <c r="BD24" s="46">
        <f t="shared" ref="BD24:BS24" si="28">IF($Q24*T24&gt;150000, ROUNDDOWN(($Q24*T24-150000)*6%*45%,-1),0)</f>
        <v>0</v>
      </c>
      <c r="BE24" s="46">
        <f t="shared" si="28"/>
        <v>0</v>
      </c>
      <c r="BF24" s="46">
        <f t="shared" si="28"/>
        <v>0</v>
      </c>
      <c r="BG24" s="46">
        <f t="shared" si="28"/>
        <v>0</v>
      </c>
      <c r="BH24" s="46">
        <f t="shared" si="28"/>
        <v>0</v>
      </c>
      <c r="BI24" s="46">
        <f t="shared" si="28"/>
        <v>0</v>
      </c>
      <c r="BJ24" s="46">
        <f t="shared" si="28"/>
        <v>0</v>
      </c>
      <c r="BK24" s="46">
        <f t="shared" si="28"/>
        <v>0</v>
      </c>
      <c r="BL24" s="46">
        <f t="shared" si="28"/>
        <v>0</v>
      </c>
      <c r="BM24" s="46">
        <f t="shared" si="28"/>
        <v>0</v>
      </c>
      <c r="BN24" s="46">
        <f t="shared" si="28"/>
        <v>0</v>
      </c>
      <c r="BO24" s="46">
        <f t="shared" si="28"/>
        <v>0</v>
      </c>
      <c r="BP24" s="46">
        <f t="shared" si="28"/>
        <v>0</v>
      </c>
      <c r="BQ24" s="46">
        <f t="shared" si="28"/>
        <v>0</v>
      </c>
      <c r="BR24" s="46">
        <f t="shared" si="28"/>
        <v>0</v>
      </c>
      <c r="BS24" s="46">
        <f t="shared" si="28"/>
        <v>0</v>
      </c>
      <c r="BT24" s="47">
        <f t="shared" ref="BT24:CI24" si="29">IF($Q24*T24&gt;150000, ROUNDDOWN(($Q24*T24-150000)*6%*45%*10%,-1),0)</f>
        <v>0</v>
      </c>
      <c r="BU24" s="47">
        <f t="shared" si="29"/>
        <v>0</v>
      </c>
      <c r="BV24" s="47">
        <f t="shared" si="29"/>
        <v>0</v>
      </c>
      <c r="BW24" s="47">
        <f t="shared" si="29"/>
        <v>0</v>
      </c>
      <c r="BX24" s="47">
        <f t="shared" si="29"/>
        <v>0</v>
      </c>
      <c r="BY24" s="47">
        <f t="shared" si="29"/>
        <v>0</v>
      </c>
      <c r="BZ24" s="47">
        <f t="shared" si="29"/>
        <v>0</v>
      </c>
      <c r="CA24" s="47">
        <f t="shared" si="29"/>
        <v>0</v>
      </c>
      <c r="CB24" s="47">
        <f t="shared" si="29"/>
        <v>0</v>
      </c>
      <c r="CC24" s="47">
        <f t="shared" si="29"/>
        <v>0</v>
      </c>
      <c r="CD24" s="47">
        <f t="shared" si="29"/>
        <v>0</v>
      </c>
      <c r="CE24" s="47">
        <f t="shared" si="29"/>
        <v>0</v>
      </c>
      <c r="CF24" s="47">
        <f t="shared" si="29"/>
        <v>0</v>
      </c>
      <c r="CG24" s="47">
        <f t="shared" si="29"/>
        <v>0</v>
      </c>
      <c r="CH24" s="47">
        <f t="shared" si="29"/>
        <v>0</v>
      </c>
      <c r="CI24" s="47">
        <f t="shared" si="29"/>
        <v>0</v>
      </c>
      <c r="CL24" s="32" t="str">
        <f>IF(LEN(TRIM(H24))=13,LEFT(H24,6)&amp;"-"&amp;RIGHT(H24,7),TRIM(H24))</f>
        <v/>
      </c>
      <c r="CM24" s="32" t="str">
        <f>IF(MID(CL24,8,1)="3", "20", IF(MID(CL24,8,1)="4", "20", "19")) &amp; LEFT(CL24, 2) &amp; "-" &amp; MID(H24,3,2) &amp; "-" &amp; MID(H24, 5,2)</f>
        <v>19--</v>
      </c>
      <c r="CN24" s="32" t="s">
        <v>47</v>
      </c>
      <c r="CO24" s="48">
        <f>DATE(YEAR(DATEVALUE(CN24)),MONTH(DATEVALUE(CN24))+1,0)</f>
        <v>39844</v>
      </c>
      <c r="CP24" s="48" t="e">
        <f>DATE(YEAR(DATEVALUE(CN24)),MONTH(DATEVALUE(CM24)),DAY(DATEVALUE(CM24)))</f>
        <v>#VALUE!</v>
      </c>
      <c r="CQ24" s="32" t="e">
        <f>IF(CP24&lt;=CO24, YEAR(CO24)-YEAR(CM24), YEAR(CO24)-YEAR(CM24)-1)</f>
        <v>#VALUE!</v>
      </c>
      <c r="CR24" s="32">
        <f>IF(AM24="",0,IF(AM24=0,0,IF(CQ24&lt;64,ROUNDDOWN((AM24/1000)*4.5,-1),0)))</f>
        <v>0</v>
      </c>
    </row>
    <row r="25" spans="1:100" ht="19.899999999999999" customHeight="1">
      <c r="A25" s="61"/>
      <c r="B25" s="171"/>
      <c r="C25" s="172"/>
      <c r="D25" s="173"/>
      <c r="E25" s="171"/>
      <c r="F25" s="172"/>
      <c r="G25" s="173"/>
      <c r="H25" s="203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5"/>
      <c r="T25" s="56"/>
      <c r="U25" s="72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1"/>
      <c r="AJ25" s="170"/>
      <c r="AK25" s="170"/>
      <c r="AL25" s="182"/>
      <c r="AM25" s="206">
        <f>IF(AM24="",0,ROUNDDOWN((AM24/1000)*9,-1))</f>
        <v>0</v>
      </c>
      <c r="AN25" s="207"/>
      <c r="AO25" s="207"/>
      <c r="AP25" s="208"/>
      <c r="AQ25" s="197"/>
      <c r="AR25" s="197"/>
      <c r="AS25" s="198"/>
      <c r="AT25" s="199">
        <f>IF(AT24=0,0,BC25)</f>
        <v>0</v>
      </c>
      <c r="AU25" s="200"/>
      <c r="AV25" s="201"/>
      <c r="AW25" s="192"/>
      <c r="AX25" s="193"/>
      <c r="AY25" s="193"/>
      <c r="AZ25" s="194"/>
      <c r="BA25" s="195"/>
      <c r="BB25" s="195"/>
      <c r="BC25" s="46">
        <f>SUM(BT24:CI25)</f>
        <v>0</v>
      </c>
      <c r="BD25" s="46">
        <f t="shared" ref="BD25:BS25" si="30">IF($Q24*T25&gt;150000, ROUNDDOWN(($Q24*T25-150000)*6%*45%,-1),0)</f>
        <v>0</v>
      </c>
      <c r="BE25" s="46">
        <f t="shared" si="30"/>
        <v>0</v>
      </c>
      <c r="BF25" s="46">
        <f t="shared" si="30"/>
        <v>0</v>
      </c>
      <c r="BG25" s="46">
        <f t="shared" si="30"/>
        <v>0</v>
      </c>
      <c r="BH25" s="46">
        <f t="shared" si="30"/>
        <v>0</v>
      </c>
      <c r="BI25" s="46">
        <f t="shared" si="30"/>
        <v>0</v>
      </c>
      <c r="BJ25" s="46">
        <f t="shared" si="30"/>
        <v>0</v>
      </c>
      <c r="BK25" s="46">
        <f t="shared" si="30"/>
        <v>0</v>
      </c>
      <c r="BL25" s="46">
        <f t="shared" si="30"/>
        <v>0</v>
      </c>
      <c r="BM25" s="46">
        <f t="shared" si="30"/>
        <v>0</v>
      </c>
      <c r="BN25" s="46">
        <f t="shared" si="30"/>
        <v>0</v>
      </c>
      <c r="BO25" s="46">
        <f t="shared" si="30"/>
        <v>0</v>
      </c>
      <c r="BP25" s="46">
        <f t="shared" si="30"/>
        <v>0</v>
      </c>
      <c r="BQ25" s="46">
        <f t="shared" si="30"/>
        <v>0</v>
      </c>
      <c r="BR25" s="46">
        <f t="shared" si="30"/>
        <v>0</v>
      </c>
      <c r="BS25" s="46">
        <f t="shared" si="30"/>
        <v>0</v>
      </c>
      <c r="BT25" s="47">
        <f t="shared" ref="BT25:CI25" si="31">IF($Q24*T25&gt;150000, ROUNDDOWN(($Q24*T25-150000)*6%*45%*10%,-1),0)</f>
        <v>0</v>
      </c>
      <c r="BU25" s="47">
        <f t="shared" si="31"/>
        <v>0</v>
      </c>
      <c r="BV25" s="47">
        <f t="shared" si="31"/>
        <v>0</v>
      </c>
      <c r="BW25" s="47">
        <f t="shared" si="31"/>
        <v>0</v>
      </c>
      <c r="BX25" s="47">
        <f t="shared" si="31"/>
        <v>0</v>
      </c>
      <c r="BY25" s="47">
        <f t="shared" si="31"/>
        <v>0</v>
      </c>
      <c r="BZ25" s="47">
        <f t="shared" si="31"/>
        <v>0</v>
      </c>
      <c r="CA25" s="47">
        <f t="shared" si="31"/>
        <v>0</v>
      </c>
      <c r="CB25" s="47">
        <f t="shared" si="31"/>
        <v>0</v>
      </c>
      <c r="CC25" s="47">
        <f t="shared" si="31"/>
        <v>0</v>
      </c>
      <c r="CD25" s="47">
        <f t="shared" si="31"/>
        <v>0</v>
      </c>
      <c r="CE25" s="47">
        <f t="shared" si="31"/>
        <v>0</v>
      </c>
      <c r="CF25" s="47">
        <f t="shared" si="31"/>
        <v>0</v>
      </c>
      <c r="CG25" s="47">
        <f t="shared" si="31"/>
        <v>0</v>
      </c>
      <c r="CH25" s="47">
        <f t="shared" si="31"/>
        <v>0</v>
      </c>
      <c r="CI25" s="47">
        <f t="shared" si="31"/>
        <v>0</v>
      </c>
      <c r="CL25" s="32"/>
      <c r="CM25" s="32"/>
      <c r="CN25" s="32"/>
      <c r="CO25" s="32"/>
      <c r="CP25" s="32"/>
      <c r="CQ25" s="32"/>
      <c r="CR25" s="32"/>
    </row>
    <row r="26" spans="1:100" ht="19.899999999999999" customHeight="1">
      <c r="A26" s="60"/>
      <c r="B26" s="248"/>
      <c r="C26" s="158"/>
      <c r="D26" s="159"/>
      <c r="E26" s="238"/>
      <c r="F26" s="239"/>
      <c r="G26" s="240"/>
      <c r="H26" s="249"/>
      <c r="I26" s="250"/>
      <c r="J26" s="250"/>
      <c r="K26" s="250"/>
      <c r="L26" s="251"/>
      <c r="M26" s="252"/>
      <c r="N26" s="252"/>
      <c r="O26" s="252"/>
      <c r="P26" s="252"/>
      <c r="Q26" s="166"/>
      <c r="R26" s="167"/>
      <c r="S26" s="168"/>
      <c r="T26" s="43"/>
      <c r="U26" s="44"/>
      <c r="V26" s="44"/>
      <c r="W26" s="44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45"/>
      <c r="AJ26" s="169">
        <f>IF(E27="일급",8*AL26,32-COUNTBLANK(T26:AI27))</f>
        <v>0</v>
      </c>
      <c r="AK26" s="169"/>
      <c r="AL26" s="181">
        <f>SUM(T26:AI27)</f>
        <v>0</v>
      </c>
      <c r="AM26" s="183">
        <f>IF(E27="일급",AL26*Q26,IF(E27="시급",Q26*AJ26,0))</f>
        <v>0</v>
      </c>
      <c r="AN26" s="184"/>
      <c r="AO26" s="184"/>
      <c r="AP26" s="185"/>
      <c r="AQ26" s="186"/>
      <c r="AR26" s="186"/>
      <c r="AS26" s="187"/>
      <c r="AT26" s="188">
        <f>IF(BC26&lt;1000, 0, BC26)</f>
        <v>0</v>
      </c>
      <c r="AU26" s="186"/>
      <c r="AV26" s="186"/>
      <c r="AW26" s="189">
        <f>IF(AM26="",0,AM26-(AT27+AT26+AQ26+AQ27+AM27))</f>
        <v>0</v>
      </c>
      <c r="AX26" s="190"/>
      <c r="AY26" s="190"/>
      <c r="AZ26" s="191"/>
      <c r="BA26" s="195"/>
      <c r="BB26" s="195"/>
      <c r="BC26" s="46">
        <f>SUM(BD26:BS27)</f>
        <v>0</v>
      </c>
      <c r="BD26" s="46">
        <f t="shared" ref="BD26:BS26" si="32">IF($Q26*T26&gt;150000, ROUNDDOWN(($Q26*T26-150000)*6%*45%,-1),0)</f>
        <v>0</v>
      </c>
      <c r="BE26" s="46">
        <f t="shared" si="32"/>
        <v>0</v>
      </c>
      <c r="BF26" s="46">
        <f t="shared" si="32"/>
        <v>0</v>
      </c>
      <c r="BG26" s="46">
        <f t="shared" si="32"/>
        <v>0</v>
      </c>
      <c r="BH26" s="46">
        <f t="shared" si="32"/>
        <v>0</v>
      </c>
      <c r="BI26" s="46">
        <f t="shared" si="32"/>
        <v>0</v>
      </c>
      <c r="BJ26" s="46">
        <f t="shared" si="32"/>
        <v>0</v>
      </c>
      <c r="BK26" s="46">
        <f t="shared" si="32"/>
        <v>0</v>
      </c>
      <c r="BL26" s="46">
        <f t="shared" si="32"/>
        <v>0</v>
      </c>
      <c r="BM26" s="46">
        <f t="shared" si="32"/>
        <v>0</v>
      </c>
      <c r="BN26" s="46">
        <f t="shared" si="32"/>
        <v>0</v>
      </c>
      <c r="BO26" s="46">
        <f t="shared" si="32"/>
        <v>0</v>
      </c>
      <c r="BP26" s="46">
        <f t="shared" si="32"/>
        <v>0</v>
      </c>
      <c r="BQ26" s="46">
        <f t="shared" si="32"/>
        <v>0</v>
      </c>
      <c r="BR26" s="46">
        <f t="shared" si="32"/>
        <v>0</v>
      </c>
      <c r="BS26" s="46">
        <f t="shared" si="32"/>
        <v>0</v>
      </c>
      <c r="BT26" s="47">
        <f t="shared" ref="BT26:CI26" si="33">IF($Q26*T26&gt;150000, ROUNDDOWN(($Q26*T26-150000)*6%*45%*10%,-1),0)</f>
        <v>0</v>
      </c>
      <c r="BU26" s="47">
        <f t="shared" si="33"/>
        <v>0</v>
      </c>
      <c r="BV26" s="47">
        <f t="shared" si="33"/>
        <v>0</v>
      </c>
      <c r="BW26" s="47">
        <f t="shared" si="33"/>
        <v>0</v>
      </c>
      <c r="BX26" s="47">
        <f t="shared" si="33"/>
        <v>0</v>
      </c>
      <c r="BY26" s="47">
        <f t="shared" si="33"/>
        <v>0</v>
      </c>
      <c r="BZ26" s="47">
        <f t="shared" si="33"/>
        <v>0</v>
      </c>
      <c r="CA26" s="47">
        <f t="shared" si="33"/>
        <v>0</v>
      </c>
      <c r="CB26" s="47">
        <f t="shared" si="33"/>
        <v>0</v>
      </c>
      <c r="CC26" s="47">
        <f t="shared" si="33"/>
        <v>0</v>
      </c>
      <c r="CD26" s="47">
        <f t="shared" si="33"/>
        <v>0</v>
      </c>
      <c r="CE26" s="47">
        <f t="shared" si="33"/>
        <v>0</v>
      </c>
      <c r="CF26" s="47">
        <f t="shared" si="33"/>
        <v>0</v>
      </c>
      <c r="CG26" s="47">
        <f t="shared" si="33"/>
        <v>0</v>
      </c>
      <c r="CH26" s="47">
        <f t="shared" si="33"/>
        <v>0</v>
      </c>
      <c r="CI26" s="47">
        <f t="shared" si="33"/>
        <v>0</v>
      </c>
      <c r="CL26" s="32" t="str">
        <f>IF(LEN(TRIM(H26))=13,LEFT(H26,6)&amp;"-"&amp;RIGHT(H26,7),TRIM(H26))</f>
        <v/>
      </c>
      <c r="CM26" s="32" t="str">
        <f>IF(MID(CL26,8,1)="3", "20", IF(MID(CL26,8,1)="4", "20", "19")) &amp; LEFT(CL26, 2) &amp; "-" &amp; MID(H26,3,2) &amp; "-" &amp; MID(H26, 5,2)</f>
        <v>19--</v>
      </c>
      <c r="CN26" s="32" t="s">
        <v>47</v>
      </c>
      <c r="CO26" s="48">
        <f>DATE(YEAR(DATEVALUE(CN26)),MONTH(DATEVALUE(CN26))+1,0)</f>
        <v>39844</v>
      </c>
      <c r="CP26" s="48" t="e">
        <f>DATE(YEAR(DATEVALUE(CN26)),MONTH(DATEVALUE(CM26)),DAY(DATEVALUE(CM26)))</f>
        <v>#VALUE!</v>
      </c>
      <c r="CQ26" s="32" t="e">
        <f>IF(CP26&lt;=CO26, YEAR(CO26)-YEAR(CM26), YEAR(CO26)-YEAR(CM26)-1)</f>
        <v>#VALUE!</v>
      </c>
      <c r="CR26" s="32">
        <f>IF(AM26="",0,IF(AM26=0,0,IF(CQ26&lt;64,ROUNDDOWN((AM26/1000)*4.5,-1),0)))</f>
        <v>0</v>
      </c>
    </row>
    <row r="27" spans="1:100" ht="19.5" customHeight="1">
      <c r="A27" s="61"/>
      <c r="B27" s="253"/>
      <c r="C27" s="254"/>
      <c r="D27" s="255"/>
      <c r="E27" s="253"/>
      <c r="F27" s="254"/>
      <c r="G27" s="255"/>
      <c r="H27" s="256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49"/>
      <c r="U27" s="50"/>
      <c r="V27" s="50"/>
      <c r="W27" s="50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1"/>
      <c r="AJ27" s="170"/>
      <c r="AK27" s="170"/>
      <c r="AL27" s="182"/>
      <c r="AM27" s="206">
        <f>IF(AM26="",0,ROUNDDOWN((AM26/1000)*9,-1))</f>
        <v>0</v>
      </c>
      <c r="AN27" s="207"/>
      <c r="AO27" s="207"/>
      <c r="AP27" s="208"/>
      <c r="AQ27" s="197"/>
      <c r="AR27" s="197"/>
      <c r="AS27" s="198"/>
      <c r="AT27" s="199">
        <f>IF(AT26=0,0,BC27)</f>
        <v>0</v>
      </c>
      <c r="AU27" s="200"/>
      <c r="AV27" s="201"/>
      <c r="AW27" s="192"/>
      <c r="AX27" s="193"/>
      <c r="AY27" s="193"/>
      <c r="AZ27" s="194"/>
      <c r="BA27" s="195"/>
      <c r="BB27" s="195"/>
      <c r="BC27" s="46">
        <f>SUM(BT26:CI27)</f>
        <v>0</v>
      </c>
      <c r="BD27" s="46">
        <f t="shared" ref="BD27:BS27" si="34">IF($Q26*T27&gt;150000, ROUNDDOWN(($Q26*T27-150000)*6%*45%,-1),0)</f>
        <v>0</v>
      </c>
      <c r="BE27" s="46">
        <f t="shared" si="34"/>
        <v>0</v>
      </c>
      <c r="BF27" s="46">
        <f t="shared" si="34"/>
        <v>0</v>
      </c>
      <c r="BG27" s="46">
        <f t="shared" si="34"/>
        <v>0</v>
      </c>
      <c r="BH27" s="46">
        <f t="shared" si="34"/>
        <v>0</v>
      </c>
      <c r="BI27" s="46">
        <f t="shared" si="34"/>
        <v>0</v>
      </c>
      <c r="BJ27" s="46">
        <f t="shared" si="34"/>
        <v>0</v>
      </c>
      <c r="BK27" s="46">
        <f t="shared" si="34"/>
        <v>0</v>
      </c>
      <c r="BL27" s="46">
        <f t="shared" si="34"/>
        <v>0</v>
      </c>
      <c r="BM27" s="46">
        <f t="shared" si="34"/>
        <v>0</v>
      </c>
      <c r="BN27" s="46">
        <f t="shared" si="34"/>
        <v>0</v>
      </c>
      <c r="BO27" s="46">
        <f t="shared" si="34"/>
        <v>0</v>
      </c>
      <c r="BP27" s="46">
        <f t="shared" si="34"/>
        <v>0</v>
      </c>
      <c r="BQ27" s="46">
        <f t="shared" si="34"/>
        <v>0</v>
      </c>
      <c r="BR27" s="46">
        <f t="shared" si="34"/>
        <v>0</v>
      </c>
      <c r="BS27" s="46">
        <f t="shared" si="34"/>
        <v>0</v>
      </c>
      <c r="BT27" s="47">
        <f t="shared" ref="BT27:CI27" si="35">IF($Q26*T27&gt;150000, ROUNDDOWN(($Q26*T27-150000)*6%*45%*10%,-1),0)</f>
        <v>0</v>
      </c>
      <c r="BU27" s="47">
        <f t="shared" si="35"/>
        <v>0</v>
      </c>
      <c r="BV27" s="47">
        <f t="shared" si="35"/>
        <v>0</v>
      </c>
      <c r="BW27" s="47">
        <f t="shared" si="35"/>
        <v>0</v>
      </c>
      <c r="BX27" s="47">
        <f t="shared" si="35"/>
        <v>0</v>
      </c>
      <c r="BY27" s="47">
        <f t="shared" si="35"/>
        <v>0</v>
      </c>
      <c r="BZ27" s="47">
        <f t="shared" si="35"/>
        <v>0</v>
      </c>
      <c r="CA27" s="47">
        <f t="shared" si="35"/>
        <v>0</v>
      </c>
      <c r="CB27" s="47">
        <f t="shared" si="35"/>
        <v>0</v>
      </c>
      <c r="CC27" s="47">
        <f t="shared" si="35"/>
        <v>0</v>
      </c>
      <c r="CD27" s="47">
        <f t="shared" si="35"/>
        <v>0</v>
      </c>
      <c r="CE27" s="47">
        <f t="shared" si="35"/>
        <v>0</v>
      </c>
      <c r="CF27" s="47">
        <f t="shared" si="35"/>
        <v>0</v>
      </c>
      <c r="CG27" s="47">
        <f t="shared" si="35"/>
        <v>0</v>
      </c>
      <c r="CH27" s="47">
        <f t="shared" si="35"/>
        <v>0</v>
      </c>
      <c r="CI27" s="47">
        <f t="shared" si="35"/>
        <v>0</v>
      </c>
      <c r="CL27" s="32"/>
      <c r="CM27" s="32"/>
      <c r="CN27" s="32"/>
      <c r="CO27" s="32"/>
      <c r="CP27" s="32"/>
      <c r="CQ27" s="32"/>
      <c r="CR27" s="32"/>
    </row>
    <row r="28" spans="1:100" ht="19.5" customHeight="1">
      <c r="A28" s="42"/>
      <c r="B28" s="248"/>
      <c r="C28" s="158"/>
      <c r="D28" s="159"/>
      <c r="E28" s="238"/>
      <c r="F28" s="239"/>
      <c r="G28" s="240"/>
      <c r="H28" s="162"/>
      <c r="I28" s="163"/>
      <c r="J28" s="163"/>
      <c r="K28" s="163"/>
      <c r="L28" s="164"/>
      <c r="M28" s="165"/>
      <c r="N28" s="165"/>
      <c r="O28" s="165"/>
      <c r="P28" s="165"/>
      <c r="Q28" s="166"/>
      <c r="R28" s="167"/>
      <c r="S28" s="168"/>
      <c r="T28" s="43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5"/>
      <c r="AJ28" s="169">
        <f>IF(E29="일급",8*AL28,32-COUNTBLANK(T28:AI29))</f>
        <v>0</v>
      </c>
      <c r="AK28" s="169"/>
      <c r="AL28" s="181">
        <f>SUM(T28:AI29)</f>
        <v>0</v>
      </c>
      <c r="AM28" s="183">
        <f>IF(E29="일급",AL28*Q28,IF(E29="시급",Q28*AJ28,0))</f>
        <v>0</v>
      </c>
      <c r="AN28" s="184"/>
      <c r="AO28" s="184"/>
      <c r="AP28" s="185"/>
      <c r="AQ28" s="186"/>
      <c r="AR28" s="186"/>
      <c r="AS28" s="187"/>
      <c r="AT28" s="188">
        <f>IF(BC28&lt;1000, 0, BC28)</f>
        <v>0</v>
      </c>
      <c r="AU28" s="186"/>
      <c r="AV28" s="186"/>
      <c r="AW28" s="189">
        <f>IF(AM28="",0,AM28-(AT29+AT28+AQ28+AQ29+AM29))</f>
        <v>0</v>
      </c>
      <c r="AX28" s="190"/>
      <c r="AY28" s="190"/>
      <c r="AZ28" s="191"/>
      <c r="BA28" s="195"/>
      <c r="BB28" s="195"/>
      <c r="BC28" s="46">
        <f>SUM(BD28:BS29)</f>
        <v>0</v>
      </c>
      <c r="BD28" s="46">
        <f t="shared" ref="BD28:BS28" si="36">IF($Q28*T28&gt;150000, ROUNDDOWN(($Q28*T28-150000)*6%*45%,-1),0)</f>
        <v>0</v>
      </c>
      <c r="BE28" s="46">
        <f t="shared" si="36"/>
        <v>0</v>
      </c>
      <c r="BF28" s="46">
        <f t="shared" si="36"/>
        <v>0</v>
      </c>
      <c r="BG28" s="46">
        <f t="shared" si="36"/>
        <v>0</v>
      </c>
      <c r="BH28" s="46">
        <f t="shared" si="36"/>
        <v>0</v>
      </c>
      <c r="BI28" s="46">
        <f t="shared" si="36"/>
        <v>0</v>
      </c>
      <c r="BJ28" s="46">
        <f t="shared" si="36"/>
        <v>0</v>
      </c>
      <c r="BK28" s="46">
        <f t="shared" si="36"/>
        <v>0</v>
      </c>
      <c r="BL28" s="46">
        <f t="shared" si="36"/>
        <v>0</v>
      </c>
      <c r="BM28" s="46">
        <f t="shared" si="36"/>
        <v>0</v>
      </c>
      <c r="BN28" s="46">
        <f t="shared" si="36"/>
        <v>0</v>
      </c>
      <c r="BO28" s="46">
        <f t="shared" si="36"/>
        <v>0</v>
      </c>
      <c r="BP28" s="46">
        <f t="shared" si="36"/>
        <v>0</v>
      </c>
      <c r="BQ28" s="46">
        <f t="shared" si="36"/>
        <v>0</v>
      </c>
      <c r="BR28" s="46">
        <f t="shared" si="36"/>
        <v>0</v>
      </c>
      <c r="BS28" s="46">
        <f t="shared" si="36"/>
        <v>0</v>
      </c>
      <c r="BT28" s="47">
        <f t="shared" ref="BT28:CI28" si="37">IF($Q28*T28&gt;150000, ROUNDDOWN(($Q28*T28-150000)*6%*45%*10%,-1),0)</f>
        <v>0</v>
      </c>
      <c r="BU28" s="47">
        <f t="shared" si="37"/>
        <v>0</v>
      </c>
      <c r="BV28" s="47">
        <f t="shared" si="37"/>
        <v>0</v>
      </c>
      <c r="BW28" s="47">
        <f t="shared" si="37"/>
        <v>0</v>
      </c>
      <c r="BX28" s="47">
        <f t="shared" si="37"/>
        <v>0</v>
      </c>
      <c r="BY28" s="47">
        <f t="shared" si="37"/>
        <v>0</v>
      </c>
      <c r="BZ28" s="47">
        <f t="shared" si="37"/>
        <v>0</v>
      </c>
      <c r="CA28" s="47">
        <f t="shared" si="37"/>
        <v>0</v>
      </c>
      <c r="CB28" s="47">
        <f t="shared" si="37"/>
        <v>0</v>
      </c>
      <c r="CC28" s="47">
        <f t="shared" si="37"/>
        <v>0</v>
      </c>
      <c r="CD28" s="47">
        <f t="shared" si="37"/>
        <v>0</v>
      </c>
      <c r="CE28" s="47">
        <f t="shared" si="37"/>
        <v>0</v>
      </c>
      <c r="CF28" s="47">
        <f t="shared" si="37"/>
        <v>0</v>
      </c>
      <c r="CG28" s="47">
        <f t="shared" si="37"/>
        <v>0</v>
      </c>
      <c r="CH28" s="47">
        <f t="shared" si="37"/>
        <v>0</v>
      </c>
      <c r="CI28" s="47">
        <f t="shared" si="37"/>
        <v>0</v>
      </c>
      <c r="CL28" s="32" t="str">
        <f>IF(LEN(TRIM(H28))=13,LEFT(H28,6)&amp;"-"&amp;RIGHT(H28,7),TRIM(H28))</f>
        <v/>
      </c>
      <c r="CM28" s="32" t="str">
        <f>IF(MID(CL28,8,1)="3", "20", IF(MID(CL28,8,1)="4", "20", "19")) &amp; LEFT(CL28, 2) &amp; "-" &amp; MID(H28,3,2) &amp; "-" &amp; MID(H28, 5,2)</f>
        <v>19--</v>
      </c>
      <c r="CN28" s="32" t="s">
        <v>47</v>
      </c>
      <c r="CO28" s="48">
        <f>DATE(YEAR(DATEVALUE(CN28)),MONTH(DATEVALUE(CN28))+1,0)</f>
        <v>39844</v>
      </c>
      <c r="CP28" s="48" t="e">
        <f>DATE(YEAR(DATEVALUE(CN28)),MONTH(DATEVALUE(CM28)),DAY(DATEVALUE(CM28)))</f>
        <v>#VALUE!</v>
      </c>
      <c r="CQ28" s="32" t="e">
        <f>IF(CP28&lt;=CO28, YEAR(CO28)-YEAR(CM28), YEAR(CO28)-YEAR(CM28)-1)</f>
        <v>#VALUE!</v>
      </c>
      <c r="CR28" s="32">
        <f>IF(AM28="",0,IF(AM28=0,0,IF(CQ28&lt;64,ROUNDDOWN((AM28/1000)*4.5,-1),0)))</f>
        <v>0</v>
      </c>
    </row>
    <row r="29" spans="1:100" ht="19.899999999999999" customHeight="1">
      <c r="A29" s="75"/>
      <c r="B29" s="171"/>
      <c r="C29" s="172"/>
      <c r="D29" s="173"/>
      <c r="E29" s="253"/>
      <c r="F29" s="254"/>
      <c r="G29" s="255"/>
      <c r="H29" s="177"/>
      <c r="I29" s="178"/>
      <c r="J29" s="179"/>
      <c r="K29" s="179"/>
      <c r="L29" s="179"/>
      <c r="M29" s="179"/>
      <c r="N29" s="179"/>
      <c r="O29" s="179"/>
      <c r="P29" s="179"/>
      <c r="Q29" s="179"/>
      <c r="R29" s="179"/>
      <c r="S29" s="180"/>
      <c r="T29" s="49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1"/>
      <c r="AJ29" s="170"/>
      <c r="AK29" s="170"/>
      <c r="AL29" s="182"/>
      <c r="AM29" s="206">
        <f>IF(AM28="",0,ROUNDDOWN((AM28/1000)*9,-1))</f>
        <v>0</v>
      </c>
      <c r="AN29" s="207"/>
      <c r="AO29" s="207"/>
      <c r="AP29" s="208"/>
      <c r="AQ29" s="197"/>
      <c r="AR29" s="197"/>
      <c r="AS29" s="198"/>
      <c r="AT29" s="199">
        <f>IF(AT28=0,0,BC29)</f>
        <v>0</v>
      </c>
      <c r="AU29" s="200"/>
      <c r="AV29" s="201"/>
      <c r="AW29" s="192"/>
      <c r="AX29" s="193"/>
      <c r="AY29" s="193"/>
      <c r="AZ29" s="194"/>
      <c r="BA29" s="195"/>
      <c r="BB29" s="195"/>
      <c r="BC29" s="46">
        <f>SUM(BT28:CI29)</f>
        <v>0</v>
      </c>
      <c r="BD29" s="46">
        <f t="shared" ref="BD29:BS29" si="38">IF($Q28*T29&gt;150000, ROUNDDOWN(($Q28*T29-150000)*6%*45%,-1),0)</f>
        <v>0</v>
      </c>
      <c r="BE29" s="46">
        <f t="shared" si="38"/>
        <v>0</v>
      </c>
      <c r="BF29" s="46">
        <f t="shared" si="38"/>
        <v>0</v>
      </c>
      <c r="BG29" s="46">
        <f t="shared" si="38"/>
        <v>0</v>
      </c>
      <c r="BH29" s="46">
        <f t="shared" si="38"/>
        <v>0</v>
      </c>
      <c r="BI29" s="46">
        <f t="shared" si="38"/>
        <v>0</v>
      </c>
      <c r="BJ29" s="46">
        <f t="shared" si="38"/>
        <v>0</v>
      </c>
      <c r="BK29" s="46">
        <f t="shared" si="38"/>
        <v>0</v>
      </c>
      <c r="BL29" s="46">
        <f t="shared" si="38"/>
        <v>0</v>
      </c>
      <c r="BM29" s="46">
        <f t="shared" si="38"/>
        <v>0</v>
      </c>
      <c r="BN29" s="46">
        <f t="shared" si="38"/>
        <v>0</v>
      </c>
      <c r="BO29" s="46">
        <f t="shared" si="38"/>
        <v>0</v>
      </c>
      <c r="BP29" s="46">
        <f t="shared" si="38"/>
        <v>0</v>
      </c>
      <c r="BQ29" s="46">
        <f t="shared" si="38"/>
        <v>0</v>
      </c>
      <c r="BR29" s="46">
        <f t="shared" si="38"/>
        <v>0</v>
      </c>
      <c r="BS29" s="46">
        <f t="shared" si="38"/>
        <v>0</v>
      </c>
      <c r="BT29" s="47">
        <f t="shared" ref="BT29:CI29" si="39">IF($Q28*T29&gt;150000, ROUNDDOWN(($Q28*T29-150000)*6%*45%*10%,-1),0)</f>
        <v>0</v>
      </c>
      <c r="BU29" s="47">
        <f t="shared" si="39"/>
        <v>0</v>
      </c>
      <c r="BV29" s="47">
        <f t="shared" si="39"/>
        <v>0</v>
      </c>
      <c r="BW29" s="47">
        <f t="shared" si="39"/>
        <v>0</v>
      </c>
      <c r="BX29" s="47">
        <f t="shared" si="39"/>
        <v>0</v>
      </c>
      <c r="BY29" s="47">
        <f t="shared" si="39"/>
        <v>0</v>
      </c>
      <c r="BZ29" s="47">
        <f t="shared" si="39"/>
        <v>0</v>
      </c>
      <c r="CA29" s="47">
        <f t="shared" si="39"/>
        <v>0</v>
      </c>
      <c r="CB29" s="47">
        <f t="shared" si="39"/>
        <v>0</v>
      </c>
      <c r="CC29" s="47">
        <f t="shared" si="39"/>
        <v>0</v>
      </c>
      <c r="CD29" s="47">
        <f t="shared" si="39"/>
        <v>0</v>
      </c>
      <c r="CE29" s="47">
        <f t="shared" si="39"/>
        <v>0</v>
      </c>
      <c r="CF29" s="47">
        <f t="shared" si="39"/>
        <v>0</v>
      </c>
      <c r="CG29" s="47">
        <f t="shared" si="39"/>
        <v>0</v>
      </c>
      <c r="CH29" s="47">
        <f t="shared" si="39"/>
        <v>0</v>
      </c>
      <c r="CI29" s="47">
        <f t="shared" si="39"/>
        <v>0</v>
      </c>
      <c r="CL29" s="32"/>
      <c r="CM29" s="32"/>
      <c r="CN29" s="32"/>
      <c r="CO29" s="32"/>
      <c r="CP29" s="32"/>
      <c r="CQ29" s="32"/>
      <c r="CR29" s="32"/>
    </row>
    <row r="30" spans="1:100" ht="19.5" customHeight="1">
      <c r="A30" s="60"/>
      <c r="B30" s="157"/>
      <c r="C30" s="158"/>
      <c r="D30" s="159"/>
      <c r="E30" s="258"/>
      <c r="F30" s="239"/>
      <c r="G30" s="259"/>
      <c r="H30" s="162"/>
      <c r="I30" s="163"/>
      <c r="J30" s="163"/>
      <c r="K30" s="163"/>
      <c r="L30" s="164"/>
      <c r="M30" s="165"/>
      <c r="N30" s="165"/>
      <c r="O30" s="165"/>
      <c r="P30" s="165"/>
      <c r="Q30" s="166"/>
      <c r="R30" s="167"/>
      <c r="S30" s="168"/>
      <c r="T30" s="54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45"/>
      <c r="AJ30" s="169">
        <f>IF(E31="일급",8*AL30,32-COUNTBLANK(T30:AI31))</f>
        <v>0</v>
      </c>
      <c r="AK30" s="169"/>
      <c r="AL30" s="181">
        <f>SUM(T30:AI31)</f>
        <v>0</v>
      </c>
      <c r="AM30" s="183">
        <f>IF(E31="일급",AL30*Q30,IF(E31="시급",Q30*AJ30,0))</f>
        <v>0</v>
      </c>
      <c r="AN30" s="184"/>
      <c r="AO30" s="184"/>
      <c r="AP30" s="185"/>
      <c r="AQ30" s="186"/>
      <c r="AR30" s="186"/>
      <c r="AS30" s="187"/>
      <c r="AT30" s="188">
        <f>IF(BC30&lt;1000, 0, BC30)</f>
        <v>0</v>
      </c>
      <c r="AU30" s="186"/>
      <c r="AV30" s="186"/>
      <c r="AW30" s="189">
        <f>IF(AM30="",0,AM30-(AT31+AT30+AQ30+AQ31+AM31))</f>
        <v>0</v>
      </c>
      <c r="AX30" s="190"/>
      <c r="AY30" s="190"/>
      <c r="AZ30" s="191"/>
      <c r="BA30" s="195"/>
      <c r="BB30" s="195"/>
      <c r="BC30" s="46">
        <f>SUM(BD30:BS31)</f>
        <v>0</v>
      </c>
      <c r="BD30" s="46">
        <f t="shared" ref="BD30:BS30" si="40">IF($Q30*T30&gt;150000, ROUNDDOWN(($Q30*T30-150000)*6%*45%,-1),0)</f>
        <v>0</v>
      </c>
      <c r="BE30" s="46">
        <f t="shared" si="40"/>
        <v>0</v>
      </c>
      <c r="BF30" s="46">
        <f t="shared" si="40"/>
        <v>0</v>
      </c>
      <c r="BG30" s="46">
        <f t="shared" si="40"/>
        <v>0</v>
      </c>
      <c r="BH30" s="46">
        <f t="shared" si="40"/>
        <v>0</v>
      </c>
      <c r="BI30" s="46">
        <f t="shared" si="40"/>
        <v>0</v>
      </c>
      <c r="BJ30" s="46">
        <f t="shared" si="40"/>
        <v>0</v>
      </c>
      <c r="BK30" s="46">
        <f t="shared" si="40"/>
        <v>0</v>
      </c>
      <c r="BL30" s="46">
        <f t="shared" si="40"/>
        <v>0</v>
      </c>
      <c r="BM30" s="46">
        <f t="shared" si="40"/>
        <v>0</v>
      </c>
      <c r="BN30" s="46">
        <f t="shared" si="40"/>
        <v>0</v>
      </c>
      <c r="BO30" s="46">
        <f t="shared" si="40"/>
        <v>0</v>
      </c>
      <c r="BP30" s="46">
        <f t="shared" si="40"/>
        <v>0</v>
      </c>
      <c r="BQ30" s="46">
        <f t="shared" si="40"/>
        <v>0</v>
      </c>
      <c r="BR30" s="46">
        <f t="shared" si="40"/>
        <v>0</v>
      </c>
      <c r="BS30" s="46">
        <f t="shared" si="40"/>
        <v>0</v>
      </c>
      <c r="BT30" s="47">
        <f t="shared" ref="BT30:CI30" si="41">IF($Q30*T30&gt;150000, ROUNDDOWN(($Q30*T30-150000)*6%*45%*10%,-1),0)</f>
        <v>0</v>
      </c>
      <c r="BU30" s="47">
        <f t="shared" si="41"/>
        <v>0</v>
      </c>
      <c r="BV30" s="47">
        <f t="shared" si="41"/>
        <v>0</v>
      </c>
      <c r="BW30" s="47">
        <f t="shared" si="41"/>
        <v>0</v>
      </c>
      <c r="BX30" s="47">
        <f t="shared" si="41"/>
        <v>0</v>
      </c>
      <c r="BY30" s="47">
        <f t="shared" si="41"/>
        <v>0</v>
      </c>
      <c r="BZ30" s="47">
        <f t="shared" si="41"/>
        <v>0</v>
      </c>
      <c r="CA30" s="47">
        <f t="shared" si="41"/>
        <v>0</v>
      </c>
      <c r="CB30" s="47">
        <f t="shared" si="41"/>
        <v>0</v>
      </c>
      <c r="CC30" s="47">
        <f t="shared" si="41"/>
        <v>0</v>
      </c>
      <c r="CD30" s="47">
        <f t="shared" si="41"/>
        <v>0</v>
      </c>
      <c r="CE30" s="47">
        <f t="shared" si="41"/>
        <v>0</v>
      </c>
      <c r="CF30" s="47">
        <f t="shared" si="41"/>
        <v>0</v>
      </c>
      <c r="CG30" s="47">
        <f t="shared" si="41"/>
        <v>0</v>
      </c>
      <c r="CH30" s="47">
        <f t="shared" si="41"/>
        <v>0</v>
      </c>
      <c r="CI30" s="47">
        <f t="shared" si="41"/>
        <v>0</v>
      </c>
      <c r="CL30" s="32" t="str">
        <f>IF(LEN(TRIM(H30))=13,LEFT(H30,6)&amp;"-"&amp;RIGHT(H30,7),TRIM(H30))</f>
        <v/>
      </c>
      <c r="CM30" s="32" t="str">
        <f>IF(MID(CL30,8,1)="3", "20", IF(MID(CL30,8,1)="4", "20", "19")) &amp; LEFT(CL30, 2) &amp; "-" &amp; MID(H30,3,2) &amp; "-" &amp; MID(H30, 5,2)</f>
        <v>19--</v>
      </c>
      <c r="CN30" s="32" t="s">
        <v>47</v>
      </c>
      <c r="CO30" s="48">
        <f>DATE(YEAR(DATEVALUE(CN30)),MONTH(DATEVALUE(CN30))+1,0)</f>
        <v>39844</v>
      </c>
      <c r="CP30" s="48" t="e">
        <f>DATE(YEAR(DATEVALUE(CN30)),MONTH(DATEVALUE(CM30)),DAY(DATEVALUE(CM30)))</f>
        <v>#VALUE!</v>
      </c>
      <c r="CQ30" s="32" t="e">
        <f>IF(CP30&lt;=CO30, YEAR(CO30)-YEAR(CM30), YEAR(CO30)-YEAR(CM30)-1)</f>
        <v>#VALUE!</v>
      </c>
      <c r="CR30" s="32">
        <f>IF(AM30="",0,IF(AM30=0,0,IF(CQ30&lt;64,ROUNDDOWN((AM30/1000)*4.5,-1),0)))</f>
        <v>0</v>
      </c>
    </row>
    <row r="31" spans="1:100" ht="19.899999999999999" customHeight="1">
      <c r="A31" s="52"/>
      <c r="B31" s="171"/>
      <c r="C31" s="172"/>
      <c r="D31" s="173"/>
      <c r="E31" s="174"/>
      <c r="F31" s="175"/>
      <c r="G31" s="176"/>
      <c r="H31" s="203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5"/>
      <c r="T31" s="56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1"/>
      <c r="AJ31" s="170"/>
      <c r="AK31" s="170"/>
      <c r="AL31" s="182"/>
      <c r="AM31" s="206">
        <f>IF(AM30="",0,ROUNDDOWN((AM30/1000)*9,-1))</f>
        <v>0</v>
      </c>
      <c r="AN31" s="207"/>
      <c r="AO31" s="207"/>
      <c r="AP31" s="208"/>
      <c r="AQ31" s="197"/>
      <c r="AR31" s="197"/>
      <c r="AS31" s="198"/>
      <c r="AT31" s="199">
        <f>IF(AT30=0,0,BC31)</f>
        <v>0</v>
      </c>
      <c r="AU31" s="200"/>
      <c r="AV31" s="201"/>
      <c r="AW31" s="192"/>
      <c r="AX31" s="193"/>
      <c r="AY31" s="193"/>
      <c r="AZ31" s="194"/>
      <c r="BA31" s="195"/>
      <c r="BB31" s="195"/>
      <c r="BC31" s="46">
        <f>SUM(BT30:CI31)</f>
        <v>0</v>
      </c>
      <c r="BD31" s="46">
        <f t="shared" ref="BD31:BS31" si="42">IF($Q30*T31&gt;150000, ROUNDDOWN(($Q30*T31-150000)*6%*45%,-1),0)</f>
        <v>0</v>
      </c>
      <c r="BE31" s="46">
        <f t="shared" si="42"/>
        <v>0</v>
      </c>
      <c r="BF31" s="46">
        <f t="shared" si="42"/>
        <v>0</v>
      </c>
      <c r="BG31" s="46">
        <f t="shared" si="42"/>
        <v>0</v>
      </c>
      <c r="BH31" s="46">
        <f t="shared" si="42"/>
        <v>0</v>
      </c>
      <c r="BI31" s="46">
        <f t="shared" si="42"/>
        <v>0</v>
      </c>
      <c r="BJ31" s="46">
        <f t="shared" si="42"/>
        <v>0</v>
      </c>
      <c r="BK31" s="46">
        <f t="shared" si="42"/>
        <v>0</v>
      </c>
      <c r="BL31" s="46">
        <f t="shared" si="42"/>
        <v>0</v>
      </c>
      <c r="BM31" s="46">
        <f t="shared" si="42"/>
        <v>0</v>
      </c>
      <c r="BN31" s="46">
        <f t="shared" si="42"/>
        <v>0</v>
      </c>
      <c r="BO31" s="46">
        <f t="shared" si="42"/>
        <v>0</v>
      </c>
      <c r="BP31" s="46">
        <f t="shared" si="42"/>
        <v>0</v>
      </c>
      <c r="BQ31" s="46">
        <f t="shared" si="42"/>
        <v>0</v>
      </c>
      <c r="BR31" s="46">
        <f t="shared" si="42"/>
        <v>0</v>
      </c>
      <c r="BS31" s="46">
        <f t="shared" si="42"/>
        <v>0</v>
      </c>
      <c r="BT31" s="47">
        <f t="shared" ref="BT31:CI31" si="43">IF($Q30*T31&gt;150000, ROUNDDOWN(($Q30*T31-150000)*6%*45%*10%,-1),0)</f>
        <v>0</v>
      </c>
      <c r="BU31" s="47">
        <f t="shared" si="43"/>
        <v>0</v>
      </c>
      <c r="BV31" s="47">
        <f t="shared" si="43"/>
        <v>0</v>
      </c>
      <c r="BW31" s="47">
        <f t="shared" si="43"/>
        <v>0</v>
      </c>
      <c r="BX31" s="47">
        <f t="shared" si="43"/>
        <v>0</v>
      </c>
      <c r="BY31" s="47">
        <f t="shared" si="43"/>
        <v>0</v>
      </c>
      <c r="BZ31" s="47">
        <f t="shared" si="43"/>
        <v>0</v>
      </c>
      <c r="CA31" s="47">
        <f t="shared" si="43"/>
        <v>0</v>
      </c>
      <c r="CB31" s="47">
        <f t="shared" si="43"/>
        <v>0</v>
      </c>
      <c r="CC31" s="47">
        <f t="shared" si="43"/>
        <v>0</v>
      </c>
      <c r="CD31" s="47">
        <f t="shared" si="43"/>
        <v>0</v>
      </c>
      <c r="CE31" s="47">
        <f t="shared" si="43"/>
        <v>0</v>
      </c>
      <c r="CF31" s="47">
        <f t="shared" si="43"/>
        <v>0</v>
      </c>
      <c r="CG31" s="47">
        <f t="shared" si="43"/>
        <v>0</v>
      </c>
      <c r="CH31" s="47">
        <f t="shared" si="43"/>
        <v>0</v>
      </c>
      <c r="CI31" s="47">
        <f t="shared" si="43"/>
        <v>0</v>
      </c>
      <c r="CL31" s="32"/>
      <c r="CM31" s="32"/>
      <c r="CN31" s="32"/>
      <c r="CO31" s="32"/>
      <c r="CP31" s="32"/>
      <c r="CQ31" s="32"/>
      <c r="CR31" s="32"/>
    </row>
    <row r="32" spans="1:100" ht="19.5" customHeight="1">
      <c r="A32" s="60"/>
      <c r="B32" s="157"/>
      <c r="C32" s="158"/>
      <c r="D32" s="159"/>
      <c r="E32" s="238"/>
      <c r="F32" s="239"/>
      <c r="G32" s="240"/>
      <c r="H32" s="162"/>
      <c r="I32" s="163"/>
      <c r="J32" s="163"/>
      <c r="K32" s="163"/>
      <c r="L32" s="164"/>
      <c r="M32" s="165"/>
      <c r="N32" s="165"/>
      <c r="O32" s="165"/>
      <c r="P32" s="165"/>
      <c r="Q32" s="166"/>
      <c r="R32" s="167"/>
      <c r="S32" s="168"/>
      <c r="T32" s="54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45"/>
      <c r="AJ32" s="169">
        <f>IF(E33="일급",8*AL32,32-COUNTBLANK(T32:AI33))</f>
        <v>0</v>
      </c>
      <c r="AK32" s="169"/>
      <c r="AL32" s="181">
        <f>SUM(T32:AI33)</f>
        <v>0</v>
      </c>
      <c r="AM32" s="183">
        <f>IF(E33="일급",AL32*Q32,IF(E33="시급",Q32*AJ32,0))</f>
        <v>0</v>
      </c>
      <c r="AN32" s="184"/>
      <c r="AO32" s="184"/>
      <c r="AP32" s="185"/>
      <c r="AQ32" s="186"/>
      <c r="AR32" s="186"/>
      <c r="AS32" s="187"/>
      <c r="AT32" s="188">
        <f>IF(BC32&lt;1000, 0, BC32)</f>
        <v>0</v>
      </c>
      <c r="AU32" s="186"/>
      <c r="AV32" s="186"/>
      <c r="AW32" s="189">
        <f>IF(AM32="",0,AM32-(AT33+AT32+AQ32+AQ33+AM33))</f>
        <v>0</v>
      </c>
      <c r="AX32" s="190"/>
      <c r="AY32" s="190"/>
      <c r="AZ32" s="191"/>
      <c r="BA32" s="195"/>
      <c r="BB32" s="195"/>
      <c r="BC32" s="46">
        <f>SUM(BD32:BS33)</f>
        <v>0</v>
      </c>
      <c r="BD32" s="46">
        <f t="shared" ref="BD32:BS32" si="44">IF($Q32*T32&gt;150000, ROUNDDOWN(($Q32*T32-150000)*6%*45%,-1),0)</f>
        <v>0</v>
      </c>
      <c r="BE32" s="46">
        <f t="shared" si="44"/>
        <v>0</v>
      </c>
      <c r="BF32" s="46">
        <f t="shared" si="44"/>
        <v>0</v>
      </c>
      <c r="BG32" s="46">
        <f t="shared" si="44"/>
        <v>0</v>
      </c>
      <c r="BH32" s="46">
        <f t="shared" si="44"/>
        <v>0</v>
      </c>
      <c r="BI32" s="46">
        <f t="shared" si="44"/>
        <v>0</v>
      </c>
      <c r="BJ32" s="46">
        <f t="shared" si="44"/>
        <v>0</v>
      </c>
      <c r="BK32" s="46">
        <f t="shared" si="44"/>
        <v>0</v>
      </c>
      <c r="BL32" s="46">
        <f t="shared" si="44"/>
        <v>0</v>
      </c>
      <c r="BM32" s="46">
        <f t="shared" si="44"/>
        <v>0</v>
      </c>
      <c r="BN32" s="46">
        <f t="shared" si="44"/>
        <v>0</v>
      </c>
      <c r="BO32" s="46">
        <f t="shared" si="44"/>
        <v>0</v>
      </c>
      <c r="BP32" s="46">
        <f t="shared" si="44"/>
        <v>0</v>
      </c>
      <c r="BQ32" s="46">
        <f t="shared" si="44"/>
        <v>0</v>
      </c>
      <c r="BR32" s="46">
        <f t="shared" si="44"/>
        <v>0</v>
      </c>
      <c r="BS32" s="46">
        <f t="shared" si="44"/>
        <v>0</v>
      </c>
      <c r="BT32" s="47">
        <f t="shared" ref="BT32:CI32" si="45">IF($Q32*T32&gt;150000, ROUNDDOWN(($Q32*T32-150000)*6%*45%*10%,-1),0)</f>
        <v>0</v>
      </c>
      <c r="BU32" s="47">
        <f t="shared" si="45"/>
        <v>0</v>
      </c>
      <c r="BV32" s="47">
        <f t="shared" si="45"/>
        <v>0</v>
      </c>
      <c r="BW32" s="47">
        <f t="shared" si="45"/>
        <v>0</v>
      </c>
      <c r="BX32" s="47">
        <f t="shared" si="45"/>
        <v>0</v>
      </c>
      <c r="BY32" s="47">
        <f t="shared" si="45"/>
        <v>0</v>
      </c>
      <c r="BZ32" s="47">
        <f t="shared" si="45"/>
        <v>0</v>
      </c>
      <c r="CA32" s="47">
        <f t="shared" si="45"/>
        <v>0</v>
      </c>
      <c r="CB32" s="47">
        <f t="shared" si="45"/>
        <v>0</v>
      </c>
      <c r="CC32" s="47">
        <f t="shared" si="45"/>
        <v>0</v>
      </c>
      <c r="CD32" s="47">
        <f t="shared" si="45"/>
        <v>0</v>
      </c>
      <c r="CE32" s="47">
        <f t="shared" si="45"/>
        <v>0</v>
      </c>
      <c r="CF32" s="47">
        <f t="shared" si="45"/>
        <v>0</v>
      </c>
      <c r="CG32" s="47">
        <f t="shared" si="45"/>
        <v>0</v>
      </c>
      <c r="CH32" s="47">
        <f t="shared" si="45"/>
        <v>0</v>
      </c>
      <c r="CI32" s="47">
        <f t="shared" si="45"/>
        <v>0</v>
      </c>
      <c r="CL32" s="32" t="str">
        <f>IF(LEN(TRIM(H32))=13,LEFT(H32,6)&amp;"-"&amp;RIGHT(H32,7),TRIM(H32))</f>
        <v/>
      </c>
      <c r="CM32" s="32" t="str">
        <f>IF(MID(CL32,8,1)="3", "20", IF(MID(CL32,8,1)="4", "20", "19")) &amp; LEFT(CL32, 2) &amp; "-" &amp; MID(H32,3,2) &amp; "-" &amp; MID(H32, 5,2)</f>
        <v>19--</v>
      </c>
      <c r="CN32" s="32" t="s">
        <v>47</v>
      </c>
      <c r="CO32" s="48">
        <f>DATE(YEAR(DATEVALUE(CN32)),MONTH(DATEVALUE(CN32))+1,0)</f>
        <v>39844</v>
      </c>
      <c r="CP32" s="48" t="e">
        <f>DATE(YEAR(DATEVALUE(CN32)),MONTH(DATEVALUE(CM32)),DAY(DATEVALUE(CM32)))</f>
        <v>#VALUE!</v>
      </c>
      <c r="CQ32" s="32" t="e">
        <f>IF(CP32&lt;=CO32, YEAR(CO32)-YEAR(CM32), YEAR(CO32)-YEAR(CM32)-1)</f>
        <v>#VALUE!</v>
      </c>
      <c r="CR32" s="32">
        <f>IF(AM32="",0,IF(AM32=0,0,IF(CQ32&lt;64,ROUNDDOWN((AM32/1000)*4.5,-1),0)))</f>
        <v>0</v>
      </c>
    </row>
    <row r="33" spans="1:96" ht="19.899999999999999" customHeight="1">
      <c r="A33" s="75"/>
      <c r="B33" s="171"/>
      <c r="C33" s="172"/>
      <c r="D33" s="173"/>
      <c r="E33" s="210"/>
      <c r="F33" s="175"/>
      <c r="G33" s="211"/>
      <c r="H33" s="203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5"/>
      <c r="T33" s="56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1"/>
      <c r="AJ33" s="170"/>
      <c r="AK33" s="170"/>
      <c r="AL33" s="182"/>
      <c r="AM33" s="206">
        <f>IF(AM32="",0,ROUNDDOWN((AM32/1000)*9,-1))</f>
        <v>0</v>
      </c>
      <c r="AN33" s="207"/>
      <c r="AO33" s="207"/>
      <c r="AP33" s="208"/>
      <c r="AQ33" s="197"/>
      <c r="AR33" s="197"/>
      <c r="AS33" s="198"/>
      <c r="AT33" s="199">
        <f>IF(AT32=0,0,BC33)</f>
        <v>0</v>
      </c>
      <c r="AU33" s="200"/>
      <c r="AV33" s="201"/>
      <c r="AW33" s="192"/>
      <c r="AX33" s="193"/>
      <c r="AY33" s="193"/>
      <c r="AZ33" s="194"/>
      <c r="BA33" s="195"/>
      <c r="BB33" s="195"/>
      <c r="BC33" s="46">
        <f>SUM(BT32:CI33)</f>
        <v>0</v>
      </c>
      <c r="BD33" s="46">
        <f t="shared" ref="BD33:BS33" si="46">IF($Q32*T33&gt;150000, ROUNDDOWN(($Q32*T33-150000)*6%*45%,-1),0)</f>
        <v>0</v>
      </c>
      <c r="BE33" s="46">
        <f t="shared" si="46"/>
        <v>0</v>
      </c>
      <c r="BF33" s="46">
        <f t="shared" si="46"/>
        <v>0</v>
      </c>
      <c r="BG33" s="46">
        <f t="shared" si="46"/>
        <v>0</v>
      </c>
      <c r="BH33" s="46">
        <f t="shared" si="46"/>
        <v>0</v>
      </c>
      <c r="BI33" s="46">
        <f t="shared" si="46"/>
        <v>0</v>
      </c>
      <c r="BJ33" s="46">
        <f t="shared" si="46"/>
        <v>0</v>
      </c>
      <c r="BK33" s="46">
        <f t="shared" si="46"/>
        <v>0</v>
      </c>
      <c r="BL33" s="46">
        <f t="shared" si="46"/>
        <v>0</v>
      </c>
      <c r="BM33" s="46">
        <f t="shared" si="46"/>
        <v>0</v>
      </c>
      <c r="BN33" s="46">
        <f t="shared" si="46"/>
        <v>0</v>
      </c>
      <c r="BO33" s="46">
        <f t="shared" si="46"/>
        <v>0</v>
      </c>
      <c r="BP33" s="46">
        <f t="shared" si="46"/>
        <v>0</v>
      </c>
      <c r="BQ33" s="46">
        <f t="shared" si="46"/>
        <v>0</v>
      </c>
      <c r="BR33" s="46">
        <f t="shared" si="46"/>
        <v>0</v>
      </c>
      <c r="BS33" s="46">
        <f t="shared" si="46"/>
        <v>0</v>
      </c>
      <c r="BT33" s="47">
        <f t="shared" ref="BT33:CI33" si="47">IF($Q32*T33&gt;150000, ROUNDDOWN(($Q32*T33-150000)*6%*45%*10%,-1),0)</f>
        <v>0</v>
      </c>
      <c r="BU33" s="47">
        <f t="shared" si="47"/>
        <v>0</v>
      </c>
      <c r="BV33" s="47">
        <f t="shared" si="47"/>
        <v>0</v>
      </c>
      <c r="BW33" s="47">
        <f t="shared" si="47"/>
        <v>0</v>
      </c>
      <c r="BX33" s="47">
        <f t="shared" si="47"/>
        <v>0</v>
      </c>
      <c r="BY33" s="47">
        <f t="shared" si="47"/>
        <v>0</v>
      </c>
      <c r="BZ33" s="47">
        <f t="shared" si="47"/>
        <v>0</v>
      </c>
      <c r="CA33" s="47">
        <f t="shared" si="47"/>
        <v>0</v>
      </c>
      <c r="CB33" s="47">
        <f t="shared" si="47"/>
        <v>0</v>
      </c>
      <c r="CC33" s="47">
        <f t="shared" si="47"/>
        <v>0</v>
      </c>
      <c r="CD33" s="47">
        <f t="shared" si="47"/>
        <v>0</v>
      </c>
      <c r="CE33" s="47">
        <f t="shared" si="47"/>
        <v>0</v>
      </c>
      <c r="CF33" s="47">
        <f t="shared" si="47"/>
        <v>0</v>
      </c>
      <c r="CG33" s="47">
        <f t="shared" si="47"/>
        <v>0</v>
      </c>
      <c r="CH33" s="47">
        <f t="shared" si="47"/>
        <v>0</v>
      </c>
      <c r="CI33" s="47">
        <f t="shared" si="47"/>
        <v>0</v>
      </c>
      <c r="CL33" s="32"/>
      <c r="CM33" s="32"/>
      <c r="CN33" s="32"/>
      <c r="CO33" s="32"/>
      <c r="CP33" s="32"/>
      <c r="CQ33" s="32"/>
      <c r="CR33" s="32"/>
    </row>
    <row r="34" spans="1:96" ht="19.5" hidden="1" customHeight="1">
      <c r="A34" s="74"/>
      <c r="B34" s="157"/>
      <c r="C34" s="158"/>
      <c r="D34" s="159"/>
      <c r="E34" s="258"/>
      <c r="F34" s="239"/>
      <c r="G34" s="259"/>
      <c r="H34" s="162"/>
      <c r="I34" s="163"/>
      <c r="J34" s="163"/>
      <c r="K34" s="163"/>
      <c r="L34" s="164"/>
      <c r="M34" s="165"/>
      <c r="N34" s="165"/>
      <c r="O34" s="165"/>
      <c r="P34" s="165"/>
      <c r="Q34" s="166"/>
      <c r="R34" s="167"/>
      <c r="S34" s="168"/>
      <c r="T34" s="43"/>
      <c r="U34" s="44"/>
      <c r="V34" s="44"/>
      <c r="W34" s="44"/>
      <c r="X34" s="44"/>
      <c r="Y34" s="44"/>
      <c r="Z34" s="55"/>
      <c r="AA34" s="55"/>
      <c r="AB34" s="55"/>
      <c r="AC34" s="55"/>
      <c r="AD34" s="55"/>
      <c r="AE34" s="55"/>
      <c r="AF34" s="55"/>
      <c r="AG34" s="55"/>
      <c r="AH34" s="55"/>
      <c r="AI34" s="45"/>
      <c r="AJ34" s="169">
        <f>IF(E35="일급",8*AL34,32-COUNTBLANK(T34:AI35))</f>
        <v>0</v>
      </c>
      <c r="AK34" s="169"/>
      <c r="AL34" s="181">
        <f>SUM(T34:AI35)</f>
        <v>0</v>
      </c>
      <c r="AM34" s="183">
        <f>IF(E35="일급",AL34*Q34,IF(E35="시급",Q34*AJ34,0))</f>
        <v>0</v>
      </c>
      <c r="AN34" s="184"/>
      <c r="AO34" s="184"/>
      <c r="AP34" s="185"/>
      <c r="AQ34" s="186"/>
      <c r="AR34" s="186"/>
      <c r="AS34" s="187"/>
      <c r="AT34" s="188">
        <f>IF(BC34&lt;1000, 0, BC34)</f>
        <v>0</v>
      </c>
      <c r="AU34" s="186"/>
      <c r="AV34" s="186"/>
      <c r="AW34" s="189">
        <f>IF(AM34="",0,AM34-(AT35+AT34+AQ34+AQ35+AM35))</f>
        <v>0</v>
      </c>
      <c r="AX34" s="190"/>
      <c r="AY34" s="190"/>
      <c r="AZ34" s="191"/>
      <c r="BA34" s="195"/>
      <c r="BB34" s="195"/>
      <c r="BC34" s="46">
        <f>SUM(BD34:BS35)</f>
        <v>0</v>
      </c>
      <c r="BD34" s="46">
        <f t="shared" ref="BD34:BS34" si="48">IF($Q34*T34&gt;150000, ROUNDDOWN(($Q34*T34-150000)*6%*45%,-1),0)</f>
        <v>0</v>
      </c>
      <c r="BE34" s="46">
        <f t="shared" si="48"/>
        <v>0</v>
      </c>
      <c r="BF34" s="46">
        <f t="shared" si="48"/>
        <v>0</v>
      </c>
      <c r="BG34" s="46">
        <f t="shared" si="48"/>
        <v>0</v>
      </c>
      <c r="BH34" s="46">
        <f t="shared" si="48"/>
        <v>0</v>
      </c>
      <c r="BI34" s="46">
        <f t="shared" si="48"/>
        <v>0</v>
      </c>
      <c r="BJ34" s="46">
        <f t="shared" si="48"/>
        <v>0</v>
      </c>
      <c r="BK34" s="46">
        <f t="shared" si="48"/>
        <v>0</v>
      </c>
      <c r="BL34" s="46">
        <f t="shared" si="48"/>
        <v>0</v>
      </c>
      <c r="BM34" s="46">
        <f t="shared" si="48"/>
        <v>0</v>
      </c>
      <c r="BN34" s="46">
        <f t="shared" si="48"/>
        <v>0</v>
      </c>
      <c r="BO34" s="46">
        <f t="shared" si="48"/>
        <v>0</v>
      </c>
      <c r="BP34" s="46">
        <f t="shared" si="48"/>
        <v>0</v>
      </c>
      <c r="BQ34" s="46">
        <f t="shared" si="48"/>
        <v>0</v>
      </c>
      <c r="BR34" s="46">
        <f t="shared" si="48"/>
        <v>0</v>
      </c>
      <c r="BS34" s="46">
        <f t="shared" si="48"/>
        <v>0</v>
      </c>
      <c r="BT34" s="47">
        <f t="shared" ref="BT34:CI34" si="49">IF($Q34*T34&gt;150000, ROUNDDOWN(($Q34*T34-150000)*6%*45%*10%,-1),0)</f>
        <v>0</v>
      </c>
      <c r="BU34" s="47">
        <f t="shared" si="49"/>
        <v>0</v>
      </c>
      <c r="BV34" s="47">
        <f t="shared" si="49"/>
        <v>0</v>
      </c>
      <c r="BW34" s="47">
        <f t="shared" si="49"/>
        <v>0</v>
      </c>
      <c r="BX34" s="47">
        <f t="shared" si="49"/>
        <v>0</v>
      </c>
      <c r="BY34" s="47">
        <f t="shared" si="49"/>
        <v>0</v>
      </c>
      <c r="BZ34" s="47">
        <f t="shared" si="49"/>
        <v>0</v>
      </c>
      <c r="CA34" s="47">
        <f t="shared" si="49"/>
        <v>0</v>
      </c>
      <c r="CB34" s="47">
        <f t="shared" si="49"/>
        <v>0</v>
      </c>
      <c r="CC34" s="47">
        <f t="shared" si="49"/>
        <v>0</v>
      </c>
      <c r="CD34" s="47">
        <f t="shared" si="49"/>
        <v>0</v>
      </c>
      <c r="CE34" s="47">
        <f t="shared" si="49"/>
        <v>0</v>
      </c>
      <c r="CF34" s="47">
        <f t="shared" si="49"/>
        <v>0</v>
      </c>
      <c r="CG34" s="47">
        <f t="shared" si="49"/>
        <v>0</v>
      </c>
      <c r="CH34" s="47">
        <f t="shared" si="49"/>
        <v>0</v>
      </c>
      <c r="CI34" s="47">
        <f t="shared" si="49"/>
        <v>0</v>
      </c>
      <c r="CL34" s="32" t="str">
        <f>IF(LEN(TRIM(H34))=13,LEFT(H34,6)&amp;"-"&amp;RIGHT(H34,7),TRIM(H34))</f>
        <v/>
      </c>
      <c r="CM34" s="32" t="str">
        <f>IF(MID(CL34,8,1)="3", "20", IF(MID(CL34,8,1)="4", "20", "19")) &amp; LEFT(CL34, 2) &amp; "-" &amp; MID(H34,3,2) &amp; "-" &amp; MID(H34, 5,2)</f>
        <v>19--</v>
      </c>
      <c r="CN34" s="32" t="s">
        <v>47</v>
      </c>
      <c r="CO34" s="48">
        <f>DATE(YEAR(DATEVALUE(CN34)),MONTH(DATEVALUE(CN34))+1,0)</f>
        <v>39844</v>
      </c>
      <c r="CP34" s="48" t="e">
        <f>DATE(YEAR(DATEVALUE(CN34)),MONTH(DATEVALUE(CM34)),DAY(DATEVALUE(CM34)))</f>
        <v>#VALUE!</v>
      </c>
      <c r="CQ34" s="32" t="e">
        <f>IF(CP34&lt;=CO34, YEAR(CO34)-YEAR(CM34), YEAR(CO34)-YEAR(CM34)-1)</f>
        <v>#VALUE!</v>
      </c>
      <c r="CR34" s="32">
        <f>IF(AM34="",0,IF(AM34=0,0,IF(CQ34&lt;64,ROUNDDOWN((AM34/1000)*4.5,-1),0)))</f>
        <v>0</v>
      </c>
    </row>
    <row r="35" spans="1:96" ht="19.899999999999999" hidden="1" customHeight="1">
      <c r="A35" s="52"/>
      <c r="B35" s="171"/>
      <c r="C35" s="172"/>
      <c r="D35" s="173"/>
      <c r="E35" s="174"/>
      <c r="F35" s="175"/>
      <c r="G35" s="176"/>
      <c r="H35" s="260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2"/>
      <c r="T35" s="49"/>
      <c r="U35" s="50"/>
      <c r="V35" s="50"/>
      <c r="W35" s="50"/>
      <c r="X35" s="50"/>
      <c r="Y35" s="50"/>
      <c r="Z35" s="58"/>
      <c r="AA35" s="58"/>
      <c r="AB35" s="58"/>
      <c r="AC35" s="58"/>
      <c r="AD35" s="58"/>
      <c r="AE35" s="58"/>
      <c r="AF35" s="58"/>
      <c r="AG35" s="58"/>
      <c r="AH35" s="58"/>
      <c r="AI35" s="51"/>
      <c r="AJ35" s="170"/>
      <c r="AK35" s="170"/>
      <c r="AL35" s="182"/>
      <c r="AM35" s="206">
        <f>IF(AM34="",0,ROUNDDOWN((AM34/1000)*9,-1))</f>
        <v>0</v>
      </c>
      <c r="AN35" s="207"/>
      <c r="AO35" s="207"/>
      <c r="AP35" s="208"/>
      <c r="AQ35" s="197"/>
      <c r="AR35" s="197"/>
      <c r="AS35" s="198"/>
      <c r="AT35" s="199">
        <f>IF(AT34=0,0,BC35)</f>
        <v>0</v>
      </c>
      <c r="AU35" s="200"/>
      <c r="AV35" s="201"/>
      <c r="AW35" s="192"/>
      <c r="AX35" s="193"/>
      <c r="AY35" s="193"/>
      <c r="AZ35" s="194"/>
      <c r="BA35" s="195"/>
      <c r="BB35" s="195"/>
      <c r="BC35" s="46">
        <f>SUM(BT34:CI35)</f>
        <v>0</v>
      </c>
      <c r="BD35" s="46">
        <f t="shared" ref="BD35:BS35" si="50">IF($Q34*T35&gt;150000, ROUNDDOWN(($Q34*T35-150000)*6%*45%,-1),0)</f>
        <v>0</v>
      </c>
      <c r="BE35" s="46">
        <f t="shared" si="50"/>
        <v>0</v>
      </c>
      <c r="BF35" s="46">
        <f t="shared" si="50"/>
        <v>0</v>
      </c>
      <c r="BG35" s="46">
        <f t="shared" si="50"/>
        <v>0</v>
      </c>
      <c r="BH35" s="46">
        <f t="shared" si="50"/>
        <v>0</v>
      </c>
      <c r="BI35" s="46">
        <f t="shared" si="50"/>
        <v>0</v>
      </c>
      <c r="BJ35" s="46">
        <f t="shared" si="50"/>
        <v>0</v>
      </c>
      <c r="BK35" s="46">
        <f t="shared" si="50"/>
        <v>0</v>
      </c>
      <c r="BL35" s="46">
        <f t="shared" si="50"/>
        <v>0</v>
      </c>
      <c r="BM35" s="46">
        <f t="shared" si="50"/>
        <v>0</v>
      </c>
      <c r="BN35" s="46">
        <f t="shared" si="50"/>
        <v>0</v>
      </c>
      <c r="BO35" s="46">
        <f t="shared" si="50"/>
        <v>0</v>
      </c>
      <c r="BP35" s="46">
        <f t="shared" si="50"/>
        <v>0</v>
      </c>
      <c r="BQ35" s="46">
        <f t="shared" si="50"/>
        <v>0</v>
      </c>
      <c r="BR35" s="46">
        <f t="shared" si="50"/>
        <v>0</v>
      </c>
      <c r="BS35" s="46">
        <f t="shared" si="50"/>
        <v>0</v>
      </c>
      <c r="BT35" s="47">
        <f t="shared" ref="BT35:CI35" si="51">IF($Q34*T35&gt;150000, ROUNDDOWN(($Q34*T35-150000)*6%*45%*10%,-1),0)</f>
        <v>0</v>
      </c>
      <c r="BU35" s="47">
        <f t="shared" si="51"/>
        <v>0</v>
      </c>
      <c r="BV35" s="47">
        <f t="shared" si="51"/>
        <v>0</v>
      </c>
      <c r="BW35" s="47">
        <f t="shared" si="51"/>
        <v>0</v>
      </c>
      <c r="BX35" s="47">
        <f t="shared" si="51"/>
        <v>0</v>
      </c>
      <c r="BY35" s="47">
        <f t="shared" si="51"/>
        <v>0</v>
      </c>
      <c r="BZ35" s="47">
        <f t="shared" si="51"/>
        <v>0</v>
      </c>
      <c r="CA35" s="47">
        <f t="shared" si="51"/>
        <v>0</v>
      </c>
      <c r="CB35" s="47">
        <f t="shared" si="51"/>
        <v>0</v>
      </c>
      <c r="CC35" s="47">
        <f t="shared" si="51"/>
        <v>0</v>
      </c>
      <c r="CD35" s="47">
        <f t="shared" si="51"/>
        <v>0</v>
      </c>
      <c r="CE35" s="47">
        <f t="shared" si="51"/>
        <v>0</v>
      </c>
      <c r="CF35" s="47">
        <f t="shared" si="51"/>
        <v>0</v>
      </c>
      <c r="CG35" s="47">
        <f t="shared" si="51"/>
        <v>0</v>
      </c>
      <c r="CH35" s="47">
        <f t="shared" si="51"/>
        <v>0</v>
      </c>
      <c r="CI35" s="47">
        <f t="shared" si="51"/>
        <v>0</v>
      </c>
      <c r="CL35" s="32"/>
      <c r="CM35" s="32"/>
      <c r="CN35" s="32"/>
      <c r="CO35" s="32"/>
      <c r="CP35" s="32"/>
      <c r="CQ35" s="32"/>
      <c r="CR35" s="32"/>
    </row>
    <row r="36" spans="1:96" ht="19.899999999999999" hidden="1" customHeight="1">
      <c r="A36" s="74"/>
      <c r="B36" s="157"/>
      <c r="C36" s="158"/>
      <c r="D36" s="159"/>
      <c r="E36" s="258"/>
      <c r="F36" s="239"/>
      <c r="G36" s="259"/>
      <c r="H36" s="162"/>
      <c r="I36" s="163"/>
      <c r="J36" s="163"/>
      <c r="K36" s="163"/>
      <c r="L36" s="164"/>
      <c r="M36" s="165"/>
      <c r="N36" s="165"/>
      <c r="O36" s="165"/>
      <c r="P36" s="165"/>
      <c r="Q36" s="166"/>
      <c r="R36" s="167"/>
      <c r="S36" s="168"/>
      <c r="T36" s="43"/>
      <c r="U36" s="44"/>
      <c r="V36" s="44"/>
      <c r="W36" s="44"/>
      <c r="X36" s="44"/>
      <c r="Y36" s="44"/>
      <c r="Z36" s="55"/>
      <c r="AA36" s="55"/>
      <c r="AB36" s="55"/>
      <c r="AC36" s="55"/>
      <c r="AD36" s="55"/>
      <c r="AE36" s="55"/>
      <c r="AF36" s="55"/>
      <c r="AG36" s="55"/>
      <c r="AH36" s="55"/>
      <c r="AI36" s="45"/>
      <c r="AJ36" s="169">
        <f>IF(E37="일급",8*AL36,32-COUNTBLANK(T36:AI37))</f>
        <v>0</v>
      </c>
      <c r="AK36" s="169"/>
      <c r="AL36" s="181">
        <f>SUM(T36:AI37)</f>
        <v>0</v>
      </c>
      <c r="AM36" s="183">
        <f>IF(E37="일급",AL36*Q36,IF(E37="시급",Q36*AJ36,0))</f>
        <v>0</v>
      </c>
      <c r="AN36" s="184"/>
      <c r="AO36" s="184"/>
      <c r="AP36" s="185"/>
      <c r="AQ36" s="186"/>
      <c r="AR36" s="186"/>
      <c r="AS36" s="187"/>
      <c r="AT36" s="188">
        <f>IF(BC36&lt;1000, 0, BC36)</f>
        <v>0</v>
      </c>
      <c r="AU36" s="186"/>
      <c r="AV36" s="186"/>
      <c r="AW36" s="189">
        <f>IF(AM36="",0,AM36-(AT37+AT36+AQ36+AQ37+AM37))</f>
        <v>0</v>
      </c>
      <c r="AX36" s="190"/>
      <c r="AY36" s="190"/>
      <c r="AZ36" s="191"/>
      <c r="BA36" s="195"/>
      <c r="BB36" s="195"/>
      <c r="BC36" s="46">
        <f>SUM(BD36:BS37)</f>
        <v>0</v>
      </c>
      <c r="BD36" s="46">
        <f t="shared" ref="BD36:BS36" si="52">IF($Q36*T36&gt;150000, ROUNDDOWN(($Q36*T36-150000)*6%*45%,-1),0)</f>
        <v>0</v>
      </c>
      <c r="BE36" s="46">
        <f t="shared" si="52"/>
        <v>0</v>
      </c>
      <c r="BF36" s="46">
        <f t="shared" si="52"/>
        <v>0</v>
      </c>
      <c r="BG36" s="46">
        <f t="shared" si="52"/>
        <v>0</v>
      </c>
      <c r="BH36" s="46">
        <f t="shared" si="52"/>
        <v>0</v>
      </c>
      <c r="BI36" s="46">
        <f t="shared" si="52"/>
        <v>0</v>
      </c>
      <c r="BJ36" s="46">
        <f t="shared" si="52"/>
        <v>0</v>
      </c>
      <c r="BK36" s="46">
        <f t="shared" si="52"/>
        <v>0</v>
      </c>
      <c r="BL36" s="46">
        <f t="shared" si="52"/>
        <v>0</v>
      </c>
      <c r="BM36" s="46">
        <f t="shared" si="52"/>
        <v>0</v>
      </c>
      <c r="BN36" s="46">
        <f t="shared" si="52"/>
        <v>0</v>
      </c>
      <c r="BO36" s="46">
        <f t="shared" si="52"/>
        <v>0</v>
      </c>
      <c r="BP36" s="46">
        <f t="shared" si="52"/>
        <v>0</v>
      </c>
      <c r="BQ36" s="46">
        <f t="shared" si="52"/>
        <v>0</v>
      </c>
      <c r="BR36" s="46">
        <f t="shared" si="52"/>
        <v>0</v>
      </c>
      <c r="BS36" s="46">
        <f t="shared" si="52"/>
        <v>0</v>
      </c>
      <c r="BT36" s="47">
        <f t="shared" ref="BT36:CI36" si="53">IF($Q36*T36&gt;150000, ROUNDDOWN(($Q36*T36-150000)*6%*45%*10%,-1),0)</f>
        <v>0</v>
      </c>
      <c r="BU36" s="47">
        <f t="shared" si="53"/>
        <v>0</v>
      </c>
      <c r="BV36" s="47">
        <f t="shared" si="53"/>
        <v>0</v>
      </c>
      <c r="BW36" s="47">
        <f t="shared" si="53"/>
        <v>0</v>
      </c>
      <c r="BX36" s="47">
        <f t="shared" si="53"/>
        <v>0</v>
      </c>
      <c r="BY36" s="47">
        <f t="shared" si="53"/>
        <v>0</v>
      </c>
      <c r="BZ36" s="47">
        <f t="shared" si="53"/>
        <v>0</v>
      </c>
      <c r="CA36" s="47">
        <f t="shared" si="53"/>
        <v>0</v>
      </c>
      <c r="CB36" s="47">
        <f t="shared" si="53"/>
        <v>0</v>
      </c>
      <c r="CC36" s="47">
        <f t="shared" si="53"/>
        <v>0</v>
      </c>
      <c r="CD36" s="47">
        <f t="shared" si="53"/>
        <v>0</v>
      </c>
      <c r="CE36" s="47">
        <f t="shared" si="53"/>
        <v>0</v>
      </c>
      <c r="CF36" s="47">
        <f t="shared" si="53"/>
        <v>0</v>
      </c>
      <c r="CG36" s="47">
        <f t="shared" si="53"/>
        <v>0</v>
      </c>
      <c r="CH36" s="47">
        <f t="shared" si="53"/>
        <v>0</v>
      </c>
      <c r="CI36" s="47">
        <f t="shared" si="53"/>
        <v>0</v>
      </c>
      <c r="CL36" s="32" t="str">
        <f>IF(LEN(TRIM(H36))=13,LEFT(H36,6)&amp;"-"&amp;RIGHT(H36,7),TRIM(H36))</f>
        <v/>
      </c>
      <c r="CM36" s="32" t="str">
        <f>IF(MID(CL36,8,1)="3", "20", IF(MID(CL36,8,1)="4", "20", "19")) &amp; LEFT(CL36, 2) &amp; "-" &amp; MID(H36,3,2) &amp; "-" &amp; MID(H36, 5,2)</f>
        <v>19--</v>
      </c>
      <c r="CN36" s="32" t="s">
        <v>47</v>
      </c>
      <c r="CO36" s="48">
        <f>DATE(YEAR(DATEVALUE(CN36)),MONTH(DATEVALUE(CN36))+1,0)</f>
        <v>39844</v>
      </c>
      <c r="CP36" s="48" t="e">
        <f>DATE(YEAR(DATEVALUE(CN36)),MONTH(DATEVALUE(CM36)),DAY(DATEVALUE(CM36)))</f>
        <v>#VALUE!</v>
      </c>
      <c r="CQ36" s="32" t="e">
        <f>IF(CP36&lt;=CO36, YEAR(CO36)-YEAR(CM36), YEAR(CO36)-YEAR(CM36)-1)</f>
        <v>#VALUE!</v>
      </c>
      <c r="CR36" s="32">
        <f>IF(AM36="",0,IF(AM36=0,0,IF(CQ36&lt;64,ROUNDDOWN((AM36/1000)*4.5,-1),0)))</f>
        <v>0</v>
      </c>
    </row>
    <row r="37" spans="1:96" ht="19.899999999999999" hidden="1" customHeight="1">
      <c r="A37" s="75"/>
      <c r="B37" s="171"/>
      <c r="C37" s="172"/>
      <c r="D37" s="173"/>
      <c r="E37" s="174"/>
      <c r="F37" s="175"/>
      <c r="G37" s="176"/>
      <c r="H37" s="203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5"/>
      <c r="T37" s="49"/>
      <c r="U37" s="50"/>
      <c r="V37" s="50"/>
      <c r="W37" s="50"/>
      <c r="X37" s="50"/>
      <c r="Y37" s="50"/>
      <c r="Z37" s="58"/>
      <c r="AA37" s="58"/>
      <c r="AB37" s="58"/>
      <c r="AC37" s="58"/>
      <c r="AD37" s="58"/>
      <c r="AE37" s="58"/>
      <c r="AF37" s="58"/>
      <c r="AG37" s="58"/>
      <c r="AH37" s="58"/>
      <c r="AI37" s="51"/>
      <c r="AJ37" s="202"/>
      <c r="AK37" s="202"/>
      <c r="AL37" s="182"/>
      <c r="AM37" s="206">
        <f>IF(AM36="",0,ROUNDDOWN((AM36/1000)*9,-1))</f>
        <v>0</v>
      </c>
      <c r="AN37" s="207"/>
      <c r="AO37" s="207"/>
      <c r="AP37" s="208"/>
      <c r="AQ37" s="197"/>
      <c r="AR37" s="197"/>
      <c r="AS37" s="198"/>
      <c r="AT37" s="199">
        <f>IF(AT36=0,0,BC37)</f>
        <v>0</v>
      </c>
      <c r="AU37" s="200"/>
      <c r="AV37" s="201"/>
      <c r="AW37" s="192"/>
      <c r="AX37" s="193"/>
      <c r="AY37" s="193"/>
      <c r="AZ37" s="194"/>
      <c r="BA37" s="195"/>
      <c r="BB37" s="195"/>
      <c r="BC37" s="46">
        <f>SUM(BT36:CI37)</f>
        <v>0</v>
      </c>
      <c r="BD37" s="46">
        <f t="shared" ref="BD37:BS37" si="54">IF($Q36*T37&gt;150000, ROUNDDOWN(($Q36*T37-150000)*6%*45%,-1),0)</f>
        <v>0</v>
      </c>
      <c r="BE37" s="46">
        <f t="shared" si="54"/>
        <v>0</v>
      </c>
      <c r="BF37" s="46">
        <f t="shared" si="54"/>
        <v>0</v>
      </c>
      <c r="BG37" s="46">
        <f t="shared" si="54"/>
        <v>0</v>
      </c>
      <c r="BH37" s="46">
        <f t="shared" si="54"/>
        <v>0</v>
      </c>
      <c r="BI37" s="46">
        <f t="shared" si="54"/>
        <v>0</v>
      </c>
      <c r="BJ37" s="46">
        <f t="shared" si="54"/>
        <v>0</v>
      </c>
      <c r="BK37" s="46">
        <f t="shared" si="54"/>
        <v>0</v>
      </c>
      <c r="BL37" s="46">
        <f t="shared" si="54"/>
        <v>0</v>
      </c>
      <c r="BM37" s="46">
        <f t="shared" si="54"/>
        <v>0</v>
      </c>
      <c r="BN37" s="46">
        <f t="shared" si="54"/>
        <v>0</v>
      </c>
      <c r="BO37" s="46">
        <f t="shared" si="54"/>
        <v>0</v>
      </c>
      <c r="BP37" s="46">
        <f t="shared" si="54"/>
        <v>0</v>
      </c>
      <c r="BQ37" s="46">
        <f t="shared" si="54"/>
        <v>0</v>
      </c>
      <c r="BR37" s="46">
        <f t="shared" si="54"/>
        <v>0</v>
      </c>
      <c r="BS37" s="46">
        <f t="shared" si="54"/>
        <v>0</v>
      </c>
      <c r="BT37" s="47">
        <f t="shared" ref="BT37:CI37" si="55">IF($Q36*T37&gt;150000, ROUNDDOWN(($Q36*T37-150000)*6%*45%*10%,-1),0)</f>
        <v>0</v>
      </c>
      <c r="BU37" s="47">
        <f t="shared" si="55"/>
        <v>0</v>
      </c>
      <c r="BV37" s="47">
        <f t="shared" si="55"/>
        <v>0</v>
      </c>
      <c r="BW37" s="47">
        <f t="shared" si="55"/>
        <v>0</v>
      </c>
      <c r="BX37" s="47">
        <f t="shared" si="55"/>
        <v>0</v>
      </c>
      <c r="BY37" s="47">
        <f t="shared" si="55"/>
        <v>0</v>
      </c>
      <c r="BZ37" s="47">
        <f t="shared" si="55"/>
        <v>0</v>
      </c>
      <c r="CA37" s="47">
        <f t="shared" si="55"/>
        <v>0</v>
      </c>
      <c r="CB37" s="47">
        <f t="shared" si="55"/>
        <v>0</v>
      </c>
      <c r="CC37" s="47">
        <f t="shared" si="55"/>
        <v>0</v>
      </c>
      <c r="CD37" s="47">
        <f t="shared" si="55"/>
        <v>0</v>
      </c>
      <c r="CE37" s="47">
        <f t="shared" si="55"/>
        <v>0</v>
      </c>
      <c r="CF37" s="47">
        <f t="shared" si="55"/>
        <v>0</v>
      </c>
      <c r="CG37" s="47">
        <f t="shared" si="55"/>
        <v>0</v>
      </c>
      <c r="CH37" s="47">
        <f t="shared" si="55"/>
        <v>0</v>
      </c>
      <c r="CI37" s="47">
        <f t="shared" si="55"/>
        <v>0</v>
      </c>
      <c r="CL37" s="32"/>
      <c r="CM37" s="32"/>
      <c r="CN37" s="32"/>
      <c r="CO37" s="32"/>
      <c r="CP37" s="32"/>
      <c r="CQ37" s="32"/>
      <c r="CR37" s="32"/>
    </row>
    <row r="38" spans="1:96" ht="19.899999999999999" hidden="1" customHeight="1">
      <c r="A38" s="74"/>
      <c r="B38" s="238"/>
      <c r="C38" s="239"/>
      <c r="D38" s="240"/>
      <c r="E38" s="258"/>
      <c r="F38" s="239"/>
      <c r="G38" s="259"/>
      <c r="H38" s="241"/>
      <c r="I38" s="242"/>
      <c r="J38" s="242"/>
      <c r="K38" s="242"/>
      <c r="L38" s="243"/>
      <c r="M38" s="244"/>
      <c r="N38" s="244"/>
      <c r="O38" s="244"/>
      <c r="P38" s="244"/>
      <c r="Q38" s="166"/>
      <c r="R38" s="167"/>
      <c r="S38" s="168"/>
      <c r="T38" s="43"/>
      <c r="U38" s="44"/>
      <c r="V38" s="44"/>
      <c r="W38" s="44"/>
      <c r="X38" s="44"/>
      <c r="Y38" s="44"/>
      <c r="Z38" s="55"/>
      <c r="AA38" s="55"/>
      <c r="AB38" s="55"/>
      <c r="AC38" s="55"/>
      <c r="AD38" s="55"/>
      <c r="AE38" s="55"/>
      <c r="AF38" s="55"/>
      <c r="AG38" s="55"/>
      <c r="AH38" s="55"/>
      <c r="AI38" s="45"/>
      <c r="AJ38" s="169">
        <f>IF(E39="일급",8*AL38,32-COUNTBLANK(T38:AI39))</f>
        <v>0</v>
      </c>
      <c r="AK38" s="169"/>
      <c r="AL38" s="181">
        <f>SUM(T38:AI39)</f>
        <v>0</v>
      </c>
      <c r="AM38" s="183">
        <f>IF(E39="일급",AL38*Q38,IF(E39="시급",Q38*AJ38,0))</f>
        <v>0</v>
      </c>
      <c r="AN38" s="184"/>
      <c r="AO38" s="184"/>
      <c r="AP38" s="185"/>
      <c r="AQ38" s="186"/>
      <c r="AR38" s="186"/>
      <c r="AS38" s="187"/>
      <c r="AT38" s="188">
        <f>IF(BC38&lt;1000, 0, BC38)</f>
        <v>0</v>
      </c>
      <c r="AU38" s="186"/>
      <c r="AV38" s="186"/>
      <c r="AW38" s="189">
        <f>IF(AM38="",0,AM38-(AT39+AT38+AQ38+AQ39+AM39))</f>
        <v>0</v>
      </c>
      <c r="AX38" s="190"/>
      <c r="AY38" s="190"/>
      <c r="AZ38" s="191"/>
      <c r="BA38" s="195"/>
      <c r="BB38" s="195"/>
      <c r="BC38" s="46">
        <f>SUM(BD38:BS39)</f>
        <v>0</v>
      </c>
      <c r="BD38" s="46">
        <f t="shared" ref="BD38:BS38" si="56">IF($Q38*T38&gt;150000, ROUNDDOWN(($Q38*T38-150000)*6%*45%,-1),0)</f>
        <v>0</v>
      </c>
      <c r="BE38" s="46">
        <f t="shared" si="56"/>
        <v>0</v>
      </c>
      <c r="BF38" s="46">
        <f t="shared" si="56"/>
        <v>0</v>
      </c>
      <c r="BG38" s="46">
        <f t="shared" si="56"/>
        <v>0</v>
      </c>
      <c r="BH38" s="46">
        <f t="shared" si="56"/>
        <v>0</v>
      </c>
      <c r="BI38" s="46">
        <f t="shared" si="56"/>
        <v>0</v>
      </c>
      <c r="BJ38" s="46">
        <f t="shared" si="56"/>
        <v>0</v>
      </c>
      <c r="BK38" s="46">
        <f t="shared" si="56"/>
        <v>0</v>
      </c>
      <c r="BL38" s="46">
        <f t="shared" si="56"/>
        <v>0</v>
      </c>
      <c r="BM38" s="46">
        <f t="shared" si="56"/>
        <v>0</v>
      </c>
      <c r="BN38" s="46">
        <f t="shared" si="56"/>
        <v>0</v>
      </c>
      <c r="BO38" s="46">
        <f t="shared" si="56"/>
        <v>0</v>
      </c>
      <c r="BP38" s="46">
        <f t="shared" si="56"/>
        <v>0</v>
      </c>
      <c r="BQ38" s="46">
        <f t="shared" si="56"/>
        <v>0</v>
      </c>
      <c r="BR38" s="46">
        <f t="shared" si="56"/>
        <v>0</v>
      </c>
      <c r="BS38" s="46">
        <f t="shared" si="56"/>
        <v>0</v>
      </c>
      <c r="BT38" s="47">
        <f t="shared" ref="BT38:CI38" si="57">IF($Q38*T38&gt;150000, ROUNDDOWN(($Q38*T38-150000)*6%*45%*10%,-1),0)</f>
        <v>0</v>
      </c>
      <c r="BU38" s="47">
        <f t="shared" si="57"/>
        <v>0</v>
      </c>
      <c r="BV38" s="47">
        <f t="shared" si="57"/>
        <v>0</v>
      </c>
      <c r="BW38" s="47">
        <f t="shared" si="57"/>
        <v>0</v>
      </c>
      <c r="BX38" s="47">
        <f t="shared" si="57"/>
        <v>0</v>
      </c>
      <c r="BY38" s="47">
        <f t="shared" si="57"/>
        <v>0</v>
      </c>
      <c r="BZ38" s="47">
        <f t="shared" si="57"/>
        <v>0</v>
      </c>
      <c r="CA38" s="47">
        <f t="shared" si="57"/>
        <v>0</v>
      </c>
      <c r="CB38" s="47">
        <f t="shared" si="57"/>
        <v>0</v>
      </c>
      <c r="CC38" s="47">
        <f t="shared" si="57"/>
        <v>0</v>
      </c>
      <c r="CD38" s="47">
        <f t="shared" si="57"/>
        <v>0</v>
      </c>
      <c r="CE38" s="47">
        <f t="shared" si="57"/>
        <v>0</v>
      </c>
      <c r="CF38" s="47">
        <f t="shared" si="57"/>
        <v>0</v>
      </c>
      <c r="CG38" s="47">
        <f t="shared" si="57"/>
        <v>0</v>
      </c>
      <c r="CH38" s="47">
        <f t="shared" si="57"/>
        <v>0</v>
      </c>
      <c r="CI38" s="47">
        <f t="shared" si="57"/>
        <v>0</v>
      </c>
      <c r="CL38" s="32" t="str">
        <f>IF(LEN(TRIM(H38))=13,LEFT(H38,6)&amp;"-"&amp;RIGHT(H38,7),TRIM(H38))</f>
        <v/>
      </c>
      <c r="CM38" s="32" t="str">
        <f>IF(MID(CL38,8,1)="3", "20", IF(MID(CL38,8,1)="4", "20", "19")) &amp; LEFT(CL38, 2) &amp; "-" &amp; MID(H38,3,2) &amp; "-" &amp; MID(H38, 5,2)</f>
        <v>19--</v>
      </c>
      <c r="CN38" s="32" t="s">
        <v>47</v>
      </c>
      <c r="CO38" s="48">
        <f>DATE(YEAR(DATEVALUE(CN38)),MONTH(DATEVALUE(CN38))+1,0)</f>
        <v>39844</v>
      </c>
      <c r="CP38" s="48" t="e">
        <f>DATE(YEAR(DATEVALUE(CN38)),MONTH(DATEVALUE(CM38)),DAY(DATEVALUE(CM38)))</f>
        <v>#VALUE!</v>
      </c>
      <c r="CQ38" s="32" t="e">
        <f>IF(CP38&lt;=CO38, YEAR(CO38)-YEAR(CM38), YEAR(CO38)-YEAR(CM38)-1)</f>
        <v>#VALUE!</v>
      </c>
      <c r="CR38" s="32">
        <f>IF(AM38="",0,IF(AM38=0,0,IF(CQ38&lt;64,ROUNDDOWN((AM38/1000)*4.5,-1),0)))</f>
        <v>0</v>
      </c>
    </row>
    <row r="39" spans="1:96" ht="19.899999999999999" hidden="1" customHeight="1">
      <c r="A39" s="75"/>
      <c r="B39" s="174"/>
      <c r="C39" s="175"/>
      <c r="D39" s="176"/>
      <c r="E39" s="174"/>
      <c r="F39" s="175"/>
      <c r="G39" s="176"/>
      <c r="H39" s="245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7"/>
      <c r="T39" s="49"/>
      <c r="U39" s="50"/>
      <c r="V39" s="50"/>
      <c r="W39" s="50"/>
      <c r="X39" s="50"/>
      <c r="Y39" s="50"/>
      <c r="Z39" s="58"/>
      <c r="AA39" s="58"/>
      <c r="AB39" s="58"/>
      <c r="AC39" s="58"/>
      <c r="AD39" s="58"/>
      <c r="AE39" s="58"/>
      <c r="AF39" s="58"/>
      <c r="AG39" s="58"/>
      <c r="AH39" s="58"/>
      <c r="AI39" s="51"/>
      <c r="AJ39" s="202"/>
      <c r="AK39" s="202"/>
      <c r="AL39" s="182"/>
      <c r="AM39" s="206">
        <f>IF(AM38="",0,ROUNDDOWN((AM38/1000)*9,-1))</f>
        <v>0</v>
      </c>
      <c r="AN39" s="207"/>
      <c r="AO39" s="207"/>
      <c r="AP39" s="208"/>
      <c r="AQ39" s="197"/>
      <c r="AR39" s="197"/>
      <c r="AS39" s="198"/>
      <c r="AT39" s="199">
        <f>IF(AT38=0,0,BC39)</f>
        <v>0</v>
      </c>
      <c r="AU39" s="200"/>
      <c r="AV39" s="201"/>
      <c r="AW39" s="192"/>
      <c r="AX39" s="193"/>
      <c r="AY39" s="193"/>
      <c r="AZ39" s="194"/>
      <c r="BA39" s="195"/>
      <c r="BB39" s="195"/>
      <c r="BC39" s="46">
        <f>SUM(BT38:CI39)</f>
        <v>0</v>
      </c>
      <c r="BD39" s="46">
        <f t="shared" ref="BD39:BS39" si="58">IF($Q38*T39&gt;150000, ROUNDDOWN(($Q38*T39-150000)*6%*45%,-1),0)</f>
        <v>0</v>
      </c>
      <c r="BE39" s="46">
        <f t="shared" si="58"/>
        <v>0</v>
      </c>
      <c r="BF39" s="46">
        <f t="shared" si="58"/>
        <v>0</v>
      </c>
      <c r="BG39" s="46">
        <f t="shared" si="58"/>
        <v>0</v>
      </c>
      <c r="BH39" s="46">
        <f t="shared" si="58"/>
        <v>0</v>
      </c>
      <c r="BI39" s="46">
        <f t="shared" si="58"/>
        <v>0</v>
      </c>
      <c r="BJ39" s="46">
        <f t="shared" si="58"/>
        <v>0</v>
      </c>
      <c r="BK39" s="46">
        <f t="shared" si="58"/>
        <v>0</v>
      </c>
      <c r="BL39" s="46">
        <f t="shared" si="58"/>
        <v>0</v>
      </c>
      <c r="BM39" s="46">
        <f t="shared" si="58"/>
        <v>0</v>
      </c>
      <c r="BN39" s="46">
        <f t="shared" si="58"/>
        <v>0</v>
      </c>
      <c r="BO39" s="46">
        <f t="shared" si="58"/>
        <v>0</v>
      </c>
      <c r="BP39" s="46">
        <f t="shared" si="58"/>
        <v>0</v>
      </c>
      <c r="BQ39" s="46">
        <f t="shared" si="58"/>
        <v>0</v>
      </c>
      <c r="BR39" s="46">
        <f t="shared" si="58"/>
        <v>0</v>
      </c>
      <c r="BS39" s="46">
        <f t="shared" si="58"/>
        <v>0</v>
      </c>
      <c r="BT39" s="47">
        <f t="shared" ref="BT39:CI39" si="59">IF($Q38*T39&gt;150000, ROUNDDOWN(($Q38*T39-150000)*6%*45%*10%,-1),0)</f>
        <v>0</v>
      </c>
      <c r="BU39" s="47">
        <f t="shared" si="59"/>
        <v>0</v>
      </c>
      <c r="BV39" s="47">
        <f t="shared" si="59"/>
        <v>0</v>
      </c>
      <c r="BW39" s="47">
        <f t="shared" si="59"/>
        <v>0</v>
      </c>
      <c r="BX39" s="47">
        <f t="shared" si="59"/>
        <v>0</v>
      </c>
      <c r="BY39" s="47">
        <f t="shared" si="59"/>
        <v>0</v>
      </c>
      <c r="BZ39" s="47">
        <f t="shared" si="59"/>
        <v>0</v>
      </c>
      <c r="CA39" s="47">
        <f t="shared" si="59"/>
        <v>0</v>
      </c>
      <c r="CB39" s="47">
        <f t="shared" si="59"/>
        <v>0</v>
      </c>
      <c r="CC39" s="47">
        <f t="shared" si="59"/>
        <v>0</v>
      </c>
      <c r="CD39" s="47">
        <f t="shared" si="59"/>
        <v>0</v>
      </c>
      <c r="CE39" s="47">
        <f t="shared" si="59"/>
        <v>0</v>
      </c>
      <c r="CF39" s="47">
        <f t="shared" si="59"/>
        <v>0</v>
      </c>
      <c r="CG39" s="47">
        <f t="shared" si="59"/>
        <v>0</v>
      </c>
      <c r="CH39" s="47">
        <f t="shared" si="59"/>
        <v>0</v>
      </c>
      <c r="CI39" s="47">
        <f t="shared" si="59"/>
        <v>0</v>
      </c>
      <c r="CL39" s="32"/>
      <c r="CM39" s="32"/>
      <c r="CN39" s="32"/>
      <c r="CO39" s="32"/>
      <c r="CP39" s="32"/>
      <c r="CQ39" s="32"/>
      <c r="CR39" s="32"/>
    </row>
    <row r="40" spans="1:96" ht="19.899999999999999" hidden="1" customHeight="1">
      <c r="A40" s="74"/>
      <c r="B40" s="157"/>
      <c r="C40" s="158"/>
      <c r="D40" s="159"/>
      <c r="E40" s="258"/>
      <c r="F40" s="239"/>
      <c r="G40" s="259"/>
      <c r="H40" s="162"/>
      <c r="I40" s="163"/>
      <c r="J40" s="163"/>
      <c r="K40" s="163"/>
      <c r="L40" s="164"/>
      <c r="M40" s="165"/>
      <c r="N40" s="165"/>
      <c r="O40" s="165"/>
      <c r="P40" s="165"/>
      <c r="Q40" s="166"/>
      <c r="R40" s="167"/>
      <c r="S40" s="168"/>
      <c r="T40" s="43"/>
      <c r="U40" s="44"/>
      <c r="V40" s="44"/>
      <c r="W40" s="44"/>
      <c r="X40" s="44"/>
      <c r="Y40" s="44"/>
      <c r="Z40" s="55"/>
      <c r="AA40" s="55"/>
      <c r="AB40" s="55"/>
      <c r="AC40" s="55"/>
      <c r="AD40" s="55"/>
      <c r="AE40" s="55"/>
      <c r="AF40" s="55"/>
      <c r="AG40" s="55"/>
      <c r="AH40" s="55"/>
      <c r="AI40" s="45"/>
      <c r="AJ40" s="169">
        <f>IF(E41="일급",8*AL40,32-COUNTBLANK(T40:AI41))</f>
        <v>0</v>
      </c>
      <c r="AK40" s="169"/>
      <c r="AL40" s="181">
        <f>SUM(T40:AI41)</f>
        <v>0</v>
      </c>
      <c r="AM40" s="183">
        <f>IF(E41="일급",AL40*Q40,IF(E41="시급",Q40*AJ40,0))</f>
        <v>0</v>
      </c>
      <c r="AN40" s="184"/>
      <c r="AO40" s="184"/>
      <c r="AP40" s="185"/>
      <c r="AQ40" s="186"/>
      <c r="AR40" s="186"/>
      <c r="AS40" s="187"/>
      <c r="AT40" s="188">
        <f>IF(BC40&lt;1000, 0, BC40)</f>
        <v>0</v>
      </c>
      <c r="AU40" s="186"/>
      <c r="AV40" s="186"/>
      <c r="AW40" s="189">
        <f>IF(AM40="",0,AM40-(AT41+AT40+AQ40+AQ41+AM41))</f>
        <v>0</v>
      </c>
      <c r="AX40" s="190"/>
      <c r="AY40" s="190"/>
      <c r="AZ40" s="191"/>
      <c r="BA40" s="195"/>
      <c r="BB40" s="195"/>
      <c r="BC40" s="46">
        <f>SUM(BD40:BS41)</f>
        <v>0</v>
      </c>
      <c r="BD40" s="46">
        <f t="shared" ref="BD40:BS40" si="60">IF($Q40*T40&gt;150000, ROUNDDOWN(($Q40*T40-150000)*6%*45%,-1),0)</f>
        <v>0</v>
      </c>
      <c r="BE40" s="46">
        <f t="shared" si="60"/>
        <v>0</v>
      </c>
      <c r="BF40" s="46">
        <f t="shared" si="60"/>
        <v>0</v>
      </c>
      <c r="BG40" s="46">
        <f t="shared" si="60"/>
        <v>0</v>
      </c>
      <c r="BH40" s="46">
        <f t="shared" si="60"/>
        <v>0</v>
      </c>
      <c r="BI40" s="46">
        <f t="shared" si="60"/>
        <v>0</v>
      </c>
      <c r="BJ40" s="46">
        <f t="shared" si="60"/>
        <v>0</v>
      </c>
      <c r="BK40" s="46">
        <f t="shared" si="60"/>
        <v>0</v>
      </c>
      <c r="BL40" s="46">
        <f t="shared" si="60"/>
        <v>0</v>
      </c>
      <c r="BM40" s="46">
        <f t="shared" si="60"/>
        <v>0</v>
      </c>
      <c r="BN40" s="46">
        <f t="shared" si="60"/>
        <v>0</v>
      </c>
      <c r="BO40" s="46">
        <f t="shared" si="60"/>
        <v>0</v>
      </c>
      <c r="BP40" s="46">
        <f t="shared" si="60"/>
        <v>0</v>
      </c>
      <c r="BQ40" s="46">
        <f t="shared" si="60"/>
        <v>0</v>
      </c>
      <c r="BR40" s="46">
        <f t="shared" si="60"/>
        <v>0</v>
      </c>
      <c r="BS40" s="46">
        <f t="shared" si="60"/>
        <v>0</v>
      </c>
      <c r="BT40" s="47">
        <f t="shared" ref="BT40:CI40" si="61">IF($Q40*T40&gt;150000, ROUNDDOWN(($Q40*T40-150000)*6%*45%*10%,-1),0)</f>
        <v>0</v>
      </c>
      <c r="BU40" s="47">
        <f t="shared" si="61"/>
        <v>0</v>
      </c>
      <c r="BV40" s="47">
        <f t="shared" si="61"/>
        <v>0</v>
      </c>
      <c r="BW40" s="47">
        <f t="shared" si="61"/>
        <v>0</v>
      </c>
      <c r="BX40" s="47">
        <f t="shared" si="61"/>
        <v>0</v>
      </c>
      <c r="BY40" s="47">
        <f t="shared" si="61"/>
        <v>0</v>
      </c>
      <c r="BZ40" s="47">
        <f t="shared" si="61"/>
        <v>0</v>
      </c>
      <c r="CA40" s="47">
        <f t="shared" si="61"/>
        <v>0</v>
      </c>
      <c r="CB40" s="47">
        <f t="shared" si="61"/>
        <v>0</v>
      </c>
      <c r="CC40" s="47">
        <f t="shared" si="61"/>
        <v>0</v>
      </c>
      <c r="CD40" s="47">
        <f t="shared" si="61"/>
        <v>0</v>
      </c>
      <c r="CE40" s="47">
        <f t="shared" si="61"/>
        <v>0</v>
      </c>
      <c r="CF40" s="47">
        <f t="shared" si="61"/>
        <v>0</v>
      </c>
      <c r="CG40" s="47">
        <f t="shared" si="61"/>
        <v>0</v>
      </c>
      <c r="CH40" s="47">
        <f t="shared" si="61"/>
        <v>0</v>
      </c>
      <c r="CI40" s="47">
        <f t="shared" si="61"/>
        <v>0</v>
      </c>
      <c r="CL40" s="32" t="str">
        <f>IF(LEN(TRIM(H40))=13,LEFT(H40,6)&amp;"-"&amp;RIGHT(H40,7),TRIM(H40))</f>
        <v/>
      </c>
      <c r="CM40" s="32" t="str">
        <f>IF(MID(CL40,8,1)="3", "20", IF(MID(CL40,8,1)="4", "20", "19")) &amp; LEFT(CL40, 2) &amp; "-" &amp; MID(H40,3,2) &amp; "-" &amp; MID(H40, 5,2)</f>
        <v>19--</v>
      </c>
      <c r="CN40" s="32" t="s">
        <v>47</v>
      </c>
      <c r="CO40" s="48">
        <f>DATE(YEAR(DATEVALUE(CN40)),MONTH(DATEVALUE(CN40))+1,0)</f>
        <v>39844</v>
      </c>
      <c r="CP40" s="48" t="e">
        <f>DATE(YEAR(DATEVALUE(CN40)),MONTH(DATEVALUE(CM40)),DAY(DATEVALUE(CM40)))</f>
        <v>#VALUE!</v>
      </c>
      <c r="CQ40" s="32" t="e">
        <f>IF(CP40&lt;=CO40, YEAR(CO40)-YEAR(CM40), YEAR(CO40)-YEAR(CM40)-1)</f>
        <v>#VALUE!</v>
      </c>
      <c r="CR40" s="32">
        <f>IF(AM40="",0,IF(AM40=0,0,IF(CQ40&lt;64,ROUNDDOWN((AM40/1000)*4.5,-1),0)))</f>
        <v>0</v>
      </c>
    </row>
    <row r="41" spans="1:96" ht="19.899999999999999" hidden="1" customHeight="1">
      <c r="A41" s="75"/>
      <c r="B41" s="171"/>
      <c r="C41" s="172"/>
      <c r="D41" s="173"/>
      <c r="E41" s="174"/>
      <c r="F41" s="175"/>
      <c r="G41" s="176"/>
      <c r="H41" s="203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5"/>
      <c r="T41" s="49"/>
      <c r="U41" s="50"/>
      <c r="V41" s="50"/>
      <c r="W41" s="50"/>
      <c r="X41" s="50"/>
      <c r="Y41" s="50"/>
      <c r="Z41" s="58"/>
      <c r="AA41" s="58"/>
      <c r="AB41" s="58"/>
      <c r="AC41" s="58"/>
      <c r="AD41" s="58"/>
      <c r="AE41" s="58"/>
      <c r="AF41" s="58"/>
      <c r="AG41" s="58"/>
      <c r="AH41" s="58"/>
      <c r="AI41" s="51"/>
      <c r="AJ41" s="202"/>
      <c r="AK41" s="202"/>
      <c r="AL41" s="182"/>
      <c r="AM41" s="206">
        <f>IF(AM40="",0,ROUNDDOWN((AM40/1000)*9,-1))</f>
        <v>0</v>
      </c>
      <c r="AN41" s="207"/>
      <c r="AO41" s="207"/>
      <c r="AP41" s="208"/>
      <c r="AQ41" s="197"/>
      <c r="AR41" s="197"/>
      <c r="AS41" s="198"/>
      <c r="AT41" s="199">
        <f>IF(AT40=0,0,BC41)</f>
        <v>0</v>
      </c>
      <c r="AU41" s="200"/>
      <c r="AV41" s="201"/>
      <c r="AW41" s="192"/>
      <c r="AX41" s="193"/>
      <c r="AY41" s="193"/>
      <c r="AZ41" s="194"/>
      <c r="BA41" s="195"/>
      <c r="BB41" s="195"/>
      <c r="BC41" s="46">
        <f>SUM(BT40:CI41)</f>
        <v>0</v>
      </c>
      <c r="BD41" s="46">
        <f t="shared" ref="BD41:BS41" si="62">IF($Q40*T41&gt;150000, ROUNDDOWN(($Q40*T41-150000)*6%*45%,-1),0)</f>
        <v>0</v>
      </c>
      <c r="BE41" s="46">
        <f t="shared" si="62"/>
        <v>0</v>
      </c>
      <c r="BF41" s="46">
        <f t="shared" si="62"/>
        <v>0</v>
      </c>
      <c r="BG41" s="46">
        <f t="shared" si="62"/>
        <v>0</v>
      </c>
      <c r="BH41" s="46">
        <f t="shared" si="62"/>
        <v>0</v>
      </c>
      <c r="BI41" s="46">
        <f t="shared" si="62"/>
        <v>0</v>
      </c>
      <c r="BJ41" s="46">
        <f t="shared" si="62"/>
        <v>0</v>
      </c>
      <c r="BK41" s="46">
        <f t="shared" si="62"/>
        <v>0</v>
      </c>
      <c r="BL41" s="46">
        <f t="shared" si="62"/>
        <v>0</v>
      </c>
      <c r="BM41" s="46">
        <f t="shared" si="62"/>
        <v>0</v>
      </c>
      <c r="BN41" s="46">
        <f t="shared" si="62"/>
        <v>0</v>
      </c>
      <c r="BO41" s="46">
        <f t="shared" si="62"/>
        <v>0</v>
      </c>
      <c r="BP41" s="46">
        <f t="shared" si="62"/>
        <v>0</v>
      </c>
      <c r="BQ41" s="46">
        <f t="shared" si="62"/>
        <v>0</v>
      </c>
      <c r="BR41" s="46">
        <f t="shared" si="62"/>
        <v>0</v>
      </c>
      <c r="BS41" s="46">
        <f t="shared" si="62"/>
        <v>0</v>
      </c>
      <c r="BT41" s="47">
        <f t="shared" ref="BT41:CI41" si="63">IF($Q40*T41&gt;150000, ROUNDDOWN(($Q40*T41-150000)*6%*45%*10%,-1),0)</f>
        <v>0</v>
      </c>
      <c r="BU41" s="47">
        <f t="shared" si="63"/>
        <v>0</v>
      </c>
      <c r="BV41" s="47">
        <f t="shared" si="63"/>
        <v>0</v>
      </c>
      <c r="BW41" s="47">
        <f t="shared" si="63"/>
        <v>0</v>
      </c>
      <c r="BX41" s="47">
        <f t="shared" si="63"/>
        <v>0</v>
      </c>
      <c r="BY41" s="47">
        <f t="shared" si="63"/>
        <v>0</v>
      </c>
      <c r="BZ41" s="47">
        <f t="shared" si="63"/>
        <v>0</v>
      </c>
      <c r="CA41" s="47">
        <f t="shared" si="63"/>
        <v>0</v>
      </c>
      <c r="CB41" s="47">
        <f t="shared" si="63"/>
        <v>0</v>
      </c>
      <c r="CC41" s="47">
        <f t="shared" si="63"/>
        <v>0</v>
      </c>
      <c r="CD41" s="47">
        <f t="shared" si="63"/>
        <v>0</v>
      </c>
      <c r="CE41" s="47">
        <f t="shared" si="63"/>
        <v>0</v>
      </c>
      <c r="CF41" s="47">
        <f t="shared" si="63"/>
        <v>0</v>
      </c>
      <c r="CG41" s="47">
        <f t="shared" si="63"/>
        <v>0</v>
      </c>
      <c r="CH41" s="47">
        <f t="shared" si="63"/>
        <v>0</v>
      </c>
      <c r="CI41" s="47">
        <f t="shared" si="63"/>
        <v>0</v>
      </c>
      <c r="CL41" s="32"/>
      <c r="CM41" s="32"/>
      <c r="CN41" s="32"/>
      <c r="CO41" s="32"/>
      <c r="CP41" s="32"/>
      <c r="CQ41" s="32"/>
      <c r="CR41" s="32"/>
    </row>
    <row r="42" spans="1:96" ht="19.899999999999999" hidden="1" customHeight="1">
      <c r="A42" s="74"/>
      <c r="B42" s="157"/>
      <c r="C42" s="158"/>
      <c r="D42" s="159"/>
      <c r="E42" s="258"/>
      <c r="F42" s="239"/>
      <c r="G42" s="259"/>
      <c r="H42" s="162"/>
      <c r="I42" s="163"/>
      <c r="J42" s="163"/>
      <c r="K42" s="163"/>
      <c r="L42" s="164"/>
      <c r="M42" s="165"/>
      <c r="N42" s="165"/>
      <c r="O42" s="165"/>
      <c r="P42" s="165"/>
      <c r="Q42" s="166"/>
      <c r="R42" s="167"/>
      <c r="S42" s="168"/>
      <c r="T42" s="43"/>
      <c r="U42" s="44"/>
      <c r="V42" s="44"/>
      <c r="W42" s="44"/>
      <c r="X42" s="44"/>
      <c r="Y42" s="44"/>
      <c r="Z42" s="55"/>
      <c r="AA42" s="55"/>
      <c r="AB42" s="55"/>
      <c r="AC42" s="55"/>
      <c r="AD42" s="55"/>
      <c r="AE42" s="55"/>
      <c r="AF42" s="55"/>
      <c r="AG42" s="55"/>
      <c r="AH42" s="55"/>
      <c r="AI42" s="45"/>
      <c r="AJ42" s="169">
        <f>IF(E43="일급",8*AL42,32-COUNTBLANK(T42:AI43))</f>
        <v>0</v>
      </c>
      <c r="AK42" s="169"/>
      <c r="AL42" s="181">
        <f>SUM(T42:AI43)</f>
        <v>0</v>
      </c>
      <c r="AM42" s="183">
        <f>IF(E43="일급",AL42*Q42,IF(E43="시급",Q42*AJ42,0))</f>
        <v>0</v>
      </c>
      <c r="AN42" s="184"/>
      <c r="AO42" s="184"/>
      <c r="AP42" s="185"/>
      <c r="AQ42" s="186"/>
      <c r="AR42" s="186"/>
      <c r="AS42" s="187"/>
      <c r="AT42" s="188">
        <f>IF(BC42&lt;1000, 0, BC42)</f>
        <v>0</v>
      </c>
      <c r="AU42" s="186"/>
      <c r="AV42" s="186"/>
      <c r="AW42" s="189">
        <f>IF(AM42="",0,AM42-(AT43+AT42+AQ42+AQ43+AM43))</f>
        <v>0</v>
      </c>
      <c r="AX42" s="190"/>
      <c r="AY42" s="190"/>
      <c r="AZ42" s="191"/>
      <c r="BA42" s="195"/>
      <c r="BB42" s="195"/>
      <c r="BC42" s="46">
        <f>SUM(BD42:BS43)</f>
        <v>0</v>
      </c>
      <c r="BD42" s="46">
        <f t="shared" ref="BD42:BS42" si="64">IF($Q42*T42&gt;150000, ROUNDDOWN(($Q42*T42-150000)*6%*45%,-1),0)</f>
        <v>0</v>
      </c>
      <c r="BE42" s="46">
        <f t="shared" si="64"/>
        <v>0</v>
      </c>
      <c r="BF42" s="46">
        <f t="shared" si="64"/>
        <v>0</v>
      </c>
      <c r="BG42" s="46">
        <f t="shared" si="64"/>
        <v>0</v>
      </c>
      <c r="BH42" s="46">
        <f t="shared" si="64"/>
        <v>0</v>
      </c>
      <c r="BI42" s="46">
        <f t="shared" si="64"/>
        <v>0</v>
      </c>
      <c r="BJ42" s="46">
        <f t="shared" si="64"/>
        <v>0</v>
      </c>
      <c r="BK42" s="46">
        <f t="shared" si="64"/>
        <v>0</v>
      </c>
      <c r="BL42" s="46">
        <f t="shared" si="64"/>
        <v>0</v>
      </c>
      <c r="BM42" s="46">
        <f t="shared" si="64"/>
        <v>0</v>
      </c>
      <c r="BN42" s="46">
        <f t="shared" si="64"/>
        <v>0</v>
      </c>
      <c r="BO42" s="46">
        <f t="shared" si="64"/>
        <v>0</v>
      </c>
      <c r="BP42" s="46">
        <f t="shared" si="64"/>
        <v>0</v>
      </c>
      <c r="BQ42" s="46">
        <f t="shared" si="64"/>
        <v>0</v>
      </c>
      <c r="BR42" s="46">
        <f t="shared" si="64"/>
        <v>0</v>
      </c>
      <c r="BS42" s="46">
        <f t="shared" si="64"/>
        <v>0</v>
      </c>
      <c r="BT42" s="47">
        <f t="shared" ref="BT42:CI42" si="65">IF($Q42*T42&gt;150000, ROUNDDOWN(($Q42*T42-150000)*6%*45%*10%,-1),0)</f>
        <v>0</v>
      </c>
      <c r="BU42" s="47">
        <f t="shared" si="65"/>
        <v>0</v>
      </c>
      <c r="BV42" s="47">
        <f t="shared" si="65"/>
        <v>0</v>
      </c>
      <c r="BW42" s="47">
        <f t="shared" si="65"/>
        <v>0</v>
      </c>
      <c r="BX42" s="47">
        <f t="shared" si="65"/>
        <v>0</v>
      </c>
      <c r="BY42" s="47">
        <f t="shared" si="65"/>
        <v>0</v>
      </c>
      <c r="BZ42" s="47">
        <f t="shared" si="65"/>
        <v>0</v>
      </c>
      <c r="CA42" s="47">
        <f t="shared" si="65"/>
        <v>0</v>
      </c>
      <c r="CB42" s="47">
        <f t="shared" si="65"/>
        <v>0</v>
      </c>
      <c r="CC42" s="47">
        <f t="shared" si="65"/>
        <v>0</v>
      </c>
      <c r="CD42" s="47">
        <f t="shared" si="65"/>
        <v>0</v>
      </c>
      <c r="CE42" s="47">
        <f t="shared" si="65"/>
        <v>0</v>
      </c>
      <c r="CF42" s="47">
        <f t="shared" si="65"/>
        <v>0</v>
      </c>
      <c r="CG42" s="47">
        <f t="shared" si="65"/>
        <v>0</v>
      </c>
      <c r="CH42" s="47">
        <f t="shared" si="65"/>
        <v>0</v>
      </c>
      <c r="CI42" s="47">
        <f t="shared" si="65"/>
        <v>0</v>
      </c>
      <c r="CL42" s="32" t="str">
        <f>IF(LEN(TRIM(H42))=13,LEFT(H42,6)&amp;"-"&amp;RIGHT(H42,7),TRIM(H42))</f>
        <v/>
      </c>
      <c r="CM42" s="32" t="str">
        <f>IF(MID(CL42,8,1)="3", "20", IF(MID(CL42,8,1)="4", "20", "19")) &amp; LEFT(CL42, 2) &amp; "-" &amp; MID(H42,3,2) &amp; "-" &amp; MID(H42, 5,2)</f>
        <v>19--</v>
      </c>
      <c r="CN42" s="32" t="s">
        <v>47</v>
      </c>
      <c r="CO42" s="48">
        <f>DATE(YEAR(DATEVALUE(CN42)),MONTH(DATEVALUE(CN42))+1,0)</f>
        <v>39844</v>
      </c>
      <c r="CP42" s="48" t="e">
        <f>DATE(YEAR(DATEVALUE(CN42)),MONTH(DATEVALUE(CM42)),DAY(DATEVALUE(CM42)))</f>
        <v>#VALUE!</v>
      </c>
      <c r="CQ42" s="32" t="e">
        <f>IF(CP42&lt;=CO42, YEAR(CO42)-YEAR(CM42), YEAR(CO42)-YEAR(CM42)-1)</f>
        <v>#VALUE!</v>
      </c>
      <c r="CR42" s="32">
        <f>IF(AM42="",0,IF(AM42=0,0,IF(CQ42&lt;64,ROUNDDOWN((AM42/1000)*4.5,-1),0)))</f>
        <v>0</v>
      </c>
    </row>
    <row r="43" spans="1:96" ht="19.899999999999999" hidden="1" customHeight="1">
      <c r="A43" s="75"/>
      <c r="B43" s="171"/>
      <c r="C43" s="172"/>
      <c r="D43" s="173"/>
      <c r="E43" s="174"/>
      <c r="F43" s="175"/>
      <c r="G43" s="176"/>
      <c r="H43" s="203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5"/>
      <c r="T43" s="49"/>
      <c r="U43" s="50"/>
      <c r="V43" s="50"/>
      <c r="W43" s="50"/>
      <c r="X43" s="50"/>
      <c r="Y43" s="50"/>
      <c r="Z43" s="58"/>
      <c r="AA43" s="58"/>
      <c r="AB43" s="58"/>
      <c r="AC43" s="58"/>
      <c r="AD43" s="58"/>
      <c r="AE43" s="58"/>
      <c r="AF43" s="58"/>
      <c r="AG43" s="58"/>
      <c r="AH43" s="58"/>
      <c r="AI43" s="51"/>
      <c r="AJ43" s="202"/>
      <c r="AK43" s="202"/>
      <c r="AL43" s="182"/>
      <c r="AM43" s="206">
        <f>IF(AM42="",0,ROUNDDOWN((AM42/1000)*9,-1))</f>
        <v>0</v>
      </c>
      <c r="AN43" s="207"/>
      <c r="AO43" s="207"/>
      <c r="AP43" s="208"/>
      <c r="AQ43" s="197"/>
      <c r="AR43" s="197"/>
      <c r="AS43" s="198"/>
      <c r="AT43" s="199">
        <f>IF(AT42=0,0,BC43)</f>
        <v>0</v>
      </c>
      <c r="AU43" s="200"/>
      <c r="AV43" s="201"/>
      <c r="AW43" s="192"/>
      <c r="AX43" s="193"/>
      <c r="AY43" s="193"/>
      <c r="AZ43" s="194"/>
      <c r="BA43" s="195"/>
      <c r="BB43" s="195"/>
      <c r="BC43" s="46">
        <f>SUM(BT42:CI43)</f>
        <v>0</v>
      </c>
      <c r="BD43" s="46">
        <f t="shared" ref="BD43:BS43" si="66">IF($Q42*T43&gt;150000, ROUNDDOWN(($Q42*T43-150000)*6%*45%,-1),0)</f>
        <v>0</v>
      </c>
      <c r="BE43" s="46">
        <f t="shared" si="66"/>
        <v>0</v>
      </c>
      <c r="BF43" s="46">
        <f t="shared" si="66"/>
        <v>0</v>
      </c>
      <c r="BG43" s="46">
        <f t="shared" si="66"/>
        <v>0</v>
      </c>
      <c r="BH43" s="46">
        <f t="shared" si="66"/>
        <v>0</v>
      </c>
      <c r="BI43" s="46">
        <f t="shared" si="66"/>
        <v>0</v>
      </c>
      <c r="BJ43" s="46">
        <f t="shared" si="66"/>
        <v>0</v>
      </c>
      <c r="BK43" s="46">
        <f t="shared" si="66"/>
        <v>0</v>
      </c>
      <c r="BL43" s="46">
        <f t="shared" si="66"/>
        <v>0</v>
      </c>
      <c r="BM43" s="46">
        <f t="shared" si="66"/>
        <v>0</v>
      </c>
      <c r="BN43" s="46">
        <f t="shared" si="66"/>
        <v>0</v>
      </c>
      <c r="BO43" s="46">
        <f t="shared" si="66"/>
        <v>0</v>
      </c>
      <c r="BP43" s="46">
        <f t="shared" si="66"/>
        <v>0</v>
      </c>
      <c r="BQ43" s="46">
        <f t="shared" si="66"/>
        <v>0</v>
      </c>
      <c r="BR43" s="46">
        <f t="shared" si="66"/>
        <v>0</v>
      </c>
      <c r="BS43" s="46">
        <f t="shared" si="66"/>
        <v>0</v>
      </c>
      <c r="BT43" s="47">
        <f t="shared" ref="BT43:CI43" si="67">IF($Q42*T43&gt;150000, ROUNDDOWN(($Q42*T43-150000)*6%*45%*10%,-1),0)</f>
        <v>0</v>
      </c>
      <c r="BU43" s="47">
        <f t="shared" si="67"/>
        <v>0</v>
      </c>
      <c r="BV43" s="47">
        <f t="shared" si="67"/>
        <v>0</v>
      </c>
      <c r="BW43" s="47">
        <f t="shared" si="67"/>
        <v>0</v>
      </c>
      <c r="BX43" s="47">
        <f t="shared" si="67"/>
        <v>0</v>
      </c>
      <c r="BY43" s="47">
        <f t="shared" si="67"/>
        <v>0</v>
      </c>
      <c r="BZ43" s="47">
        <f t="shared" si="67"/>
        <v>0</v>
      </c>
      <c r="CA43" s="47">
        <f t="shared" si="67"/>
        <v>0</v>
      </c>
      <c r="CB43" s="47">
        <f t="shared" si="67"/>
        <v>0</v>
      </c>
      <c r="CC43" s="47">
        <f t="shared" si="67"/>
        <v>0</v>
      </c>
      <c r="CD43" s="47">
        <f t="shared" si="67"/>
        <v>0</v>
      </c>
      <c r="CE43" s="47">
        <f t="shared" si="67"/>
        <v>0</v>
      </c>
      <c r="CF43" s="47">
        <f t="shared" si="67"/>
        <v>0</v>
      </c>
      <c r="CG43" s="47">
        <f t="shared" si="67"/>
        <v>0</v>
      </c>
      <c r="CH43" s="47">
        <f t="shared" si="67"/>
        <v>0</v>
      </c>
      <c r="CI43" s="47">
        <f t="shared" si="67"/>
        <v>0</v>
      </c>
      <c r="CL43" s="32"/>
      <c r="CM43" s="32"/>
      <c r="CN43" s="32"/>
      <c r="CO43" s="32"/>
      <c r="CP43" s="32"/>
      <c r="CQ43" s="32"/>
      <c r="CR43" s="32"/>
    </row>
    <row r="44" spans="1:96" ht="19.899999999999999" hidden="1" customHeight="1">
      <c r="A44" s="74"/>
      <c r="B44" s="157"/>
      <c r="C44" s="158"/>
      <c r="D44" s="159"/>
      <c r="E44" s="258"/>
      <c r="F44" s="239"/>
      <c r="G44" s="259"/>
      <c r="H44" s="162"/>
      <c r="I44" s="163"/>
      <c r="J44" s="163"/>
      <c r="K44" s="163"/>
      <c r="L44" s="164"/>
      <c r="M44" s="165"/>
      <c r="N44" s="165"/>
      <c r="O44" s="165"/>
      <c r="P44" s="165"/>
      <c r="Q44" s="166"/>
      <c r="R44" s="167"/>
      <c r="S44" s="168"/>
      <c r="T44" s="43"/>
      <c r="U44" s="44"/>
      <c r="V44" s="44"/>
      <c r="W44" s="44"/>
      <c r="X44" s="44"/>
      <c r="Y44" s="44"/>
      <c r="Z44" s="55"/>
      <c r="AA44" s="55"/>
      <c r="AB44" s="55"/>
      <c r="AC44" s="55"/>
      <c r="AD44" s="55"/>
      <c r="AE44" s="55"/>
      <c r="AF44" s="55"/>
      <c r="AG44" s="55"/>
      <c r="AH44" s="55"/>
      <c r="AI44" s="45"/>
      <c r="AJ44" s="169">
        <f>IF(E45="일급",8*AL44,32-COUNTBLANK(T44:AI45))</f>
        <v>0</v>
      </c>
      <c r="AK44" s="169"/>
      <c r="AL44" s="181">
        <f>SUM(T44:AI45)</f>
        <v>0</v>
      </c>
      <c r="AM44" s="183">
        <f>IF(E45="일급",AL44*Q44,IF(E45="시급",Q44*AJ44,0))</f>
        <v>0</v>
      </c>
      <c r="AN44" s="184"/>
      <c r="AO44" s="184"/>
      <c r="AP44" s="185"/>
      <c r="AQ44" s="186"/>
      <c r="AR44" s="186"/>
      <c r="AS44" s="187"/>
      <c r="AT44" s="188">
        <f>IF(BC44&lt;1000, 0, BC44)</f>
        <v>0</v>
      </c>
      <c r="AU44" s="186"/>
      <c r="AV44" s="186"/>
      <c r="AW44" s="189">
        <f>IF(AM44="",0,AM44-(AT45+AT44+AQ44+AQ45+AM45))</f>
        <v>0</v>
      </c>
      <c r="AX44" s="190"/>
      <c r="AY44" s="190"/>
      <c r="AZ44" s="191"/>
      <c r="BA44" s="195"/>
      <c r="BB44" s="195"/>
      <c r="BC44" s="46">
        <f>SUM(BD44:BS45)</f>
        <v>0</v>
      </c>
      <c r="BD44" s="46">
        <f t="shared" ref="BD44:BS44" si="68">IF($Q44*T44&gt;150000, ROUNDDOWN(($Q44*T44-150000)*6%*45%,-1),0)</f>
        <v>0</v>
      </c>
      <c r="BE44" s="46">
        <f t="shared" si="68"/>
        <v>0</v>
      </c>
      <c r="BF44" s="46">
        <f t="shared" si="68"/>
        <v>0</v>
      </c>
      <c r="BG44" s="46">
        <f t="shared" si="68"/>
        <v>0</v>
      </c>
      <c r="BH44" s="46">
        <f t="shared" si="68"/>
        <v>0</v>
      </c>
      <c r="BI44" s="46">
        <f t="shared" si="68"/>
        <v>0</v>
      </c>
      <c r="BJ44" s="46">
        <f t="shared" si="68"/>
        <v>0</v>
      </c>
      <c r="BK44" s="46">
        <f t="shared" si="68"/>
        <v>0</v>
      </c>
      <c r="BL44" s="46">
        <f t="shared" si="68"/>
        <v>0</v>
      </c>
      <c r="BM44" s="46">
        <f t="shared" si="68"/>
        <v>0</v>
      </c>
      <c r="BN44" s="46">
        <f t="shared" si="68"/>
        <v>0</v>
      </c>
      <c r="BO44" s="46">
        <f t="shared" si="68"/>
        <v>0</v>
      </c>
      <c r="BP44" s="46">
        <f t="shared" si="68"/>
        <v>0</v>
      </c>
      <c r="BQ44" s="46">
        <f t="shared" si="68"/>
        <v>0</v>
      </c>
      <c r="BR44" s="46">
        <f t="shared" si="68"/>
        <v>0</v>
      </c>
      <c r="BS44" s="46">
        <f t="shared" si="68"/>
        <v>0</v>
      </c>
      <c r="BT44" s="47">
        <f t="shared" ref="BT44:CI44" si="69">IF($Q44*T44&gt;150000, ROUNDDOWN(($Q44*T44-150000)*6%*45%*10%,-1),0)</f>
        <v>0</v>
      </c>
      <c r="BU44" s="47">
        <f t="shared" si="69"/>
        <v>0</v>
      </c>
      <c r="BV44" s="47">
        <f t="shared" si="69"/>
        <v>0</v>
      </c>
      <c r="BW44" s="47">
        <f t="shared" si="69"/>
        <v>0</v>
      </c>
      <c r="BX44" s="47">
        <f t="shared" si="69"/>
        <v>0</v>
      </c>
      <c r="BY44" s="47">
        <f t="shared" si="69"/>
        <v>0</v>
      </c>
      <c r="BZ44" s="47">
        <f t="shared" si="69"/>
        <v>0</v>
      </c>
      <c r="CA44" s="47">
        <f t="shared" si="69"/>
        <v>0</v>
      </c>
      <c r="CB44" s="47">
        <f t="shared" si="69"/>
        <v>0</v>
      </c>
      <c r="CC44" s="47">
        <f t="shared" si="69"/>
        <v>0</v>
      </c>
      <c r="CD44" s="47">
        <f t="shared" si="69"/>
        <v>0</v>
      </c>
      <c r="CE44" s="47">
        <f t="shared" si="69"/>
        <v>0</v>
      </c>
      <c r="CF44" s="47">
        <f t="shared" si="69"/>
        <v>0</v>
      </c>
      <c r="CG44" s="47">
        <f t="shared" si="69"/>
        <v>0</v>
      </c>
      <c r="CH44" s="47">
        <f t="shared" si="69"/>
        <v>0</v>
      </c>
      <c r="CI44" s="47">
        <f t="shared" si="69"/>
        <v>0</v>
      </c>
      <c r="CL44" s="32" t="str">
        <f>IF(LEN(TRIM(H44))=13,LEFT(H44,6)&amp;"-"&amp;RIGHT(H44,7),TRIM(H44))</f>
        <v/>
      </c>
      <c r="CM44" s="32" t="str">
        <f>IF(MID(CL44,8,1)="3", "20", IF(MID(CL44,8,1)="4", "20", "19")) &amp; LEFT(CL44, 2) &amp; "-" &amp; MID(H44,3,2) &amp; "-" &amp; MID(H44, 5,2)</f>
        <v>19--</v>
      </c>
      <c r="CN44" s="32" t="s">
        <v>47</v>
      </c>
      <c r="CO44" s="48">
        <f>DATE(YEAR(DATEVALUE(CN44)),MONTH(DATEVALUE(CN44))+1,0)</f>
        <v>39844</v>
      </c>
      <c r="CP44" s="48" t="e">
        <f>DATE(YEAR(DATEVALUE(CN44)),MONTH(DATEVALUE(CM44)),DAY(DATEVALUE(CM44)))</f>
        <v>#VALUE!</v>
      </c>
      <c r="CQ44" s="32" t="e">
        <f>IF(CP44&lt;=CO44, YEAR(CO44)-YEAR(CM44), YEAR(CO44)-YEAR(CM44)-1)</f>
        <v>#VALUE!</v>
      </c>
      <c r="CR44" s="32">
        <f>IF(AM44="",0,IF(AM44=0,0,IF(CQ44&lt;64,ROUNDDOWN((AM44/1000)*4.5,-1),0)))</f>
        <v>0</v>
      </c>
    </row>
    <row r="45" spans="1:96" ht="19.899999999999999" hidden="1" customHeight="1">
      <c r="A45" s="75"/>
      <c r="B45" s="171"/>
      <c r="C45" s="172"/>
      <c r="D45" s="173"/>
      <c r="E45" s="174"/>
      <c r="F45" s="175"/>
      <c r="G45" s="176"/>
      <c r="H45" s="203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5"/>
      <c r="T45" s="49"/>
      <c r="U45" s="50"/>
      <c r="V45" s="50"/>
      <c r="W45" s="50"/>
      <c r="X45" s="50"/>
      <c r="Y45" s="50"/>
      <c r="Z45" s="58"/>
      <c r="AA45" s="58"/>
      <c r="AB45" s="58"/>
      <c r="AC45" s="58"/>
      <c r="AD45" s="58"/>
      <c r="AE45" s="58"/>
      <c r="AF45" s="58"/>
      <c r="AG45" s="58"/>
      <c r="AH45" s="58"/>
      <c r="AI45" s="51"/>
      <c r="AJ45" s="202"/>
      <c r="AK45" s="202"/>
      <c r="AL45" s="182"/>
      <c r="AM45" s="206">
        <f>IF(AM44="",0,ROUNDDOWN((AM44/1000)*9,-1))</f>
        <v>0</v>
      </c>
      <c r="AN45" s="207"/>
      <c r="AO45" s="207"/>
      <c r="AP45" s="208"/>
      <c r="AQ45" s="197"/>
      <c r="AR45" s="197"/>
      <c r="AS45" s="198"/>
      <c r="AT45" s="199">
        <f>IF(AT44=0,0,BC45)</f>
        <v>0</v>
      </c>
      <c r="AU45" s="200"/>
      <c r="AV45" s="201"/>
      <c r="AW45" s="192"/>
      <c r="AX45" s="193"/>
      <c r="AY45" s="193"/>
      <c r="AZ45" s="194"/>
      <c r="BA45" s="195"/>
      <c r="BB45" s="195"/>
      <c r="BC45" s="46">
        <f>SUM(BT44:CI45)</f>
        <v>0</v>
      </c>
      <c r="BD45" s="46">
        <f t="shared" ref="BD45:BS45" si="70">IF($Q44*T45&gt;150000, ROUNDDOWN(($Q44*T45-150000)*6%*45%,-1),0)</f>
        <v>0</v>
      </c>
      <c r="BE45" s="46">
        <f t="shared" si="70"/>
        <v>0</v>
      </c>
      <c r="BF45" s="46">
        <f t="shared" si="70"/>
        <v>0</v>
      </c>
      <c r="BG45" s="46">
        <f t="shared" si="70"/>
        <v>0</v>
      </c>
      <c r="BH45" s="46">
        <f t="shared" si="70"/>
        <v>0</v>
      </c>
      <c r="BI45" s="46">
        <f t="shared" si="70"/>
        <v>0</v>
      </c>
      <c r="BJ45" s="46">
        <f t="shared" si="70"/>
        <v>0</v>
      </c>
      <c r="BK45" s="46">
        <f t="shared" si="70"/>
        <v>0</v>
      </c>
      <c r="BL45" s="46">
        <f t="shared" si="70"/>
        <v>0</v>
      </c>
      <c r="BM45" s="46">
        <f t="shared" si="70"/>
        <v>0</v>
      </c>
      <c r="BN45" s="46">
        <f t="shared" si="70"/>
        <v>0</v>
      </c>
      <c r="BO45" s="46">
        <f t="shared" si="70"/>
        <v>0</v>
      </c>
      <c r="BP45" s="46">
        <f t="shared" si="70"/>
        <v>0</v>
      </c>
      <c r="BQ45" s="46">
        <f t="shared" si="70"/>
        <v>0</v>
      </c>
      <c r="BR45" s="46">
        <f t="shared" si="70"/>
        <v>0</v>
      </c>
      <c r="BS45" s="46">
        <f t="shared" si="70"/>
        <v>0</v>
      </c>
      <c r="BT45" s="47">
        <f t="shared" ref="BT45:CI45" si="71">IF($Q44*T45&gt;150000, ROUNDDOWN(($Q44*T45-150000)*6%*45%*10%,-1),0)</f>
        <v>0</v>
      </c>
      <c r="BU45" s="47">
        <f t="shared" si="71"/>
        <v>0</v>
      </c>
      <c r="BV45" s="47">
        <f t="shared" si="71"/>
        <v>0</v>
      </c>
      <c r="BW45" s="47">
        <f t="shared" si="71"/>
        <v>0</v>
      </c>
      <c r="BX45" s="47">
        <f t="shared" si="71"/>
        <v>0</v>
      </c>
      <c r="BY45" s="47">
        <f t="shared" si="71"/>
        <v>0</v>
      </c>
      <c r="BZ45" s="47">
        <f t="shared" si="71"/>
        <v>0</v>
      </c>
      <c r="CA45" s="47">
        <f t="shared" si="71"/>
        <v>0</v>
      </c>
      <c r="CB45" s="47">
        <f t="shared" si="71"/>
        <v>0</v>
      </c>
      <c r="CC45" s="47">
        <f t="shared" si="71"/>
        <v>0</v>
      </c>
      <c r="CD45" s="47">
        <f t="shared" si="71"/>
        <v>0</v>
      </c>
      <c r="CE45" s="47">
        <f t="shared" si="71"/>
        <v>0</v>
      </c>
      <c r="CF45" s="47">
        <f t="shared" si="71"/>
        <v>0</v>
      </c>
      <c r="CG45" s="47">
        <f t="shared" si="71"/>
        <v>0</v>
      </c>
      <c r="CH45" s="47">
        <f t="shared" si="71"/>
        <v>0</v>
      </c>
      <c r="CI45" s="47">
        <f t="shared" si="71"/>
        <v>0</v>
      </c>
      <c r="CL45" s="32"/>
      <c r="CM45" s="32"/>
      <c r="CN45" s="32"/>
      <c r="CO45" s="32"/>
      <c r="CP45" s="32"/>
      <c r="CQ45" s="32"/>
      <c r="CR45" s="32"/>
    </row>
    <row r="46" spans="1:96" ht="19.899999999999999" hidden="1" customHeight="1">
      <c r="A46" s="74"/>
      <c r="B46" s="157"/>
      <c r="C46" s="158"/>
      <c r="D46" s="159"/>
      <c r="E46" s="258"/>
      <c r="F46" s="239"/>
      <c r="G46" s="259"/>
      <c r="H46" s="162"/>
      <c r="I46" s="163"/>
      <c r="J46" s="163"/>
      <c r="K46" s="163"/>
      <c r="L46" s="164"/>
      <c r="M46" s="165"/>
      <c r="N46" s="165"/>
      <c r="O46" s="165"/>
      <c r="P46" s="165"/>
      <c r="Q46" s="166"/>
      <c r="R46" s="167"/>
      <c r="S46" s="168"/>
      <c r="T46" s="43"/>
      <c r="U46" s="44"/>
      <c r="V46" s="44"/>
      <c r="W46" s="44"/>
      <c r="X46" s="44"/>
      <c r="Y46" s="44"/>
      <c r="Z46" s="55"/>
      <c r="AA46" s="55"/>
      <c r="AB46" s="55"/>
      <c r="AC46" s="55"/>
      <c r="AD46" s="55"/>
      <c r="AE46" s="55"/>
      <c r="AF46" s="55"/>
      <c r="AG46" s="55"/>
      <c r="AH46" s="55"/>
      <c r="AI46" s="45"/>
      <c r="AJ46" s="169">
        <f>IF(E47="일급",8*AL46,32-COUNTBLANK(T46:AI47))</f>
        <v>0</v>
      </c>
      <c r="AK46" s="169"/>
      <c r="AL46" s="181">
        <f>SUM(T46:AI47)</f>
        <v>0</v>
      </c>
      <c r="AM46" s="183">
        <f>IF(E47="일급",AL46*Q46,IF(E47="시급",Q46*AJ46,0))</f>
        <v>0</v>
      </c>
      <c r="AN46" s="184"/>
      <c r="AO46" s="184"/>
      <c r="AP46" s="185"/>
      <c r="AQ46" s="186"/>
      <c r="AR46" s="186"/>
      <c r="AS46" s="187"/>
      <c r="AT46" s="188">
        <f>IF(BC46&lt;1000, 0, BC46)</f>
        <v>0</v>
      </c>
      <c r="AU46" s="186"/>
      <c r="AV46" s="186"/>
      <c r="AW46" s="189">
        <f>IF(AM46="",0,AM46-(AT47+AT46+AQ46+AQ47+AM47))</f>
        <v>0</v>
      </c>
      <c r="AX46" s="190"/>
      <c r="AY46" s="190"/>
      <c r="AZ46" s="191"/>
      <c r="BA46" s="195"/>
      <c r="BB46" s="195"/>
      <c r="BC46" s="46">
        <f>SUM(BD46:BS47)</f>
        <v>0</v>
      </c>
      <c r="BD46" s="46">
        <f t="shared" ref="BD46:BS46" si="72">IF($Q46*T46&gt;150000, ROUNDDOWN(($Q46*T46-150000)*6%*45%,-1),0)</f>
        <v>0</v>
      </c>
      <c r="BE46" s="46">
        <f t="shared" si="72"/>
        <v>0</v>
      </c>
      <c r="BF46" s="46">
        <f t="shared" si="72"/>
        <v>0</v>
      </c>
      <c r="BG46" s="46">
        <f t="shared" si="72"/>
        <v>0</v>
      </c>
      <c r="BH46" s="46">
        <f t="shared" si="72"/>
        <v>0</v>
      </c>
      <c r="BI46" s="46">
        <f t="shared" si="72"/>
        <v>0</v>
      </c>
      <c r="BJ46" s="46">
        <f t="shared" si="72"/>
        <v>0</v>
      </c>
      <c r="BK46" s="46">
        <f t="shared" si="72"/>
        <v>0</v>
      </c>
      <c r="BL46" s="46">
        <f t="shared" si="72"/>
        <v>0</v>
      </c>
      <c r="BM46" s="46">
        <f t="shared" si="72"/>
        <v>0</v>
      </c>
      <c r="BN46" s="46">
        <f t="shared" si="72"/>
        <v>0</v>
      </c>
      <c r="BO46" s="46">
        <f t="shared" si="72"/>
        <v>0</v>
      </c>
      <c r="BP46" s="46">
        <f t="shared" si="72"/>
        <v>0</v>
      </c>
      <c r="BQ46" s="46">
        <f t="shared" si="72"/>
        <v>0</v>
      </c>
      <c r="BR46" s="46">
        <f t="shared" si="72"/>
        <v>0</v>
      </c>
      <c r="BS46" s="46">
        <f t="shared" si="72"/>
        <v>0</v>
      </c>
      <c r="BT46" s="47">
        <f t="shared" ref="BT46:CI46" si="73">IF($Q46*T46&gt;150000, ROUNDDOWN(($Q46*T46-150000)*6%*45%*10%,-1),0)</f>
        <v>0</v>
      </c>
      <c r="BU46" s="47">
        <f t="shared" si="73"/>
        <v>0</v>
      </c>
      <c r="BV46" s="47">
        <f t="shared" si="73"/>
        <v>0</v>
      </c>
      <c r="BW46" s="47">
        <f t="shared" si="73"/>
        <v>0</v>
      </c>
      <c r="BX46" s="47">
        <f t="shared" si="73"/>
        <v>0</v>
      </c>
      <c r="BY46" s="47">
        <f t="shared" si="73"/>
        <v>0</v>
      </c>
      <c r="BZ46" s="47">
        <f t="shared" si="73"/>
        <v>0</v>
      </c>
      <c r="CA46" s="47">
        <f t="shared" si="73"/>
        <v>0</v>
      </c>
      <c r="CB46" s="47">
        <f t="shared" si="73"/>
        <v>0</v>
      </c>
      <c r="CC46" s="47">
        <f t="shared" si="73"/>
        <v>0</v>
      </c>
      <c r="CD46" s="47">
        <f t="shared" si="73"/>
        <v>0</v>
      </c>
      <c r="CE46" s="47">
        <f t="shared" si="73"/>
        <v>0</v>
      </c>
      <c r="CF46" s="47">
        <f t="shared" si="73"/>
        <v>0</v>
      </c>
      <c r="CG46" s="47">
        <f t="shared" si="73"/>
        <v>0</v>
      </c>
      <c r="CH46" s="47">
        <f t="shared" si="73"/>
        <v>0</v>
      </c>
      <c r="CI46" s="47">
        <f t="shared" si="73"/>
        <v>0</v>
      </c>
      <c r="CL46" s="32" t="str">
        <f>IF(LEN(TRIM(H46))=13,LEFT(H46,6)&amp;"-"&amp;RIGHT(H46,7),TRIM(H46))</f>
        <v/>
      </c>
      <c r="CM46" s="32" t="str">
        <f>IF(MID(CL46,8,1)="3", "20", IF(MID(CL46,8,1)="4", "20", "19")) &amp; LEFT(CL46, 2) &amp; "-" &amp; MID(H46,3,2) &amp; "-" &amp; MID(H46, 5,2)</f>
        <v>19--</v>
      </c>
      <c r="CN46" s="32" t="s">
        <v>47</v>
      </c>
      <c r="CO46" s="48">
        <f>DATE(YEAR(DATEVALUE(CN46)),MONTH(DATEVALUE(CN46))+1,0)</f>
        <v>39844</v>
      </c>
      <c r="CP46" s="48" t="e">
        <f>DATE(YEAR(DATEVALUE(CN46)),MONTH(DATEVALUE(CM46)),DAY(DATEVALUE(CM46)))</f>
        <v>#VALUE!</v>
      </c>
      <c r="CQ46" s="32" t="e">
        <f>IF(CP46&lt;=CO46, YEAR(CO46)-YEAR(CM46), YEAR(CO46)-YEAR(CM46)-1)</f>
        <v>#VALUE!</v>
      </c>
      <c r="CR46" s="32">
        <f>IF(AM46="",0,IF(AM46=0,0,IF(CQ46&lt;64,ROUNDDOWN((AM46/1000)*4.5,-1),0)))</f>
        <v>0</v>
      </c>
    </row>
    <row r="47" spans="1:96" ht="19.899999999999999" hidden="1" customHeight="1">
      <c r="A47" s="75"/>
      <c r="B47" s="171"/>
      <c r="C47" s="172"/>
      <c r="D47" s="173"/>
      <c r="E47" s="174"/>
      <c r="F47" s="175"/>
      <c r="G47" s="176"/>
      <c r="H47" s="203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5"/>
      <c r="T47" s="49"/>
      <c r="U47" s="50"/>
      <c r="V47" s="50"/>
      <c r="W47" s="50"/>
      <c r="X47" s="50"/>
      <c r="Y47" s="50"/>
      <c r="Z47" s="58"/>
      <c r="AA47" s="58"/>
      <c r="AB47" s="58"/>
      <c r="AC47" s="58"/>
      <c r="AD47" s="58"/>
      <c r="AE47" s="58"/>
      <c r="AF47" s="58"/>
      <c r="AG47" s="58"/>
      <c r="AH47" s="58"/>
      <c r="AI47" s="51"/>
      <c r="AJ47" s="202"/>
      <c r="AK47" s="202"/>
      <c r="AL47" s="182"/>
      <c r="AM47" s="206">
        <f>IF(AM46="",0,ROUNDDOWN((AM46/1000)*9,-1))</f>
        <v>0</v>
      </c>
      <c r="AN47" s="207"/>
      <c r="AO47" s="207"/>
      <c r="AP47" s="208"/>
      <c r="AQ47" s="197"/>
      <c r="AR47" s="197"/>
      <c r="AS47" s="198"/>
      <c r="AT47" s="199">
        <f>IF(AT46=0,0,BC47)</f>
        <v>0</v>
      </c>
      <c r="AU47" s="200"/>
      <c r="AV47" s="201"/>
      <c r="AW47" s="192"/>
      <c r="AX47" s="193"/>
      <c r="AY47" s="193"/>
      <c r="AZ47" s="194"/>
      <c r="BA47" s="195"/>
      <c r="BB47" s="195"/>
      <c r="BC47" s="46">
        <f>SUM(BT46:CI47)</f>
        <v>0</v>
      </c>
      <c r="BD47" s="46">
        <f t="shared" ref="BD47:BS47" si="74">IF($Q46*T47&gt;150000, ROUNDDOWN(($Q46*T47-150000)*6%*45%,-1),0)</f>
        <v>0</v>
      </c>
      <c r="BE47" s="46">
        <f t="shared" si="74"/>
        <v>0</v>
      </c>
      <c r="BF47" s="46">
        <f t="shared" si="74"/>
        <v>0</v>
      </c>
      <c r="BG47" s="46">
        <f t="shared" si="74"/>
        <v>0</v>
      </c>
      <c r="BH47" s="46">
        <f t="shared" si="74"/>
        <v>0</v>
      </c>
      <c r="BI47" s="46">
        <f t="shared" si="74"/>
        <v>0</v>
      </c>
      <c r="BJ47" s="46">
        <f t="shared" si="74"/>
        <v>0</v>
      </c>
      <c r="BK47" s="46">
        <f t="shared" si="74"/>
        <v>0</v>
      </c>
      <c r="BL47" s="46">
        <f t="shared" si="74"/>
        <v>0</v>
      </c>
      <c r="BM47" s="46">
        <f t="shared" si="74"/>
        <v>0</v>
      </c>
      <c r="BN47" s="46">
        <f t="shared" si="74"/>
        <v>0</v>
      </c>
      <c r="BO47" s="46">
        <f t="shared" si="74"/>
        <v>0</v>
      </c>
      <c r="BP47" s="46">
        <f t="shared" si="74"/>
        <v>0</v>
      </c>
      <c r="BQ47" s="46">
        <f t="shared" si="74"/>
        <v>0</v>
      </c>
      <c r="BR47" s="46">
        <f t="shared" si="74"/>
        <v>0</v>
      </c>
      <c r="BS47" s="46">
        <f t="shared" si="74"/>
        <v>0</v>
      </c>
      <c r="BT47" s="47">
        <f t="shared" ref="BT47:CI47" si="75">IF($Q46*T47&gt;150000, ROUNDDOWN(($Q46*T47-150000)*6%*45%*10%,-1),0)</f>
        <v>0</v>
      </c>
      <c r="BU47" s="47">
        <f t="shared" si="75"/>
        <v>0</v>
      </c>
      <c r="BV47" s="47">
        <f t="shared" si="75"/>
        <v>0</v>
      </c>
      <c r="BW47" s="47">
        <f t="shared" si="75"/>
        <v>0</v>
      </c>
      <c r="BX47" s="47">
        <f t="shared" si="75"/>
        <v>0</v>
      </c>
      <c r="BY47" s="47">
        <f t="shared" si="75"/>
        <v>0</v>
      </c>
      <c r="BZ47" s="47">
        <f t="shared" si="75"/>
        <v>0</v>
      </c>
      <c r="CA47" s="47">
        <f t="shared" si="75"/>
        <v>0</v>
      </c>
      <c r="CB47" s="47">
        <f t="shared" si="75"/>
        <v>0</v>
      </c>
      <c r="CC47" s="47">
        <f t="shared" si="75"/>
        <v>0</v>
      </c>
      <c r="CD47" s="47">
        <f t="shared" si="75"/>
        <v>0</v>
      </c>
      <c r="CE47" s="47">
        <f t="shared" si="75"/>
        <v>0</v>
      </c>
      <c r="CF47" s="47">
        <f t="shared" si="75"/>
        <v>0</v>
      </c>
      <c r="CG47" s="47">
        <f t="shared" si="75"/>
        <v>0</v>
      </c>
      <c r="CH47" s="47">
        <f t="shared" si="75"/>
        <v>0</v>
      </c>
      <c r="CI47" s="47">
        <f t="shared" si="75"/>
        <v>0</v>
      </c>
      <c r="CL47" s="32"/>
      <c r="CM47" s="32"/>
      <c r="CN47" s="32"/>
      <c r="CO47" s="32"/>
      <c r="CP47" s="32"/>
      <c r="CQ47" s="32"/>
      <c r="CR47" s="32"/>
    </row>
    <row r="48" spans="1:96" ht="19.899999999999999" hidden="1" customHeight="1">
      <c r="A48" s="74"/>
      <c r="B48" s="157"/>
      <c r="C48" s="158"/>
      <c r="D48" s="159"/>
      <c r="E48" s="258"/>
      <c r="F48" s="239"/>
      <c r="G48" s="259"/>
      <c r="H48" s="162"/>
      <c r="I48" s="163"/>
      <c r="J48" s="163"/>
      <c r="K48" s="163"/>
      <c r="L48" s="164"/>
      <c r="M48" s="165"/>
      <c r="N48" s="165"/>
      <c r="O48" s="165"/>
      <c r="P48" s="165"/>
      <c r="Q48" s="166"/>
      <c r="R48" s="167"/>
      <c r="S48" s="168"/>
      <c r="T48" s="43"/>
      <c r="U48" s="44"/>
      <c r="V48" s="44"/>
      <c r="W48" s="44"/>
      <c r="X48" s="44"/>
      <c r="Y48" s="44"/>
      <c r="Z48" s="55"/>
      <c r="AA48" s="55"/>
      <c r="AB48" s="55"/>
      <c r="AC48" s="55"/>
      <c r="AD48" s="55"/>
      <c r="AE48" s="55"/>
      <c r="AF48" s="55"/>
      <c r="AG48" s="55"/>
      <c r="AH48" s="55"/>
      <c r="AI48" s="45"/>
      <c r="AJ48" s="169">
        <f>IF(E49="일급",8*AL48,32-COUNTBLANK(T48:AI49))</f>
        <v>0</v>
      </c>
      <c r="AK48" s="169"/>
      <c r="AL48" s="181">
        <f>SUM(T48:AI49)</f>
        <v>0</v>
      </c>
      <c r="AM48" s="183">
        <f>IF(E49="일급",AL48*Q48,IF(E49="시급",Q48*AJ48,0))</f>
        <v>0</v>
      </c>
      <c r="AN48" s="184"/>
      <c r="AO48" s="184"/>
      <c r="AP48" s="185"/>
      <c r="AQ48" s="186"/>
      <c r="AR48" s="186"/>
      <c r="AS48" s="187"/>
      <c r="AT48" s="188">
        <f>IF(BC48&lt;1000, 0, BC48)</f>
        <v>0</v>
      </c>
      <c r="AU48" s="186"/>
      <c r="AV48" s="186"/>
      <c r="AW48" s="189">
        <f>IF(AM48="",0,AM48-(AT49+AT48+AQ48+AQ49+AM49))</f>
        <v>0</v>
      </c>
      <c r="AX48" s="190"/>
      <c r="AY48" s="190"/>
      <c r="AZ48" s="191"/>
      <c r="BA48" s="195"/>
      <c r="BB48" s="195"/>
      <c r="BC48" s="46">
        <f>SUM(BD48:BS49)</f>
        <v>0</v>
      </c>
      <c r="BD48" s="46">
        <f t="shared" ref="BD48:BS48" si="76">IF($Q48*T48&gt;150000, ROUNDDOWN(($Q48*T48-150000)*6%*45%,-1),0)</f>
        <v>0</v>
      </c>
      <c r="BE48" s="46">
        <f t="shared" si="76"/>
        <v>0</v>
      </c>
      <c r="BF48" s="46">
        <f t="shared" si="76"/>
        <v>0</v>
      </c>
      <c r="BG48" s="46">
        <f t="shared" si="76"/>
        <v>0</v>
      </c>
      <c r="BH48" s="46">
        <f t="shared" si="76"/>
        <v>0</v>
      </c>
      <c r="BI48" s="46">
        <f t="shared" si="76"/>
        <v>0</v>
      </c>
      <c r="BJ48" s="46">
        <f t="shared" si="76"/>
        <v>0</v>
      </c>
      <c r="BK48" s="46">
        <f t="shared" si="76"/>
        <v>0</v>
      </c>
      <c r="BL48" s="46">
        <f t="shared" si="76"/>
        <v>0</v>
      </c>
      <c r="BM48" s="46">
        <f t="shared" si="76"/>
        <v>0</v>
      </c>
      <c r="BN48" s="46">
        <f t="shared" si="76"/>
        <v>0</v>
      </c>
      <c r="BO48" s="46">
        <f t="shared" si="76"/>
        <v>0</v>
      </c>
      <c r="BP48" s="46">
        <f t="shared" si="76"/>
        <v>0</v>
      </c>
      <c r="BQ48" s="46">
        <f t="shared" si="76"/>
        <v>0</v>
      </c>
      <c r="BR48" s="46">
        <f t="shared" si="76"/>
        <v>0</v>
      </c>
      <c r="BS48" s="46">
        <f t="shared" si="76"/>
        <v>0</v>
      </c>
      <c r="BT48" s="47">
        <f t="shared" ref="BT48:CI48" si="77">IF($Q48*T48&gt;150000, ROUNDDOWN(($Q48*T48-150000)*6%*45%*10%,-1),0)</f>
        <v>0</v>
      </c>
      <c r="BU48" s="47">
        <f t="shared" si="77"/>
        <v>0</v>
      </c>
      <c r="BV48" s="47">
        <f t="shared" si="77"/>
        <v>0</v>
      </c>
      <c r="BW48" s="47">
        <f t="shared" si="77"/>
        <v>0</v>
      </c>
      <c r="BX48" s="47">
        <f t="shared" si="77"/>
        <v>0</v>
      </c>
      <c r="BY48" s="47">
        <f t="shared" si="77"/>
        <v>0</v>
      </c>
      <c r="BZ48" s="47">
        <f t="shared" si="77"/>
        <v>0</v>
      </c>
      <c r="CA48" s="47">
        <f t="shared" si="77"/>
        <v>0</v>
      </c>
      <c r="CB48" s="47">
        <f t="shared" si="77"/>
        <v>0</v>
      </c>
      <c r="CC48" s="47">
        <f t="shared" si="77"/>
        <v>0</v>
      </c>
      <c r="CD48" s="47">
        <f t="shared" si="77"/>
        <v>0</v>
      </c>
      <c r="CE48" s="47">
        <f t="shared" si="77"/>
        <v>0</v>
      </c>
      <c r="CF48" s="47">
        <f t="shared" si="77"/>
        <v>0</v>
      </c>
      <c r="CG48" s="47">
        <f t="shared" si="77"/>
        <v>0</v>
      </c>
      <c r="CH48" s="47">
        <f t="shared" si="77"/>
        <v>0</v>
      </c>
      <c r="CI48" s="47">
        <f t="shared" si="77"/>
        <v>0</v>
      </c>
      <c r="CL48" s="32" t="str">
        <f>IF(LEN(TRIM(H48))=13,LEFT(H48,6)&amp;"-"&amp;RIGHT(H48,7),TRIM(H48))</f>
        <v/>
      </c>
      <c r="CM48" s="32" t="str">
        <f>IF(MID(CL48,8,1)="3", "20", IF(MID(CL48,8,1)="4", "20", "19")) &amp; LEFT(CL48, 2) &amp; "-" &amp; MID(H48,3,2) &amp; "-" &amp; MID(H48, 5,2)</f>
        <v>19--</v>
      </c>
      <c r="CN48" s="32" t="s">
        <v>47</v>
      </c>
      <c r="CO48" s="48">
        <f>DATE(YEAR(DATEVALUE(CN48)),MONTH(DATEVALUE(CN48))+1,0)</f>
        <v>39844</v>
      </c>
      <c r="CP48" s="48" t="e">
        <f>DATE(YEAR(DATEVALUE(CN48)),MONTH(DATEVALUE(CM48)),DAY(DATEVALUE(CM48)))</f>
        <v>#VALUE!</v>
      </c>
      <c r="CQ48" s="32" t="e">
        <f>IF(CP48&lt;=CO48, YEAR(CO48)-YEAR(CM48), YEAR(CO48)-YEAR(CM48)-1)</f>
        <v>#VALUE!</v>
      </c>
      <c r="CR48" s="32">
        <f>IF(AM48="",0,IF(AM48=0,0,IF(CQ48&lt;64,ROUNDDOWN((AM48/1000)*4.5,-1),0)))</f>
        <v>0</v>
      </c>
    </row>
    <row r="49" spans="1:96" ht="19.899999999999999" hidden="1" customHeight="1">
      <c r="A49" s="75"/>
      <c r="B49" s="171"/>
      <c r="C49" s="172"/>
      <c r="D49" s="173"/>
      <c r="E49" s="174"/>
      <c r="F49" s="175"/>
      <c r="G49" s="176"/>
      <c r="H49" s="203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5"/>
      <c r="T49" s="49"/>
      <c r="U49" s="50"/>
      <c r="V49" s="50"/>
      <c r="W49" s="50"/>
      <c r="X49" s="50"/>
      <c r="Y49" s="50"/>
      <c r="Z49" s="58"/>
      <c r="AA49" s="58"/>
      <c r="AB49" s="58"/>
      <c r="AC49" s="58"/>
      <c r="AD49" s="58"/>
      <c r="AE49" s="58"/>
      <c r="AF49" s="58"/>
      <c r="AG49" s="58"/>
      <c r="AH49" s="58"/>
      <c r="AI49" s="51"/>
      <c r="AJ49" s="202"/>
      <c r="AK49" s="202"/>
      <c r="AL49" s="182"/>
      <c r="AM49" s="206">
        <f>IF(AM48="",0,ROUNDDOWN((AM48/1000)*9,-1))</f>
        <v>0</v>
      </c>
      <c r="AN49" s="207"/>
      <c r="AO49" s="207"/>
      <c r="AP49" s="208"/>
      <c r="AQ49" s="197"/>
      <c r="AR49" s="197"/>
      <c r="AS49" s="198"/>
      <c r="AT49" s="199">
        <f>IF(AT48=0,0,BC49)</f>
        <v>0</v>
      </c>
      <c r="AU49" s="200"/>
      <c r="AV49" s="201"/>
      <c r="AW49" s="192"/>
      <c r="AX49" s="193"/>
      <c r="AY49" s="193"/>
      <c r="AZ49" s="194"/>
      <c r="BA49" s="195"/>
      <c r="BB49" s="195"/>
      <c r="BC49" s="46">
        <f>SUM(BT48:CI49)</f>
        <v>0</v>
      </c>
      <c r="BD49" s="46">
        <f t="shared" ref="BD49:BS49" si="78">IF($Q48*T49&gt;150000, ROUNDDOWN(($Q48*T49-150000)*6%*45%,-1),0)</f>
        <v>0</v>
      </c>
      <c r="BE49" s="46">
        <f t="shared" si="78"/>
        <v>0</v>
      </c>
      <c r="BF49" s="46">
        <f t="shared" si="78"/>
        <v>0</v>
      </c>
      <c r="BG49" s="46">
        <f t="shared" si="78"/>
        <v>0</v>
      </c>
      <c r="BH49" s="46">
        <f t="shared" si="78"/>
        <v>0</v>
      </c>
      <c r="BI49" s="46">
        <f t="shared" si="78"/>
        <v>0</v>
      </c>
      <c r="BJ49" s="46">
        <f t="shared" si="78"/>
        <v>0</v>
      </c>
      <c r="BK49" s="46">
        <f t="shared" si="78"/>
        <v>0</v>
      </c>
      <c r="BL49" s="46">
        <f t="shared" si="78"/>
        <v>0</v>
      </c>
      <c r="BM49" s="46">
        <f t="shared" si="78"/>
        <v>0</v>
      </c>
      <c r="BN49" s="46">
        <f t="shared" si="78"/>
        <v>0</v>
      </c>
      <c r="BO49" s="46">
        <f t="shared" si="78"/>
        <v>0</v>
      </c>
      <c r="BP49" s="46">
        <f t="shared" si="78"/>
        <v>0</v>
      </c>
      <c r="BQ49" s="46">
        <f t="shared" si="78"/>
        <v>0</v>
      </c>
      <c r="BR49" s="46">
        <f t="shared" si="78"/>
        <v>0</v>
      </c>
      <c r="BS49" s="46">
        <f t="shared" si="78"/>
        <v>0</v>
      </c>
      <c r="BT49" s="47">
        <f t="shared" ref="BT49:CI49" si="79">IF($Q48*T49&gt;150000, ROUNDDOWN(($Q48*T49-150000)*6%*45%*10%,-1),0)</f>
        <v>0</v>
      </c>
      <c r="BU49" s="47">
        <f t="shared" si="79"/>
        <v>0</v>
      </c>
      <c r="BV49" s="47">
        <f t="shared" si="79"/>
        <v>0</v>
      </c>
      <c r="BW49" s="47">
        <f t="shared" si="79"/>
        <v>0</v>
      </c>
      <c r="BX49" s="47">
        <f t="shared" si="79"/>
        <v>0</v>
      </c>
      <c r="BY49" s="47">
        <f t="shared" si="79"/>
        <v>0</v>
      </c>
      <c r="BZ49" s="47">
        <f t="shared" si="79"/>
        <v>0</v>
      </c>
      <c r="CA49" s="47">
        <f t="shared" si="79"/>
        <v>0</v>
      </c>
      <c r="CB49" s="47">
        <f t="shared" si="79"/>
        <v>0</v>
      </c>
      <c r="CC49" s="47">
        <f t="shared" si="79"/>
        <v>0</v>
      </c>
      <c r="CD49" s="47">
        <f t="shared" si="79"/>
        <v>0</v>
      </c>
      <c r="CE49" s="47">
        <f t="shared" si="79"/>
        <v>0</v>
      </c>
      <c r="CF49" s="47">
        <f t="shared" si="79"/>
        <v>0</v>
      </c>
      <c r="CG49" s="47">
        <f t="shared" si="79"/>
        <v>0</v>
      </c>
      <c r="CH49" s="47">
        <f t="shared" si="79"/>
        <v>0</v>
      </c>
      <c r="CI49" s="47">
        <f t="shared" si="79"/>
        <v>0</v>
      </c>
      <c r="CL49" s="32"/>
      <c r="CM49" s="32"/>
      <c r="CN49" s="32"/>
      <c r="CO49" s="32"/>
      <c r="CP49" s="32"/>
      <c r="CQ49" s="32"/>
      <c r="CR49" s="32"/>
    </row>
    <row r="50" spans="1:96" ht="19.899999999999999" hidden="1" customHeight="1">
      <c r="A50" s="74"/>
      <c r="B50" s="157"/>
      <c r="C50" s="158"/>
      <c r="D50" s="159"/>
      <c r="E50" s="258"/>
      <c r="F50" s="239"/>
      <c r="G50" s="259"/>
      <c r="H50" s="162"/>
      <c r="I50" s="163"/>
      <c r="J50" s="163"/>
      <c r="K50" s="163"/>
      <c r="L50" s="164"/>
      <c r="M50" s="165"/>
      <c r="N50" s="165"/>
      <c r="O50" s="165"/>
      <c r="P50" s="165"/>
      <c r="Q50" s="166"/>
      <c r="R50" s="167"/>
      <c r="S50" s="168"/>
      <c r="T50" s="43"/>
      <c r="U50" s="44"/>
      <c r="V50" s="44"/>
      <c r="W50" s="44"/>
      <c r="X50" s="44"/>
      <c r="Y50" s="44"/>
      <c r="Z50" s="55"/>
      <c r="AA50" s="55"/>
      <c r="AB50" s="55"/>
      <c r="AC50" s="55"/>
      <c r="AD50" s="55"/>
      <c r="AE50" s="55"/>
      <c r="AF50" s="55"/>
      <c r="AG50" s="55"/>
      <c r="AH50" s="55"/>
      <c r="AI50" s="45"/>
      <c r="AJ50" s="169">
        <f>IF(E51="일급",8*AL50,32-COUNTBLANK(T50:AI51))</f>
        <v>0</v>
      </c>
      <c r="AK50" s="169"/>
      <c r="AL50" s="181">
        <f>SUM(T50:AI51)</f>
        <v>0</v>
      </c>
      <c r="AM50" s="183">
        <f>IF(E51="일급",AL50*Q50,IF(E51="시급",Q50*AJ50,0))</f>
        <v>0</v>
      </c>
      <c r="AN50" s="184"/>
      <c r="AO50" s="184"/>
      <c r="AP50" s="185"/>
      <c r="AQ50" s="186"/>
      <c r="AR50" s="186"/>
      <c r="AS50" s="187"/>
      <c r="AT50" s="188">
        <f>IF(BC50&lt;1000, 0, BC50)</f>
        <v>0</v>
      </c>
      <c r="AU50" s="186"/>
      <c r="AV50" s="186"/>
      <c r="AW50" s="189">
        <f>IF(AM50="",0,AM50-(AT51+AT50+AQ50+AQ51+AM51))</f>
        <v>0</v>
      </c>
      <c r="AX50" s="190"/>
      <c r="AY50" s="190"/>
      <c r="AZ50" s="191"/>
      <c r="BA50" s="195"/>
      <c r="BB50" s="195"/>
      <c r="BC50" s="46">
        <f>SUM(BD50:BS51)</f>
        <v>0</v>
      </c>
      <c r="BD50" s="46">
        <f t="shared" ref="BD50:BS50" si="80">IF($Q50*T50&gt;100000, ROUNDDOWN(($Q50*T50-100000)*6%*45%,-1),0)</f>
        <v>0</v>
      </c>
      <c r="BE50" s="46">
        <f t="shared" si="80"/>
        <v>0</v>
      </c>
      <c r="BF50" s="46">
        <f t="shared" si="80"/>
        <v>0</v>
      </c>
      <c r="BG50" s="46">
        <f t="shared" si="80"/>
        <v>0</v>
      </c>
      <c r="BH50" s="46">
        <f t="shared" si="80"/>
        <v>0</v>
      </c>
      <c r="BI50" s="46">
        <f t="shared" si="80"/>
        <v>0</v>
      </c>
      <c r="BJ50" s="46">
        <f t="shared" si="80"/>
        <v>0</v>
      </c>
      <c r="BK50" s="46">
        <f t="shared" si="80"/>
        <v>0</v>
      </c>
      <c r="BL50" s="46">
        <f t="shared" si="80"/>
        <v>0</v>
      </c>
      <c r="BM50" s="46">
        <f t="shared" si="80"/>
        <v>0</v>
      </c>
      <c r="BN50" s="46">
        <f t="shared" si="80"/>
        <v>0</v>
      </c>
      <c r="BO50" s="46">
        <f t="shared" si="80"/>
        <v>0</v>
      </c>
      <c r="BP50" s="46">
        <f t="shared" si="80"/>
        <v>0</v>
      </c>
      <c r="BQ50" s="46">
        <f t="shared" si="80"/>
        <v>0</v>
      </c>
      <c r="BR50" s="46">
        <f t="shared" si="80"/>
        <v>0</v>
      </c>
      <c r="BS50" s="46">
        <f t="shared" si="80"/>
        <v>0</v>
      </c>
      <c r="BT50" s="46">
        <f t="shared" ref="BT50:CI50" si="81">IF($Q50*T50&gt;100000, ROUNDDOWN(($Q50*T50-100000)*6%*45%*10%,-1),0)</f>
        <v>0</v>
      </c>
      <c r="BU50" s="46">
        <f t="shared" si="81"/>
        <v>0</v>
      </c>
      <c r="BV50" s="46">
        <f t="shared" si="81"/>
        <v>0</v>
      </c>
      <c r="BW50" s="46">
        <f t="shared" si="81"/>
        <v>0</v>
      </c>
      <c r="BX50" s="46">
        <f t="shared" si="81"/>
        <v>0</v>
      </c>
      <c r="BY50" s="46">
        <f t="shared" si="81"/>
        <v>0</v>
      </c>
      <c r="BZ50" s="46">
        <f t="shared" si="81"/>
        <v>0</v>
      </c>
      <c r="CA50" s="46">
        <f t="shared" si="81"/>
        <v>0</v>
      </c>
      <c r="CB50" s="46">
        <f t="shared" si="81"/>
        <v>0</v>
      </c>
      <c r="CC50" s="46">
        <f t="shared" si="81"/>
        <v>0</v>
      </c>
      <c r="CD50" s="46">
        <f t="shared" si="81"/>
        <v>0</v>
      </c>
      <c r="CE50" s="46">
        <f t="shared" si="81"/>
        <v>0</v>
      </c>
      <c r="CF50" s="46">
        <f t="shared" si="81"/>
        <v>0</v>
      </c>
      <c r="CG50" s="46">
        <f t="shared" si="81"/>
        <v>0</v>
      </c>
      <c r="CH50" s="46">
        <f t="shared" si="81"/>
        <v>0</v>
      </c>
      <c r="CI50" s="46">
        <f t="shared" si="81"/>
        <v>0</v>
      </c>
      <c r="CL50" s="32" t="str">
        <f>IF(LEN(TRIM(H50))=13,LEFT(H50,6)&amp;"-"&amp;RIGHT(H50,7),TRIM(H50))</f>
        <v/>
      </c>
      <c r="CM50" s="32" t="str">
        <f>IF(MID(CL50,8,1)="3", "20", IF(MID(CL50,8,1)="4", "20", "19")) &amp; LEFT(CL50, 2) &amp; "-" &amp; MID(H50,3,2) &amp; "-" &amp; MID(H50, 5,2)</f>
        <v>19--</v>
      </c>
      <c r="CN50" s="32" t="s">
        <v>47</v>
      </c>
      <c r="CO50" s="48">
        <f>DATE(YEAR(DATEVALUE(CN50)),MONTH(DATEVALUE(CN50))+1,0)</f>
        <v>39844</v>
      </c>
      <c r="CP50" s="48" t="e">
        <f>DATE(YEAR(DATEVALUE(CN50)),MONTH(DATEVALUE(CM50)),DAY(DATEVALUE(CM50)))</f>
        <v>#VALUE!</v>
      </c>
      <c r="CQ50" s="32" t="e">
        <f>IF(CP50&lt;=CO50, YEAR(CO50)-YEAR(CM50), YEAR(CO50)-YEAR(CM50)-1)</f>
        <v>#VALUE!</v>
      </c>
      <c r="CR50" s="32">
        <f>IF(AM50="",0,IF(AM50=0,0,IF(CQ50&lt;64,ROUNDDOWN((AM50/1000)*4.5,-1),0)))</f>
        <v>0</v>
      </c>
    </row>
    <row r="51" spans="1:96" ht="19.899999999999999" hidden="1" customHeight="1">
      <c r="A51" s="75"/>
      <c r="B51" s="171"/>
      <c r="C51" s="172"/>
      <c r="D51" s="173"/>
      <c r="E51" s="174"/>
      <c r="F51" s="175"/>
      <c r="G51" s="176"/>
      <c r="H51" s="203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5"/>
      <c r="T51" s="49"/>
      <c r="U51" s="50"/>
      <c r="V51" s="50"/>
      <c r="W51" s="50"/>
      <c r="X51" s="50"/>
      <c r="Y51" s="50"/>
      <c r="Z51" s="58"/>
      <c r="AA51" s="58"/>
      <c r="AB51" s="58"/>
      <c r="AC51" s="58"/>
      <c r="AD51" s="58"/>
      <c r="AE51" s="58"/>
      <c r="AF51" s="58"/>
      <c r="AG51" s="58"/>
      <c r="AH51" s="58"/>
      <c r="AI51" s="51"/>
      <c r="AJ51" s="202"/>
      <c r="AK51" s="202"/>
      <c r="AL51" s="182"/>
      <c r="AM51" s="206">
        <f>IF(AM50="",0,ROUNDDOWN((AM50/1000)*9,-1))</f>
        <v>0</v>
      </c>
      <c r="AN51" s="207"/>
      <c r="AO51" s="207"/>
      <c r="AP51" s="208"/>
      <c r="AQ51" s="197"/>
      <c r="AR51" s="197"/>
      <c r="AS51" s="198"/>
      <c r="AT51" s="199">
        <f>IF(AT50=0,0,BC51)</f>
        <v>0</v>
      </c>
      <c r="AU51" s="200"/>
      <c r="AV51" s="201"/>
      <c r="AW51" s="192"/>
      <c r="AX51" s="193"/>
      <c r="AY51" s="193"/>
      <c r="AZ51" s="194"/>
      <c r="BA51" s="195"/>
      <c r="BB51" s="195"/>
      <c r="BC51" s="46">
        <f>SUM(BT50:CI51)</f>
        <v>0</v>
      </c>
      <c r="BD51" s="46">
        <f t="shared" ref="BD51:BS51" si="82">IF($Q50*T51&gt;100000, ROUNDDOWN(($Q50*T51-100000)*6%*45%,-1),0)</f>
        <v>0</v>
      </c>
      <c r="BE51" s="46">
        <f t="shared" si="82"/>
        <v>0</v>
      </c>
      <c r="BF51" s="46">
        <f t="shared" si="82"/>
        <v>0</v>
      </c>
      <c r="BG51" s="46">
        <f t="shared" si="82"/>
        <v>0</v>
      </c>
      <c r="BH51" s="46">
        <f t="shared" si="82"/>
        <v>0</v>
      </c>
      <c r="BI51" s="46">
        <f t="shared" si="82"/>
        <v>0</v>
      </c>
      <c r="BJ51" s="46">
        <f t="shared" si="82"/>
        <v>0</v>
      </c>
      <c r="BK51" s="46">
        <f t="shared" si="82"/>
        <v>0</v>
      </c>
      <c r="BL51" s="46">
        <f t="shared" si="82"/>
        <v>0</v>
      </c>
      <c r="BM51" s="46">
        <f t="shared" si="82"/>
        <v>0</v>
      </c>
      <c r="BN51" s="46">
        <f t="shared" si="82"/>
        <v>0</v>
      </c>
      <c r="BO51" s="46">
        <f t="shared" si="82"/>
        <v>0</v>
      </c>
      <c r="BP51" s="46">
        <f t="shared" si="82"/>
        <v>0</v>
      </c>
      <c r="BQ51" s="46">
        <f t="shared" si="82"/>
        <v>0</v>
      </c>
      <c r="BR51" s="46">
        <f t="shared" si="82"/>
        <v>0</v>
      </c>
      <c r="BS51" s="46">
        <f t="shared" si="82"/>
        <v>0</v>
      </c>
      <c r="BT51" s="46">
        <f t="shared" ref="BT51:CI51" si="83">IF($Q50*T51&gt;100000, ROUNDDOWN(($Q50*T51-100000)*6%*45%*10%,-1),0)</f>
        <v>0</v>
      </c>
      <c r="BU51" s="46">
        <f t="shared" si="83"/>
        <v>0</v>
      </c>
      <c r="BV51" s="46">
        <f t="shared" si="83"/>
        <v>0</v>
      </c>
      <c r="BW51" s="46">
        <f t="shared" si="83"/>
        <v>0</v>
      </c>
      <c r="BX51" s="46">
        <f t="shared" si="83"/>
        <v>0</v>
      </c>
      <c r="BY51" s="46">
        <f t="shared" si="83"/>
        <v>0</v>
      </c>
      <c r="BZ51" s="46">
        <f t="shared" si="83"/>
        <v>0</v>
      </c>
      <c r="CA51" s="46">
        <f t="shared" si="83"/>
        <v>0</v>
      </c>
      <c r="CB51" s="46">
        <f t="shared" si="83"/>
        <v>0</v>
      </c>
      <c r="CC51" s="46">
        <f t="shared" si="83"/>
        <v>0</v>
      </c>
      <c r="CD51" s="46">
        <f t="shared" si="83"/>
        <v>0</v>
      </c>
      <c r="CE51" s="46">
        <f t="shared" si="83"/>
        <v>0</v>
      </c>
      <c r="CF51" s="46">
        <f t="shared" si="83"/>
        <v>0</v>
      </c>
      <c r="CG51" s="46">
        <f t="shared" si="83"/>
        <v>0</v>
      </c>
      <c r="CH51" s="46">
        <f t="shared" si="83"/>
        <v>0</v>
      </c>
      <c r="CI51" s="46">
        <f t="shared" si="83"/>
        <v>0</v>
      </c>
      <c r="CL51" s="32"/>
      <c r="CM51" s="32"/>
      <c r="CN51" s="32"/>
      <c r="CO51" s="32"/>
      <c r="CP51" s="32"/>
      <c r="CQ51" s="32"/>
      <c r="CR51" s="32"/>
    </row>
    <row r="52" spans="1:96" ht="19.899999999999999" hidden="1" customHeight="1">
      <c r="A52" s="74"/>
      <c r="B52" s="157"/>
      <c r="C52" s="158"/>
      <c r="D52" s="159"/>
      <c r="E52" s="258"/>
      <c r="F52" s="239"/>
      <c r="G52" s="259"/>
      <c r="H52" s="162"/>
      <c r="I52" s="163"/>
      <c r="J52" s="163"/>
      <c r="K52" s="163"/>
      <c r="L52" s="164"/>
      <c r="M52" s="165"/>
      <c r="N52" s="165"/>
      <c r="O52" s="165"/>
      <c r="P52" s="165"/>
      <c r="Q52" s="166"/>
      <c r="R52" s="167"/>
      <c r="S52" s="168"/>
      <c r="T52" s="43"/>
      <c r="U52" s="44"/>
      <c r="V52" s="44"/>
      <c r="W52" s="44"/>
      <c r="X52" s="44"/>
      <c r="Y52" s="44"/>
      <c r="Z52" s="55"/>
      <c r="AA52" s="55"/>
      <c r="AB52" s="55"/>
      <c r="AC52" s="55"/>
      <c r="AD52" s="55"/>
      <c r="AE52" s="55"/>
      <c r="AF52" s="55"/>
      <c r="AG52" s="55"/>
      <c r="AH52" s="55"/>
      <c r="AI52" s="45"/>
      <c r="AJ52" s="169">
        <f>IF(E53="일급",8*AL52,32-COUNTBLANK(T52:AI53))</f>
        <v>0</v>
      </c>
      <c r="AK52" s="169"/>
      <c r="AL52" s="181">
        <f>SUM(T52:AI53)</f>
        <v>0</v>
      </c>
      <c r="AM52" s="183">
        <f>IF(E53="일급",AL52*Q52,IF(E53="시급",Q52*AJ52,0))</f>
        <v>0</v>
      </c>
      <c r="AN52" s="184"/>
      <c r="AO52" s="184"/>
      <c r="AP52" s="185"/>
      <c r="AQ52" s="186"/>
      <c r="AR52" s="186"/>
      <c r="AS52" s="187"/>
      <c r="AT52" s="188">
        <f>IF(BC52&lt;1000, 0, BC52)</f>
        <v>0</v>
      </c>
      <c r="AU52" s="186"/>
      <c r="AV52" s="186"/>
      <c r="AW52" s="189">
        <f>IF(AM52="",0,AM52-(AT53+AT52+AQ52+AQ53+AM53))</f>
        <v>0</v>
      </c>
      <c r="AX52" s="190"/>
      <c r="AY52" s="190"/>
      <c r="AZ52" s="191"/>
      <c r="BA52" s="195"/>
      <c r="BB52" s="195"/>
      <c r="BC52" s="46">
        <f>SUM(BD52:BS53)</f>
        <v>0</v>
      </c>
      <c r="BD52" s="46">
        <f t="shared" ref="BD52:BS52" si="84">IF($Q52*T52&gt;100000, ROUNDDOWN(($Q52*T52-100000)*6%*45%,-1),0)</f>
        <v>0</v>
      </c>
      <c r="BE52" s="46">
        <f t="shared" si="84"/>
        <v>0</v>
      </c>
      <c r="BF52" s="46">
        <f t="shared" si="84"/>
        <v>0</v>
      </c>
      <c r="BG52" s="46">
        <f t="shared" si="84"/>
        <v>0</v>
      </c>
      <c r="BH52" s="46">
        <f t="shared" si="84"/>
        <v>0</v>
      </c>
      <c r="BI52" s="46">
        <f t="shared" si="84"/>
        <v>0</v>
      </c>
      <c r="BJ52" s="46">
        <f t="shared" si="84"/>
        <v>0</v>
      </c>
      <c r="BK52" s="46">
        <f t="shared" si="84"/>
        <v>0</v>
      </c>
      <c r="BL52" s="46">
        <f t="shared" si="84"/>
        <v>0</v>
      </c>
      <c r="BM52" s="46">
        <f t="shared" si="84"/>
        <v>0</v>
      </c>
      <c r="BN52" s="46">
        <f t="shared" si="84"/>
        <v>0</v>
      </c>
      <c r="BO52" s="46">
        <f t="shared" si="84"/>
        <v>0</v>
      </c>
      <c r="BP52" s="46">
        <f t="shared" si="84"/>
        <v>0</v>
      </c>
      <c r="BQ52" s="46">
        <f t="shared" si="84"/>
        <v>0</v>
      </c>
      <c r="BR52" s="46">
        <f t="shared" si="84"/>
        <v>0</v>
      </c>
      <c r="BS52" s="46">
        <f t="shared" si="84"/>
        <v>0</v>
      </c>
      <c r="BT52" s="46">
        <f t="shared" ref="BT52:CI52" si="85">IF($Q52*T52&gt;100000, ROUNDDOWN(($Q52*T52-100000)*6%*45%*10%,-1),0)</f>
        <v>0</v>
      </c>
      <c r="BU52" s="46">
        <f t="shared" si="85"/>
        <v>0</v>
      </c>
      <c r="BV52" s="46">
        <f t="shared" si="85"/>
        <v>0</v>
      </c>
      <c r="BW52" s="46">
        <f t="shared" si="85"/>
        <v>0</v>
      </c>
      <c r="BX52" s="46">
        <f t="shared" si="85"/>
        <v>0</v>
      </c>
      <c r="BY52" s="46">
        <f t="shared" si="85"/>
        <v>0</v>
      </c>
      <c r="BZ52" s="46">
        <f t="shared" si="85"/>
        <v>0</v>
      </c>
      <c r="CA52" s="46">
        <f t="shared" si="85"/>
        <v>0</v>
      </c>
      <c r="CB52" s="46">
        <f t="shared" si="85"/>
        <v>0</v>
      </c>
      <c r="CC52" s="46">
        <f t="shared" si="85"/>
        <v>0</v>
      </c>
      <c r="CD52" s="46">
        <f t="shared" si="85"/>
        <v>0</v>
      </c>
      <c r="CE52" s="46">
        <f t="shared" si="85"/>
        <v>0</v>
      </c>
      <c r="CF52" s="46">
        <f t="shared" si="85"/>
        <v>0</v>
      </c>
      <c r="CG52" s="46">
        <f t="shared" si="85"/>
        <v>0</v>
      </c>
      <c r="CH52" s="46">
        <f t="shared" si="85"/>
        <v>0</v>
      </c>
      <c r="CI52" s="46">
        <f t="shared" si="85"/>
        <v>0</v>
      </c>
      <c r="CL52" s="32" t="str">
        <f>IF(LEN(TRIM(H52))=13,LEFT(H52,6)&amp;"-"&amp;RIGHT(H52,7),TRIM(H52))</f>
        <v/>
      </c>
      <c r="CM52" s="32" t="str">
        <f>IF(MID(CL52,8,1)="3", "20", IF(MID(CL52,8,1)="4", "20", "19")) &amp; LEFT(CL52, 2) &amp; "-" &amp; MID(H52,3,2) &amp; "-" &amp; MID(H52, 5,2)</f>
        <v>19--</v>
      </c>
      <c r="CN52" s="32" t="s">
        <v>47</v>
      </c>
      <c r="CO52" s="48">
        <f>DATE(YEAR(DATEVALUE(CN52)),MONTH(DATEVALUE(CN52))+1,0)</f>
        <v>39844</v>
      </c>
      <c r="CP52" s="48" t="e">
        <f>DATE(YEAR(DATEVALUE(CN52)),MONTH(DATEVALUE(CM52)),DAY(DATEVALUE(CM52)))</f>
        <v>#VALUE!</v>
      </c>
      <c r="CQ52" s="32" t="e">
        <f>IF(CP52&lt;=CO52, YEAR(CO52)-YEAR(CM52), YEAR(CO52)-YEAR(CM52)-1)</f>
        <v>#VALUE!</v>
      </c>
      <c r="CR52" s="32">
        <f>IF(AM52="",0,IF(AM52=0,0,IF(CQ52&lt;64,ROUNDDOWN((AM52/1000)*4.5,-1),0)))</f>
        <v>0</v>
      </c>
    </row>
    <row r="53" spans="1:96" ht="19.899999999999999" hidden="1" customHeight="1">
      <c r="A53" s="75"/>
      <c r="B53" s="171"/>
      <c r="C53" s="172"/>
      <c r="D53" s="173"/>
      <c r="E53" s="174"/>
      <c r="F53" s="175"/>
      <c r="G53" s="176"/>
      <c r="H53" s="203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5"/>
      <c r="T53" s="49"/>
      <c r="U53" s="50"/>
      <c r="V53" s="50"/>
      <c r="W53" s="50"/>
      <c r="X53" s="50"/>
      <c r="Y53" s="50"/>
      <c r="Z53" s="58"/>
      <c r="AA53" s="58"/>
      <c r="AB53" s="58"/>
      <c r="AC53" s="58"/>
      <c r="AD53" s="58"/>
      <c r="AE53" s="58"/>
      <c r="AF53" s="58"/>
      <c r="AG53" s="58"/>
      <c r="AH53" s="58"/>
      <c r="AI53" s="51"/>
      <c r="AJ53" s="202"/>
      <c r="AK53" s="202"/>
      <c r="AL53" s="182"/>
      <c r="AM53" s="206">
        <f>IF(AM52="",0,ROUNDDOWN((AM52/1000)*9,-1))</f>
        <v>0</v>
      </c>
      <c r="AN53" s="207"/>
      <c r="AO53" s="207"/>
      <c r="AP53" s="208"/>
      <c r="AQ53" s="197"/>
      <c r="AR53" s="197"/>
      <c r="AS53" s="198"/>
      <c r="AT53" s="199">
        <f>IF(AT52=0,0,BC53)</f>
        <v>0</v>
      </c>
      <c r="AU53" s="200"/>
      <c r="AV53" s="201"/>
      <c r="AW53" s="192"/>
      <c r="AX53" s="193"/>
      <c r="AY53" s="193"/>
      <c r="AZ53" s="194"/>
      <c r="BA53" s="195"/>
      <c r="BB53" s="195"/>
      <c r="BC53" s="46">
        <f>SUM(BT52:CI53)</f>
        <v>0</v>
      </c>
      <c r="BD53" s="46">
        <f t="shared" ref="BD53:BS53" si="86">IF($Q52*T53&gt;100000, ROUNDDOWN(($Q52*T53-100000)*6%*45%,-1),0)</f>
        <v>0</v>
      </c>
      <c r="BE53" s="46">
        <f t="shared" si="86"/>
        <v>0</v>
      </c>
      <c r="BF53" s="46">
        <f t="shared" si="86"/>
        <v>0</v>
      </c>
      <c r="BG53" s="46">
        <f t="shared" si="86"/>
        <v>0</v>
      </c>
      <c r="BH53" s="46">
        <f t="shared" si="86"/>
        <v>0</v>
      </c>
      <c r="BI53" s="46">
        <f t="shared" si="86"/>
        <v>0</v>
      </c>
      <c r="BJ53" s="46">
        <f t="shared" si="86"/>
        <v>0</v>
      </c>
      <c r="BK53" s="46">
        <f t="shared" si="86"/>
        <v>0</v>
      </c>
      <c r="BL53" s="46">
        <f t="shared" si="86"/>
        <v>0</v>
      </c>
      <c r="BM53" s="46">
        <f t="shared" si="86"/>
        <v>0</v>
      </c>
      <c r="BN53" s="46">
        <f t="shared" si="86"/>
        <v>0</v>
      </c>
      <c r="BO53" s="46">
        <f t="shared" si="86"/>
        <v>0</v>
      </c>
      <c r="BP53" s="46">
        <f t="shared" si="86"/>
        <v>0</v>
      </c>
      <c r="BQ53" s="46">
        <f t="shared" si="86"/>
        <v>0</v>
      </c>
      <c r="BR53" s="46">
        <f t="shared" si="86"/>
        <v>0</v>
      </c>
      <c r="BS53" s="46">
        <f t="shared" si="86"/>
        <v>0</v>
      </c>
      <c r="BT53" s="46">
        <f t="shared" ref="BT53:CI53" si="87">IF($Q52*T53&gt;100000, ROUNDDOWN(($Q52*T53-100000)*6%*45%*10%,-1),0)</f>
        <v>0</v>
      </c>
      <c r="BU53" s="46">
        <f t="shared" si="87"/>
        <v>0</v>
      </c>
      <c r="BV53" s="46">
        <f t="shared" si="87"/>
        <v>0</v>
      </c>
      <c r="BW53" s="46">
        <f t="shared" si="87"/>
        <v>0</v>
      </c>
      <c r="BX53" s="46">
        <f t="shared" si="87"/>
        <v>0</v>
      </c>
      <c r="BY53" s="46">
        <f t="shared" si="87"/>
        <v>0</v>
      </c>
      <c r="BZ53" s="46">
        <f t="shared" si="87"/>
        <v>0</v>
      </c>
      <c r="CA53" s="46">
        <f t="shared" si="87"/>
        <v>0</v>
      </c>
      <c r="CB53" s="46">
        <f t="shared" si="87"/>
        <v>0</v>
      </c>
      <c r="CC53" s="46">
        <f t="shared" si="87"/>
        <v>0</v>
      </c>
      <c r="CD53" s="46">
        <f t="shared" si="87"/>
        <v>0</v>
      </c>
      <c r="CE53" s="46">
        <f t="shared" si="87"/>
        <v>0</v>
      </c>
      <c r="CF53" s="46">
        <f t="shared" si="87"/>
        <v>0</v>
      </c>
      <c r="CG53" s="46">
        <f t="shared" si="87"/>
        <v>0</v>
      </c>
      <c r="CH53" s="46">
        <f t="shared" si="87"/>
        <v>0</v>
      </c>
      <c r="CI53" s="46">
        <f t="shared" si="87"/>
        <v>0</v>
      </c>
      <c r="CL53" s="32"/>
      <c r="CM53" s="32"/>
      <c r="CN53" s="32"/>
      <c r="CO53" s="32"/>
      <c r="CP53" s="32"/>
      <c r="CQ53" s="32"/>
      <c r="CR53" s="32"/>
    </row>
    <row r="54" spans="1:96" ht="19.899999999999999" hidden="1" customHeight="1">
      <c r="A54" s="74"/>
      <c r="B54" s="157"/>
      <c r="C54" s="158"/>
      <c r="D54" s="159"/>
      <c r="E54" s="258"/>
      <c r="F54" s="239"/>
      <c r="G54" s="259"/>
      <c r="H54" s="162"/>
      <c r="I54" s="163"/>
      <c r="J54" s="163"/>
      <c r="K54" s="163"/>
      <c r="L54" s="164"/>
      <c r="M54" s="165"/>
      <c r="N54" s="165"/>
      <c r="O54" s="165"/>
      <c r="P54" s="165"/>
      <c r="Q54" s="166"/>
      <c r="R54" s="167"/>
      <c r="S54" s="168"/>
      <c r="T54" s="43"/>
      <c r="U54" s="44"/>
      <c r="V54" s="44"/>
      <c r="W54" s="44"/>
      <c r="X54" s="44"/>
      <c r="Y54" s="44"/>
      <c r="Z54" s="55"/>
      <c r="AA54" s="55"/>
      <c r="AB54" s="55"/>
      <c r="AC54" s="55"/>
      <c r="AD54" s="55"/>
      <c r="AE54" s="55"/>
      <c r="AF54" s="55"/>
      <c r="AG54" s="55"/>
      <c r="AH54" s="55"/>
      <c r="AI54" s="45"/>
      <c r="AJ54" s="169">
        <f>IF(E55="일급",8*AL54,32-COUNTBLANK(T54:AI55))</f>
        <v>0</v>
      </c>
      <c r="AK54" s="169"/>
      <c r="AL54" s="181">
        <f>SUM(T54:AI55)</f>
        <v>0</v>
      </c>
      <c r="AM54" s="183">
        <f>IF(E55="일급",AL54*Q54,IF(E55="시급",Q54*AJ54,0))</f>
        <v>0</v>
      </c>
      <c r="AN54" s="184"/>
      <c r="AO54" s="184"/>
      <c r="AP54" s="185"/>
      <c r="AQ54" s="186"/>
      <c r="AR54" s="186"/>
      <c r="AS54" s="187"/>
      <c r="AT54" s="188">
        <f>IF(BC54&lt;1000, 0, BC54)</f>
        <v>0</v>
      </c>
      <c r="AU54" s="186"/>
      <c r="AV54" s="186"/>
      <c r="AW54" s="189">
        <f>IF(AM54="",0,AM54-(AT55+AT54+AQ54+AQ55+AM55))</f>
        <v>0</v>
      </c>
      <c r="AX54" s="190"/>
      <c r="AY54" s="190"/>
      <c r="AZ54" s="191"/>
      <c r="BA54" s="195"/>
      <c r="BB54" s="195"/>
      <c r="BC54" s="46">
        <f>SUM(BD54:BS55)</f>
        <v>0</v>
      </c>
      <c r="BD54" s="46">
        <f t="shared" ref="BD54:BS54" si="88">IF($Q54*T54&gt;100000, ROUNDDOWN(($Q54*T54-100000)*6%*45%,-1),0)</f>
        <v>0</v>
      </c>
      <c r="BE54" s="46">
        <f t="shared" si="88"/>
        <v>0</v>
      </c>
      <c r="BF54" s="46">
        <f t="shared" si="88"/>
        <v>0</v>
      </c>
      <c r="BG54" s="46">
        <f t="shared" si="88"/>
        <v>0</v>
      </c>
      <c r="BH54" s="46">
        <f t="shared" si="88"/>
        <v>0</v>
      </c>
      <c r="BI54" s="46">
        <f t="shared" si="88"/>
        <v>0</v>
      </c>
      <c r="BJ54" s="46">
        <f t="shared" si="88"/>
        <v>0</v>
      </c>
      <c r="BK54" s="46">
        <f t="shared" si="88"/>
        <v>0</v>
      </c>
      <c r="BL54" s="46">
        <f t="shared" si="88"/>
        <v>0</v>
      </c>
      <c r="BM54" s="46">
        <f t="shared" si="88"/>
        <v>0</v>
      </c>
      <c r="BN54" s="46">
        <f t="shared" si="88"/>
        <v>0</v>
      </c>
      <c r="BO54" s="46">
        <f t="shared" si="88"/>
        <v>0</v>
      </c>
      <c r="BP54" s="46">
        <f t="shared" si="88"/>
        <v>0</v>
      </c>
      <c r="BQ54" s="46">
        <f t="shared" si="88"/>
        <v>0</v>
      </c>
      <c r="BR54" s="46">
        <f t="shared" si="88"/>
        <v>0</v>
      </c>
      <c r="BS54" s="46">
        <f t="shared" si="88"/>
        <v>0</v>
      </c>
      <c r="BT54" s="46">
        <f t="shared" ref="BT54:CI54" si="89">IF($Q54*T54&gt;100000, ROUNDDOWN(($Q54*T54-100000)*6%*45%*10%,-1),0)</f>
        <v>0</v>
      </c>
      <c r="BU54" s="46">
        <f t="shared" si="89"/>
        <v>0</v>
      </c>
      <c r="BV54" s="46">
        <f t="shared" si="89"/>
        <v>0</v>
      </c>
      <c r="BW54" s="46">
        <f t="shared" si="89"/>
        <v>0</v>
      </c>
      <c r="BX54" s="46">
        <f t="shared" si="89"/>
        <v>0</v>
      </c>
      <c r="BY54" s="46">
        <f t="shared" si="89"/>
        <v>0</v>
      </c>
      <c r="BZ54" s="46">
        <f t="shared" si="89"/>
        <v>0</v>
      </c>
      <c r="CA54" s="46">
        <f t="shared" si="89"/>
        <v>0</v>
      </c>
      <c r="CB54" s="46">
        <f t="shared" si="89"/>
        <v>0</v>
      </c>
      <c r="CC54" s="46">
        <f t="shared" si="89"/>
        <v>0</v>
      </c>
      <c r="CD54" s="46">
        <f t="shared" si="89"/>
        <v>0</v>
      </c>
      <c r="CE54" s="46">
        <f t="shared" si="89"/>
        <v>0</v>
      </c>
      <c r="CF54" s="46">
        <f t="shared" si="89"/>
        <v>0</v>
      </c>
      <c r="CG54" s="46">
        <f t="shared" si="89"/>
        <v>0</v>
      </c>
      <c r="CH54" s="46">
        <f t="shared" si="89"/>
        <v>0</v>
      </c>
      <c r="CI54" s="46">
        <f t="shared" si="89"/>
        <v>0</v>
      </c>
      <c r="CL54" s="32" t="str">
        <f>IF(LEN(TRIM(H54))=13,LEFT(H54,6)&amp;"-"&amp;RIGHT(H54,7),TRIM(H54))</f>
        <v/>
      </c>
      <c r="CM54" s="32" t="str">
        <f>IF(MID(CL54,8,1)="3", "20", IF(MID(CL54,8,1)="4", "20", "19")) &amp; LEFT(CL54, 2) &amp; "-" &amp; MID(H54,3,2) &amp; "-" &amp; MID(H54, 5,2)</f>
        <v>19--</v>
      </c>
      <c r="CN54" s="32" t="s">
        <v>47</v>
      </c>
      <c r="CO54" s="48">
        <f>DATE(YEAR(DATEVALUE(CN54)),MONTH(DATEVALUE(CN54))+1,0)</f>
        <v>39844</v>
      </c>
      <c r="CP54" s="48" t="e">
        <f>DATE(YEAR(DATEVALUE(CN54)),MONTH(DATEVALUE(CM54)),DAY(DATEVALUE(CM54)))</f>
        <v>#VALUE!</v>
      </c>
      <c r="CQ54" s="32" t="e">
        <f>IF(CP54&lt;=CO54, YEAR(CO54)-YEAR(CM54), YEAR(CO54)-YEAR(CM54)-1)</f>
        <v>#VALUE!</v>
      </c>
      <c r="CR54" s="32">
        <f>IF(AM54="",0,IF(AM54=0,0,IF(CQ54&lt;64,ROUNDDOWN((AM54/1000)*4.5,-1),0)))</f>
        <v>0</v>
      </c>
    </row>
    <row r="55" spans="1:96" ht="19.899999999999999" hidden="1" customHeight="1">
      <c r="A55" s="75"/>
      <c r="B55" s="171"/>
      <c r="C55" s="172"/>
      <c r="D55" s="173"/>
      <c r="E55" s="174"/>
      <c r="F55" s="175"/>
      <c r="G55" s="176"/>
      <c r="H55" s="203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5"/>
      <c r="T55" s="49"/>
      <c r="U55" s="50"/>
      <c r="V55" s="50"/>
      <c r="W55" s="50"/>
      <c r="X55" s="50"/>
      <c r="Y55" s="50"/>
      <c r="Z55" s="58"/>
      <c r="AA55" s="58"/>
      <c r="AB55" s="58"/>
      <c r="AC55" s="58"/>
      <c r="AD55" s="58"/>
      <c r="AE55" s="58"/>
      <c r="AF55" s="58"/>
      <c r="AG55" s="58"/>
      <c r="AH55" s="58"/>
      <c r="AI55" s="51"/>
      <c r="AJ55" s="202"/>
      <c r="AK55" s="202"/>
      <c r="AL55" s="182"/>
      <c r="AM55" s="206">
        <f>IF(AM54="",0,ROUNDDOWN((AM54/1000)*9,-1))</f>
        <v>0</v>
      </c>
      <c r="AN55" s="207"/>
      <c r="AO55" s="207"/>
      <c r="AP55" s="208"/>
      <c r="AQ55" s="197"/>
      <c r="AR55" s="197"/>
      <c r="AS55" s="198"/>
      <c r="AT55" s="199">
        <f>IF(AT54=0,0,BC55)</f>
        <v>0</v>
      </c>
      <c r="AU55" s="200"/>
      <c r="AV55" s="201"/>
      <c r="AW55" s="192"/>
      <c r="AX55" s="193"/>
      <c r="AY55" s="193"/>
      <c r="AZ55" s="194"/>
      <c r="BA55" s="195"/>
      <c r="BB55" s="195"/>
      <c r="BC55" s="46">
        <f>SUM(BT54:CI55)</f>
        <v>0</v>
      </c>
      <c r="BD55" s="46">
        <f t="shared" ref="BD55:BS55" si="90">IF($Q54*T55&gt;100000, ROUNDDOWN(($Q54*T55-100000)*6%*45%,-1),0)</f>
        <v>0</v>
      </c>
      <c r="BE55" s="46">
        <f t="shared" si="90"/>
        <v>0</v>
      </c>
      <c r="BF55" s="46">
        <f t="shared" si="90"/>
        <v>0</v>
      </c>
      <c r="BG55" s="46">
        <f t="shared" si="90"/>
        <v>0</v>
      </c>
      <c r="BH55" s="46">
        <f t="shared" si="90"/>
        <v>0</v>
      </c>
      <c r="BI55" s="46">
        <f t="shared" si="90"/>
        <v>0</v>
      </c>
      <c r="BJ55" s="46">
        <f t="shared" si="90"/>
        <v>0</v>
      </c>
      <c r="BK55" s="46">
        <f t="shared" si="90"/>
        <v>0</v>
      </c>
      <c r="BL55" s="46">
        <f t="shared" si="90"/>
        <v>0</v>
      </c>
      <c r="BM55" s="46">
        <f t="shared" si="90"/>
        <v>0</v>
      </c>
      <c r="BN55" s="46">
        <f t="shared" si="90"/>
        <v>0</v>
      </c>
      <c r="BO55" s="46">
        <f t="shared" si="90"/>
        <v>0</v>
      </c>
      <c r="BP55" s="46">
        <f t="shared" si="90"/>
        <v>0</v>
      </c>
      <c r="BQ55" s="46">
        <f t="shared" si="90"/>
        <v>0</v>
      </c>
      <c r="BR55" s="46">
        <f t="shared" si="90"/>
        <v>0</v>
      </c>
      <c r="BS55" s="46">
        <f t="shared" si="90"/>
        <v>0</v>
      </c>
      <c r="BT55" s="46">
        <f t="shared" ref="BT55:CI55" si="91">IF($Q54*T55&gt;100000, ROUNDDOWN(($Q54*T55-100000)*6%*45%*10%,-1),0)</f>
        <v>0</v>
      </c>
      <c r="BU55" s="46">
        <f t="shared" si="91"/>
        <v>0</v>
      </c>
      <c r="BV55" s="46">
        <f t="shared" si="91"/>
        <v>0</v>
      </c>
      <c r="BW55" s="46">
        <f t="shared" si="91"/>
        <v>0</v>
      </c>
      <c r="BX55" s="46">
        <f t="shared" si="91"/>
        <v>0</v>
      </c>
      <c r="BY55" s="46">
        <f t="shared" si="91"/>
        <v>0</v>
      </c>
      <c r="BZ55" s="46">
        <f t="shared" si="91"/>
        <v>0</v>
      </c>
      <c r="CA55" s="46">
        <f t="shared" si="91"/>
        <v>0</v>
      </c>
      <c r="CB55" s="46">
        <f t="shared" si="91"/>
        <v>0</v>
      </c>
      <c r="CC55" s="46">
        <f t="shared" si="91"/>
        <v>0</v>
      </c>
      <c r="CD55" s="46">
        <f t="shared" si="91"/>
        <v>0</v>
      </c>
      <c r="CE55" s="46">
        <f t="shared" si="91"/>
        <v>0</v>
      </c>
      <c r="CF55" s="46">
        <f t="shared" si="91"/>
        <v>0</v>
      </c>
      <c r="CG55" s="46">
        <f t="shared" si="91"/>
        <v>0</v>
      </c>
      <c r="CH55" s="46">
        <f t="shared" si="91"/>
        <v>0</v>
      </c>
      <c r="CI55" s="46">
        <f t="shared" si="91"/>
        <v>0</v>
      </c>
      <c r="CL55" s="32"/>
      <c r="CM55" s="32"/>
      <c r="CN55" s="32"/>
      <c r="CO55" s="32"/>
      <c r="CP55" s="32"/>
      <c r="CQ55" s="32"/>
      <c r="CR55" s="32"/>
    </row>
    <row r="56" spans="1:96" ht="19.899999999999999" hidden="1" customHeight="1">
      <c r="A56" s="74"/>
      <c r="B56" s="157"/>
      <c r="C56" s="158"/>
      <c r="D56" s="159"/>
      <c r="E56" s="258"/>
      <c r="F56" s="239"/>
      <c r="G56" s="259"/>
      <c r="H56" s="162"/>
      <c r="I56" s="163"/>
      <c r="J56" s="163"/>
      <c r="K56" s="163"/>
      <c r="L56" s="164"/>
      <c r="M56" s="165"/>
      <c r="N56" s="165"/>
      <c r="O56" s="165"/>
      <c r="P56" s="165"/>
      <c r="Q56" s="166"/>
      <c r="R56" s="167"/>
      <c r="S56" s="168"/>
      <c r="T56" s="43"/>
      <c r="U56" s="44"/>
      <c r="V56" s="44"/>
      <c r="W56" s="44"/>
      <c r="X56" s="44"/>
      <c r="Y56" s="44"/>
      <c r="Z56" s="55"/>
      <c r="AA56" s="55"/>
      <c r="AB56" s="55"/>
      <c r="AC56" s="55"/>
      <c r="AD56" s="55"/>
      <c r="AE56" s="55"/>
      <c r="AF56" s="55"/>
      <c r="AG56" s="55"/>
      <c r="AH56" s="55"/>
      <c r="AI56" s="45"/>
      <c r="AJ56" s="169">
        <f>IF(E57="일급",8*AL56,32-COUNTBLANK(T56:AI57))</f>
        <v>0</v>
      </c>
      <c r="AK56" s="169"/>
      <c r="AL56" s="181">
        <f>SUM(T56:AI57)</f>
        <v>0</v>
      </c>
      <c r="AM56" s="183">
        <f>IF(E57="일급",AL56*Q56,IF(E57="시급",Q56*AJ56,0))</f>
        <v>0</v>
      </c>
      <c r="AN56" s="184"/>
      <c r="AO56" s="184"/>
      <c r="AP56" s="185"/>
      <c r="AQ56" s="186"/>
      <c r="AR56" s="186"/>
      <c r="AS56" s="187"/>
      <c r="AT56" s="188">
        <f>IF(BC56&lt;1000, 0, BC56)</f>
        <v>0</v>
      </c>
      <c r="AU56" s="186"/>
      <c r="AV56" s="186"/>
      <c r="AW56" s="189">
        <f>IF(AM56="",0,AM56-(AT57+AT56+AQ56+AQ57+AM57))</f>
        <v>0</v>
      </c>
      <c r="AX56" s="190"/>
      <c r="AY56" s="190"/>
      <c r="AZ56" s="191"/>
      <c r="BA56" s="195"/>
      <c r="BB56" s="195"/>
      <c r="BC56" s="46">
        <f>SUM(BD56:BS57)</f>
        <v>0</v>
      </c>
      <c r="BD56" s="46">
        <f t="shared" ref="BD56:BS56" si="92">IF($Q56*T56&gt;100000, ROUNDDOWN(($Q56*T56-100000)*6%*45%,-1),0)</f>
        <v>0</v>
      </c>
      <c r="BE56" s="46">
        <f t="shared" si="92"/>
        <v>0</v>
      </c>
      <c r="BF56" s="46">
        <f t="shared" si="92"/>
        <v>0</v>
      </c>
      <c r="BG56" s="46">
        <f t="shared" si="92"/>
        <v>0</v>
      </c>
      <c r="BH56" s="46">
        <f t="shared" si="92"/>
        <v>0</v>
      </c>
      <c r="BI56" s="46">
        <f t="shared" si="92"/>
        <v>0</v>
      </c>
      <c r="BJ56" s="46">
        <f t="shared" si="92"/>
        <v>0</v>
      </c>
      <c r="BK56" s="46">
        <f t="shared" si="92"/>
        <v>0</v>
      </c>
      <c r="BL56" s="46">
        <f t="shared" si="92"/>
        <v>0</v>
      </c>
      <c r="BM56" s="46">
        <f t="shared" si="92"/>
        <v>0</v>
      </c>
      <c r="BN56" s="46">
        <f t="shared" si="92"/>
        <v>0</v>
      </c>
      <c r="BO56" s="46">
        <f t="shared" si="92"/>
        <v>0</v>
      </c>
      <c r="BP56" s="46">
        <f t="shared" si="92"/>
        <v>0</v>
      </c>
      <c r="BQ56" s="46">
        <f t="shared" si="92"/>
        <v>0</v>
      </c>
      <c r="BR56" s="46">
        <f t="shared" si="92"/>
        <v>0</v>
      </c>
      <c r="BS56" s="46">
        <f t="shared" si="92"/>
        <v>0</v>
      </c>
      <c r="BT56" s="46">
        <f t="shared" ref="BT56:CI56" si="93">IF($Q56*T56&gt;100000, ROUNDDOWN(($Q56*T56-100000)*6%*45%*10%,-1),0)</f>
        <v>0</v>
      </c>
      <c r="BU56" s="46">
        <f t="shared" si="93"/>
        <v>0</v>
      </c>
      <c r="BV56" s="46">
        <f t="shared" si="93"/>
        <v>0</v>
      </c>
      <c r="BW56" s="46">
        <f t="shared" si="93"/>
        <v>0</v>
      </c>
      <c r="BX56" s="46">
        <f t="shared" si="93"/>
        <v>0</v>
      </c>
      <c r="BY56" s="46">
        <f t="shared" si="93"/>
        <v>0</v>
      </c>
      <c r="BZ56" s="46">
        <f t="shared" si="93"/>
        <v>0</v>
      </c>
      <c r="CA56" s="46">
        <f t="shared" si="93"/>
        <v>0</v>
      </c>
      <c r="CB56" s="46">
        <f t="shared" si="93"/>
        <v>0</v>
      </c>
      <c r="CC56" s="46">
        <f t="shared" si="93"/>
        <v>0</v>
      </c>
      <c r="CD56" s="46">
        <f t="shared" si="93"/>
        <v>0</v>
      </c>
      <c r="CE56" s="46">
        <f t="shared" si="93"/>
        <v>0</v>
      </c>
      <c r="CF56" s="46">
        <f t="shared" si="93"/>
        <v>0</v>
      </c>
      <c r="CG56" s="46">
        <f t="shared" si="93"/>
        <v>0</v>
      </c>
      <c r="CH56" s="46">
        <f t="shared" si="93"/>
        <v>0</v>
      </c>
      <c r="CI56" s="46">
        <f t="shared" si="93"/>
        <v>0</v>
      </c>
      <c r="CL56" s="32" t="str">
        <f>IF(LEN(TRIM(H56))=13,LEFT(H56,6)&amp;"-"&amp;RIGHT(H56,7),TRIM(H56))</f>
        <v/>
      </c>
      <c r="CM56" s="32" t="str">
        <f>IF(MID(CL56,8,1)="3", "20", IF(MID(CL56,8,1)="4", "20", "19")) &amp; LEFT(CL56, 2) &amp; "-" &amp; MID(H56,3,2) &amp; "-" &amp; MID(H56, 5,2)</f>
        <v>19--</v>
      </c>
      <c r="CN56" s="32" t="s">
        <v>47</v>
      </c>
      <c r="CO56" s="48">
        <f>DATE(YEAR(DATEVALUE(CN56)),MONTH(DATEVALUE(CN56))+1,0)</f>
        <v>39844</v>
      </c>
      <c r="CP56" s="48" t="e">
        <f>DATE(YEAR(DATEVALUE(CN56)),MONTH(DATEVALUE(CM56)),DAY(DATEVALUE(CM56)))</f>
        <v>#VALUE!</v>
      </c>
      <c r="CQ56" s="32" t="e">
        <f>IF(CP56&lt;=CO56, YEAR(CO56)-YEAR(CM56), YEAR(CO56)-YEAR(CM56)-1)</f>
        <v>#VALUE!</v>
      </c>
      <c r="CR56" s="32">
        <f>IF(AM56="",0,IF(AM56=0,0,IF(CQ56&lt;64,ROUNDDOWN((AM56/1000)*4.5,-1),0)))</f>
        <v>0</v>
      </c>
    </row>
    <row r="57" spans="1:96" ht="19.899999999999999" hidden="1" customHeight="1">
      <c r="A57" s="75"/>
      <c r="B57" s="171"/>
      <c r="C57" s="172"/>
      <c r="D57" s="173"/>
      <c r="E57" s="174"/>
      <c r="F57" s="175"/>
      <c r="G57" s="176"/>
      <c r="H57" s="203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5"/>
      <c r="T57" s="49"/>
      <c r="U57" s="50"/>
      <c r="V57" s="50"/>
      <c r="W57" s="50"/>
      <c r="X57" s="50"/>
      <c r="Y57" s="50"/>
      <c r="Z57" s="58"/>
      <c r="AA57" s="58"/>
      <c r="AB57" s="58"/>
      <c r="AC57" s="58"/>
      <c r="AD57" s="58"/>
      <c r="AE57" s="58"/>
      <c r="AF57" s="58"/>
      <c r="AG57" s="58"/>
      <c r="AH57" s="58"/>
      <c r="AI57" s="51"/>
      <c r="AJ57" s="202"/>
      <c r="AK57" s="202"/>
      <c r="AL57" s="182"/>
      <c r="AM57" s="206">
        <f>IF(AM56="",0,ROUNDDOWN((AM56/1000)*9,-1))</f>
        <v>0</v>
      </c>
      <c r="AN57" s="207"/>
      <c r="AO57" s="207"/>
      <c r="AP57" s="208"/>
      <c r="AQ57" s="197"/>
      <c r="AR57" s="197"/>
      <c r="AS57" s="198"/>
      <c r="AT57" s="199">
        <f>IF(AT56=0,0,BC57)</f>
        <v>0</v>
      </c>
      <c r="AU57" s="200"/>
      <c r="AV57" s="201"/>
      <c r="AW57" s="192"/>
      <c r="AX57" s="193"/>
      <c r="AY57" s="193"/>
      <c r="AZ57" s="194"/>
      <c r="BA57" s="195"/>
      <c r="BB57" s="195"/>
      <c r="BC57" s="46">
        <f>SUM(BT56:CI57)</f>
        <v>0</v>
      </c>
      <c r="BD57" s="46">
        <f t="shared" ref="BD57:BS57" si="94">IF($Q56*T57&gt;100000, ROUNDDOWN(($Q56*T57-100000)*6%*45%,-1),0)</f>
        <v>0</v>
      </c>
      <c r="BE57" s="46">
        <f t="shared" si="94"/>
        <v>0</v>
      </c>
      <c r="BF57" s="46">
        <f t="shared" si="94"/>
        <v>0</v>
      </c>
      <c r="BG57" s="46">
        <f t="shared" si="94"/>
        <v>0</v>
      </c>
      <c r="BH57" s="46">
        <f t="shared" si="94"/>
        <v>0</v>
      </c>
      <c r="BI57" s="46">
        <f t="shared" si="94"/>
        <v>0</v>
      </c>
      <c r="BJ57" s="46">
        <f t="shared" si="94"/>
        <v>0</v>
      </c>
      <c r="BK57" s="46">
        <f t="shared" si="94"/>
        <v>0</v>
      </c>
      <c r="BL57" s="46">
        <f t="shared" si="94"/>
        <v>0</v>
      </c>
      <c r="BM57" s="46">
        <f t="shared" si="94"/>
        <v>0</v>
      </c>
      <c r="BN57" s="46">
        <f t="shared" si="94"/>
        <v>0</v>
      </c>
      <c r="BO57" s="46">
        <f t="shared" si="94"/>
        <v>0</v>
      </c>
      <c r="BP57" s="46">
        <f t="shared" si="94"/>
        <v>0</v>
      </c>
      <c r="BQ57" s="46">
        <f t="shared" si="94"/>
        <v>0</v>
      </c>
      <c r="BR57" s="46">
        <f t="shared" si="94"/>
        <v>0</v>
      </c>
      <c r="BS57" s="46">
        <f t="shared" si="94"/>
        <v>0</v>
      </c>
      <c r="BT57" s="46">
        <f t="shared" ref="BT57:CI57" si="95">IF($Q56*T57&gt;100000, ROUNDDOWN(($Q56*T57-100000)*6%*45%*10%,-1),0)</f>
        <v>0</v>
      </c>
      <c r="BU57" s="46">
        <f t="shared" si="95"/>
        <v>0</v>
      </c>
      <c r="BV57" s="46">
        <f t="shared" si="95"/>
        <v>0</v>
      </c>
      <c r="BW57" s="46">
        <f t="shared" si="95"/>
        <v>0</v>
      </c>
      <c r="BX57" s="46">
        <f t="shared" si="95"/>
        <v>0</v>
      </c>
      <c r="BY57" s="46">
        <f t="shared" si="95"/>
        <v>0</v>
      </c>
      <c r="BZ57" s="46">
        <f t="shared" si="95"/>
        <v>0</v>
      </c>
      <c r="CA57" s="46">
        <f t="shared" si="95"/>
        <v>0</v>
      </c>
      <c r="CB57" s="46">
        <f t="shared" si="95"/>
        <v>0</v>
      </c>
      <c r="CC57" s="46">
        <f t="shared" si="95"/>
        <v>0</v>
      </c>
      <c r="CD57" s="46">
        <f t="shared" si="95"/>
        <v>0</v>
      </c>
      <c r="CE57" s="46">
        <f t="shared" si="95"/>
        <v>0</v>
      </c>
      <c r="CF57" s="46">
        <f t="shared" si="95"/>
        <v>0</v>
      </c>
      <c r="CG57" s="46">
        <f t="shared" si="95"/>
        <v>0</v>
      </c>
      <c r="CH57" s="46">
        <f t="shared" si="95"/>
        <v>0</v>
      </c>
      <c r="CI57" s="46">
        <f t="shared" si="95"/>
        <v>0</v>
      </c>
      <c r="CL57" s="32"/>
      <c r="CM57" s="32"/>
      <c r="CN57" s="32"/>
      <c r="CO57" s="32"/>
      <c r="CP57" s="32"/>
      <c r="CQ57" s="32"/>
      <c r="CR57" s="32"/>
    </row>
    <row r="58" spans="1:96" ht="19.899999999999999" hidden="1" customHeight="1">
      <c r="A58" s="74"/>
      <c r="B58" s="157"/>
      <c r="C58" s="158"/>
      <c r="D58" s="159"/>
      <c r="E58" s="258"/>
      <c r="F58" s="239"/>
      <c r="G58" s="259"/>
      <c r="H58" s="162"/>
      <c r="I58" s="163"/>
      <c r="J58" s="163"/>
      <c r="K58" s="163"/>
      <c r="L58" s="164"/>
      <c r="M58" s="165"/>
      <c r="N58" s="165"/>
      <c r="O58" s="165"/>
      <c r="P58" s="165"/>
      <c r="Q58" s="166"/>
      <c r="R58" s="167"/>
      <c r="S58" s="168"/>
      <c r="T58" s="43"/>
      <c r="U58" s="44"/>
      <c r="V58" s="44"/>
      <c r="W58" s="44"/>
      <c r="X58" s="44"/>
      <c r="Y58" s="44"/>
      <c r="Z58" s="55"/>
      <c r="AA58" s="55"/>
      <c r="AB58" s="55"/>
      <c r="AC58" s="55"/>
      <c r="AD58" s="55"/>
      <c r="AE58" s="55"/>
      <c r="AF58" s="55"/>
      <c r="AG58" s="55"/>
      <c r="AH58" s="55"/>
      <c r="AI58" s="45"/>
      <c r="AJ58" s="169">
        <f>IF(E59="일급",8*AL58,32-COUNTBLANK(T58:AI59))</f>
        <v>0</v>
      </c>
      <c r="AK58" s="169"/>
      <c r="AL58" s="181">
        <f>SUM(T58:AI59)</f>
        <v>0</v>
      </c>
      <c r="AM58" s="183">
        <f>IF(E59="일급",AL58*Q58,IF(E59="시급",Q58*AJ58,0))</f>
        <v>0</v>
      </c>
      <c r="AN58" s="184"/>
      <c r="AO58" s="184"/>
      <c r="AP58" s="185"/>
      <c r="AQ58" s="186"/>
      <c r="AR58" s="186"/>
      <c r="AS58" s="187"/>
      <c r="AT58" s="188">
        <f>IF(BC58&lt;1000, 0, BC58)</f>
        <v>0</v>
      </c>
      <c r="AU58" s="186"/>
      <c r="AV58" s="186"/>
      <c r="AW58" s="189">
        <f>IF(AM58="",0,AM58-(AT59+AT58+AQ58+AQ59+AM59))</f>
        <v>0</v>
      </c>
      <c r="AX58" s="190"/>
      <c r="AY58" s="190"/>
      <c r="AZ58" s="191"/>
      <c r="BA58" s="195"/>
      <c r="BB58" s="195"/>
      <c r="BC58" s="46">
        <f>SUM(BD58:BS59)</f>
        <v>0</v>
      </c>
      <c r="BD58" s="46">
        <f t="shared" ref="BD58:BS58" si="96">IF($Q58*T58&gt;100000, ROUNDDOWN(($Q58*T58-100000)*6%*45%,-1),0)</f>
        <v>0</v>
      </c>
      <c r="BE58" s="46">
        <f t="shared" si="96"/>
        <v>0</v>
      </c>
      <c r="BF58" s="46">
        <f t="shared" si="96"/>
        <v>0</v>
      </c>
      <c r="BG58" s="46">
        <f t="shared" si="96"/>
        <v>0</v>
      </c>
      <c r="BH58" s="46">
        <f t="shared" si="96"/>
        <v>0</v>
      </c>
      <c r="BI58" s="46">
        <f t="shared" si="96"/>
        <v>0</v>
      </c>
      <c r="BJ58" s="46">
        <f t="shared" si="96"/>
        <v>0</v>
      </c>
      <c r="BK58" s="46">
        <f t="shared" si="96"/>
        <v>0</v>
      </c>
      <c r="BL58" s="46">
        <f t="shared" si="96"/>
        <v>0</v>
      </c>
      <c r="BM58" s="46">
        <f t="shared" si="96"/>
        <v>0</v>
      </c>
      <c r="BN58" s="46">
        <f t="shared" si="96"/>
        <v>0</v>
      </c>
      <c r="BO58" s="46">
        <f t="shared" si="96"/>
        <v>0</v>
      </c>
      <c r="BP58" s="46">
        <f t="shared" si="96"/>
        <v>0</v>
      </c>
      <c r="BQ58" s="46">
        <f t="shared" si="96"/>
        <v>0</v>
      </c>
      <c r="BR58" s="46">
        <f t="shared" si="96"/>
        <v>0</v>
      </c>
      <c r="BS58" s="46">
        <f t="shared" si="96"/>
        <v>0</v>
      </c>
      <c r="BT58" s="46">
        <f t="shared" ref="BT58:CI58" si="97">IF($Q58*T58&gt;100000, ROUNDDOWN(($Q58*T58-100000)*6%*45%*10%,-1),0)</f>
        <v>0</v>
      </c>
      <c r="BU58" s="46">
        <f t="shared" si="97"/>
        <v>0</v>
      </c>
      <c r="BV58" s="46">
        <f t="shared" si="97"/>
        <v>0</v>
      </c>
      <c r="BW58" s="46">
        <f t="shared" si="97"/>
        <v>0</v>
      </c>
      <c r="BX58" s="46">
        <f t="shared" si="97"/>
        <v>0</v>
      </c>
      <c r="BY58" s="46">
        <f t="shared" si="97"/>
        <v>0</v>
      </c>
      <c r="BZ58" s="46">
        <f t="shared" si="97"/>
        <v>0</v>
      </c>
      <c r="CA58" s="46">
        <f t="shared" si="97"/>
        <v>0</v>
      </c>
      <c r="CB58" s="46">
        <f t="shared" si="97"/>
        <v>0</v>
      </c>
      <c r="CC58" s="46">
        <f t="shared" si="97"/>
        <v>0</v>
      </c>
      <c r="CD58" s="46">
        <f t="shared" si="97"/>
        <v>0</v>
      </c>
      <c r="CE58" s="46">
        <f t="shared" si="97"/>
        <v>0</v>
      </c>
      <c r="CF58" s="46">
        <f t="shared" si="97"/>
        <v>0</v>
      </c>
      <c r="CG58" s="46">
        <f t="shared" si="97"/>
        <v>0</v>
      </c>
      <c r="CH58" s="46">
        <f t="shared" si="97"/>
        <v>0</v>
      </c>
      <c r="CI58" s="46">
        <f t="shared" si="97"/>
        <v>0</v>
      </c>
      <c r="CL58" s="32" t="str">
        <f>IF(LEN(TRIM(H58))=13,LEFT(H58,6)&amp;"-"&amp;RIGHT(H58,7),TRIM(H58))</f>
        <v/>
      </c>
      <c r="CM58" s="32" t="str">
        <f>IF(MID(CL58,8,1)="3", "20", IF(MID(CL58,8,1)="4", "20", "19")) &amp; LEFT(CL58, 2) &amp; "-" &amp; MID(H58,3,2) &amp; "-" &amp; MID(H58, 5,2)</f>
        <v>19--</v>
      </c>
      <c r="CN58" s="32" t="s">
        <v>47</v>
      </c>
      <c r="CO58" s="48">
        <f>DATE(YEAR(DATEVALUE(CN58)),MONTH(DATEVALUE(CN58))+1,0)</f>
        <v>39844</v>
      </c>
      <c r="CP58" s="48" t="e">
        <f>DATE(YEAR(DATEVALUE(CN58)),MONTH(DATEVALUE(CM58)),DAY(DATEVALUE(CM58)))</f>
        <v>#VALUE!</v>
      </c>
      <c r="CQ58" s="32" t="e">
        <f>IF(CP58&lt;=CO58, YEAR(CO58)-YEAR(CM58), YEAR(CO58)-YEAR(CM58)-1)</f>
        <v>#VALUE!</v>
      </c>
      <c r="CR58" s="32">
        <f>IF(AM58="",0,IF(AM58=0,0,IF(CQ58&lt;64,ROUNDDOWN((AM58/1000)*4.5,-1),0)))</f>
        <v>0</v>
      </c>
    </row>
    <row r="59" spans="1:96" ht="19.899999999999999" hidden="1" customHeight="1">
      <c r="A59" s="75"/>
      <c r="B59" s="171"/>
      <c r="C59" s="172"/>
      <c r="D59" s="173"/>
      <c r="E59" s="174"/>
      <c r="F59" s="175"/>
      <c r="G59" s="176"/>
      <c r="H59" s="203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5"/>
      <c r="T59" s="49"/>
      <c r="U59" s="50"/>
      <c r="V59" s="50"/>
      <c r="W59" s="50"/>
      <c r="X59" s="50"/>
      <c r="Y59" s="50"/>
      <c r="Z59" s="58"/>
      <c r="AA59" s="58"/>
      <c r="AB59" s="58"/>
      <c r="AC59" s="58"/>
      <c r="AD59" s="58"/>
      <c r="AE59" s="58"/>
      <c r="AF59" s="58"/>
      <c r="AG59" s="58"/>
      <c r="AH59" s="58"/>
      <c r="AI59" s="51"/>
      <c r="AJ59" s="202"/>
      <c r="AK59" s="202"/>
      <c r="AL59" s="182"/>
      <c r="AM59" s="206">
        <f>IF(AM58="",0,ROUNDDOWN((AM58/1000)*9,-1))</f>
        <v>0</v>
      </c>
      <c r="AN59" s="207"/>
      <c r="AO59" s="207"/>
      <c r="AP59" s="208"/>
      <c r="AQ59" s="197"/>
      <c r="AR59" s="197"/>
      <c r="AS59" s="198"/>
      <c r="AT59" s="199">
        <f>IF(AT58=0,0,BC59)</f>
        <v>0</v>
      </c>
      <c r="AU59" s="200"/>
      <c r="AV59" s="201"/>
      <c r="AW59" s="192"/>
      <c r="AX59" s="193"/>
      <c r="AY59" s="193"/>
      <c r="AZ59" s="194"/>
      <c r="BA59" s="195"/>
      <c r="BB59" s="195"/>
      <c r="BC59" s="46">
        <f>SUM(BT58:CI59)</f>
        <v>0</v>
      </c>
      <c r="BD59" s="46">
        <f t="shared" ref="BD59:BS59" si="98">IF($Q58*T59&gt;100000, ROUNDDOWN(($Q58*T59-100000)*6%*45%,-1),0)</f>
        <v>0</v>
      </c>
      <c r="BE59" s="46">
        <f t="shared" si="98"/>
        <v>0</v>
      </c>
      <c r="BF59" s="46">
        <f t="shared" si="98"/>
        <v>0</v>
      </c>
      <c r="BG59" s="46">
        <f t="shared" si="98"/>
        <v>0</v>
      </c>
      <c r="BH59" s="46">
        <f t="shared" si="98"/>
        <v>0</v>
      </c>
      <c r="BI59" s="46">
        <f t="shared" si="98"/>
        <v>0</v>
      </c>
      <c r="BJ59" s="46">
        <f t="shared" si="98"/>
        <v>0</v>
      </c>
      <c r="BK59" s="46">
        <f t="shared" si="98"/>
        <v>0</v>
      </c>
      <c r="BL59" s="46">
        <f t="shared" si="98"/>
        <v>0</v>
      </c>
      <c r="BM59" s="46">
        <f t="shared" si="98"/>
        <v>0</v>
      </c>
      <c r="BN59" s="46">
        <f t="shared" si="98"/>
        <v>0</v>
      </c>
      <c r="BO59" s="46">
        <f t="shared" si="98"/>
        <v>0</v>
      </c>
      <c r="BP59" s="46">
        <f t="shared" si="98"/>
        <v>0</v>
      </c>
      <c r="BQ59" s="46">
        <f t="shared" si="98"/>
        <v>0</v>
      </c>
      <c r="BR59" s="46">
        <f t="shared" si="98"/>
        <v>0</v>
      </c>
      <c r="BS59" s="46">
        <f t="shared" si="98"/>
        <v>0</v>
      </c>
      <c r="BT59" s="46">
        <f t="shared" ref="BT59:CI59" si="99">IF($Q58*T59&gt;100000, ROUNDDOWN(($Q58*T59-100000)*6%*45%*10%,-1),0)</f>
        <v>0</v>
      </c>
      <c r="BU59" s="46">
        <f t="shared" si="99"/>
        <v>0</v>
      </c>
      <c r="BV59" s="46">
        <f t="shared" si="99"/>
        <v>0</v>
      </c>
      <c r="BW59" s="46">
        <f t="shared" si="99"/>
        <v>0</v>
      </c>
      <c r="BX59" s="46">
        <f t="shared" si="99"/>
        <v>0</v>
      </c>
      <c r="BY59" s="46">
        <f t="shared" si="99"/>
        <v>0</v>
      </c>
      <c r="BZ59" s="46">
        <f t="shared" si="99"/>
        <v>0</v>
      </c>
      <c r="CA59" s="46">
        <f t="shared" si="99"/>
        <v>0</v>
      </c>
      <c r="CB59" s="46">
        <f t="shared" si="99"/>
        <v>0</v>
      </c>
      <c r="CC59" s="46">
        <f t="shared" si="99"/>
        <v>0</v>
      </c>
      <c r="CD59" s="46">
        <f t="shared" si="99"/>
        <v>0</v>
      </c>
      <c r="CE59" s="46">
        <f t="shared" si="99"/>
        <v>0</v>
      </c>
      <c r="CF59" s="46">
        <f t="shared" si="99"/>
        <v>0</v>
      </c>
      <c r="CG59" s="46">
        <f t="shared" si="99"/>
        <v>0</v>
      </c>
      <c r="CH59" s="46">
        <f t="shared" si="99"/>
        <v>0</v>
      </c>
      <c r="CI59" s="46">
        <f t="shared" si="99"/>
        <v>0</v>
      </c>
      <c r="CL59" s="32"/>
      <c r="CM59" s="32"/>
      <c r="CN59" s="32"/>
      <c r="CO59" s="32"/>
      <c r="CP59" s="32"/>
      <c r="CQ59" s="32"/>
      <c r="CR59" s="32"/>
    </row>
    <row r="60" spans="1:96" ht="19.899999999999999" hidden="1" customHeight="1">
      <c r="A60" s="74"/>
      <c r="B60" s="157"/>
      <c r="C60" s="158"/>
      <c r="D60" s="159"/>
      <c r="E60" s="258"/>
      <c r="F60" s="239"/>
      <c r="G60" s="259"/>
      <c r="H60" s="162"/>
      <c r="I60" s="163"/>
      <c r="J60" s="163"/>
      <c r="K60" s="163"/>
      <c r="L60" s="164"/>
      <c r="M60" s="165"/>
      <c r="N60" s="165"/>
      <c r="O60" s="165"/>
      <c r="P60" s="165"/>
      <c r="Q60" s="166"/>
      <c r="R60" s="167"/>
      <c r="S60" s="168"/>
      <c r="T60" s="43"/>
      <c r="U60" s="44"/>
      <c r="V60" s="44"/>
      <c r="W60" s="44"/>
      <c r="X60" s="44"/>
      <c r="Y60" s="44"/>
      <c r="Z60" s="55"/>
      <c r="AA60" s="55"/>
      <c r="AB60" s="55"/>
      <c r="AC60" s="55"/>
      <c r="AD60" s="55"/>
      <c r="AE60" s="55"/>
      <c r="AF60" s="55"/>
      <c r="AG60" s="55"/>
      <c r="AH60" s="55"/>
      <c r="AI60" s="45"/>
      <c r="AJ60" s="169">
        <f>IF(E61="일급",8*AL60,32-COUNTBLANK(T60:AI61))</f>
        <v>0</v>
      </c>
      <c r="AK60" s="169"/>
      <c r="AL60" s="181">
        <f>SUM(T60:AI61)</f>
        <v>0</v>
      </c>
      <c r="AM60" s="183"/>
      <c r="AN60" s="184"/>
      <c r="AO60" s="184"/>
      <c r="AP60" s="185"/>
      <c r="AQ60" s="186"/>
      <c r="AR60" s="186"/>
      <c r="AS60" s="187"/>
      <c r="AT60" s="188">
        <f>IF(BC60&lt;1000, 0, BC60)</f>
        <v>0</v>
      </c>
      <c r="AU60" s="186"/>
      <c r="AV60" s="186"/>
      <c r="AW60" s="189">
        <f>IF(AM60="",0,AM60-(AT61+AT60+AQ60+AQ61+AM61))</f>
        <v>0</v>
      </c>
      <c r="AX60" s="190"/>
      <c r="AY60" s="190"/>
      <c r="AZ60" s="191"/>
      <c r="BA60" s="195"/>
      <c r="BB60" s="195"/>
      <c r="BC60" s="46">
        <f>SUM(BD60:BS61)</f>
        <v>0</v>
      </c>
      <c r="BD60" s="46">
        <f t="shared" ref="BD60:BS60" si="100">IF($Q60*T60&gt;100000, ROUNDDOWN(($Q60*T60-100000)*6%*45%,-1),0)</f>
        <v>0</v>
      </c>
      <c r="BE60" s="46">
        <f t="shared" si="100"/>
        <v>0</v>
      </c>
      <c r="BF60" s="46">
        <f t="shared" si="100"/>
        <v>0</v>
      </c>
      <c r="BG60" s="46">
        <f t="shared" si="100"/>
        <v>0</v>
      </c>
      <c r="BH60" s="46">
        <f t="shared" si="100"/>
        <v>0</v>
      </c>
      <c r="BI60" s="46">
        <f t="shared" si="100"/>
        <v>0</v>
      </c>
      <c r="BJ60" s="46">
        <f t="shared" si="100"/>
        <v>0</v>
      </c>
      <c r="BK60" s="46">
        <f t="shared" si="100"/>
        <v>0</v>
      </c>
      <c r="BL60" s="46">
        <f t="shared" si="100"/>
        <v>0</v>
      </c>
      <c r="BM60" s="46">
        <f t="shared" si="100"/>
        <v>0</v>
      </c>
      <c r="BN60" s="46">
        <f t="shared" si="100"/>
        <v>0</v>
      </c>
      <c r="BO60" s="46">
        <f t="shared" si="100"/>
        <v>0</v>
      </c>
      <c r="BP60" s="46">
        <f t="shared" si="100"/>
        <v>0</v>
      </c>
      <c r="BQ60" s="46">
        <f t="shared" si="100"/>
        <v>0</v>
      </c>
      <c r="BR60" s="46">
        <f t="shared" si="100"/>
        <v>0</v>
      </c>
      <c r="BS60" s="46">
        <f t="shared" si="100"/>
        <v>0</v>
      </c>
      <c r="BT60" s="46">
        <f t="shared" ref="BT60:CI60" si="101">IF($Q60*T60&gt;100000, ROUNDDOWN(($Q60*T60-100000)*6%*45%*10%,-1),0)</f>
        <v>0</v>
      </c>
      <c r="BU60" s="46">
        <f t="shared" si="101"/>
        <v>0</v>
      </c>
      <c r="BV60" s="46">
        <f t="shared" si="101"/>
        <v>0</v>
      </c>
      <c r="BW60" s="46">
        <f t="shared" si="101"/>
        <v>0</v>
      </c>
      <c r="BX60" s="46">
        <f t="shared" si="101"/>
        <v>0</v>
      </c>
      <c r="BY60" s="46">
        <f t="shared" si="101"/>
        <v>0</v>
      </c>
      <c r="BZ60" s="46">
        <f t="shared" si="101"/>
        <v>0</v>
      </c>
      <c r="CA60" s="46">
        <f t="shared" si="101"/>
        <v>0</v>
      </c>
      <c r="CB60" s="46">
        <f t="shared" si="101"/>
        <v>0</v>
      </c>
      <c r="CC60" s="46">
        <f t="shared" si="101"/>
        <v>0</v>
      </c>
      <c r="CD60" s="46">
        <f t="shared" si="101"/>
        <v>0</v>
      </c>
      <c r="CE60" s="46">
        <f t="shared" si="101"/>
        <v>0</v>
      </c>
      <c r="CF60" s="46">
        <f t="shared" si="101"/>
        <v>0</v>
      </c>
      <c r="CG60" s="46">
        <f t="shared" si="101"/>
        <v>0</v>
      </c>
      <c r="CH60" s="46">
        <f t="shared" si="101"/>
        <v>0</v>
      </c>
      <c r="CI60" s="46">
        <f t="shared" si="101"/>
        <v>0</v>
      </c>
      <c r="CL60" s="32" t="str">
        <f>IF(LEN(TRIM(H60))=13,LEFT(H60,6)&amp;"-"&amp;RIGHT(H60,7),TRIM(H60))</f>
        <v/>
      </c>
      <c r="CM60" s="32" t="str">
        <f>IF(MID(CL60,8,1)="3", "20", IF(MID(CL60,8,1)="4", "20", "19")) &amp; LEFT(CL60, 2) &amp; "-" &amp; MID(H60,3,2) &amp; "-" &amp; MID(H60, 5,2)</f>
        <v>19--</v>
      </c>
      <c r="CN60" s="32" t="s">
        <v>47</v>
      </c>
      <c r="CO60" s="48">
        <f>DATE(YEAR(DATEVALUE(CN60)),MONTH(DATEVALUE(CN60))+1,0)</f>
        <v>39844</v>
      </c>
      <c r="CP60" s="48" t="e">
        <f>DATE(YEAR(DATEVALUE(CN60)),MONTH(DATEVALUE(CM60)),DAY(DATEVALUE(CM60)))</f>
        <v>#VALUE!</v>
      </c>
      <c r="CQ60" s="32" t="e">
        <f>IF(CP60&lt;=CO60, YEAR(CO60)-YEAR(CM60), YEAR(CO60)-YEAR(CM60)-1)</f>
        <v>#VALUE!</v>
      </c>
      <c r="CR60" s="32">
        <f>IF(AM60="",0,IF(AM60=0,0,IF(CQ60&lt;64,ROUNDDOWN((AM60/1000)*4.5,-1),0)))</f>
        <v>0</v>
      </c>
    </row>
    <row r="61" spans="1:96" ht="19.899999999999999" hidden="1" customHeight="1">
      <c r="A61" s="75"/>
      <c r="B61" s="171"/>
      <c r="C61" s="172"/>
      <c r="D61" s="173"/>
      <c r="E61" s="174"/>
      <c r="F61" s="175"/>
      <c r="G61" s="176"/>
      <c r="H61" s="203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5"/>
      <c r="T61" s="49"/>
      <c r="U61" s="50"/>
      <c r="V61" s="50"/>
      <c r="W61" s="50"/>
      <c r="X61" s="50"/>
      <c r="Y61" s="50"/>
      <c r="Z61" s="58"/>
      <c r="AA61" s="58"/>
      <c r="AB61" s="58"/>
      <c r="AC61" s="58"/>
      <c r="AD61" s="58"/>
      <c r="AE61" s="58"/>
      <c r="AF61" s="58"/>
      <c r="AG61" s="58"/>
      <c r="AH61" s="58"/>
      <c r="AI61" s="51"/>
      <c r="AJ61" s="202"/>
      <c r="AK61" s="202"/>
      <c r="AL61" s="182"/>
      <c r="AM61" s="206">
        <f>IF(AM60="",0,ROUNDDOWN((AM60/1000)*9,-1))</f>
        <v>0</v>
      </c>
      <c r="AN61" s="207"/>
      <c r="AO61" s="207"/>
      <c r="AP61" s="208"/>
      <c r="AQ61" s="197"/>
      <c r="AR61" s="197"/>
      <c r="AS61" s="198"/>
      <c r="AT61" s="199">
        <f>IF(AT60=0,0,BC61)</f>
        <v>0</v>
      </c>
      <c r="AU61" s="200"/>
      <c r="AV61" s="201"/>
      <c r="AW61" s="192"/>
      <c r="AX61" s="193"/>
      <c r="AY61" s="193"/>
      <c r="AZ61" s="194"/>
      <c r="BA61" s="195"/>
      <c r="BB61" s="195"/>
      <c r="BC61" s="46">
        <f>SUM(BT60:CI61)</f>
        <v>0</v>
      </c>
      <c r="BD61" s="46">
        <f t="shared" ref="BD61:BS61" si="102">IF($Q60*T61&gt;100000, ROUNDDOWN(($Q60*T61-100000)*6%*45%,-1),0)</f>
        <v>0</v>
      </c>
      <c r="BE61" s="46">
        <f t="shared" si="102"/>
        <v>0</v>
      </c>
      <c r="BF61" s="46">
        <f t="shared" si="102"/>
        <v>0</v>
      </c>
      <c r="BG61" s="46">
        <f t="shared" si="102"/>
        <v>0</v>
      </c>
      <c r="BH61" s="46">
        <f t="shared" si="102"/>
        <v>0</v>
      </c>
      <c r="BI61" s="46">
        <f t="shared" si="102"/>
        <v>0</v>
      </c>
      <c r="BJ61" s="46">
        <f t="shared" si="102"/>
        <v>0</v>
      </c>
      <c r="BK61" s="46">
        <f t="shared" si="102"/>
        <v>0</v>
      </c>
      <c r="BL61" s="46">
        <f t="shared" si="102"/>
        <v>0</v>
      </c>
      <c r="BM61" s="46">
        <f t="shared" si="102"/>
        <v>0</v>
      </c>
      <c r="BN61" s="46">
        <f t="shared" si="102"/>
        <v>0</v>
      </c>
      <c r="BO61" s="46">
        <f t="shared" si="102"/>
        <v>0</v>
      </c>
      <c r="BP61" s="46">
        <f t="shared" si="102"/>
        <v>0</v>
      </c>
      <c r="BQ61" s="46">
        <f t="shared" si="102"/>
        <v>0</v>
      </c>
      <c r="BR61" s="46">
        <f t="shared" si="102"/>
        <v>0</v>
      </c>
      <c r="BS61" s="46">
        <f t="shared" si="102"/>
        <v>0</v>
      </c>
      <c r="BT61" s="46">
        <f t="shared" ref="BT61:CI61" si="103">IF($Q60*T61&gt;100000, ROUNDDOWN(($Q60*T61-100000)*6%*45%*10%,-1),0)</f>
        <v>0</v>
      </c>
      <c r="BU61" s="46">
        <f t="shared" si="103"/>
        <v>0</v>
      </c>
      <c r="BV61" s="46">
        <f t="shared" si="103"/>
        <v>0</v>
      </c>
      <c r="BW61" s="46">
        <f t="shared" si="103"/>
        <v>0</v>
      </c>
      <c r="BX61" s="46">
        <f t="shared" si="103"/>
        <v>0</v>
      </c>
      <c r="BY61" s="46">
        <f t="shared" si="103"/>
        <v>0</v>
      </c>
      <c r="BZ61" s="46">
        <f t="shared" si="103"/>
        <v>0</v>
      </c>
      <c r="CA61" s="46">
        <f t="shared" si="103"/>
        <v>0</v>
      </c>
      <c r="CB61" s="46">
        <f t="shared" si="103"/>
        <v>0</v>
      </c>
      <c r="CC61" s="46">
        <f t="shared" si="103"/>
        <v>0</v>
      </c>
      <c r="CD61" s="46">
        <f t="shared" si="103"/>
        <v>0</v>
      </c>
      <c r="CE61" s="46">
        <f t="shared" si="103"/>
        <v>0</v>
      </c>
      <c r="CF61" s="46">
        <f t="shared" si="103"/>
        <v>0</v>
      </c>
      <c r="CG61" s="46">
        <f t="shared" si="103"/>
        <v>0</v>
      </c>
      <c r="CH61" s="46">
        <f t="shared" si="103"/>
        <v>0</v>
      </c>
      <c r="CI61" s="46">
        <f t="shared" si="103"/>
        <v>0</v>
      </c>
      <c r="CL61" s="32"/>
      <c r="CM61" s="32"/>
      <c r="CN61" s="32"/>
      <c r="CO61" s="32"/>
      <c r="CP61" s="32"/>
      <c r="CQ61" s="32"/>
      <c r="CR61" s="32"/>
    </row>
    <row r="62" spans="1:96" ht="19.899999999999999" hidden="1" customHeight="1">
      <c r="A62" s="74"/>
      <c r="B62" s="157"/>
      <c r="C62" s="158"/>
      <c r="D62" s="159"/>
      <c r="E62" s="258"/>
      <c r="F62" s="239"/>
      <c r="G62" s="259"/>
      <c r="H62" s="162"/>
      <c r="I62" s="163"/>
      <c r="J62" s="163"/>
      <c r="K62" s="163"/>
      <c r="L62" s="164"/>
      <c r="M62" s="165"/>
      <c r="N62" s="165"/>
      <c r="O62" s="165"/>
      <c r="P62" s="165"/>
      <c r="Q62" s="166"/>
      <c r="R62" s="167"/>
      <c r="S62" s="168"/>
      <c r="T62" s="43"/>
      <c r="U62" s="44"/>
      <c r="V62" s="44"/>
      <c r="W62" s="44"/>
      <c r="X62" s="44"/>
      <c r="Y62" s="44"/>
      <c r="Z62" s="55"/>
      <c r="AA62" s="55"/>
      <c r="AB62" s="55"/>
      <c r="AC62" s="55"/>
      <c r="AD62" s="55"/>
      <c r="AE62" s="55"/>
      <c r="AF62" s="55"/>
      <c r="AG62" s="55"/>
      <c r="AH62" s="55"/>
      <c r="AI62" s="45"/>
      <c r="AJ62" s="169">
        <f>IF(E63="일급",8*AL62,32-COUNTBLANK(T62:AI63))</f>
        <v>0</v>
      </c>
      <c r="AK62" s="169"/>
      <c r="AL62" s="181">
        <f>SUM(T62:AI63)</f>
        <v>0</v>
      </c>
      <c r="AM62" s="183">
        <f>IF(E63="일급",AL62*Q62,IF(E63="시급",Q62*AJ62,0))</f>
        <v>0</v>
      </c>
      <c r="AN62" s="184"/>
      <c r="AO62" s="184"/>
      <c r="AP62" s="185"/>
      <c r="AQ62" s="186"/>
      <c r="AR62" s="186"/>
      <c r="AS62" s="187"/>
      <c r="AT62" s="188">
        <f>IF(BC62&lt;1000, 0, BC62)</f>
        <v>0</v>
      </c>
      <c r="AU62" s="186"/>
      <c r="AV62" s="186"/>
      <c r="AW62" s="189">
        <f>IF(AM62="",0,AM62-(AT63+AT62+AQ62+AQ63+AM63))</f>
        <v>0</v>
      </c>
      <c r="AX62" s="190"/>
      <c r="AY62" s="190"/>
      <c r="AZ62" s="191"/>
      <c r="BA62" s="195"/>
      <c r="BB62" s="195"/>
      <c r="BC62" s="46">
        <f>SUM(BD62:BS63)</f>
        <v>0</v>
      </c>
      <c r="BD62" s="46">
        <f t="shared" ref="BD62:BS62" si="104">IF($Q62*T62&gt;100000, ROUNDDOWN(($Q62*T62-100000)*6%*45%,-1),0)</f>
        <v>0</v>
      </c>
      <c r="BE62" s="46">
        <f t="shared" si="104"/>
        <v>0</v>
      </c>
      <c r="BF62" s="46">
        <f t="shared" si="104"/>
        <v>0</v>
      </c>
      <c r="BG62" s="46">
        <f t="shared" si="104"/>
        <v>0</v>
      </c>
      <c r="BH62" s="46">
        <f t="shared" si="104"/>
        <v>0</v>
      </c>
      <c r="BI62" s="46">
        <f t="shared" si="104"/>
        <v>0</v>
      </c>
      <c r="BJ62" s="46">
        <f t="shared" si="104"/>
        <v>0</v>
      </c>
      <c r="BK62" s="46">
        <f t="shared" si="104"/>
        <v>0</v>
      </c>
      <c r="BL62" s="46">
        <f t="shared" si="104"/>
        <v>0</v>
      </c>
      <c r="BM62" s="46">
        <f t="shared" si="104"/>
        <v>0</v>
      </c>
      <c r="BN62" s="46">
        <f t="shared" si="104"/>
        <v>0</v>
      </c>
      <c r="BO62" s="46">
        <f t="shared" si="104"/>
        <v>0</v>
      </c>
      <c r="BP62" s="46">
        <f t="shared" si="104"/>
        <v>0</v>
      </c>
      <c r="BQ62" s="46">
        <f t="shared" si="104"/>
        <v>0</v>
      </c>
      <c r="BR62" s="46">
        <f t="shared" si="104"/>
        <v>0</v>
      </c>
      <c r="BS62" s="46">
        <f t="shared" si="104"/>
        <v>0</v>
      </c>
      <c r="BT62" s="46">
        <f t="shared" ref="BT62:CI62" si="105">IF($Q62*T62&gt;100000, ROUNDDOWN(($Q62*T62-100000)*6%*45%*10%,-1),0)</f>
        <v>0</v>
      </c>
      <c r="BU62" s="46">
        <f t="shared" si="105"/>
        <v>0</v>
      </c>
      <c r="BV62" s="46">
        <f t="shared" si="105"/>
        <v>0</v>
      </c>
      <c r="BW62" s="46">
        <f t="shared" si="105"/>
        <v>0</v>
      </c>
      <c r="BX62" s="46">
        <f t="shared" si="105"/>
        <v>0</v>
      </c>
      <c r="BY62" s="46">
        <f t="shared" si="105"/>
        <v>0</v>
      </c>
      <c r="BZ62" s="46">
        <f t="shared" si="105"/>
        <v>0</v>
      </c>
      <c r="CA62" s="46">
        <f t="shared" si="105"/>
        <v>0</v>
      </c>
      <c r="CB62" s="46">
        <f t="shared" si="105"/>
        <v>0</v>
      </c>
      <c r="CC62" s="46">
        <f t="shared" si="105"/>
        <v>0</v>
      </c>
      <c r="CD62" s="46">
        <f t="shared" si="105"/>
        <v>0</v>
      </c>
      <c r="CE62" s="46">
        <f t="shared" si="105"/>
        <v>0</v>
      </c>
      <c r="CF62" s="46">
        <f t="shared" si="105"/>
        <v>0</v>
      </c>
      <c r="CG62" s="46">
        <f t="shared" si="105"/>
        <v>0</v>
      </c>
      <c r="CH62" s="46">
        <f t="shared" si="105"/>
        <v>0</v>
      </c>
      <c r="CI62" s="46">
        <f t="shared" si="105"/>
        <v>0</v>
      </c>
      <c r="CL62" s="32" t="str">
        <f>IF(LEN(TRIM(H62))=13,LEFT(H62,6)&amp;"-"&amp;RIGHT(H62,7),TRIM(H62))</f>
        <v/>
      </c>
      <c r="CM62" s="32" t="str">
        <f>IF(MID(CL62,8,1)="3", "20", IF(MID(CL62,8,1)="4", "20", "19")) &amp; LEFT(CL62, 2) &amp; "-" &amp; MID(H62,3,2) &amp; "-" &amp; MID(H62, 5,2)</f>
        <v>19--</v>
      </c>
      <c r="CN62" s="32" t="s">
        <v>47</v>
      </c>
      <c r="CO62" s="48">
        <f>DATE(YEAR(DATEVALUE(CN62)),MONTH(DATEVALUE(CN62))+1,0)</f>
        <v>39844</v>
      </c>
      <c r="CP62" s="48" t="e">
        <f>DATE(YEAR(DATEVALUE(CN62)),MONTH(DATEVALUE(CM62)),DAY(DATEVALUE(CM62)))</f>
        <v>#VALUE!</v>
      </c>
      <c r="CQ62" s="32" t="e">
        <f>IF(CP62&lt;=CO62, YEAR(CO62)-YEAR(CM62), YEAR(CO62)-YEAR(CM62)-1)</f>
        <v>#VALUE!</v>
      </c>
      <c r="CR62" s="32">
        <f>IF(AM62="",0,IF(AM62=0,0,IF(CQ62&lt;64,ROUNDDOWN((AM62/1000)*4.5,-1),0)))</f>
        <v>0</v>
      </c>
    </row>
    <row r="63" spans="1:96" ht="19.899999999999999" hidden="1" customHeight="1">
      <c r="A63" s="75"/>
      <c r="B63" s="171"/>
      <c r="C63" s="172"/>
      <c r="D63" s="173"/>
      <c r="E63" s="174"/>
      <c r="F63" s="175"/>
      <c r="G63" s="176"/>
      <c r="H63" s="203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5"/>
      <c r="T63" s="49"/>
      <c r="U63" s="50"/>
      <c r="V63" s="50"/>
      <c r="W63" s="50"/>
      <c r="X63" s="50"/>
      <c r="Y63" s="50"/>
      <c r="Z63" s="58"/>
      <c r="AA63" s="58"/>
      <c r="AB63" s="58"/>
      <c r="AC63" s="58"/>
      <c r="AD63" s="58"/>
      <c r="AE63" s="58"/>
      <c r="AF63" s="58"/>
      <c r="AG63" s="58"/>
      <c r="AH63" s="58"/>
      <c r="AI63" s="51"/>
      <c r="AJ63" s="202"/>
      <c r="AK63" s="202"/>
      <c r="AL63" s="182"/>
      <c r="AM63" s="206">
        <f>IF(AM62="",0,ROUNDDOWN((AM62/1000)*9,-1))</f>
        <v>0</v>
      </c>
      <c r="AN63" s="207"/>
      <c r="AO63" s="207"/>
      <c r="AP63" s="208"/>
      <c r="AQ63" s="197"/>
      <c r="AR63" s="197"/>
      <c r="AS63" s="198"/>
      <c r="AT63" s="199">
        <f>IF(AT62=0,0,BC63)</f>
        <v>0</v>
      </c>
      <c r="AU63" s="200"/>
      <c r="AV63" s="201"/>
      <c r="AW63" s="192"/>
      <c r="AX63" s="193"/>
      <c r="AY63" s="193"/>
      <c r="AZ63" s="194"/>
      <c r="BA63" s="195"/>
      <c r="BB63" s="195"/>
      <c r="BC63" s="46">
        <f>SUM(BT62:CI63)</f>
        <v>0</v>
      </c>
      <c r="BD63" s="46">
        <f t="shared" ref="BD63:BS63" si="106">IF($Q62*T63&gt;100000, ROUNDDOWN(($Q62*T63-100000)*6%*45%,-1),0)</f>
        <v>0</v>
      </c>
      <c r="BE63" s="46">
        <f t="shared" si="106"/>
        <v>0</v>
      </c>
      <c r="BF63" s="46">
        <f t="shared" si="106"/>
        <v>0</v>
      </c>
      <c r="BG63" s="46">
        <f t="shared" si="106"/>
        <v>0</v>
      </c>
      <c r="BH63" s="46">
        <f t="shared" si="106"/>
        <v>0</v>
      </c>
      <c r="BI63" s="46">
        <f t="shared" si="106"/>
        <v>0</v>
      </c>
      <c r="BJ63" s="46">
        <f t="shared" si="106"/>
        <v>0</v>
      </c>
      <c r="BK63" s="46">
        <f t="shared" si="106"/>
        <v>0</v>
      </c>
      <c r="BL63" s="46">
        <f t="shared" si="106"/>
        <v>0</v>
      </c>
      <c r="BM63" s="46">
        <f t="shared" si="106"/>
        <v>0</v>
      </c>
      <c r="BN63" s="46">
        <f t="shared" si="106"/>
        <v>0</v>
      </c>
      <c r="BO63" s="46">
        <f t="shared" si="106"/>
        <v>0</v>
      </c>
      <c r="BP63" s="46">
        <f t="shared" si="106"/>
        <v>0</v>
      </c>
      <c r="BQ63" s="46">
        <f t="shared" si="106"/>
        <v>0</v>
      </c>
      <c r="BR63" s="46">
        <f t="shared" si="106"/>
        <v>0</v>
      </c>
      <c r="BS63" s="46">
        <f t="shared" si="106"/>
        <v>0</v>
      </c>
      <c r="BT63" s="46">
        <f t="shared" ref="BT63:CI63" si="107">IF($Q62*T63&gt;100000, ROUNDDOWN(($Q62*T63-100000)*6%*45%*10%,-1),0)</f>
        <v>0</v>
      </c>
      <c r="BU63" s="46">
        <f t="shared" si="107"/>
        <v>0</v>
      </c>
      <c r="BV63" s="46">
        <f t="shared" si="107"/>
        <v>0</v>
      </c>
      <c r="BW63" s="46">
        <f t="shared" si="107"/>
        <v>0</v>
      </c>
      <c r="BX63" s="46">
        <f t="shared" si="107"/>
        <v>0</v>
      </c>
      <c r="BY63" s="46">
        <f t="shared" si="107"/>
        <v>0</v>
      </c>
      <c r="BZ63" s="46">
        <f t="shared" si="107"/>
        <v>0</v>
      </c>
      <c r="CA63" s="46">
        <f t="shared" si="107"/>
        <v>0</v>
      </c>
      <c r="CB63" s="46">
        <f t="shared" si="107"/>
        <v>0</v>
      </c>
      <c r="CC63" s="46">
        <f t="shared" si="107"/>
        <v>0</v>
      </c>
      <c r="CD63" s="46">
        <f t="shared" si="107"/>
        <v>0</v>
      </c>
      <c r="CE63" s="46">
        <f t="shared" si="107"/>
        <v>0</v>
      </c>
      <c r="CF63" s="46">
        <f t="shared" si="107"/>
        <v>0</v>
      </c>
      <c r="CG63" s="46">
        <f t="shared" si="107"/>
        <v>0</v>
      </c>
      <c r="CH63" s="46">
        <f t="shared" si="107"/>
        <v>0</v>
      </c>
      <c r="CI63" s="46">
        <f t="shared" si="107"/>
        <v>0</v>
      </c>
      <c r="CL63" s="32"/>
      <c r="CM63" s="32"/>
      <c r="CN63" s="32"/>
      <c r="CO63" s="32"/>
      <c r="CP63" s="32"/>
      <c r="CQ63" s="32"/>
      <c r="CR63" s="32"/>
    </row>
    <row r="64" spans="1:96" ht="19.899999999999999" customHeight="1">
      <c r="A64" s="74"/>
      <c r="B64" s="157"/>
      <c r="C64" s="158"/>
      <c r="D64" s="159"/>
      <c r="E64" s="258"/>
      <c r="F64" s="239"/>
      <c r="G64" s="259"/>
      <c r="H64" s="162"/>
      <c r="I64" s="163"/>
      <c r="J64" s="163"/>
      <c r="K64" s="163"/>
      <c r="L64" s="164"/>
      <c r="M64" s="165"/>
      <c r="N64" s="165"/>
      <c r="O64" s="165"/>
      <c r="P64" s="165"/>
      <c r="Q64" s="166"/>
      <c r="R64" s="167"/>
      <c r="S64" s="168"/>
      <c r="T64" s="43"/>
      <c r="U64" s="44"/>
      <c r="V64" s="44"/>
      <c r="W64" s="44"/>
      <c r="X64" s="44"/>
      <c r="Y64" s="44"/>
      <c r="Z64" s="55"/>
      <c r="AA64" s="55"/>
      <c r="AB64" s="55"/>
      <c r="AC64" s="55"/>
      <c r="AD64" s="55"/>
      <c r="AE64" s="55"/>
      <c r="AF64" s="55"/>
      <c r="AG64" s="55"/>
      <c r="AH64" s="55"/>
      <c r="AI64" s="45"/>
      <c r="AJ64" s="169">
        <f>IF(E65="일급",8*AL64,32-COUNTBLANK(T64:AI65))</f>
        <v>0</v>
      </c>
      <c r="AK64" s="169"/>
      <c r="AL64" s="181">
        <f>SUM(T64:AI65)</f>
        <v>0</v>
      </c>
      <c r="AM64" s="183">
        <f>IF(E65="일급",AL64*Q64,IF(E65="시급",Q64*AJ64,0))</f>
        <v>0</v>
      </c>
      <c r="AN64" s="184"/>
      <c r="AO64" s="184"/>
      <c r="AP64" s="185"/>
      <c r="AQ64" s="186"/>
      <c r="AR64" s="186"/>
      <c r="AS64" s="187"/>
      <c r="AT64" s="188">
        <f>IF(BC64&lt;1000, 0, BC64)</f>
        <v>0</v>
      </c>
      <c r="AU64" s="186"/>
      <c r="AV64" s="186"/>
      <c r="AW64" s="189">
        <f>IF(AM64="",0,AM64-(AT65+AT64+AQ64+AQ65+AM65))</f>
        <v>0</v>
      </c>
      <c r="AX64" s="190"/>
      <c r="AY64" s="190"/>
      <c r="AZ64" s="191"/>
      <c r="BA64" s="195"/>
      <c r="BB64" s="195"/>
      <c r="BC64" s="46">
        <f>SUM(BD64:BS65)</f>
        <v>0</v>
      </c>
      <c r="BD64" s="46">
        <f t="shared" ref="BD64:BS64" si="108">IF($Q64*T64&gt;100000, ROUNDDOWN(($Q64*T64-100000)*6%*45%,-1),0)</f>
        <v>0</v>
      </c>
      <c r="BE64" s="46">
        <f t="shared" si="108"/>
        <v>0</v>
      </c>
      <c r="BF64" s="46">
        <f t="shared" si="108"/>
        <v>0</v>
      </c>
      <c r="BG64" s="46">
        <f t="shared" si="108"/>
        <v>0</v>
      </c>
      <c r="BH64" s="46">
        <f t="shared" si="108"/>
        <v>0</v>
      </c>
      <c r="BI64" s="46">
        <f t="shared" si="108"/>
        <v>0</v>
      </c>
      <c r="BJ64" s="46">
        <f t="shared" si="108"/>
        <v>0</v>
      </c>
      <c r="BK64" s="46">
        <f t="shared" si="108"/>
        <v>0</v>
      </c>
      <c r="BL64" s="46">
        <f t="shared" si="108"/>
        <v>0</v>
      </c>
      <c r="BM64" s="46">
        <f t="shared" si="108"/>
        <v>0</v>
      </c>
      <c r="BN64" s="46">
        <f t="shared" si="108"/>
        <v>0</v>
      </c>
      <c r="BO64" s="46">
        <f t="shared" si="108"/>
        <v>0</v>
      </c>
      <c r="BP64" s="46">
        <f t="shared" si="108"/>
        <v>0</v>
      </c>
      <c r="BQ64" s="46">
        <f t="shared" si="108"/>
        <v>0</v>
      </c>
      <c r="BR64" s="46">
        <f t="shared" si="108"/>
        <v>0</v>
      </c>
      <c r="BS64" s="46">
        <f t="shared" si="108"/>
        <v>0</v>
      </c>
      <c r="BT64" s="46">
        <f t="shared" ref="BT64:CI64" si="109">IF($Q64*T64&gt;100000, ROUNDDOWN(($Q64*T64-100000)*6%*45%*10%,-1),0)</f>
        <v>0</v>
      </c>
      <c r="BU64" s="46">
        <f t="shared" si="109"/>
        <v>0</v>
      </c>
      <c r="BV64" s="46">
        <f t="shared" si="109"/>
        <v>0</v>
      </c>
      <c r="BW64" s="46">
        <f t="shared" si="109"/>
        <v>0</v>
      </c>
      <c r="BX64" s="46">
        <f t="shared" si="109"/>
        <v>0</v>
      </c>
      <c r="BY64" s="46">
        <f t="shared" si="109"/>
        <v>0</v>
      </c>
      <c r="BZ64" s="46">
        <f t="shared" si="109"/>
        <v>0</v>
      </c>
      <c r="CA64" s="46">
        <f t="shared" si="109"/>
        <v>0</v>
      </c>
      <c r="CB64" s="46">
        <f t="shared" si="109"/>
        <v>0</v>
      </c>
      <c r="CC64" s="46">
        <f t="shared" si="109"/>
        <v>0</v>
      </c>
      <c r="CD64" s="46">
        <f t="shared" si="109"/>
        <v>0</v>
      </c>
      <c r="CE64" s="46">
        <f t="shared" si="109"/>
        <v>0</v>
      </c>
      <c r="CF64" s="46">
        <f t="shared" si="109"/>
        <v>0</v>
      </c>
      <c r="CG64" s="46">
        <f t="shared" si="109"/>
        <v>0</v>
      </c>
      <c r="CH64" s="46">
        <f t="shared" si="109"/>
        <v>0</v>
      </c>
      <c r="CI64" s="46">
        <f t="shared" si="109"/>
        <v>0</v>
      </c>
      <c r="CL64" s="32" t="str">
        <f>IF(LEN(TRIM(H64))=13,LEFT(H64,6)&amp;"-"&amp;RIGHT(H64,7),TRIM(H64))</f>
        <v/>
      </c>
      <c r="CM64" s="32" t="str">
        <f>IF(MID(CL64,8,1)="3", "20", IF(MID(CL64,8,1)="4", "20", "19")) &amp; LEFT(CL64, 2) &amp; "-" &amp; MID(H64,3,2) &amp; "-" &amp; MID(H64, 5,2)</f>
        <v>19--</v>
      </c>
      <c r="CN64" s="32" t="s">
        <v>47</v>
      </c>
      <c r="CO64" s="48">
        <f>DATE(YEAR(DATEVALUE(CN64)),MONTH(DATEVALUE(CN64))+1,0)</f>
        <v>39844</v>
      </c>
      <c r="CP64" s="48" t="e">
        <f>DATE(YEAR(DATEVALUE(CN64)),MONTH(DATEVALUE(CM64)),DAY(DATEVALUE(CM64)))</f>
        <v>#VALUE!</v>
      </c>
      <c r="CQ64" s="32" t="e">
        <f>IF(CP64&lt;=CO64, YEAR(CO64)-YEAR(CM64), YEAR(CO64)-YEAR(CM64)-1)</f>
        <v>#VALUE!</v>
      </c>
      <c r="CR64" s="32">
        <f>IF(AM64="",0,IF(AM64=0,0,IF(CQ64&lt;64,ROUNDDOWN((AM64/1000)*4.5,-1),0)))</f>
        <v>0</v>
      </c>
    </row>
    <row r="65" spans="1:101" ht="19.899999999999999" customHeight="1">
      <c r="A65" s="75"/>
      <c r="B65" s="171"/>
      <c r="C65" s="172"/>
      <c r="D65" s="173"/>
      <c r="E65" s="174"/>
      <c r="F65" s="175"/>
      <c r="G65" s="176"/>
      <c r="H65" s="203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5"/>
      <c r="T65" s="49"/>
      <c r="U65" s="50"/>
      <c r="V65" s="50"/>
      <c r="W65" s="50"/>
      <c r="X65" s="50"/>
      <c r="Y65" s="50"/>
      <c r="Z65" s="58"/>
      <c r="AA65" s="58"/>
      <c r="AB65" s="58"/>
      <c r="AC65" s="58"/>
      <c r="AD65" s="58"/>
      <c r="AE65" s="58"/>
      <c r="AF65" s="58"/>
      <c r="AG65" s="58"/>
      <c r="AH65" s="58"/>
      <c r="AI65" s="51"/>
      <c r="AJ65" s="202"/>
      <c r="AK65" s="202"/>
      <c r="AL65" s="182"/>
      <c r="AM65" s="206">
        <f>IF(AM64="",0,ROUNDDOWN((AM64/1000)*9,-1))</f>
        <v>0</v>
      </c>
      <c r="AN65" s="207"/>
      <c r="AO65" s="207"/>
      <c r="AP65" s="208"/>
      <c r="AQ65" s="197"/>
      <c r="AR65" s="197"/>
      <c r="AS65" s="198"/>
      <c r="AT65" s="199">
        <f>IF(AT64=0,0,BC65)</f>
        <v>0</v>
      </c>
      <c r="AU65" s="200"/>
      <c r="AV65" s="201"/>
      <c r="AW65" s="192"/>
      <c r="AX65" s="193"/>
      <c r="AY65" s="193"/>
      <c r="AZ65" s="194"/>
      <c r="BA65" s="195"/>
      <c r="BB65" s="195"/>
      <c r="BC65" s="46">
        <f>SUM(BT64:CI65)</f>
        <v>0</v>
      </c>
      <c r="BD65" s="46">
        <f t="shared" ref="BD65:BS65" si="110">IF($Q64*T65&gt;100000, ROUNDDOWN(($Q64*T65-100000)*6%*45%,-1),0)</f>
        <v>0</v>
      </c>
      <c r="BE65" s="46">
        <f t="shared" si="110"/>
        <v>0</v>
      </c>
      <c r="BF65" s="46">
        <f t="shared" si="110"/>
        <v>0</v>
      </c>
      <c r="BG65" s="46">
        <f t="shared" si="110"/>
        <v>0</v>
      </c>
      <c r="BH65" s="46">
        <f t="shared" si="110"/>
        <v>0</v>
      </c>
      <c r="BI65" s="46">
        <f t="shared" si="110"/>
        <v>0</v>
      </c>
      <c r="BJ65" s="46">
        <f t="shared" si="110"/>
        <v>0</v>
      </c>
      <c r="BK65" s="46">
        <f t="shared" si="110"/>
        <v>0</v>
      </c>
      <c r="BL65" s="46">
        <f t="shared" si="110"/>
        <v>0</v>
      </c>
      <c r="BM65" s="46">
        <f t="shared" si="110"/>
        <v>0</v>
      </c>
      <c r="BN65" s="46">
        <f t="shared" si="110"/>
        <v>0</v>
      </c>
      <c r="BO65" s="46">
        <f t="shared" si="110"/>
        <v>0</v>
      </c>
      <c r="BP65" s="46">
        <f t="shared" si="110"/>
        <v>0</v>
      </c>
      <c r="BQ65" s="46">
        <f t="shared" si="110"/>
        <v>0</v>
      </c>
      <c r="BR65" s="46">
        <f t="shared" si="110"/>
        <v>0</v>
      </c>
      <c r="BS65" s="46">
        <f t="shared" si="110"/>
        <v>0</v>
      </c>
      <c r="BT65" s="46">
        <f t="shared" ref="BT65:CI65" si="111">IF($Q64*T65&gt;100000, ROUNDDOWN(($Q64*T65-100000)*6%*45%*10%,-1),0)</f>
        <v>0</v>
      </c>
      <c r="BU65" s="46">
        <f t="shared" si="111"/>
        <v>0</v>
      </c>
      <c r="BV65" s="46">
        <f t="shared" si="111"/>
        <v>0</v>
      </c>
      <c r="BW65" s="46">
        <f t="shared" si="111"/>
        <v>0</v>
      </c>
      <c r="BX65" s="46">
        <f t="shared" si="111"/>
        <v>0</v>
      </c>
      <c r="BY65" s="46">
        <f t="shared" si="111"/>
        <v>0</v>
      </c>
      <c r="BZ65" s="46">
        <f t="shared" si="111"/>
        <v>0</v>
      </c>
      <c r="CA65" s="46">
        <f t="shared" si="111"/>
        <v>0</v>
      </c>
      <c r="CB65" s="46">
        <f t="shared" si="111"/>
        <v>0</v>
      </c>
      <c r="CC65" s="46">
        <f t="shared" si="111"/>
        <v>0</v>
      </c>
      <c r="CD65" s="46">
        <f t="shared" si="111"/>
        <v>0</v>
      </c>
      <c r="CE65" s="46">
        <f t="shared" si="111"/>
        <v>0</v>
      </c>
      <c r="CF65" s="46">
        <f t="shared" si="111"/>
        <v>0</v>
      </c>
      <c r="CG65" s="46">
        <f t="shared" si="111"/>
        <v>0</v>
      </c>
      <c r="CH65" s="46">
        <f t="shared" si="111"/>
        <v>0</v>
      </c>
      <c r="CI65" s="46">
        <f t="shared" si="111"/>
        <v>0</v>
      </c>
      <c r="CL65" s="32"/>
      <c r="CM65" s="32"/>
      <c r="CN65" s="32"/>
      <c r="CO65" s="32"/>
      <c r="CP65" s="32"/>
      <c r="CQ65" s="32"/>
      <c r="CR65" s="32"/>
    </row>
    <row r="66" spans="1:101" ht="19.899999999999999" customHeight="1">
      <c r="A66" s="263" t="s">
        <v>48</v>
      </c>
      <c r="B66" s="157"/>
      <c r="C66" s="158"/>
      <c r="D66" s="159"/>
      <c r="E66" s="157"/>
      <c r="F66" s="158"/>
      <c r="G66" s="159"/>
      <c r="H66" s="265"/>
      <c r="I66" s="266"/>
      <c r="J66" s="266"/>
      <c r="K66" s="266"/>
      <c r="L66" s="266"/>
      <c r="M66" s="266"/>
      <c r="N66" s="266"/>
      <c r="O66" s="266"/>
      <c r="P66" s="267"/>
      <c r="Q66" s="268"/>
      <c r="R66" s="266"/>
      <c r="S66" s="269"/>
      <c r="T66" s="62">
        <f t="shared" ref="T66:AI67" si="112">T10+T24+T26+T16+T22+T20+T14+T18+T34+T12+T28+T30+T32+T36+T38+T40+T42+T44+T46+T48+T50+T52+T54+T56+T58+T60+T62+T64</f>
        <v>0</v>
      </c>
      <c r="U66" s="62">
        <f t="shared" si="112"/>
        <v>0</v>
      </c>
      <c r="V66" s="62">
        <f t="shared" si="112"/>
        <v>0</v>
      </c>
      <c r="W66" s="62">
        <f t="shared" si="112"/>
        <v>0</v>
      </c>
      <c r="X66" s="62">
        <f t="shared" si="112"/>
        <v>0</v>
      </c>
      <c r="Y66" s="62">
        <f t="shared" si="112"/>
        <v>0</v>
      </c>
      <c r="Z66" s="62">
        <f t="shared" si="112"/>
        <v>0</v>
      </c>
      <c r="AA66" s="62">
        <f t="shared" si="112"/>
        <v>0</v>
      </c>
      <c r="AB66" s="62">
        <f t="shared" si="112"/>
        <v>0</v>
      </c>
      <c r="AC66" s="62">
        <f t="shared" si="112"/>
        <v>0</v>
      </c>
      <c r="AD66" s="62">
        <f t="shared" si="112"/>
        <v>0</v>
      </c>
      <c r="AE66" s="62">
        <f t="shared" si="112"/>
        <v>0</v>
      </c>
      <c r="AF66" s="62">
        <f t="shared" si="112"/>
        <v>0</v>
      </c>
      <c r="AG66" s="62">
        <f t="shared" si="112"/>
        <v>0</v>
      </c>
      <c r="AH66" s="62">
        <f t="shared" si="112"/>
        <v>0</v>
      </c>
      <c r="AI66" s="62">
        <f t="shared" si="112"/>
        <v>0</v>
      </c>
      <c r="AJ66" s="273">
        <f>IF(E67="일급",8*AL66,32-COUNTBLANK(T66:AI67))</f>
        <v>32</v>
      </c>
      <c r="AK66" s="274"/>
      <c r="AL66" s="219">
        <f>SUM(T66:AI67)</f>
        <v>0</v>
      </c>
      <c r="AM66" s="275">
        <f>IF(E67="일급",AL66*Q66,IF(E67="시급",Q66*AJ66,0))</f>
        <v>0</v>
      </c>
      <c r="AN66" s="275"/>
      <c r="AO66" s="275"/>
      <c r="AP66" s="275"/>
      <c r="AQ66" s="186"/>
      <c r="AR66" s="186"/>
      <c r="AS66" s="187"/>
      <c r="AT66" s="188">
        <f>IF(BC66&lt;1000, 0, BC66)</f>
        <v>0</v>
      </c>
      <c r="AU66" s="186"/>
      <c r="AV66" s="186"/>
      <c r="AW66" s="189">
        <f>IF(AM66="",0,AM66-(AT67+AT66+AQ66+AQ67+AM67))</f>
        <v>0</v>
      </c>
      <c r="AX66" s="190"/>
      <c r="AY66" s="190"/>
      <c r="AZ66" s="191"/>
      <c r="BA66" s="195"/>
      <c r="BB66" s="195"/>
      <c r="BC66" s="46">
        <f>SUM(BD66:BS67)</f>
        <v>0</v>
      </c>
      <c r="BD66" s="46">
        <f t="shared" ref="BD66:BS66" si="113">IF($Q66*T66&gt;100000, ROUNDDOWN(($Q66*T66-100000)*8%*45%,-1),0)</f>
        <v>0</v>
      </c>
      <c r="BE66" s="46">
        <f t="shared" si="113"/>
        <v>0</v>
      </c>
      <c r="BF66" s="46">
        <f t="shared" si="113"/>
        <v>0</v>
      </c>
      <c r="BG66" s="46">
        <f t="shared" si="113"/>
        <v>0</v>
      </c>
      <c r="BH66" s="46">
        <f t="shared" si="113"/>
        <v>0</v>
      </c>
      <c r="BI66" s="46">
        <f t="shared" si="113"/>
        <v>0</v>
      </c>
      <c r="BJ66" s="46">
        <f t="shared" si="113"/>
        <v>0</v>
      </c>
      <c r="BK66" s="46">
        <f t="shared" si="113"/>
        <v>0</v>
      </c>
      <c r="BL66" s="46">
        <f t="shared" si="113"/>
        <v>0</v>
      </c>
      <c r="BM66" s="46">
        <f t="shared" si="113"/>
        <v>0</v>
      </c>
      <c r="BN66" s="46">
        <f t="shared" si="113"/>
        <v>0</v>
      </c>
      <c r="BO66" s="46">
        <f t="shared" si="113"/>
        <v>0</v>
      </c>
      <c r="BP66" s="46">
        <f t="shared" si="113"/>
        <v>0</v>
      </c>
      <c r="BQ66" s="46">
        <f t="shared" si="113"/>
        <v>0</v>
      </c>
      <c r="BR66" s="46">
        <f t="shared" si="113"/>
        <v>0</v>
      </c>
      <c r="BS66" s="46">
        <f t="shared" si="113"/>
        <v>0</v>
      </c>
      <c r="BT66" s="46">
        <f t="shared" ref="BT66:CI66" si="114">IF($Q66*T66&gt;100000, ROUNDDOWN(($Q66*T66-100000)*8%*45%*10%,-1),0)</f>
        <v>0</v>
      </c>
      <c r="BU66" s="46">
        <f t="shared" si="114"/>
        <v>0</v>
      </c>
      <c r="BV66" s="46">
        <f t="shared" si="114"/>
        <v>0</v>
      </c>
      <c r="BW66" s="46">
        <f t="shared" si="114"/>
        <v>0</v>
      </c>
      <c r="BX66" s="46">
        <f t="shared" si="114"/>
        <v>0</v>
      </c>
      <c r="BY66" s="46">
        <f t="shared" si="114"/>
        <v>0</v>
      </c>
      <c r="BZ66" s="46">
        <f t="shared" si="114"/>
        <v>0</v>
      </c>
      <c r="CA66" s="46">
        <f t="shared" si="114"/>
        <v>0</v>
      </c>
      <c r="CB66" s="46">
        <f t="shared" si="114"/>
        <v>0</v>
      </c>
      <c r="CC66" s="46">
        <f t="shared" si="114"/>
        <v>0</v>
      </c>
      <c r="CD66" s="46">
        <f t="shared" si="114"/>
        <v>0</v>
      </c>
      <c r="CE66" s="46">
        <f t="shared" si="114"/>
        <v>0</v>
      </c>
      <c r="CF66" s="46">
        <f t="shared" si="114"/>
        <v>0</v>
      </c>
      <c r="CG66" s="46">
        <f t="shared" si="114"/>
        <v>0</v>
      </c>
      <c r="CH66" s="46">
        <f t="shared" si="114"/>
        <v>0</v>
      </c>
      <c r="CI66" s="46">
        <f t="shared" si="114"/>
        <v>0</v>
      </c>
      <c r="CL66" s="32" t="str">
        <f>IF(LEN(TRIM(H66))=13,LEFT(H66,6)&amp;"-"&amp;RIGHT(H66,7),TRIM(H66))</f>
        <v/>
      </c>
      <c r="CM66" s="32" t="str">
        <f>IF(MID(CL66,8,1)="3", "20", IF(MID(CL66,8,1)="4", "20", "19")) &amp; LEFT(CL66, 2) &amp; "-" &amp; MID(H66,3,2) &amp; "-" &amp; MID(H66, 5,2)</f>
        <v>19--</v>
      </c>
      <c r="CN66" s="32" t="s">
        <v>47</v>
      </c>
      <c r="CO66" s="48">
        <f>DATE(YEAR(DATEVALUE(CN66)),MONTH(DATEVALUE(CN66))+1,0)</f>
        <v>39844</v>
      </c>
      <c r="CP66" s="48" t="e">
        <f>DATE(YEAR(DATEVALUE(CN66)),MONTH(DATEVALUE(CM66)),DAY(DATEVALUE(CM66)))</f>
        <v>#VALUE!</v>
      </c>
      <c r="CQ66" s="32" t="e">
        <f>IF(CP66&lt;=CO66, YEAR(CO66)-YEAR(CM66), YEAR(CO66)-YEAR(CM66)-1)</f>
        <v>#VALUE!</v>
      </c>
      <c r="CR66" s="32">
        <f>IF(AM66="",0,IF(AM66=0,0,IF(CQ66&lt;64,ROUNDDOWN((AM66/1000)*4.5,-1),0)))</f>
        <v>0</v>
      </c>
    </row>
    <row r="67" spans="1:101" ht="19.899999999999999" customHeight="1">
      <c r="A67" s="264"/>
      <c r="B67" s="171"/>
      <c r="C67" s="172"/>
      <c r="D67" s="173"/>
      <c r="E67" s="171"/>
      <c r="F67" s="172"/>
      <c r="G67" s="173"/>
      <c r="H67" s="270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2"/>
      <c r="T67" s="62">
        <f t="shared" si="112"/>
        <v>0</v>
      </c>
      <c r="U67" s="62">
        <f t="shared" si="112"/>
        <v>0</v>
      </c>
      <c r="V67" s="62">
        <f t="shared" si="112"/>
        <v>0</v>
      </c>
      <c r="W67" s="62">
        <f t="shared" si="112"/>
        <v>0</v>
      </c>
      <c r="X67" s="62">
        <f t="shared" si="112"/>
        <v>0</v>
      </c>
      <c r="Y67" s="62">
        <f t="shared" si="112"/>
        <v>0</v>
      </c>
      <c r="Z67" s="62">
        <f t="shared" si="112"/>
        <v>0</v>
      </c>
      <c r="AA67" s="62">
        <f t="shared" si="112"/>
        <v>0</v>
      </c>
      <c r="AB67" s="62">
        <f t="shared" si="112"/>
        <v>0</v>
      </c>
      <c r="AC67" s="62">
        <f t="shared" si="112"/>
        <v>0</v>
      </c>
      <c r="AD67" s="62">
        <f t="shared" si="112"/>
        <v>0</v>
      </c>
      <c r="AE67" s="62">
        <f t="shared" si="112"/>
        <v>0</v>
      </c>
      <c r="AF67" s="62">
        <f t="shared" si="112"/>
        <v>0</v>
      </c>
      <c r="AG67" s="62">
        <f t="shared" si="112"/>
        <v>0</v>
      </c>
      <c r="AH67" s="62">
        <f t="shared" si="112"/>
        <v>0</v>
      </c>
      <c r="AI67" s="62">
        <f t="shared" si="112"/>
        <v>0</v>
      </c>
      <c r="AJ67" s="217"/>
      <c r="AK67" s="218"/>
      <c r="AL67" s="220"/>
      <c r="AM67" s="196">
        <f>IF(AM66="",0,ROUNDDOWN((AM66/1000)*5.5,-1))</f>
        <v>0</v>
      </c>
      <c r="AN67" s="196"/>
      <c r="AO67" s="196"/>
      <c r="AP67" s="196"/>
      <c r="AQ67" s="197"/>
      <c r="AR67" s="197"/>
      <c r="AS67" s="198"/>
      <c r="AT67" s="199">
        <f>IF(AT66=0,0,BC67)</f>
        <v>0</v>
      </c>
      <c r="AU67" s="200"/>
      <c r="AV67" s="201"/>
      <c r="AW67" s="192"/>
      <c r="AX67" s="193"/>
      <c r="AY67" s="193"/>
      <c r="AZ67" s="194"/>
      <c r="BA67" s="195"/>
      <c r="BB67" s="195"/>
      <c r="BC67" s="46">
        <f>SUM(BT66:CI67)</f>
        <v>0</v>
      </c>
      <c r="BD67" s="46">
        <f t="shared" ref="BD67:BS67" si="115">IF($Q66*T67&gt;100000, ROUNDDOWN(($Q66*T67-100000)*8%*45%,-1),0)</f>
        <v>0</v>
      </c>
      <c r="BE67" s="46">
        <f t="shared" si="115"/>
        <v>0</v>
      </c>
      <c r="BF67" s="46">
        <f t="shared" si="115"/>
        <v>0</v>
      </c>
      <c r="BG67" s="46">
        <f t="shared" si="115"/>
        <v>0</v>
      </c>
      <c r="BH67" s="46">
        <f t="shared" si="115"/>
        <v>0</v>
      </c>
      <c r="BI67" s="46">
        <f t="shared" si="115"/>
        <v>0</v>
      </c>
      <c r="BJ67" s="46">
        <f t="shared" si="115"/>
        <v>0</v>
      </c>
      <c r="BK67" s="46">
        <f t="shared" si="115"/>
        <v>0</v>
      </c>
      <c r="BL67" s="46">
        <f t="shared" si="115"/>
        <v>0</v>
      </c>
      <c r="BM67" s="46">
        <f t="shared" si="115"/>
        <v>0</v>
      </c>
      <c r="BN67" s="46">
        <f t="shared" si="115"/>
        <v>0</v>
      </c>
      <c r="BO67" s="46">
        <f t="shared" si="115"/>
        <v>0</v>
      </c>
      <c r="BP67" s="46">
        <f t="shared" si="115"/>
        <v>0</v>
      </c>
      <c r="BQ67" s="46">
        <f t="shared" si="115"/>
        <v>0</v>
      </c>
      <c r="BR67" s="46">
        <f t="shared" si="115"/>
        <v>0</v>
      </c>
      <c r="BS67" s="46">
        <f t="shared" si="115"/>
        <v>0</v>
      </c>
      <c r="BT67" s="46">
        <f t="shared" ref="BT67:CI67" si="116">IF($Q66*T67&gt;100000, ROUNDDOWN(($Q66*T67-100000)*8%*45%*10%,-1),0)</f>
        <v>0</v>
      </c>
      <c r="BU67" s="46">
        <f t="shared" si="116"/>
        <v>0</v>
      </c>
      <c r="BV67" s="46">
        <f t="shared" si="116"/>
        <v>0</v>
      </c>
      <c r="BW67" s="46">
        <f t="shared" si="116"/>
        <v>0</v>
      </c>
      <c r="BX67" s="46">
        <f t="shared" si="116"/>
        <v>0</v>
      </c>
      <c r="BY67" s="46">
        <f t="shared" si="116"/>
        <v>0</v>
      </c>
      <c r="BZ67" s="46">
        <f t="shared" si="116"/>
        <v>0</v>
      </c>
      <c r="CA67" s="46">
        <f t="shared" si="116"/>
        <v>0</v>
      </c>
      <c r="CB67" s="46">
        <f t="shared" si="116"/>
        <v>0</v>
      </c>
      <c r="CC67" s="46">
        <f t="shared" si="116"/>
        <v>0</v>
      </c>
      <c r="CD67" s="46">
        <f t="shared" si="116"/>
        <v>0</v>
      </c>
      <c r="CE67" s="46">
        <f t="shared" si="116"/>
        <v>0</v>
      </c>
      <c r="CF67" s="46">
        <f t="shared" si="116"/>
        <v>0</v>
      </c>
      <c r="CG67" s="46">
        <f t="shared" si="116"/>
        <v>0</v>
      </c>
      <c r="CH67" s="46">
        <f t="shared" si="116"/>
        <v>0</v>
      </c>
      <c r="CI67" s="46">
        <f t="shared" si="116"/>
        <v>0</v>
      </c>
      <c r="CL67" s="32"/>
      <c r="CM67" s="32"/>
      <c r="CN67" s="32"/>
      <c r="CO67" s="32"/>
      <c r="CP67" s="32"/>
      <c r="CQ67" s="32"/>
      <c r="CR67" s="32"/>
    </row>
    <row r="68" spans="1:101" ht="19.899999999999999" customHeight="1">
      <c r="A68" s="278" t="s">
        <v>49</v>
      </c>
      <c r="B68" s="27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D68" s="279"/>
      <c r="AE68" s="279"/>
      <c r="AF68" s="279"/>
      <c r="AG68" s="279"/>
      <c r="AH68" s="279"/>
      <c r="AI68" s="279"/>
      <c r="AJ68" s="279"/>
      <c r="AK68" s="279"/>
      <c r="AL68" s="280"/>
      <c r="AM68" s="284">
        <f>AM10+AM24+AM26+AM16+AM22+AM20+AM14+AM18+AM34+AM12+AM32+AM30+AM28+AM36+AM38+AM40+AM42+AM44+AM46+AM48+AM50+AM52+AM54+AM56+AM58+AM60+AM62+AM64</f>
        <v>0</v>
      </c>
      <c r="AN68" s="285"/>
      <c r="AO68" s="285"/>
      <c r="AP68" s="286"/>
      <c r="AQ68" s="285">
        <f>SUM(AQ10+AQ24+AQ26+AQ16+AQ22+AQ20+AQ14+AQ18+AQ34+AQ12+AQ28+AQ30+AQ32+AQ36+AQ38+AQ40+AQ42+AQ44+AQ46+AQ48+AQ50+AQ52+AQ54+AQ56+AQ58+AQ60+AQ62+AQ64)</f>
        <v>0</v>
      </c>
      <c r="AR68" s="285"/>
      <c r="AS68" s="286"/>
      <c r="AT68" s="285">
        <f>SUM(AT10+AT24+AT26+AT16+AT22+AT20+AT14+AT18+AT34+AT12+AT28+AT30+AT32+AT36+AT38+AT40+AT42+AT44+AT46+AT48+AT50+AT52+AT54+AT56+AT58+AT60+AT62+AT64)</f>
        <v>0</v>
      </c>
      <c r="AU68" s="285"/>
      <c r="AV68" s="286"/>
      <c r="AW68" s="287">
        <f>SUM(AW10+AW24+AW26+AW16+AW22+AW20+AW14+AW18+AW34+AW12+AW28+AW30+AW32)</f>
        <v>0</v>
      </c>
      <c r="AX68" s="288"/>
      <c r="AY68" s="288"/>
      <c r="AZ68" s="289"/>
      <c r="BA68" s="293"/>
      <c r="BB68" s="294"/>
    </row>
    <row r="69" spans="1:101" ht="19.899999999999999" customHeight="1">
      <c r="A69" s="281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  <c r="AD69" s="282"/>
      <c r="AE69" s="282"/>
      <c r="AF69" s="282"/>
      <c r="AG69" s="282"/>
      <c r="AH69" s="282"/>
      <c r="AI69" s="282"/>
      <c r="AJ69" s="282"/>
      <c r="AK69" s="282"/>
      <c r="AL69" s="283"/>
      <c r="AM69" s="284">
        <f>AM11+AM25+AM27+AM17+AM23+AM21+AM15+AM19+AM35+AM13+AM33+AM31+AM29+AM37+AM39+AM41+AM43+AM45+AM47+AM49+AM51+AM53+AM55+AM57+AM59+AM61+AM63+AM65</f>
        <v>0</v>
      </c>
      <c r="AN69" s="285"/>
      <c r="AO69" s="285"/>
      <c r="AP69" s="286"/>
      <c r="AQ69" s="285">
        <f>SUM(AQ11+AQ25+AQ27+AQ17+AQ23+AQ21+AQ15+AQ19+AQ35+AQ13+AQ29+AQ31+AQ33+AQ37+AQ39+AQ41+AQ43+AQ45+AQ47+AQ49+AQ51+AQ53+AQ55+AQ57+AQ59+AQ61+AQ63+AQ65)</f>
        <v>0</v>
      </c>
      <c r="AR69" s="285"/>
      <c r="AS69" s="286"/>
      <c r="AT69" s="285">
        <f>SUM(AT11+AT25+AT27+AT17+AT23+AT21+AT15+AT19+AT35+AT13+AT29+AT31+AT33+AT37+AT39+AT41+AT43+AT45+AT47+AT49+AT51+AT53+AT55+AT57+AT59+AT61+AT63+AT65)</f>
        <v>0</v>
      </c>
      <c r="AU69" s="285"/>
      <c r="AV69" s="286"/>
      <c r="AW69" s="290"/>
      <c r="AX69" s="291"/>
      <c r="AY69" s="291"/>
      <c r="AZ69" s="292"/>
      <c r="BA69" s="295"/>
      <c r="BB69" s="296"/>
      <c r="CW69" s="73">
        <f>AM26+AM16+AM22</f>
        <v>0</v>
      </c>
    </row>
    <row r="71" spans="1:101">
      <c r="AJ71" s="276"/>
      <c r="AK71" s="276"/>
      <c r="AL71" s="276"/>
      <c r="AM71" s="277"/>
      <c r="AN71" s="276"/>
      <c r="AO71" s="276"/>
      <c r="AP71" s="276"/>
    </row>
    <row r="73" spans="1:101">
      <c r="AM73" s="277"/>
      <c r="AN73" s="276"/>
      <c r="AO73" s="276"/>
      <c r="AP73" s="276"/>
      <c r="AQ73" s="73"/>
    </row>
  </sheetData>
  <protectedRanges>
    <protectedRange sqref="AM75:AP75 AM71:AP71 AM73:AP73 AM66:AP66 AM68:AP69" name="범위23"/>
    <protectedRange sqref="E75:G75 E73:G73 E68:G68 E71:G71" name="범위19"/>
    <protectedRange sqref="B72:D72 B76:D76 B69:D70 B74:D74" name="범위18"/>
    <protectedRange sqref="H68:S76" name="범위20"/>
    <protectedRange sqref="T68:AH76" name="범위11_1"/>
    <protectedRange sqref="AI76 AI72 AI74 AI69:AI70" name="범위12_1"/>
    <protectedRange sqref="A68 A71 A73 A75" name="범위24_1"/>
    <protectedRange sqref="AM16:AP16 AM10:AP10 AM12:AP12 AM14:AP14 AM18:AP18 AM20:AP20 AM22:AP22 AM24:AP24 AM26:AP26 AM28:AP28 AM30:AP30 AM32:AP32 AM34:AP34 AM36:AP36 AM38:AP38 AM40:AP40 AM42:AP42 AM44:AP44 AM46:AP46 AM48:AP48 AM50:AP50 AM52:AP52 AM54:AP54 AM56:AP56 AM58:AP58 AM60:AP60 AM62:AP62 AM64:AP64" name="범위23_1"/>
    <protectedRange sqref="AI17 AI11" name="범위12_1_2"/>
    <protectedRange sqref="T10:AH11 T16:AH17" name="범위11_1_1"/>
    <protectedRange sqref="AV2:BB2" name="범위13_2"/>
    <protectedRange sqref="AO2:AQ2" name="범위12_3"/>
    <protectedRange sqref="AV6:BB6" name="범위14_3"/>
    <protectedRange sqref="E1:E6" name="범위25_1_3"/>
    <protectedRange sqref="V1:AA2" name="범위27_2"/>
    <protectedRange sqref="AG3:AK3" name="범위11_3"/>
    <protectedRange sqref="AA3:AE3" name="범위10_2"/>
    <protectedRange sqref="F6:P6" name="범위25_1_1_4"/>
    <protectedRange sqref="F6:Q6" name="범위9_1_1_2"/>
    <protectedRange sqref="F1:P3" name="범위25_1_1_2_2"/>
    <protectedRange sqref="F3:Q3" name="범위7_1_1_1_2"/>
    <protectedRange sqref="F1:Q2" name="범위6_1_1_1"/>
    <protectedRange sqref="F4:P5" name="범위25_1_1_1_1_2"/>
    <protectedRange sqref="F4:Q5" name="범위8_1_1_1_1_1_2"/>
    <protectedRange sqref="AV3:BB5" name="범위14_1_2"/>
    <protectedRange sqref="B67:D67" name="범위18_3_1"/>
    <protectedRange sqref="H66:S67" name="범위20_4_1"/>
    <protectedRange sqref="T66:AI67" name="범위11_1_3_1"/>
    <protectedRange sqref="E66:G66" name="범위19_2_1"/>
    <protectedRange sqref="A66" name="범위24_1_1_11_1_1_4_1_1_2_1"/>
    <protectedRange sqref="AI63 AI61 AI65 AI59 AI57 AI55 AI53 AI51 AI49 AI47 AI45 AI43 AI41" name="범위12_1_2_1_3"/>
    <protectedRange sqref="H63:S63 H61:S61 H65:S65 H59:S59 H57:S57 H55:S55 H53:S53 H51:S51 H49:S49 H47:S47 H45:S45 H43:S43 H41:S41" name="범위20_1_1_1_1_1_2_1_3_1_1"/>
    <protectedRange sqref="H62:S62 H60:S60 H64:S64 H58:S58 H56:S56 H54:S54 H52:S52 H50:S50 H48:S48 H46:S46 H44:S44 H42:S42 H40:S40" name="범위20_1_1_2_1_2_1_4_1_1"/>
    <protectedRange sqref="A62 A60 A64 A58 A56 A54 A52 A50 A48 A46 A44 A42 A40" name="범위24_1_1_11_1_1_4_1_1_2_3_1_8_1_1"/>
    <protectedRange sqref="AI35" name="범위12_1_2_1_2_3"/>
    <protectedRange sqref="E34:G34 E36:G36 E38:G38" name="범위19_2_5_3"/>
    <protectedRange sqref="Q34:S34" name="범위20_1_1_2_1_2_1_4_1_1_2"/>
    <protectedRange sqref="H34:P34" name="범위20_1_1_2_1_2_8_1_1_1_1"/>
    <protectedRange sqref="H35:S35" name="범위20_1_1_1_1_1_1_1_1_1_1_1"/>
    <protectedRange sqref="T38:U38" name="범위11_1_1_2_1"/>
    <protectedRange sqref="AI39" name="범위12_1_2_1_2_3_1"/>
    <protectedRange sqref="T36:AH37" name="범위11_1_1_1_2_5_1"/>
    <protectedRange sqref="H39:S39" name="범위20_1_1_1_1_1_1_2_1"/>
    <protectedRange sqref="H38:P38" name="범위20_1_1_2_1_1_2_1"/>
    <protectedRange sqref="Q38:S38" name="범위20_1_1_2_1_2_3_1_1"/>
    <protectedRange sqref="A38" name="범위24_1_1_11_1_1_4_1_1_2_3_4_2_1"/>
    <protectedRange sqref="H37:S37" name="범위20_1_1_1_1_1_2_3_1_1_1"/>
    <protectedRange sqref="H36:S36" name="범위20_1_1_2_1_2_3_1_1_1"/>
    <protectedRange sqref="A36" name="범위24_1_1_11_1_1_4_1_1_2_3_4_1_1_1_1"/>
    <protectedRange sqref="A16" name="범위19_2_4_1_2_1"/>
    <protectedRange sqref="Q12:S12" name="범위20_1_1_2_1_1_1_1_1_1"/>
    <protectedRange sqref="AI13" name="범위12_1_2_1_2_2_2_1"/>
    <protectedRange sqref="T12:AH13" name="범위11_1_1_1_2_2_1_1"/>
    <protectedRange sqref="H13:S13" name="범위20_1_1_1_1_1_2_1_1_1_1"/>
    <protectedRange sqref="H12:P12" name="범위20_1_1_2_1_2_1_2_1_1"/>
    <protectedRange sqref="A12" name="범위19_2_4_1_2_1_1"/>
    <protectedRange sqref="AI15" name="범위12_1_2_1_3_1_1"/>
    <protectedRange sqref="T14:AH15" name="범위11_1_1_1_2_3_2"/>
    <protectedRange sqref="A14" name="범위24_1_1_11_1_1_4_1_1_2_2_2_5"/>
    <protectedRange sqref="Q14:S14" name="범위20_1_1_2_1_2_1_4_1_1_4_5"/>
    <protectedRange sqref="H19:S19" name="범위20_1_1_1_1_1_1_2_1_1"/>
    <protectedRange sqref="H18:P18" name="범위20_1_1_2_1_1_2_1_1"/>
    <protectedRange sqref="E18:G18" name="범위19_2_5_3_2_2"/>
    <protectedRange sqref="Q18:S18" name="범위20_1_1_2_1_2_1_4_1_1_2_1_1"/>
    <protectedRange sqref="A18" name="범위24_1_1_11_1_1_4_1_1_2_2_4_2"/>
    <protectedRange sqref="AI19" name="범위12_1_2_2"/>
    <protectedRange sqref="T18:AH19" name="범위11_1_1_2"/>
    <protectedRange sqref="AI23" name="범위12_1_2_1_3_3"/>
    <protectedRange sqref="H23:S23" name="범위20_1_1_1_1_1_2_1_3_1_1_3_1"/>
    <protectedRange sqref="H22:P22" name="범위20_1_1_2_1_2_1_4_1_1_4_1"/>
    <protectedRange sqref="T23:AH23 AE22:AH22" name="범위11_1_1_1_2_3_2_1"/>
    <protectedRange sqref="A22" name="범위24_1_1_11_1_1_4_1_1_2_2_4_7"/>
    <protectedRange sqref="Q22:S22" name="범위20_1_1_2_1_2_3_1_1_1_1_1"/>
    <protectedRange sqref="T22:AD22" name="범위11_1_1_1_2_3_1_2_1"/>
    <protectedRange sqref="T24:AH25" name="범위11_1_1_1_2_2"/>
    <protectedRange sqref="A24" name="범위24_1_1_11_1_1_4_1_1_2_2_1_1"/>
    <protectedRange sqref="B25:D25" name="범위18_3_1_1_1"/>
    <protectedRange sqref="Q24:S24" name="범위20_1_1_2_1_2_1_4_1_1_2_1_3_1"/>
    <protectedRange sqref="AI21" name="범위12_1_2_1_3_1_1_1"/>
    <protectedRange sqref="H21:S21" name="범위20_1_1_1_1_1_2_1_3_1_1_1_1"/>
    <protectedRange sqref="H20:P20" name="범위20_1_1_2_1_2_1_4_1_1_1_1"/>
    <protectedRange sqref="T20:AH21" name="범위11_1_1_1_2_3_5_1"/>
    <protectedRange sqref="E20:G20 E22:G22 E24:G24" name="범위19_2_5_3_2_6"/>
    <protectedRange sqref="A20" name="범위24_1_1_11_1_1_4_1_1_2_2_4_1_1"/>
    <protectedRange sqref="Q20:S20" name="범위20_1_1_2_1_2_3_1_1_1_5"/>
    <protectedRange sqref="H25:S25" name="범위20_1_1_1_1_1_2_2_1"/>
    <protectedRange sqref="M24:P24" name="범위20_1_1_2_1_2_2_1_1"/>
    <protectedRange sqref="H24:L24" name="범위20_1_1_2_1_2_2_1_1_1"/>
    <protectedRange sqref="AI33" name="범위12_1_2_1_3_1"/>
    <protectedRange sqref="H33:S33" name="범위20_1_1_1_1_1_2_1_3_1_1_1"/>
    <protectedRange sqref="H32:P32" name="범위20_1_1_2_1_2_1_4_1_1_1"/>
    <protectedRange sqref="T32:AH33" name="범위11_1_1_1_2_3_5"/>
    <protectedRange sqref="A32" name="범위24_1_1_11_1_1_4_1_1_2_2_4_1_2"/>
    <protectedRange sqref="Q32:S32" name="범위20_1_1_2_1_2_3_1_1_1_1"/>
    <protectedRange sqref="E32:G32" name="범위19_2_5_1_4_1_4"/>
    <protectedRange sqref="E26:G26" name="범위19_2_5_1_4"/>
    <protectedRange sqref="AI27" name="범위12_1_2_3"/>
    <protectedRange sqref="T26:AH27" name="범위11_1_1_3"/>
    <protectedRange sqref="A26" name="범위24_1_1_11_1_1_4_1_1_2_2_3"/>
    <protectedRange sqref="Q26:S26" name="범위20_1_1_2_1_4_1"/>
    <protectedRange sqref="H26:P26" name="범위20_1_2_1"/>
    <protectedRange sqref="E28:G28" name="범위19_2_5_1_4_1"/>
    <protectedRange sqref="AI29" name="범위12_1_2_1_2"/>
    <protectedRange sqref="T28:AH29" name="범위11_1_1_1_2_1"/>
    <protectedRange sqref="Q28:S28" name="범위20_1_1_2_1_3_1"/>
    <protectedRange sqref="A28" name="범위24_1_1_11_1_1_4_1_1_2_4_1"/>
    <protectedRange sqref="AI31" name="범위12_1_2_1_2_3_2"/>
    <protectedRange sqref="T30:AH31" name="범위11_1_1_1_2_3_1"/>
    <protectedRange sqref="E30:G30" name="범위19_2_5_3_1"/>
    <protectedRange sqref="Q30:S30" name="범위20_1_1_2_1_2_1_4_1_1_2_1"/>
    <protectedRange sqref="H31:S31" name="범위20_1_1_1_1_1_1_1_1_1_1"/>
  </protectedRanges>
  <mergeCells count="587">
    <mergeCell ref="AJ71:AL71"/>
    <mergeCell ref="AM71:AP71"/>
    <mergeCell ref="AM73:AP73"/>
    <mergeCell ref="A68:AL69"/>
    <mergeCell ref="AM68:AP68"/>
    <mergeCell ref="AQ68:AS68"/>
    <mergeCell ref="AT68:AV68"/>
    <mergeCell ref="AW68:AZ69"/>
    <mergeCell ref="BA68:BB69"/>
    <mergeCell ref="AM69:AP69"/>
    <mergeCell ref="AQ69:AS69"/>
    <mergeCell ref="AT69:AV69"/>
    <mergeCell ref="BA66:BB67"/>
    <mergeCell ref="B67:D67"/>
    <mergeCell ref="E67:G67"/>
    <mergeCell ref="H67:S67"/>
    <mergeCell ref="AM67:AP67"/>
    <mergeCell ref="AQ67:AS67"/>
    <mergeCell ref="AT67:AV67"/>
    <mergeCell ref="AJ66:AK67"/>
    <mergeCell ref="AL66:AL67"/>
    <mergeCell ref="AM66:AP66"/>
    <mergeCell ref="AQ66:AS66"/>
    <mergeCell ref="AT66:AV66"/>
    <mergeCell ref="AW66:AZ67"/>
    <mergeCell ref="A66:A67"/>
    <mergeCell ref="B66:D66"/>
    <mergeCell ref="E66:G66"/>
    <mergeCell ref="H66:L66"/>
    <mergeCell ref="M66:P66"/>
    <mergeCell ref="Q66:S66"/>
    <mergeCell ref="AL64:AL65"/>
    <mergeCell ref="AM64:AP64"/>
    <mergeCell ref="AQ64:AS64"/>
    <mergeCell ref="AT64:AV64"/>
    <mergeCell ref="AW64:AZ65"/>
    <mergeCell ref="BA64:BB65"/>
    <mergeCell ref="AM65:AP65"/>
    <mergeCell ref="AQ65:AS65"/>
    <mergeCell ref="AT65:AV65"/>
    <mergeCell ref="B64:D64"/>
    <mergeCell ref="E64:G64"/>
    <mergeCell ref="H64:L64"/>
    <mergeCell ref="M64:P64"/>
    <mergeCell ref="Q64:S64"/>
    <mergeCell ref="AJ64:AK65"/>
    <mergeCell ref="B65:D65"/>
    <mergeCell ref="E65:G65"/>
    <mergeCell ref="H65:S65"/>
    <mergeCell ref="AL62:AL63"/>
    <mergeCell ref="AM62:AP62"/>
    <mergeCell ref="AQ62:AS62"/>
    <mergeCell ref="AT62:AV62"/>
    <mergeCell ref="AW62:AZ63"/>
    <mergeCell ref="BA62:BB63"/>
    <mergeCell ref="AM63:AP63"/>
    <mergeCell ref="AQ63:AS63"/>
    <mergeCell ref="AT63:AV63"/>
    <mergeCell ref="B62:D62"/>
    <mergeCell ref="E62:G62"/>
    <mergeCell ref="H62:L62"/>
    <mergeCell ref="M62:P62"/>
    <mergeCell ref="Q62:S62"/>
    <mergeCell ref="AJ62:AK63"/>
    <mergeCell ref="B63:D63"/>
    <mergeCell ref="E63:G63"/>
    <mergeCell ref="H63:S63"/>
    <mergeCell ref="AL60:AL61"/>
    <mergeCell ref="AM60:AP60"/>
    <mergeCell ref="AQ60:AS60"/>
    <mergeCell ref="AT60:AV60"/>
    <mergeCell ref="AW60:AZ61"/>
    <mergeCell ref="BA60:BB61"/>
    <mergeCell ref="AM61:AP61"/>
    <mergeCell ref="AQ61:AS61"/>
    <mergeCell ref="AT61:AV61"/>
    <mergeCell ref="B60:D60"/>
    <mergeCell ref="E60:G60"/>
    <mergeCell ref="H60:L60"/>
    <mergeCell ref="M60:P60"/>
    <mergeCell ref="Q60:S60"/>
    <mergeCell ref="AJ60:AK61"/>
    <mergeCell ref="B61:D61"/>
    <mergeCell ref="E61:G61"/>
    <mergeCell ref="H61:S61"/>
    <mergeCell ref="AL58:AL59"/>
    <mergeCell ref="AM58:AP58"/>
    <mergeCell ref="AQ58:AS58"/>
    <mergeCell ref="AT58:AV58"/>
    <mergeCell ref="AW58:AZ59"/>
    <mergeCell ref="BA58:BB59"/>
    <mergeCell ref="AM59:AP59"/>
    <mergeCell ref="AQ59:AS59"/>
    <mergeCell ref="AT59:AV59"/>
    <mergeCell ref="B58:D58"/>
    <mergeCell ref="E58:G58"/>
    <mergeCell ref="H58:L58"/>
    <mergeCell ref="M58:P58"/>
    <mergeCell ref="Q58:S58"/>
    <mergeCell ref="AJ58:AK59"/>
    <mergeCell ref="B59:D59"/>
    <mergeCell ref="E59:G59"/>
    <mergeCell ref="H59:S59"/>
    <mergeCell ref="AL56:AL57"/>
    <mergeCell ref="AM56:AP56"/>
    <mergeCell ref="AQ56:AS56"/>
    <mergeCell ref="AT56:AV56"/>
    <mergeCell ref="AW56:AZ57"/>
    <mergeCell ref="BA56:BB57"/>
    <mergeCell ref="AM57:AP57"/>
    <mergeCell ref="AQ57:AS57"/>
    <mergeCell ref="AT57:AV57"/>
    <mergeCell ref="B56:D56"/>
    <mergeCell ref="E56:G56"/>
    <mergeCell ref="H56:L56"/>
    <mergeCell ref="M56:P56"/>
    <mergeCell ref="Q56:S56"/>
    <mergeCell ref="AJ56:AK57"/>
    <mergeCell ref="B57:D57"/>
    <mergeCell ref="E57:G57"/>
    <mergeCell ref="H57:S57"/>
    <mergeCell ref="AL54:AL55"/>
    <mergeCell ref="AM54:AP54"/>
    <mergeCell ref="AQ54:AS54"/>
    <mergeCell ref="AT54:AV54"/>
    <mergeCell ref="AW54:AZ55"/>
    <mergeCell ref="BA54:BB55"/>
    <mergeCell ref="AM55:AP55"/>
    <mergeCell ref="AQ55:AS55"/>
    <mergeCell ref="AT55:AV55"/>
    <mergeCell ref="B54:D54"/>
    <mergeCell ref="E54:G54"/>
    <mergeCell ref="H54:L54"/>
    <mergeCell ref="M54:P54"/>
    <mergeCell ref="Q54:S54"/>
    <mergeCell ref="AJ54:AK55"/>
    <mergeCell ref="B55:D55"/>
    <mergeCell ref="E55:G55"/>
    <mergeCell ref="H55:S55"/>
    <mergeCell ref="AL52:AL53"/>
    <mergeCell ref="AM52:AP52"/>
    <mergeCell ref="AQ52:AS52"/>
    <mergeCell ref="AT52:AV52"/>
    <mergeCell ref="AW52:AZ53"/>
    <mergeCell ref="BA52:BB53"/>
    <mergeCell ref="AM53:AP53"/>
    <mergeCell ref="AQ53:AS53"/>
    <mergeCell ref="AT53:AV53"/>
    <mergeCell ref="B52:D52"/>
    <mergeCell ref="E52:G52"/>
    <mergeCell ref="H52:L52"/>
    <mergeCell ref="M52:P52"/>
    <mergeCell ref="Q52:S52"/>
    <mergeCell ref="AJ52:AK53"/>
    <mergeCell ref="B53:D53"/>
    <mergeCell ref="E53:G53"/>
    <mergeCell ref="H53:S53"/>
    <mergeCell ref="AL50:AL51"/>
    <mergeCell ref="AM50:AP50"/>
    <mergeCell ref="AQ50:AS50"/>
    <mergeCell ref="AT50:AV50"/>
    <mergeCell ref="AW50:AZ51"/>
    <mergeCell ref="BA50:BB51"/>
    <mergeCell ref="AM51:AP51"/>
    <mergeCell ref="AQ51:AS51"/>
    <mergeCell ref="AT51:AV51"/>
    <mergeCell ref="B50:D50"/>
    <mergeCell ref="E50:G50"/>
    <mergeCell ref="H50:L50"/>
    <mergeCell ref="M50:P50"/>
    <mergeCell ref="Q50:S50"/>
    <mergeCell ref="AJ50:AK51"/>
    <mergeCell ref="B51:D51"/>
    <mergeCell ref="E51:G51"/>
    <mergeCell ref="H51:S51"/>
    <mergeCell ref="AL48:AL49"/>
    <mergeCell ref="AM48:AP48"/>
    <mergeCell ref="AQ48:AS48"/>
    <mergeCell ref="AT48:AV48"/>
    <mergeCell ref="AW48:AZ49"/>
    <mergeCell ref="BA48:BB49"/>
    <mergeCell ref="AM49:AP49"/>
    <mergeCell ref="AQ49:AS49"/>
    <mergeCell ref="AT49:AV49"/>
    <mergeCell ref="B48:D48"/>
    <mergeCell ref="E48:G48"/>
    <mergeCell ref="H48:L48"/>
    <mergeCell ref="M48:P48"/>
    <mergeCell ref="Q48:S48"/>
    <mergeCell ref="AJ48:AK49"/>
    <mergeCell ref="B49:D49"/>
    <mergeCell ref="E49:G49"/>
    <mergeCell ref="H49:S49"/>
    <mergeCell ref="AL46:AL47"/>
    <mergeCell ref="AM46:AP46"/>
    <mergeCell ref="AQ46:AS46"/>
    <mergeCell ref="AT46:AV46"/>
    <mergeCell ref="AW46:AZ47"/>
    <mergeCell ref="BA46:BB47"/>
    <mergeCell ref="AM47:AP47"/>
    <mergeCell ref="AQ47:AS47"/>
    <mergeCell ref="AT47:AV47"/>
    <mergeCell ref="B46:D46"/>
    <mergeCell ref="E46:G46"/>
    <mergeCell ref="H46:L46"/>
    <mergeCell ref="M46:P46"/>
    <mergeCell ref="Q46:S46"/>
    <mergeCell ref="AJ46:AK47"/>
    <mergeCell ref="B47:D47"/>
    <mergeCell ref="E47:G47"/>
    <mergeCell ref="H47:S47"/>
    <mergeCell ref="AL44:AL45"/>
    <mergeCell ref="AM44:AP44"/>
    <mergeCell ref="AQ44:AS44"/>
    <mergeCell ref="AT44:AV44"/>
    <mergeCell ref="AW44:AZ45"/>
    <mergeCell ref="BA44:BB45"/>
    <mergeCell ref="AM45:AP45"/>
    <mergeCell ref="AQ45:AS45"/>
    <mergeCell ref="AT45:AV45"/>
    <mergeCell ref="B44:D44"/>
    <mergeCell ref="E44:G44"/>
    <mergeCell ref="H44:L44"/>
    <mergeCell ref="M44:P44"/>
    <mergeCell ref="Q44:S44"/>
    <mergeCell ref="AJ44:AK45"/>
    <mergeCell ref="B45:D45"/>
    <mergeCell ref="E45:G45"/>
    <mergeCell ref="H45:S45"/>
    <mergeCell ref="AL42:AL43"/>
    <mergeCell ref="AM42:AP42"/>
    <mergeCell ref="AQ42:AS42"/>
    <mergeCell ref="AT42:AV42"/>
    <mergeCell ref="AW42:AZ43"/>
    <mergeCell ref="BA42:BB43"/>
    <mergeCell ref="AM43:AP43"/>
    <mergeCell ref="AQ43:AS43"/>
    <mergeCell ref="AT43:AV43"/>
    <mergeCell ref="B42:D42"/>
    <mergeCell ref="E42:G42"/>
    <mergeCell ref="H42:L42"/>
    <mergeCell ref="M42:P42"/>
    <mergeCell ref="Q42:S42"/>
    <mergeCell ref="AJ42:AK43"/>
    <mergeCell ref="B43:D43"/>
    <mergeCell ref="E43:G43"/>
    <mergeCell ref="H43:S43"/>
    <mergeCell ref="AL40:AL41"/>
    <mergeCell ref="AM40:AP40"/>
    <mergeCell ref="AQ40:AS40"/>
    <mergeCell ref="AT40:AV40"/>
    <mergeCell ref="AW40:AZ41"/>
    <mergeCell ref="BA40:BB41"/>
    <mergeCell ref="AM41:AP41"/>
    <mergeCell ref="AQ41:AS41"/>
    <mergeCell ref="AT41:AV41"/>
    <mergeCell ref="B40:D40"/>
    <mergeCell ref="E40:G40"/>
    <mergeCell ref="H40:L40"/>
    <mergeCell ref="M40:P40"/>
    <mergeCell ref="Q40:S40"/>
    <mergeCell ref="AJ40:AK41"/>
    <mergeCell ref="B41:D41"/>
    <mergeCell ref="E41:G41"/>
    <mergeCell ref="H41:S41"/>
    <mergeCell ref="AL38:AL39"/>
    <mergeCell ref="AM38:AP38"/>
    <mergeCell ref="AQ38:AS38"/>
    <mergeCell ref="AT38:AV38"/>
    <mergeCell ref="AW38:AZ39"/>
    <mergeCell ref="BA38:BB39"/>
    <mergeCell ref="AM39:AP39"/>
    <mergeCell ref="AQ39:AS39"/>
    <mergeCell ref="AT39:AV39"/>
    <mergeCell ref="B38:D38"/>
    <mergeCell ref="E38:G38"/>
    <mergeCell ref="H38:L38"/>
    <mergeCell ref="M38:P38"/>
    <mergeCell ref="Q38:S38"/>
    <mergeCell ref="AJ38:AK39"/>
    <mergeCell ref="B39:D39"/>
    <mergeCell ref="E39:G39"/>
    <mergeCell ref="H39:S39"/>
    <mergeCell ref="AL36:AL37"/>
    <mergeCell ref="AM36:AP36"/>
    <mergeCell ref="AQ36:AS36"/>
    <mergeCell ref="AT36:AV36"/>
    <mergeCell ref="AW36:AZ37"/>
    <mergeCell ref="BA36:BB37"/>
    <mergeCell ref="AM37:AP37"/>
    <mergeCell ref="AQ37:AS37"/>
    <mergeCell ref="AT37:AV37"/>
    <mergeCell ref="B36:D36"/>
    <mergeCell ref="E36:G36"/>
    <mergeCell ref="H36:L36"/>
    <mergeCell ref="M36:P36"/>
    <mergeCell ref="Q36:S36"/>
    <mergeCell ref="AJ36:AK37"/>
    <mergeCell ref="B37:D37"/>
    <mergeCell ref="E37:G37"/>
    <mergeCell ref="H37:S37"/>
    <mergeCell ref="AL34:AL35"/>
    <mergeCell ref="AM34:AP34"/>
    <mergeCell ref="AQ34:AS34"/>
    <mergeCell ref="AT34:AV34"/>
    <mergeCell ref="AW34:AZ35"/>
    <mergeCell ref="BA34:BB35"/>
    <mergeCell ref="AM35:AP35"/>
    <mergeCell ref="AQ35:AS35"/>
    <mergeCell ref="AT35:AV35"/>
    <mergeCell ref="B34:D34"/>
    <mergeCell ref="E34:G34"/>
    <mergeCell ref="H34:L34"/>
    <mergeCell ref="M34:P34"/>
    <mergeCell ref="Q34:S34"/>
    <mergeCell ref="AJ34:AK35"/>
    <mergeCell ref="B35:D35"/>
    <mergeCell ref="E35:G35"/>
    <mergeCell ref="H35:S35"/>
    <mergeCell ref="AL32:AL33"/>
    <mergeCell ref="AM32:AP32"/>
    <mergeCell ref="AQ32:AS32"/>
    <mergeCell ref="AT32:AV32"/>
    <mergeCell ref="AW32:AZ33"/>
    <mergeCell ref="BA32:BB33"/>
    <mergeCell ref="AM33:AP33"/>
    <mergeCell ref="AQ33:AS33"/>
    <mergeCell ref="AT33:AV33"/>
    <mergeCell ref="B32:D32"/>
    <mergeCell ref="E32:G32"/>
    <mergeCell ref="H32:L32"/>
    <mergeCell ref="M32:P32"/>
    <mergeCell ref="Q32:S32"/>
    <mergeCell ref="AJ32:AK33"/>
    <mergeCell ref="B33:D33"/>
    <mergeCell ref="E33:G33"/>
    <mergeCell ref="H33:S33"/>
    <mergeCell ref="AL30:AL31"/>
    <mergeCell ref="AM30:AP30"/>
    <mergeCell ref="AQ30:AS30"/>
    <mergeCell ref="AT30:AV30"/>
    <mergeCell ref="AW30:AZ31"/>
    <mergeCell ref="BA30:BB31"/>
    <mergeCell ref="AM31:AP31"/>
    <mergeCell ref="AQ31:AS31"/>
    <mergeCell ref="AT31:AV31"/>
    <mergeCell ref="B30:D30"/>
    <mergeCell ref="E30:G30"/>
    <mergeCell ref="H30:L30"/>
    <mergeCell ref="M30:P30"/>
    <mergeCell ref="Q30:S30"/>
    <mergeCell ref="AJ30:AK31"/>
    <mergeCell ref="B31:D31"/>
    <mergeCell ref="E31:G31"/>
    <mergeCell ref="H31:S31"/>
    <mergeCell ref="AL28:AL29"/>
    <mergeCell ref="AM28:AP28"/>
    <mergeCell ref="AQ28:AS28"/>
    <mergeCell ref="AT28:AV28"/>
    <mergeCell ref="AW28:AZ29"/>
    <mergeCell ref="BA28:BB29"/>
    <mergeCell ref="AM29:AP29"/>
    <mergeCell ref="AQ29:AS29"/>
    <mergeCell ref="AT29:AV29"/>
    <mergeCell ref="B28:D28"/>
    <mergeCell ref="E28:G28"/>
    <mergeCell ref="H28:L28"/>
    <mergeCell ref="M28:P28"/>
    <mergeCell ref="Q28:S28"/>
    <mergeCell ref="AJ28:AK29"/>
    <mergeCell ref="B29:D29"/>
    <mergeCell ref="E29:G29"/>
    <mergeCell ref="H29:S29"/>
    <mergeCell ref="AL26:AL27"/>
    <mergeCell ref="AM26:AP26"/>
    <mergeCell ref="AQ26:AS26"/>
    <mergeCell ref="AT26:AV26"/>
    <mergeCell ref="AW26:AZ27"/>
    <mergeCell ref="BA26:BB27"/>
    <mergeCell ref="AM27:AP27"/>
    <mergeCell ref="AQ27:AS27"/>
    <mergeCell ref="AT27:AV27"/>
    <mergeCell ref="B26:D26"/>
    <mergeCell ref="E26:G26"/>
    <mergeCell ref="H26:L26"/>
    <mergeCell ref="M26:P26"/>
    <mergeCell ref="Q26:S26"/>
    <mergeCell ref="AJ26:AK27"/>
    <mergeCell ref="B27:D27"/>
    <mergeCell ref="E27:G27"/>
    <mergeCell ref="H27:S27"/>
    <mergeCell ref="AL24:AL25"/>
    <mergeCell ref="AM24:AP24"/>
    <mergeCell ref="AQ24:AS24"/>
    <mergeCell ref="AT24:AV24"/>
    <mergeCell ref="AW24:AZ25"/>
    <mergeCell ref="BA24:BB25"/>
    <mergeCell ref="AM25:AP25"/>
    <mergeCell ref="AQ25:AS25"/>
    <mergeCell ref="AT25:AV25"/>
    <mergeCell ref="B24:D24"/>
    <mergeCell ref="E24:G24"/>
    <mergeCell ref="H24:L24"/>
    <mergeCell ref="M24:P24"/>
    <mergeCell ref="Q24:S24"/>
    <mergeCell ref="AJ24:AK25"/>
    <mergeCell ref="B25:D25"/>
    <mergeCell ref="E25:G25"/>
    <mergeCell ref="H25:S25"/>
    <mergeCell ref="AL22:AL23"/>
    <mergeCell ref="AM22:AP22"/>
    <mergeCell ref="AQ22:AS22"/>
    <mergeCell ref="AT22:AV22"/>
    <mergeCell ref="AW22:AZ23"/>
    <mergeCell ref="BA22:BB23"/>
    <mergeCell ref="AM23:AP23"/>
    <mergeCell ref="AQ23:AS23"/>
    <mergeCell ref="AT23:AV23"/>
    <mergeCell ref="B22:D22"/>
    <mergeCell ref="E22:G22"/>
    <mergeCell ref="H22:L22"/>
    <mergeCell ref="M22:P22"/>
    <mergeCell ref="Q22:S22"/>
    <mergeCell ref="AJ22:AK23"/>
    <mergeCell ref="B23:D23"/>
    <mergeCell ref="E23:G23"/>
    <mergeCell ref="H23:S23"/>
    <mergeCell ref="AL20:AL21"/>
    <mergeCell ref="AM20:AP20"/>
    <mergeCell ref="AQ20:AS20"/>
    <mergeCell ref="AT20:AV20"/>
    <mergeCell ref="AW20:AZ21"/>
    <mergeCell ref="BA20:BB21"/>
    <mergeCell ref="AM21:AP21"/>
    <mergeCell ref="AQ21:AS21"/>
    <mergeCell ref="AT21:AV21"/>
    <mergeCell ref="B20:D20"/>
    <mergeCell ref="E20:G20"/>
    <mergeCell ref="H20:L20"/>
    <mergeCell ref="M20:P20"/>
    <mergeCell ref="Q20:S20"/>
    <mergeCell ref="AJ20:AK21"/>
    <mergeCell ref="B21:D21"/>
    <mergeCell ref="E21:G21"/>
    <mergeCell ref="H21:S21"/>
    <mergeCell ref="AL18:AL19"/>
    <mergeCell ref="AM18:AP18"/>
    <mergeCell ref="AQ18:AS18"/>
    <mergeCell ref="AT18:AV18"/>
    <mergeCell ref="AW18:AZ19"/>
    <mergeCell ref="BA18:BB19"/>
    <mergeCell ref="AM19:AP19"/>
    <mergeCell ref="AQ19:AS19"/>
    <mergeCell ref="AT19:AV19"/>
    <mergeCell ref="B18:D18"/>
    <mergeCell ref="E18:G18"/>
    <mergeCell ref="H18:L18"/>
    <mergeCell ref="M18:P18"/>
    <mergeCell ref="Q18:S18"/>
    <mergeCell ref="AJ18:AK19"/>
    <mergeCell ref="B19:D19"/>
    <mergeCell ref="E19:G19"/>
    <mergeCell ref="H19:S19"/>
    <mergeCell ref="AL16:AL17"/>
    <mergeCell ref="AM16:AP16"/>
    <mergeCell ref="AQ16:AS16"/>
    <mergeCell ref="AT16:AV16"/>
    <mergeCell ref="AW16:AZ17"/>
    <mergeCell ref="BA16:BB17"/>
    <mergeCell ref="AM17:AP17"/>
    <mergeCell ref="AQ17:AS17"/>
    <mergeCell ref="AT17:AV17"/>
    <mergeCell ref="B16:D16"/>
    <mergeCell ref="E16:G16"/>
    <mergeCell ref="H16:L16"/>
    <mergeCell ref="M16:P16"/>
    <mergeCell ref="Q16:S16"/>
    <mergeCell ref="AJ16:AK17"/>
    <mergeCell ref="B17:D17"/>
    <mergeCell ref="E17:G17"/>
    <mergeCell ref="H17:S17"/>
    <mergeCell ref="AL14:AL15"/>
    <mergeCell ref="AM14:AP14"/>
    <mergeCell ref="AQ14:AS14"/>
    <mergeCell ref="AT14:AV14"/>
    <mergeCell ref="AW14:AZ15"/>
    <mergeCell ref="BA14:BB15"/>
    <mergeCell ref="AM15:AP15"/>
    <mergeCell ref="AQ15:AS15"/>
    <mergeCell ref="AT15:AV15"/>
    <mergeCell ref="B14:D14"/>
    <mergeCell ref="E14:G14"/>
    <mergeCell ref="H14:L14"/>
    <mergeCell ref="M14:P14"/>
    <mergeCell ref="Q14:S14"/>
    <mergeCell ref="AJ14:AK15"/>
    <mergeCell ref="B15:D15"/>
    <mergeCell ref="E15:G15"/>
    <mergeCell ref="H15:S15"/>
    <mergeCell ref="AL12:AL13"/>
    <mergeCell ref="AM12:AP12"/>
    <mergeCell ref="AQ12:AS12"/>
    <mergeCell ref="AT12:AV12"/>
    <mergeCell ref="AW12:AZ13"/>
    <mergeCell ref="BA12:BB13"/>
    <mergeCell ref="AM13:AP13"/>
    <mergeCell ref="AQ13:AS13"/>
    <mergeCell ref="AT13:AV13"/>
    <mergeCell ref="B12:D12"/>
    <mergeCell ref="E12:G12"/>
    <mergeCell ref="H12:L12"/>
    <mergeCell ref="M12:P12"/>
    <mergeCell ref="Q12:S12"/>
    <mergeCell ref="AJ12:AK13"/>
    <mergeCell ref="B13:D13"/>
    <mergeCell ref="E13:G13"/>
    <mergeCell ref="H13:S13"/>
    <mergeCell ref="AL10:AL11"/>
    <mergeCell ref="AM10:AP10"/>
    <mergeCell ref="AQ10:AS10"/>
    <mergeCell ref="AT10:AV10"/>
    <mergeCell ref="AW10:AZ11"/>
    <mergeCell ref="BA10:BB11"/>
    <mergeCell ref="AM11:AP11"/>
    <mergeCell ref="AQ11:AS11"/>
    <mergeCell ref="AT11:AV11"/>
    <mergeCell ref="B10:D10"/>
    <mergeCell ref="E10:G10"/>
    <mergeCell ref="H10:L10"/>
    <mergeCell ref="M10:P10"/>
    <mergeCell ref="Q10:S10"/>
    <mergeCell ref="AJ10:AK11"/>
    <mergeCell ref="B11:D11"/>
    <mergeCell ref="E11:G11"/>
    <mergeCell ref="H11:S11"/>
    <mergeCell ref="AL8:AL9"/>
    <mergeCell ref="AM8:AP8"/>
    <mergeCell ref="AQ8:AS8"/>
    <mergeCell ref="AT8:AV8"/>
    <mergeCell ref="AW8:AZ9"/>
    <mergeCell ref="BA8:BB9"/>
    <mergeCell ref="AM9:AP9"/>
    <mergeCell ref="AQ9:AS9"/>
    <mergeCell ref="AT9:AV9"/>
    <mergeCell ref="B8:D8"/>
    <mergeCell ref="E8:G8"/>
    <mergeCell ref="H8:L8"/>
    <mergeCell ref="M8:P8"/>
    <mergeCell ref="Q8:S8"/>
    <mergeCell ref="AJ8:AK9"/>
    <mergeCell ref="B9:D9"/>
    <mergeCell ref="E9:G9"/>
    <mergeCell ref="H9:S9"/>
    <mergeCell ref="BD5:CI6"/>
    <mergeCell ref="A6:E6"/>
    <mergeCell ref="F6:Q6"/>
    <mergeCell ref="AO6:AU6"/>
    <mergeCell ref="AV6:BB6"/>
    <mergeCell ref="BD7:BS7"/>
    <mergeCell ref="BT7:CI7"/>
    <mergeCell ref="AV3:BB3"/>
    <mergeCell ref="A4:E4"/>
    <mergeCell ref="F4:Q4"/>
    <mergeCell ref="AO4:AU4"/>
    <mergeCell ref="AV4:BB4"/>
    <mergeCell ref="A5:E5"/>
    <mergeCell ref="F5:Q5"/>
    <mergeCell ref="AO5:AU5"/>
    <mergeCell ref="AV5:BB5"/>
    <mergeCell ref="A3:E3"/>
    <mergeCell ref="F3:Q3"/>
    <mergeCell ref="V3:Z3"/>
    <mergeCell ref="AA3:AE3"/>
    <mergeCell ref="AG3:AK3"/>
    <mergeCell ref="AO3:AU3"/>
    <mergeCell ref="AV1:BB1"/>
    <mergeCell ref="A2:E2"/>
    <mergeCell ref="F2:Q2"/>
    <mergeCell ref="AO2:AQ2"/>
    <mergeCell ref="AR2:AU2"/>
    <mergeCell ref="AV2:BB2"/>
    <mergeCell ref="A1:E1"/>
    <mergeCell ref="F1:Q1"/>
    <mergeCell ref="V1:AA2"/>
    <mergeCell ref="AB1:AK2"/>
    <mergeCell ref="AO1:AQ1"/>
    <mergeCell ref="AR1:AU1"/>
  </mergeCells>
  <phoneticPr fontId="3" type="noConversion"/>
  <pageMargins left="0.7" right="0.7" top="0.75" bottom="0.75" header="0.3" footer="0.3"/>
  <pageSetup paperSize="9" scale="73" fitToHeight="0" orientation="landscape" horizontalDpi="1200" verticalDpi="1200" r:id="rId1"/>
  <rowBreaks count="1" manualBreakCount="1">
    <brk id="29" max="5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CC60-B721-41FF-BDFD-84A0AE5C9159}">
  <sheetPr>
    <tabColor rgb="FFFFFF00"/>
    <pageSetUpPr fitToPage="1"/>
  </sheetPr>
  <dimension ref="A1:CW73"/>
  <sheetViews>
    <sheetView showZeros="0" view="pageBreakPreview" zoomScaleNormal="100" zoomScaleSheetLayoutView="100" workbookViewId="0">
      <pane ySplit="9" topLeftCell="A12" activePane="bottomLeft" state="frozen"/>
      <selection pane="bottomLeft" activeCell="BA10" sqref="BA10:BB11"/>
      <selection activeCell="K77" sqref="K77:L78"/>
    </sheetView>
  </sheetViews>
  <sheetFormatPr defaultRowHeight="13.5"/>
  <cols>
    <col min="1" max="1" width="5.88671875" style="63" customWidth="1"/>
    <col min="2" max="4" width="2.44140625" style="64" customWidth="1"/>
    <col min="5" max="5" width="2.44140625" style="65" customWidth="1"/>
    <col min="6" max="6" width="2.33203125" style="65" customWidth="1"/>
    <col min="7" max="7" width="1.44140625" style="65" customWidth="1"/>
    <col min="8" max="12" width="2.33203125" style="66" customWidth="1"/>
    <col min="13" max="16" width="2.33203125" style="65" customWidth="1"/>
    <col min="17" max="18" width="2.33203125" style="67" customWidth="1"/>
    <col min="19" max="19" width="3.109375" style="67" customWidth="1"/>
    <col min="20" max="35" width="3.44140625" style="65" customWidth="1"/>
    <col min="36" max="36" width="2.33203125" style="65" customWidth="1"/>
    <col min="37" max="37" width="3" style="65" customWidth="1"/>
    <col min="38" max="38" width="4" style="70" customWidth="1"/>
    <col min="39" max="40" width="3" style="68" customWidth="1"/>
    <col min="41" max="47" width="2.44140625" style="68" customWidth="1"/>
    <col min="48" max="48" width="3" style="68" customWidth="1"/>
    <col min="49" max="51" width="2.33203125" style="68" customWidth="1"/>
    <col min="52" max="52" width="3" style="68" customWidth="1"/>
    <col min="53" max="53" width="2.33203125" style="69" customWidth="1"/>
    <col min="54" max="54" width="4.77734375" style="69" customWidth="1"/>
    <col min="55" max="55" width="8.88671875" style="5" customWidth="1"/>
    <col min="56" max="70" width="2.77734375" style="5" customWidth="1"/>
    <col min="71" max="87" width="2.88671875" style="5" customWidth="1"/>
    <col min="88" max="88" width="8.88671875" style="5" customWidth="1"/>
    <col min="89" max="90" width="4.5546875" style="5" customWidth="1"/>
    <col min="91" max="91" width="9.33203125" style="5" customWidth="1"/>
    <col min="92" max="92" width="5.33203125" style="5" customWidth="1"/>
    <col min="93" max="93" width="8.44140625" style="5" customWidth="1"/>
    <col min="94" max="94" width="15.109375" style="5" customWidth="1"/>
    <col min="95" max="95" width="7" style="5" customWidth="1"/>
    <col min="96" max="96" width="6.6640625" style="5" customWidth="1"/>
    <col min="97" max="97" width="4.5546875" style="5" customWidth="1"/>
    <col min="98" max="98" width="15.77734375" style="5" customWidth="1"/>
    <col min="99" max="100" width="8.88671875" style="5"/>
    <col min="101" max="101" width="22.6640625" style="5" customWidth="1"/>
  </cols>
  <sheetData>
    <row r="1" spans="1:101" ht="22.15" customHeight="1">
      <c r="A1" s="79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1"/>
      <c r="S1" s="1"/>
      <c r="T1" s="2"/>
      <c r="U1" s="2"/>
      <c r="V1" s="90"/>
      <c r="W1" s="91"/>
      <c r="X1" s="91"/>
      <c r="Y1" s="91"/>
      <c r="Z1" s="91"/>
      <c r="AA1" s="91"/>
      <c r="AB1" s="93" t="s">
        <v>2</v>
      </c>
      <c r="AC1" s="94"/>
      <c r="AD1" s="94"/>
      <c r="AE1" s="94"/>
      <c r="AF1" s="94"/>
      <c r="AG1" s="94"/>
      <c r="AH1" s="94"/>
      <c r="AI1" s="94"/>
      <c r="AJ1" s="94"/>
      <c r="AK1" s="94"/>
      <c r="AL1" s="3"/>
      <c r="AM1" s="4"/>
      <c r="AN1" s="4"/>
      <c r="AO1" s="96" t="s">
        <v>3</v>
      </c>
      <c r="AP1" s="97"/>
      <c r="AQ1" s="98"/>
      <c r="AR1" s="96" t="s">
        <v>4</v>
      </c>
      <c r="AS1" s="97"/>
      <c r="AT1" s="97"/>
      <c r="AU1" s="98"/>
      <c r="AV1" s="76" t="s">
        <v>5</v>
      </c>
      <c r="AW1" s="77"/>
      <c r="AX1" s="77"/>
      <c r="AY1" s="77"/>
      <c r="AZ1" s="77"/>
      <c r="BA1" s="77"/>
      <c r="BB1" s="78"/>
    </row>
    <row r="2" spans="1:101" ht="22.15" customHeight="1" thickBot="1">
      <c r="A2" s="79" t="s">
        <v>6</v>
      </c>
      <c r="B2" s="80"/>
      <c r="C2" s="80"/>
      <c r="D2" s="80"/>
      <c r="E2" s="81"/>
      <c r="F2" s="82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  <c r="R2" s="1"/>
      <c r="S2" s="1"/>
      <c r="T2" s="2"/>
      <c r="U2" s="2"/>
      <c r="V2" s="92"/>
      <c r="W2" s="92"/>
      <c r="X2" s="92"/>
      <c r="Y2" s="92"/>
      <c r="Z2" s="92"/>
      <c r="AA2" s="92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3"/>
      <c r="AM2" s="4"/>
      <c r="AN2" s="4"/>
      <c r="AO2" s="85"/>
      <c r="AP2" s="86"/>
      <c r="AQ2" s="87"/>
      <c r="AR2" s="88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101" ht="22.15" customHeight="1" thickTop="1">
      <c r="A3" s="79" t="s">
        <v>7</v>
      </c>
      <c r="B3" s="80"/>
      <c r="C3" s="80"/>
      <c r="D3" s="80"/>
      <c r="E3" s="81"/>
      <c r="F3" s="82" t="s">
        <v>8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6"/>
      <c r="S3" s="1"/>
      <c r="T3" s="2"/>
      <c r="U3" s="2"/>
      <c r="V3" s="114" t="s">
        <v>9</v>
      </c>
      <c r="W3" s="114"/>
      <c r="X3" s="114"/>
      <c r="Y3" s="114"/>
      <c r="Z3" s="114"/>
      <c r="AA3" s="115"/>
      <c r="AB3" s="116"/>
      <c r="AC3" s="116"/>
      <c r="AD3" s="116"/>
      <c r="AE3" s="116"/>
      <c r="AF3" s="7" t="s">
        <v>10</v>
      </c>
      <c r="AG3" s="115"/>
      <c r="AH3" s="116"/>
      <c r="AI3" s="116"/>
      <c r="AJ3" s="116"/>
      <c r="AK3" s="116"/>
      <c r="AL3" s="3"/>
      <c r="AM3" s="4"/>
      <c r="AN3" s="4"/>
      <c r="AO3" s="112" t="s">
        <v>11</v>
      </c>
      <c r="AP3" s="80"/>
      <c r="AQ3" s="80"/>
      <c r="AR3" s="80"/>
      <c r="AS3" s="80"/>
      <c r="AT3" s="80"/>
      <c r="AU3" s="81"/>
      <c r="AV3" s="110"/>
      <c r="AW3" s="111"/>
      <c r="AX3" s="111"/>
      <c r="AY3" s="111"/>
      <c r="AZ3" s="111"/>
      <c r="BA3" s="111"/>
      <c r="BB3" s="111"/>
    </row>
    <row r="4" spans="1:101" ht="22.15" customHeight="1">
      <c r="A4" s="79" t="s">
        <v>12</v>
      </c>
      <c r="B4" s="100"/>
      <c r="C4" s="100"/>
      <c r="D4" s="100"/>
      <c r="E4" s="101"/>
      <c r="F4" s="82" t="s">
        <v>50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6"/>
      <c r="S4" s="1"/>
      <c r="T4" s="2"/>
      <c r="U4" s="2"/>
      <c r="V4" s="8"/>
      <c r="W4" s="8"/>
      <c r="X4" s="8"/>
      <c r="Y4" s="8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3"/>
      <c r="AM4" s="4"/>
      <c r="AN4" s="4"/>
      <c r="AO4" s="112" t="s">
        <v>13</v>
      </c>
      <c r="AP4" s="80"/>
      <c r="AQ4" s="80"/>
      <c r="AR4" s="80"/>
      <c r="AS4" s="80"/>
      <c r="AT4" s="80"/>
      <c r="AU4" s="81"/>
      <c r="AV4" s="110"/>
      <c r="AW4" s="111"/>
      <c r="AX4" s="111"/>
      <c r="AY4" s="111"/>
      <c r="AZ4" s="111"/>
      <c r="BA4" s="111"/>
      <c r="BB4" s="111"/>
      <c r="BC4" s="10"/>
    </row>
    <row r="5" spans="1:101" ht="22.15" customHeight="1">
      <c r="A5" s="79" t="s">
        <v>14</v>
      </c>
      <c r="B5" s="100"/>
      <c r="C5" s="100"/>
      <c r="D5" s="100"/>
      <c r="E5" s="101"/>
      <c r="F5" s="82" t="s">
        <v>51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4"/>
      <c r="R5" s="6"/>
      <c r="S5" s="1"/>
      <c r="T5" s="2"/>
      <c r="U5" s="2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3"/>
      <c r="AM5" s="4"/>
      <c r="AN5" s="11"/>
      <c r="AO5" s="112" t="s">
        <v>15</v>
      </c>
      <c r="AP5" s="106"/>
      <c r="AQ5" s="106"/>
      <c r="AR5" s="106"/>
      <c r="AS5" s="106"/>
      <c r="AT5" s="106"/>
      <c r="AU5" s="107"/>
      <c r="AV5" s="113"/>
      <c r="AW5" s="113"/>
      <c r="AX5" s="113"/>
      <c r="AY5" s="113"/>
      <c r="AZ5" s="113"/>
      <c r="BA5" s="113"/>
      <c r="BB5" s="113"/>
      <c r="BD5" s="99" t="s">
        <v>16</v>
      </c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</row>
    <row r="6" spans="1:101" ht="22.15" customHeight="1">
      <c r="A6" s="79" t="s">
        <v>17</v>
      </c>
      <c r="B6" s="100"/>
      <c r="C6" s="100"/>
      <c r="D6" s="100"/>
      <c r="E6" s="101"/>
      <c r="F6" s="102" t="s">
        <v>18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  <c r="R6" s="6"/>
      <c r="S6" s="1"/>
      <c r="T6" s="2"/>
      <c r="U6" s="2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3"/>
      <c r="AM6" s="4"/>
      <c r="AN6" s="11"/>
      <c r="AO6" s="105" t="s">
        <v>19</v>
      </c>
      <c r="AP6" s="106"/>
      <c r="AQ6" s="106"/>
      <c r="AR6" s="106"/>
      <c r="AS6" s="106"/>
      <c r="AT6" s="106"/>
      <c r="AU6" s="107"/>
      <c r="AV6" s="108"/>
      <c r="AW6" s="108"/>
      <c r="AX6" s="108"/>
      <c r="AY6" s="108"/>
      <c r="AZ6" s="108"/>
      <c r="BA6" s="108"/>
      <c r="BB6" s="108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</row>
    <row r="7" spans="1:101" s="22" customFormat="1" ht="19.899999999999999" customHeight="1">
      <c r="A7" s="12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  <c r="R7" s="15"/>
      <c r="S7" s="16"/>
      <c r="T7" s="14"/>
      <c r="U7" s="14"/>
      <c r="V7" s="17"/>
      <c r="W7" s="17"/>
      <c r="X7" s="17"/>
      <c r="Y7" s="17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9"/>
      <c r="AM7" s="20"/>
      <c r="AN7" s="20"/>
      <c r="AO7" s="20"/>
      <c r="AP7" s="20"/>
      <c r="AQ7" s="20"/>
      <c r="AR7" s="21"/>
      <c r="AS7" s="21"/>
      <c r="AT7" s="21"/>
      <c r="AU7" s="21"/>
      <c r="AV7" s="16"/>
      <c r="AW7" s="16"/>
      <c r="AX7" s="16"/>
      <c r="AY7" s="16"/>
      <c r="AZ7" s="16"/>
      <c r="BA7" s="16"/>
      <c r="BB7" s="16"/>
      <c r="BC7" s="6"/>
      <c r="BD7" s="109" t="s">
        <v>20</v>
      </c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 t="s">
        <v>21</v>
      </c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 spans="1:101" ht="19.899999999999999" customHeight="1">
      <c r="A8" s="23" t="s">
        <v>22</v>
      </c>
      <c r="B8" s="117" t="s">
        <v>23</v>
      </c>
      <c r="C8" s="118"/>
      <c r="D8" s="119"/>
      <c r="E8" s="120"/>
      <c r="F8" s="121"/>
      <c r="G8" s="122"/>
      <c r="H8" s="123" t="s">
        <v>24</v>
      </c>
      <c r="I8" s="124"/>
      <c r="J8" s="125"/>
      <c r="K8" s="125"/>
      <c r="L8" s="125"/>
      <c r="M8" s="126" t="s">
        <v>25</v>
      </c>
      <c r="N8" s="126"/>
      <c r="O8" s="126"/>
      <c r="P8" s="126"/>
      <c r="Q8" s="127" t="s">
        <v>26</v>
      </c>
      <c r="R8" s="127"/>
      <c r="S8" s="128"/>
      <c r="T8" s="24">
        <v>1</v>
      </c>
      <c r="U8" s="25">
        <v>2</v>
      </c>
      <c r="V8" s="25">
        <v>3</v>
      </c>
      <c r="W8" s="26">
        <v>4</v>
      </c>
      <c r="X8" s="25">
        <v>5</v>
      </c>
      <c r="Y8" s="25">
        <v>6</v>
      </c>
      <c r="Z8" s="27">
        <v>7</v>
      </c>
      <c r="AA8" s="27">
        <v>8</v>
      </c>
      <c r="AB8" s="25">
        <v>9</v>
      </c>
      <c r="AC8" s="25">
        <v>10</v>
      </c>
      <c r="AD8" s="26">
        <v>11</v>
      </c>
      <c r="AE8" s="25">
        <v>12</v>
      </c>
      <c r="AF8" s="25">
        <v>13</v>
      </c>
      <c r="AG8" s="27">
        <v>14</v>
      </c>
      <c r="AH8" s="26">
        <v>15</v>
      </c>
      <c r="AI8" s="28"/>
      <c r="AJ8" s="129" t="s">
        <v>27</v>
      </c>
      <c r="AK8" s="130"/>
      <c r="AL8" s="141" t="s">
        <v>28</v>
      </c>
      <c r="AM8" s="143" t="s">
        <v>29</v>
      </c>
      <c r="AN8" s="144"/>
      <c r="AO8" s="144"/>
      <c r="AP8" s="145"/>
      <c r="AQ8" s="143" t="s">
        <v>30</v>
      </c>
      <c r="AR8" s="144"/>
      <c r="AS8" s="144"/>
      <c r="AT8" s="146" t="s">
        <v>31</v>
      </c>
      <c r="AU8" s="144"/>
      <c r="AV8" s="145"/>
      <c r="AW8" s="143" t="s">
        <v>32</v>
      </c>
      <c r="AX8" s="144"/>
      <c r="AY8" s="144"/>
      <c r="AZ8" s="145"/>
      <c r="BA8" s="150" t="s">
        <v>33</v>
      </c>
      <c r="BB8" s="130"/>
      <c r="BD8" s="29">
        <v>1</v>
      </c>
      <c r="BE8" s="30">
        <v>2</v>
      </c>
      <c r="BF8" s="30">
        <v>3</v>
      </c>
      <c r="BG8" s="30">
        <v>4</v>
      </c>
      <c r="BH8" s="30">
        <v>5</v>
      </c>
      <c r="BI8" s="30">
        <v>6</v>
      </c>
      <c r="BJ8" s="30">
        <v>7</v>
      </c>
      <c r="BK8" s="30">
        <v>8</v>
      </c>
      <c r="BL8" s="30">
        <v>9</v>
      </c>
      <c r="BM8" s="30">
        <v>10</v>
      </c>
      <c r="BN8" s="30">
        <v>11</v>
      </c>
      <c r="BO8" s="30">
        <v>12</v>
      </c>
      <c r="BP8" s="30">
        <v>13</v>
      </c>
      <c r="BQ8" s="30">
        <v>14</v>
      </c>
      <c r="BR8" s="30">
        <v>15</v>
      </c>
      <c r="BS8" s="31"/>
      <c r="BT8" s="29">
        <v>1</v>
      </c>
      <c r="BU8" s="30">
        <v>2</v>
      </c>
      <c r="BV8" s="30">
        <v>3</v>
      </c>
      <c r="BW8" s="30">
        <v>4</v>
      </c>
      <c r="BX8" s="30">
        <v>5</v>
      </c>
      <c r="BY8" s="30">
        <v>6</v>
      </c>
      <c r="BZ8" s="30">
        <v>7</v>
      </c>
      <c r="CA8" s="30">
        <v>8</v>
      </c>
      <c r="CB8" s="30">
        <v>9</v>
      </c>
      <c r="CC8" s="30">
        <v>10</v>
      </c>
      <c r="CD8" s="30">
        <v>11</v>
      </c>
      <c r="CE8" s="30">
        <v>12</v>
      </c>
      <c r="CF8" s="30">
        <v>13</v>
      </c>
      <c r="CG8" s="30">
        <v>14</v>
      </c>
      <c r="CH8" s="30">
        <v>15</v>
      </c>
      <c r="CI8" s="31"/>
      <c r="CL8" s="32" t="s">
        <v>34</v>
      </c>
      <c r="CM8" s="32" t="s">
        <v>35</v>
      </c>
      <c r="CN8" s="32" t="s">
        <v>36</v>
      </c>
      <c r="CO8" s="32" t="s">
        <v>37</v>
      </c>
      <c r="CP8" s="32" t="s">
        <v>38</v>
      </c>
      <c r="CQ8" s="32" t="s">
        <v>39</v>
      </c>
      <c r="CR8" s="32" t="s">
        <v>40</v>
      </c>
    </row>
    <row r="9" spans="1:101" ht="19.899999999999999" customHeight="1">
      <c r="A9" s="33" t="s">
        <v>41</v>
      </c>
      <c r="B9" s="133" t="s">
        <v>42</v>
      </c>
      <c r="C9" s="134"/>
      <c r="D9" s="135"/>
      <c r="E9" s="136" t="s">
        <v>43</v>
      </c>
      <c r="F9" s="137"/>
      <c r="G9" s="138"/>
      <c r="H9" s="136" t="s">
        <v>44</v>
      </c>
      <c r="I9" s="139"/>
      <c r="J9" s="140"/>
      <c r="K9" s="140"/>
      <c r="L9" s="140"/>
      <c r="M9" s="140"/>
      <c r="N9" s="140"/>
      <c r="O9" s="140"/>
      <c r="P9" s="140"/>
      <c r="Q9" s="140"/>
      <c r="R9" s="140"/>
      <c r="S9" s="138"/>
      <c r="T9" s="34">
        <v>16</v>
      </c>
      <c r="U9" s="35">
        <v>17</v>
      </c>
      <c r="V9" s="36">
        <v>18</v>
      </c>
      <c r="W9" s="35">
        <v>19</v>
      </c>
      <c r="X9" s="37">
        <v>20</v>
      </c>
      <c r="Y9" s="37">
        <v>21</v>
      </c>
      <c r="Z9" s="37">
        <v>22</v>
      </c>
      <c r="AA9" s="35">
        <v>23</v>
      </c>
      <c r="AB9" s="35">
        <v>24</v>
      </c>
      <c r="AC9" s="36">
        <v>25</v>
      </c>
      <c r="AD9" s="35">
        <v>26</v>
      </c>
      <c r="AE9" s="37">
        <v>27</v>
      </c>
      <c r="AF9" s="37">
        <v>28</v>
      </c>
      <c r="AG9" s="37">
        <v>29</v>
      </c>
      <c r="AH9" s="35">
        <v>30</v>
      </c>
      <c r="AI9" s="38">
        <v>31</v>
      </c>
      <c r="AJ9" s="131"/>
      <c r="AK9" s="132"/>
      <c r="AL9" s="142"/>
      <c r="AM9" s="152" t="s">
        <v>40</v>
      </c>
      <c r="AN9" s="153"/>
      <c r="AO9" s="153"/>
      <c r="AP9" s="154"/>
      <c r="AQ9" s="152" t="s">
        <v>45</v>
      </c>
      <c r="AR9" s="153"/>
      <c r="AS9" s="153"/>
      <c r="AT9" s="155" t="s">
        <v>46</v>
      </c>
      <c r="AU9" s="153"/>
      <c r="AV9" s="156"/>
      <c r="AW9" s="147"/>
      <c r="AX9" s="148"/>
      <c r="AY9" s="148"/>
      <c r="AZ9" s="149"/>
      <c r="BA9" s="151"/>
      <c r="BB9" s="132"/>
      <c r="BD9" s="39">
        <v>16</v>
      </c>
      <c r="BE9" s="40">
        <v>17</v>
      </c>
      <c r="BF9" s="40">
        <v>18</v>
      </c>
      <c r="BG9" s="40">
        <v>19</v>
      </c>
      <c r="BH9" s="40">
        <v>20</v>
      </c>
      <c r="BI9" s="40">
        <v>21</v>
      </c>
      <c r="BJ9" s="40">
        <v>22</v>
      </c>
      <c r="BK9" s="40">
        <v>23</v>
      </c>
      <c r="BL9" s="40">
        <v>24</v>
      </c>
      <c r="BM9" s="40">
        <v>25</v>
      </c>
      <c r="BN9" s="40">
        <v>26</v>
      </c>
      <c r="BO9" s="40">
        <v>27</v>
      </c>
      <c r="BP9" s="40">
        <v>28</v>
      </c>
      <c r="BQ9" s="40">
        <v>29</v>
      </c>
      <c r="BR9" s="40">
        <v>30</v>
      </c>
      <c r="BS9" s="41">
        <v>31</v>
      </c>
      <c r="BT9" s="39">
        <v>16</v>
      </c>
      <c r="BU9" s="40">
        <v>17</v>
      </c>
      <c r="BV9" s="40">
        <v>18</v>
      </c>
      <c r="BW9" s="40">
        <v>19</v>
      </c>
      <c r="BX9" s="40">
        <v>20</v>
      </c>
      <c r="BY9" s="40">
        <v>21</v>
      </c>
      <c r="BZ9" s="40">
        <v>22</v>
      </c>
      <c r="CA9" s="40">
        <v>23</v>
      </c>
      <c r="CB9" s="40">
        <v>24</v>
      </c>
      <c r="CC9" s="40">
        <v>25</v>
      </c>
      <c r="CD9" s="40">
        <v>26</v>
      </c>
      <c r="CE9" s="40">
        <v>27</v>
      </c>
      <c r="CF9" s="40">
        <v>28</v>
      </c>
      <c r="CG9" s="40">
        <v>29</v>
      </c>
      <c r="CH9" s="40">
        <v>30</v>
      </c>
      <c r="CI9" s="41">
        <v>31</v>
      </c>
      <c r="CL9" s="32"/>
      <c r="CM9" s="32"/>
      <c r="CN9" s="32"/>
      <c r="CO9" s="32"/>
      <c r="CP9" s="32"/>
      <c r="CQ9" s="32"/>
      <c r="CR9" s="32"/>
    </row>
    <row r="10" spans="1:101" ht="19.899999999999999" customHeight="1">
      <c r="A10" s="42"/>
      <c r="B10" s="248"/>
      <c r="C10" s="158"/>
      <c r="D10" s="159"/>
      <c r="E10" s="160"/>
      <c r="F10" s="158"/>
      <c r="G10" s="161"/>
      <c r="H10" s="162"/>
      <c r="I10" s="163"/>
      <c r="J10" s="163"/>
      <c r="K10" s="163"/>
      <c r="L10" s="164"/>
      <c r="M10" s="165"/>
      <c r="N10" s="165"/>
      <c r="O10" s="165"/>
      <c r="P10" s="165"/>
      <c r="Q10" s="166"/>
      <c r="R10" s="167"/>
      <c r="S10" s="168"/>
      <c r="T10" s="43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169">
        <f>IF(E11="일급",8*AL10,32-COUNTBLANK(T10:AI11))</f>
        <v>0</v>
      </c>
      <c r="AK10" s="169"/>
      <c r="AL10" s="181">
        <f>SUM(T10:AI11)</f>
        <v>0</v>
      </c>
      <c r="AM10" s="275"/>
      <c r="AN10" s="275"/>
      <c r="AO10" s="275"/>
      <c r="AP10" s="275"/>
      <c r="AQ10" s="186"/>
      <c r="AR10" s="186"/>
      <c r="AS10" s="187"/>
      <c r="AT10" s="188">
        <f>IF(BC10&lt;1000, 0, BC10)</f>
        <v>0</v>
      </c>
      <c r="AU10" s="186"/>
      <c r="AV10" s="186"/>
      <c r="AW10" s="189">
        <f>IF(AM10="",0,AM10-(AT11+AT10+AQ10+AQ11+AM11))</f>
        <v>0</v>
      </c>
      <c r="AX10" s="190"/>
      <c r="AY10" s="190"/>
      <c r="AZ10" s="191"/>
      <c r="BA10" s="195" t="s">
        <v>52</v>
      </c>
      <c r="BB10" s="195"/>
      <c r="BC10" s="46">
        <f>SUM(BD10:BS11)</f>
        <v>0</v>
      </c>
      <c r="BD10" s="46">
        <f t="shared" ref="BD10:BS10" si="0">IF($Q10*T10&gt;150000, ROUNDDOWN(($Q10*T10-150000)*6%*45%,-1),0)</f>
        <v>0</v>
      </c>
      <c r="BE10" s="46">
        <f t="shared" si="0"/>
        <v>0</v>
      </c>
      <c r="BF10" s="46">
        <f t="shared" si="0"/>
        <v>0</v>
      </c>
      <c r="BG10" s="46">
        <f t="shared" si="0"/>
        <v>0</v>
      </c>
      <c r="BH10" s="46">
        <f t="shared" si="0"/>
        <v>0</v>
      </c>
      <c r="BI10" s="46">
        <f t="shared" si="0"/>
        <v>0</v>
      </c>
      <c r="BJ10" s="46">
        <f t="shared" si="0"/>
        <v>0</v>
      </c>
      <c r="BK10" s="46">
        <f t="shared" si="0"/>
        <v>0</v>
      </c>
      <c r="BL10" s="46">
        <f t="shared" si="0"/>
        <v>0</v>
      </c>
      <c r="BM10" s="46">
        <f t="shared" si="0"/>
        <v>0</v>
      </c>
      <c r="BN10" s="46">
        <f t="shared" si="0"/>
        <v>0</v>
      </c>
      <c r="BO10" s="46">
        <f t="shared" si="0"/>
        <v>0</v>
      </c>
      <c r="BP10" s="46">
        <f t="shared" si="0"/>
        <v>0</v>
      </c>
      <c r="BQ10" s="46">
        <f t="shared" si="0"/>
        <v>0</v>
      </c>
      <c r="BR10" s="46">
        <f t="shared" si="0"/>
        <v>0</v>
      </c>
      <c r="BS10" s="46">
        <f t="shared" si="0"/>
        <v>0</v>
      </c>
      <c r="BT10" s="47">
        <f t="shared" ref="BT10:CI10" si="1">IF($Q10*T10&gt;150000, ROUNDDOWN(($Q10*T10-150000)*6%*45%*10%,-1),0)</f>
        <v>0</v>
      </c>
      <c r="BU10" s="47">
        <f t="shared" si="1"/>
        <v>0</v>
      </c>
      <c r="BV10" s="47">
        <f t="shared" si="1"/>
        <v>0</v>
      </c>
      <c r="BW10" s="47">
        <f t="shared" si="1"/>
        <v>0</v>
      </c>
      <c r="BX10" s="47">
        <f t="shared" si="1"/>
        <v>0</v>
      </c>
      <c r="BY10" s="47">
        <f t="shared" si="1"/>
        <v>0</v>
      </c>
      <c r="BZ10" s="47">
        <f t="shared" si="1"/>
        <v>0</v>
      </c>
      <c r="CA10" s="47">
        <f t="shared" si="1"/>
        <v>0</v>
      </c>
      <c r="CB10" s="47">
        <f t="shared" si="1"/>
        <v>0</v>
      </c>
      <c r="CC10" s="47">
        <f t="shared" si="1"/>
        <v>0</v>
      </c>
      <c r="CD10" s="47">
        <f t="shared" si="1"/>
        <v>0</v>
      </c>
      <c r="CE10" s="47">
        <f t="shared" si="1"/>
        <v>0</v>
      </c>
      <c r="CF10" s="47">
        <f t="shared" si="1"/>
        <v>0</v>
      </c>
      <c r="CG10" s="47">
        <f t="shared" si="1"/>
        <v>0</v>
      </c>
      <c r="CH10" s="47">
        <f t="shared" si="1"/>
        <v>0</v>
      </c>
      <c r="CI10" s="47">
        <f t="shared" si="1"/>
        <v>0</v>
      </c>
      <c r="CL10" s="32" t="str">
        <f>IF(LEN(TRIM(H10))=13,LEFT(H10,6)&amp;"-"&amp;RIGHT(H10,7),TRIM(H10))</f>
        <v/>
      </c>
      <c r="CM10" s="32" t="str">
        <f>IF(MID(CL10,8,1)="3", "20", IF(MID(CL10,8,1)="4", "20", "19")) &amp; LEFT(CL10, 2) &amp; "-" &amp; MID(H10,3,2) &amp; "-" &amp; MID(H10, 5,2)</f>
        <v>19--</v>
      </c>
      <c r="CN10" s="32" t="s">
        <v>47</v>
      </c>
      <c r="CO10" s="48">
        <f>DATE(YEAR(DATEVALUE(CN10)),MONTH(DATEVALUE(CN10))+1,0)</f>
        <v>39844</v>
      </c>
      <c r="CP10" s="48" t="e">
        <f>DATE(YEAR(DATEVALUE(CN10)),MONTH(DATEVALUE(CM10)),DAY(DATEVALUE(CM10)))</f>
        <v>#VALUE!</v>
      </c>
      <c r="CQ10" s="32" t="e">
        <f>IF(CP10&lt;=CO10, YEAR(CO10)-YEAR(CM10), YEAR(CO10)-YEAR(CM10)-1)</f>
        <v>#VALUE!</v>
      </c>
      <c r="CR10" s="32">
        <f>IF(AM10="",0,IF(AM10=0,0,IF(CQ10&lt;64,ROUNDDOWN((AM10/1000)*4.5,-1),0)))</f>
        <v>0</v>
      </c>
    </row>
    <row r="11" spans="1:101" ht="19.899999999999999" customHeight="1">
      <c r="A11" s="75"/>
      <c r="B11" s="171"/>
      <c r="C11" s="172"/>
      <c r="D11" s="173"/>
      <c r="E11" s="174"/>
      <c r="F11" s="175"/>
      <c r="G11" s="176"/>
      <c r="H11" s="177"/>
      <c r="I11" s="178"/>
      <c r="J11" s="179"/>
      <c r="K11" s="179"/>
      <c r="L11" s="179"/>
      <c r="M11" s="179"/>
      <c r="N11" s="179"/>
      <c r="O11" s="179"/>
      <c r="P11" s="179"/>
      <c r="Q11" s="179"/>
      <c r="R11" s="179"/>
      <c r="S11" s="180"/>
      <c r="T11" s="49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1"/>
      <c r="AJ11" s="170"/>
      <c r="AK11" s="170"/>
      <c r="AL11" s="182"/>
      <c r="AM11" s="196">
        <f>IF(AM10="",0,ROUNDDOWN((AM10/1000)*9,-1))</f>
        <v>0</v>
      </c>
      <c r="AN11" s="196"/>
      <c r="AO11" s="196"/>
      <c r="AP11" s="196"/>
      <c r="AQ11" s="197"/>
      <c r="AR11" s="197"/>
      <c r="AS11" s="198"/>
      <c r="AT11" s="199">
        <f>IF(AT10=0,0,BC11)</f>
        <v>0</v>
      </c>
      <c r="AU11" s="200"/>
      <c r="AV11" s="201"/>
      <c r="AW11" s="192"/>
      <c r="AX11" s="193"/>
      <c r="AY11" s="193"/>
      <c r="AZ11" s="194"/>
      <c r="BA11" s="195"/>
      <c r="BB11" s="195"/>
      <c r="BC11" s="46">
        <f>SUM(BT10:CI11)</f>
        <v>0</v>
      </c>
      <c r="BD11" s="46">
        <f t="shared" ref="BD11:BS11" si="2">IF($Q10*T11&gt;150000, ROUNDDOWN(($Q10*T11-150000)*6%*45%,-1),0)</f>
        <v>0</v>
      </c>
      <c r="BE11" s="46">
        <f t="shared" si="2"/>
        <v>0</v>
      </c>
      <c r="BF11" s="46">
        <f t="shared" si="2"/>
        <v>0</v>
      </c>
      <c r="BG11" s="46">
        <f t="shared" si="2"/>
        <v>0</v>
      </c>
      <c r="BH11" s="46">
        <f t="shared" si="2"/>
        <v>0</v>
      </c>
      <c r="BI11" s="46">
        <f t="shared" si="2"/>
        <v>0</v>
      </c>
      <c r="BJ11" s="46">
        <f t="shared" si="2"/>
        <v>0</v>
      </c>
      <c r="BK11" s="46">
        <f t="shared" si="2"/>
        <v>0</v>
      </c>
      <c r="BL11" s="46">
        <f t="shared" si="2"/>
        <v>0</v>
      </c>
      <c r="BM11" s="46">
        <f t="shared" si="2"/>
        <v>0</v>
      </c>
      <c r="BN11" s="46">
        <f t="shared" si="2"/>
        <v>0</v>
      </c>
      <c r="BO11" s="46">
        <f t="shared" si="2"/>
        <v>0</v>
      </c>
      <c r="BP11" s="46">
        <f t="shared" si="2"/>
        <v>0</v>
      </c>
      <c r="BQ11" s="46">
        <f t="shared" si="2"/>
        <v>0</v>
      </c>
      <c r="BR11" s="46">
        <f t="shared" si="2"/>
        <v>0</v>
      </c>
      <c r="BS11" s="46">
        <f t="shared" si="2"/>
        <v>0</v>
      </c>
      <c r="BT11" s="47">
        <f t="shared" ref="BT11:CI11" si="3">IF($Q10*T11&gt;150000, ROUNDDOWN(($Q10*T11-150000)*6%*45%*10%,-1),0)</f>
        <v>0</v>
      </c>
      <c r="BU11" s="47">
        <f t="shared" si="3"/>
        <v>0</v>
      </c>
      <c r="BV11" s="47">
        <f t="shared" si="3"/>
        <v>0</v>
      </c>
      <c r="BW11" s="47">
        <f t="shared" si="3"/>
        <v>0</v>
      </c>
      <c r="BX11" s="47">
        <f t="shared" si="3"/>
        <v>0</v>
      </c>
      <c r="BY11" s="47">
        <f t="shared" si="3"/>
        <v>0</v>
      </c>
      <c r="BZ11" s="47">
        <f t="shared" si="3"/>
        <v>0</v>
      </c>
      <c r="CA11" s="47">
        <f t="shared" si="3"/>
        <v>0</v>
      </c>
      <c r="CB11" s="47">
        <f t="shared" si="3"/>
        <v>0</v>
      </c>
      <c r="CC11" s="47">
        <f t="shared" si="3"/>
        <v>0</v>
      </c>
      <c r="CD11" s="47">
        <f t="shared" si="3"/>
        <v>0</v>
      </c>
      <c r="CE11" s="47">
        <f t="shared" si="3"/>
        <v>0</v>
      </c>
      <c r="CF11" s="47">
        <f t="shared" si="3"/>
        <v>0</v>
      </c>
      <c r="CG11" s="47">
        <f t="shared" si="3"/>
        <v>0</v>
      </c>
      <c r="CH11" s="47">
        <f t="shared" si="3"/>
        <v>0</v>
      </c>
      <c r="CI11" s="47">
        <f t="shared" si="3"/>
        <v>0</v>
      </c>
      <c r="CL11" s="32"/>
      <c r="CM11" s="32"/>
      <c r="CN11" s="32"/>
      <c r="CO11" s="32"/>
      <c r="CP11" s="32"/>
      <c r="CQ11" s="32"/>
      <c r="CR11" s="32"/>
    </row>
    <row r="12" spans="1:101" ht="19.899999999999999" customHeight="1">
      <c r="A12" s="74"/>
      <c r="B12" s="157"/>
      <c r="C12" s="158"/>
      <c r="D12" s="159"/>
      <c r="E12" s="160"/>
      <c r="F12" s="158"/>
      <c r="G12" s="161"/>
      <c r="H12" s="162"/>
      <c r="I12" s="163"/>
      <c r="J12" s="163"/>
      <c r="K12" s="163"/>
      <c r="L12" s="164"/>
      <c r="M12" s="165"/>
      <c r="N12" s="165"/>
      <c r="O12" s="165"/>
      <c r="P12" s="165"/>
      <c r="Q12" s="166"/>
      <c r="R12" s="167"/>
      <c r="S12" s="168"/>
      <c r="T12" s="43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5"/>
      <c r="AJ12" s="169">
        <f>IF(E13="일급",8*AL12,32-COUNTBLANK(T12:AI13))</f>
        <v>0</v>
      </c>
      <c r="AK12" s="169"/>
      <c r="AL12" s="181">
        <f>SUM(T12:AI13)</f>
        <v>0</v>
      </c>
      <c r="AM12" s="275"/>
      <c r="AN12" s="275"/>
      <c r="AO12" s="275"/>
      <c r="AP12" s="275"/>
      <c r="AQ12" s="186"/>
      <c r="AR12" s="186"/>
      <c r="AS12" s="187"/>
      <c r="AT12" s="188">
        <f>IF(BC12&lt;1000, 0, BC12)</f>
        <v>0</v>
      </c>
      <c r="AU12" s="186"/>
      <c r="AV12" s="186"/>
      <c r="AW12" s="189">
        <f>IF(AM12="",0,AM12-(AT13+AT12+AQ12+AQ13+AM13))</f>
        <v>0</v>
      </c>
      <c r="AX12" s="190"/>
      <c r="AY12" s="190"/>
      <c r="AZ12" s="191"/>
      <c r="BA12" s="195" t="s">
        <v>52</v>
      </c>
      <c r="BB12" s="195"/>
      <c r="BC12" s="46">
        <f>SUM(BD12:BS13)</f>
        <v>0</v>
      </c>
      <c r="BD12" s="46">
        <f t="shared" ref="BD12:BS12" si="4">IF($Q12*T12&gt;150000, ROUNDDOWN(($Q12*T12-150000)*6%*45%,-1),0)</f>
        <v>0</v>
      </c>
      <c r="BE12" s="46">
        <f t="shared" si="4"/>
        <v>0</v>
      </c>
      <c r="BF12" s="46">
        <f t="shared" si="4"/>
        <v>0</v>
      </c>
      <c r="BG12" s="46">
        <f t="shared" si="4"/>
        <v>0</v>
      </c>
      <c r="BH12" s="46">
        <f t="shared" si="4"/>
        <v>0</v>
      </c>
      <c r="BI12" s="46">
        <f t="shared" si="4"/>
        <v>0</v>
      </c>
      <c r="BJ12" s="46">
        <f t="shared" si="4"/>
        <v>0</v>
      </c>
      <c r="BK12" s="46">
        <f t="shared" si="4"/>
        <v>0</v>
      </c>
      <c r="BL12" s="46">
        <f t="shared" si="4"/>
        <v>0</v>
      </c>
      <c r="BM12" s="46">
        <f t="shared" si="4"/>
        <v>0</v>
      </c>
      <c r="BN12" s="46">
        <f t="shared" si="4"/>
        <v>0</v>
      </c>
      <c r="BO12" s="46">
        <f t="shared" si="4"/>
        <v>0</v>
      </c>
      <c r="BP12" s="46">
        <f t="shared" si="4"/>
        <v>0</v>
      </c>
      <c r="BQ12" s="46">
        <f t="shared" si="4"/>
        <v>0</v>
      </c>
      <c r="BR12" s="46">
        <f t="shared" si="4"/>
        <v>0</v>
      </c>
      <c r="BS12" s="46">
        <f t="shared" si="4"/>
        <v>0</v>
      </c>
      <c r="BT12" s="47">
        <f t="shared" ref="BT12:CI12" si="5">IF($Q12*T12&gt;150000, ROUNDDOWN(($Q12*T12-150000)*6%*45%*10%,-1),0)</f>
        <v>0</v>
      </c>
      <c r="BU12" s="47">
        <f t="shared" si="5"/>
        <v>0</v>
      </c>
      <c r="BV12" s="47">
        <f t="shared" si="5"/>
        <v>0</v>
      </c>
      <c r="BW12" s="47">
        <f t="shared" si="5"/>
        <v>0</v>
      </c>
      <c r="BX12" s="47">
        <f t="shared" si="5"/>
        <v>0</v>
      </c>
      <c r="BY12" s="47">
        <f t="shared" si="5"/>
        <v>0</v>
      </c>
      <c r="BZ12" s="47">
        <f t="shared" si="5"/>
        <v>0</v>
      </c>
      <c r="CA12" s="47">
        <f t="shared" si="5"/>
        <v>0</v>
      </c>
      <c r="CB12" s="47">
        <f t="shared" si="5"/>
        <v>0</v>
      </c>
      <c r="CC12" s="47">
        <f t="shared" si="5"/>
        <v>0</v>
      </c>
      <c r="CD12" s="47">
        <f t="shared" si="5"/>
        <v>0</v>
      </c>
      <c r="CE12" s="47">
        <f t="shared" si="5"/>
        <v>0</v>
      </c>
      <c r="CF12" s="47">
        <f t="shared" si="5"/>
        <v>0</v>
      </c>
      <c r="CG12" s="47">
        <f t="shared" si="5"/>
        <v>0</v>
      </c>
      <c r="CH12" s="47">
        <f t="shared" si="5"/>
        <v>0</v>
      </c>
      <c r="CI12" s="47">
        <f t="shared" si="5"/>
        <v>0</v>
      </c>
      <c r="CL12" s="32" t="str">
        <f>IF(LEN(TRIM(H12))=13,LEFT(H12,6)&amp;"-"&amp;RIGHT(H12,7),TRIM(H12))</f>
        <v/>
      </c>
      <c r="CM12" s="32" t="str">
        <f>IF(MID(CL12,8,1)="3", "20", IF(MID(CL12,8,1)="4", "20", "19")) &amp; LEFT(CL12, 2) &amp; "-" &amp; MID(H12,3,2) &amp; "-" &amp; MID(H12, 5,2)</f>
        <v>19--</v>
      </c>
      <c r="CN12" s="32" t="s">
        <v>47</v>
      </c>
      <c r="CO12" s="48">
        <f>DATE(YEAR(DATEVALUE(CN12)),MONTH(DATEVALUE(CN12))+1,0)</f>
        <v>39844</v>
      </c>
      <c r="CP12" s="48" t="e">
        <f>DATE(YEAR(DATEVALUE(CN12)),MONTH(DATEVALUE(CM12)),DAY(DATEVALUE(CM12)))</f>
        <v>#VALUE!</v>
      </c>
      <c r="CQ12" s="32" t="e">
        <f>IF(CP12&lt;=CO12, YEAR(CO12)-YEAR(CM12), YEAR(CO12)-YEAR(CM12)-1)</f>
        <v>#VALUE!</v>
      </c>
      <c r="CR12" s="32">
        <f>IF(AM12="",0,IF(AM12=0,0,IF(CQ12&lt;64,ROUNDDOWN((AM12/1000)*4.5,-1),0)))</f>
        <v>0</v>
      </c>
    </row>
    <row r="13" spans="1:101" ht="19.899999999999999" customHeight="1">
      <c r="A13" s="52"/>
      <c r="B13" s="171"/>
      <c r="C13" s="172"/>
      <c r="D13" s="173"/>
      <c r="E13" s="174"/>
      <c r="F13" s="175"/>
      <c r="G13" s="176"/>
      <c r="H13" s="177"/>
      <c r="I13" s="178"/>
      <c r="J13" s="179"/>
      <c r="K13" s="179"/>
      <c r="L13" s="179"/>
      <c r="M13" s="179"/>
      <c r="N13" s="179"/>
      <c r="O13" s="179"/>
      <c r="P13" s="179"/>
      <c r="Q13" s="179"/>
      <c r="R13" s="179"/>
      <c r="S13" s="180"/>
      <c r="T13" s="49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1"/>
      <c r="AJ13" s="202"/>
      <c r="AK13" s="202"/>
      <c r="AL13" s="182"/>
      <c r="AM13" s="196">
        <f>IF(AM12="",0,ROUNDDOWN((AM12/1000)*9,-1))</f>
        <v>0</v>
      </c>
      <c r="AN13" s="196"/>
      <c r="AO13" s="196"/>
      <c r="AP13" s="196"/>
      <c r="AQ13" s="197"/>
      <c r="AR13" s="197"/>
      <c r="AS13" s="198"/>
      <c r="AT13" s="199">
        <f>IF(AT12=0,0,BC13)</f>
        <v>0</v>
      </c>
      <c r="AU13" s="200"/>
      <c r="AV13" s="201"/>
      <c r="AW13" s="192"/>
      <c r="AX13" s="193"/>
      <c r="AY13" s="193"/>
      <c r="AZ13" s="194"/>
      <c r="BA13" s="195"/>
      <c r="BB13" s="195"/>
      <c r="BC13" s="46">
        <f>SUM(BT12:CI13)</f>
        <v>0</v>
      </c>
      <c r="BD13" s="46">
        <f t="shared" ref="BD13:BS13" si="6">IF($Q12*T13&gt;150000, ROUNDDOWN(($Q12*T13-150000)*6%*45%,-1),0)</f>
        <v>0</v>
      </c>
      <c r="BE13" s="46">
        <f t="shared" si="6"/>
        <v>0</v>
      </c>
      <c r="BF13" s="46">
        <f t="shared" si="6"/>
        <v>0</v>
      </c>
      <c r="BG13" s="46">
        <f t="shared" si="6"/>
        <v>0</v>
      </c>
      <c r="BH13" s="46">
        <f t="shared" si="6"/>
        <v>0</v>
      </c>
      <c r="BI13" s="46">
        <f t="shared" si="6"/>
        <v>0</v>
      </c>
      <c r="BJ13" s="46">
        <f t="shared" si="6"/>
        <v>0</v>
      </c>
      <c r="BK13" s="46">
        <f t="shared" si="6"/>
        <v>0</v>
      </c>
      <c r="BL13" s="46">
        <f t="shared" si="6"/>
        <v>0</v>
      </c>
      <c r="BM13" s="46">
        <f t="shared" si="6"/>
        <v>0</v>
      </c>
      <c r="BN13" s="46">
        <f t="shared" si="6"/>
        <v>0</v>
      </c>
      <c r="BO13" s="46">
        <f t="shared" si="6"/>
        <v>0</v>
      </c>
      <c r="BP13" s="46">
        <f t="shared" si="6"/>
        <v>0</v>
      </c>
      <c r="BQ13" s="46">
        <f t="shared" si="6"/>
        <v>0</v>
      </c>
      <c r="BR13" s="46">
        <f t="shared" si="6"/>
        <v>0</v>
      </c>
      <c r="BS13" s="46">
        <f t="shared" si="6"/>
        <v>0</v>
      </c>
      <c r="BT13" s="47">
        <f t="shared" ref="BT13:CI13" si="7">IF($Q12*T13&gt;150000, ROUNDDOWN(($Q12*T13-150000)*6%*45%*10%,-1),0)</f>
        <v>0</v>
      </c>
      <c r="BU13" s="47">
        <f t="shared" si="7"/>
        <v>0</v>
      </c>
      <c r="BV13" s="47">
        <f t="shared" si="7"/>
        <v>0</v>
      </c>
      <c r="BW13" s="47">
        <f t="shared" si="7"/>
        <v>0</v>
      </c>
      <c r="BX13" s="47">
        <f t="shared" si="7"/>
        <v>0</v>
      </c>
      <c r="BY13" s="47">
        <f t="shared" si="7"/>
        <v>0</v>
      </c>
      <c r="BZ13" s="47">
        <f t="shared" si="7"/>
        <v>0</v>
      </c>
      <c r="CA13" s="47">
        <f t="shared" si="7"/>
        <v>0</v>
      </c>
      <c r="CB13" s="47">
        <f t="shared" si="7"/>
        <v>0</v>
      </c>
      <c r="CC13" s="47">
        <f t="shared" si="7"/>
        <v>0</v>
      </c>
      <c r="CD13" s="47">
        <f t="shared" si="7"/>
        <v>0</v>
      </c>
      <c r="CE13" s="47">
        <f t="shared" si="7"/>
        <v>0</v>
      </c>
      <c r="CF13" s="47">
        <f t="shared" si="7"/>
        <v>0</v>
      </c>
      <c r="CG13" s="47">
        <f t="shared" si="7"/>
        <v>0</v>
      </c>
      <c r="CH13" s="47">
        <f t="shared" si="7"/>
        <v>0</v>
      </c>
      <c r="CI13" s="47">
        <f t="shared" si="7"/>
        <v>0</v>
      </c>
      <c r="CL13" s="32"/>
      <c r="CM13" s="32"/>
      <c r="CN13" s="32"/>
      <c r="CO13" s="32"/>
      <c r="CP13" s="32"/>
      <c r="CQ13" s="32"/>
      <c r="CR13" s="32"/>
      <c r="CV13" s="53"/>
    </row>
    <row r="14" spans="1:101" ht="19.899999999999999" customHeight="1">
      <c r="A14" s="74"/>
      <c r="B14" s="238"/>
      <c r="C14" s="239"/>
      <c r="D14" s="240"/>
      <c r="E14" s="157"/>
      <c r="F14" s="158"/>
      <c r="G14" s="159"/>
      <c r="H14" s="162"/>
      <c r="I14" s="163"/>
      <c r="J14" s="163"/>
      <c r="K14" s="163"/>
      <c r="L14" s="164"/>
      <c r="M14" s="166"/>
      <c r="N14" s="167"/>
      <c r="O14" s="167"/>
      <c r="P14" s="209"/>
      <c r="Q14" s="166"/>
      <c r="R14" s="167"/>
      <c r="S14" s="168"/>
      <c r="T14" s="43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5"/>
      <c r="AJ14" s="169">
        <f>IF(E15="일급",8*AL14,32-COUNTBLANK(T14:AI15))</f>
        <v>0</v>
      </c>
      <c r="AK14" s="169"/>
      <c r="AL14" s="181">
        <f>SUM(T14:AI15)</f>
        <v>0</v>
      </c>
      <c r="AM14" s="183"/>
      <c r="AN14" s="184"/>
      <c r="AO14" s="184"/>
      <c r="AP14" s="185"/>
      <c r="AQ14" s="186"/>
      <c r="AR14" s="186"/>
      <c r="AS14" s="187"/>
      <c r="AT14" s="188">
        <f>IF(BC14&lt;1000, 0, BC14)</f>
        <v>0</v>
      </c>
      <c r="AU14" s="186"/>
      <c r="AV14" s="186"/>
      <c r="AW14" s="189">
        <f>IF(AM14="",0,AM14-(AT15+AT14+AQ14+AQ15+AM15))</f>
        <v>0</v>
      </c>
      <c r="AX14" s="190"/>
      <c r="AY14" s="190"/>
      <c r="AZ14" s="191"/>
      <c r="BA14" s="195" t="s">
        <v>52</v>
      </c>
      <c r="BB14" s="195"/>
      <c r="BC14" s="46">
        <f>SUM(BD14:BS15)</f>
        <v>0</v>
      </c>
      <c r="BD14" s="46">
        <f t="shared" ref="BD14:BS14" si="8">IF($Q14*T14&gt;150000, ROUNDDOWN(($Q14*T14-150000)*6%*45%,-1),0)</f>
        <v>0</v>
      </c>
      <c r="BE14" s="46">
        <f t="shared" si="8"/>
        <v>0</v>
      </c>
      <c r="BF14" s="46">
        <f t="shared" si="8"/>
        <v>0</v>
      </c>
      <c r="BG14" s="46">
        <f t="shared" si="8"/>
        <v>0</v>
      </c>
      <c r="BH14" s="46">
        <f t="shared" si="8"/>
        <v>0</v>
      </c>
      <c r="BI14" s="46">
        <f t="shared" si="8"/>
        <v>0</v>
      </c>
      <c r="BJ14" s="46">
        <f t="shared" si="8"/>
        <v>0</v>
      </c>
      <c r="BK14" s="46">
        <f t="shared" si="8"/>
        <v>0</v>
      </c>
      <c r="BL14" s="46">
        <f t="shared" si="8"/>
        <v>0</v>
      </c>
      <c r="BM14" s="46">
        <f t="shared" si="8"/>
        <v>0</v>
      </c>
      <c r="BN14" s="46">
        <f t="shared" si="8"/>
        <v>0</v>
      </c>
      <c r="BO14" s="46">
        <f t="shared" si="8"/>
        <v>0</v>
      </c>
      <c r="BP14" s="46">
        <f t="shared" si="8"/>
        <v>0</v>
      </c>
      <c r="BQ14" s="46">
        <f t="shared" si="8"/>
        <v>0</v>
      </c>
      <c r="BR14" s="46">
        <f t="shared" si="8"/>
        <v>0</v>
      </c>
      <c r="BS14" s="46">
        <f t="shared" si="8"/>
        <v>0</v>
      </c>
      <c r="BT14" s="47">
        <f t="shared" ref="BT14:CI14" si="9">IF($Q14*T14&gt;150000, ROUNDDOWN(($Q14*T14-150000)*6%*45%*10%,-1),0)</f>
        <v>0</v>
      </c>
      <c r="BU14" s="47">
        <f t="shared" si="9"/>
        <v>0</v>
      </c>
      <c r="BV14" s="47">
        <f t="shared" si="9"/>
        <v>0</v>
      </c>
      <c r="BW14" s="47">
        <f t="shared" si="9"/>
        <v>0</v>
      </c>
      <c r="BX14" s="47">
        <f t="shared" si="9"/>
        <v>0</v>
      </c>
      <c r="BY14" s="47">
        <f t="shared" si="9"/>
        <v>0</v>
      </c>
      <c r="BZ14" s="47">
        <f t="shared" si="9"/>
        <v>0</v>
      </c>
      <c r="CA14" s="47">
        <f t="shared" si="9"/>
        <v>0</v>
      </c>
      <c r="CB14" s="47">
        <f t="shared" si="9"/>
        <v>0</v>
      </c>
      <c r="CC14" s="47">
        <f t="shared" si="9"/>
        <v>0</v>
      </c>
      <c r="CD14" s="47">
        <f t="shared" si="9"/>
        <v>0</v>
      </c>
      <c r="CE14" s="47">
        <f t="shared" si="9"/>
        <v>0</v>
      </c>
      <c r="CF14" s="47">
        <f t="shared" si="9"/>
        <v>0</v>
      </c>
      <c r="CG14" s="47">
        <f t="shared" si="9"/>
        <v>0</v>
      </c>
      <c r="CH14" s="47">
        <f t="shared" si="9"/>
        <v>0</v>
      </c>
      <c r="CI14" s="47">
        <f t="shared" si="9"/>
        <v>0</v>
      </c>
      <c r="CL14" s="32" t="str">
        <f>IF(LEN(TRIM(H14))=13,LEFT(H14,6)&amp;"-"&amp;RIGHT(H14,7),TRIM(H14))</f>
        <v/>
      </c>
      <c r="CM14" s="32" t="str">
        <f>IF(MID(CL14,8,1)="3", "20", IF(MID(CL14,8,1)="4", "20", "19")) &amp; LEFT(CL14, 2) &amp; "-" &amp; MID(H14,3,2) &amp; "-" &amp; MID(H14, 5,2)</f>
        <v>19--</v>
      </c>
      <c r="CN14" s="32" t="s">
        <v>47</v>
      </c>
      <c r="CO14" s="48">
        <f>DATE(YEAR(DATEVALUE(CN14)),MONTH(DATEVALUE(CN14))+1,0)</f>
        <v>39844</v>
      </c>
      <c r="CP14" s="48" t="e">
        <f>DATE(YEAR(DATEVALUE(CN14)),MONTH(DATEVALUE(CM14)),DAY(DATEVALUE(CM14)))</f>
        <v>#VALUE!</v>
      </c>
      <c r="CQ14" s="32" t="e">
        <f>IF(CP14&lt;=CO14, YEAR(CO14)-YEAR(CM14), YEAR(CO14)-YEAR(CM14)-1)</f>
        <v>#VALUE!</v>
      </c>
      <c r="CR14" s="32">
        <f>IF(AM14="",0,IF(AM14=0,0,IF(CQ14&lt;64,ROUNDDOWN((AM14/1000)*4.5,-1),0)))</f>
        <v>0</v>
      </c>
    </row>
    <row r="15" spans="1:101" ht="19.899999999999999" customHeight="1">
      <c r="A15" s="52"/>
      <c r="B15" s="210"/>
      <c r="C15" s="175"/>
      <c r="D15" s="211"/>
      <c r="E15" s="210"/>
      <c r="F15" s="175"/>
      <c r="G15" s="211"/>
      <c r="H15" s="212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4"/>
      <c r="T15" s="49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1"/>
      <c r="AJ15" s="202"/>
      <c r="AK15" s="202"/>
      <c r="AL15" s="182"/>
      <c r="AM15" s="196">
        <f>IF(AM14="",0,ROUNDDOWN((AM14/1000)*9,-1))</f>
        <v>0</v>
      </c>
      <c r="AN15" s="196"/>
      <c r="AO15" s="196"/>
      <c r="AP15" s="196"/>
      <c r="AQ15" s="197"/>
      <c r="AR15" s="197"/>
      <c r="AS15" s="198"/>
      <c r="AT15" s="199">
        <f>IF(AT14=0,0,BC15)</f>
        <v>0</v>
      </c>
      <c r="AU15" s="200"/>
      <c r="AV15" s="201"/>
      <c r="AW15" s="192"/>
      <c r="AX15" s="193"/>
      <c r="AY15" s="193"/>
      <c r="AZ15" s="194"/>
      <c r="BA15" s="195"/>
      <c r="BB15" s="195"/>
      <c r="BC15" s="46">
        <f>SUM(BT14:CI15)</f>
        <v>0</v>
      </c>
      <c r="BD15" s="46">
        <f t="shared" ref="BD15:BS15" si="10">IF($Q14*T15&gt;150000, ROUNDDOWN(($Q14*T15-150000)*6%*45%,-1),0)</f>
        <v>0</v>
      </c>
      <c r="BE15" s="46">
        <f t="shared" si="10"/>
        <v>0</v>
      </c>
      <c r="BF15" s="46">
        <f t="shared" si="10"/>
        <v>0</v>
      </c>
      <c r="BG15" s="46">
        <f t="shared" si="10"/>
        <v>0</v>
      </c>
      <c r="BH15" s="46">
        <f t="shared" si="10"/>
        <v>0</v>
      </c>
      <c r="BI15" s="46">
        <f t="shared" si="10"/>
        <v>0</v>
      </c>
      <c r="BJ15" s="46">
        <f t="shared" si="10"/>
        <v>0</v>
      </c>
      <c r="BK15" s="46">
        <f t="shared" si="10"/>
        <v>0</v>
      </c>
      <c r="BL15" s="46">
        <f t="shared" si="10"/>
        <v>0</v>
      </c>
      <c r="BM15" s="46">
        <f t="shared" si="10"/>
        <v>0</v>
      </c>
      <c r="BN15" s="46">
        <f t="shared" si="10"/>
        <v>0</v>
      </c>
      <c r="BO15" s="46">
        <f t="shared" si="10"/>
        <v>0</v>
      </c>
      <c r="BP15" s="46">
        <f t="shared" si="10"/>
        <v>0</v>
      </c>
      <c r="BQ15" s="46">
        <f t="shared" si="10"/>
        <v>0</v>
      </c>
      <c r="BR15" s="46">
        <f t="shared" si="10"/>
        <v>0</v>
      </c>
      <c r="BS15" s="46">
        <f t="shared" si="10"/>
        <v>0</v>
      </c>
      <c r="BT15" s="47">
        <f t="shared" ref="BT15:CI15" si="11">IF($Q14*T15&gt;150000, ROUNDDOWN(($Q14*T15-150000)*6%*45%*10%,-1),0)</f>
        <v>0</v>
      </c>
      <c r="BU15" s="47">
        <f t="shared" si="11"/>
        <v>0</v>
      </c>
      <c r="BV15" s="47">
        <f t="shared" si="11"/>
        <v>0</v>
      </c>
      <c r="BW15" s="47">
        <f t="shared" si="11"/>
        <v>0</v>
      </c>
      <c r="BX15" s="47">
        <f t="shared" si="11"/>
        <v>0</v>
      </c>
      <c r="BY15" s="47">
        <f t="shared" si="11"/>
        <v>0</v>
      </c>
      <c r="BZ15" s="47">
        <f t="shared" si="11"/>
        <v>0</v>
      </c>
      <c r="CA15" s="47">
        <f t="shared" si="11"/>
        <v>0</v>
      </c>
      <c r="CB15" s="47">
        <f t="shared" si="11"/>
        <v>0</v>
      </c>
      <c r="CC15" s="47">
        <f t="shared" si="11"/>
        <v>0</v>
      </c>
      <c r="CD15" s="47">
        <f t="shared" si="11"/>
        <v>0</v>
      </c>
      <c r="CE15" s="47">
        <f t="shared" si="11"/>
        <v>0</v>
      </c>
      <c r="CF15" s="47">
        <f t="shared" si="11"/>
        <v>0</v>
      </c>
      <c r="CG15" s="47">
        <f t="shared" si="11"/>
        <v>0</v>
      </c>
      <c r="CH15" s="47">
        <f t="shared" si="11"/>
        <v>0</v>
      </c>
      <c r="CI15" s="47">
        <f t="shared" si="11"/>
        <v>0</v>
      </c>
      <c r="CL15" s="32"/>
      <c r="CM15" s="32"/>
      <c r="CN15" s="32"/>
      <c r="CO15" s="32"/>
      <c r="CP15" s="32"/>
      <c r="CQ15" s="32"/>
      <c r="CR15" s="32"/>
    </row>
    <row r="16" spans="1:101" ht="19.899999999999999" customHeight="1">
      <c r="A16" s="74"/>
      <c r="B16" s="238"/>
      <c r="C16" s="239"/>
      <c r="D16" s="240"/>
      <c r="E16" s="157"/>
      <c r="F16" s="158"/>
      <c r="G16" s="159"/>
      <c r="H16" s="162"/>
      <c r="I16" s="163"/>
      <c r="J16" s="163"/>
      <c r="K16" s="163"/>
      <c r="L16" s="164"/>
      <c r="M16" s="166"/>
      <c r="N16" s="167"/>
      <c r="O16" s="167"/>
      <c r="P16" s="209"/>
      <c r="Q16" s="166"/>
      <c r="R16" s="167"/>
      <c r="S16" s="168"/>
      <c r="T16" s="43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5"/>
      <c r="AJ16" s="215">
        <f>IF(E17="일급",8*AL16,32-COUNTBLANK(T16:AI17))</f>
        <v>0</v>
      </c>
      <c r="AK16" s="216"/>
      <c r="AL16" s="219">
        <f>SUM(T16:AI17)</f>
        <v>0</v>
      </c>
      <c r="AM16" s="275"/>
      <c r="AN16" s="275"/>
      <c r="AO16" s="275"/>
      <c r="AP16" s="275"/>
      <c r="AQ16" s="221"/>
      <c r="AR16" s="222"/>
      <c r="AS16" s="223"/>
      <c r="AT16" s="224">
        <f>IF(BC16&lt;1000, 0, BC16)</f>
        <v>0</v>
      </c>
      <c r="AU16" s="222"/>
      <c r="AV16" s="188"/>
      <c r="AW16" s="225">
        <f>IF(AM16="",0,AM16-(AT17+AT16+AQ16+AQ17+AM17))</f>
        <v>0</v>
      </c>
      <c r="AX16" s="226"/>
      <c r="AY16" s="226"/>
      <c r="AZ16" s="227"/>
      <c r="BA16" s="195" t="s">
        <v>52</v>
      </c>
      <c r="BB16" s="195"/>
      <c r="BC16" s="46">
        <f>SUM(BD16:BS17)</f>
        <v>0</v>
      </c>
      <c r="BD16" s="46">
        <f t="shared" ref="BD16:BS16" si="12">IF($Q16*T16&gt;150000, ROUNDDOWN(($Q16*T16-150000)*6%*45%,-1),0)</f>
        <v>0</v>
      </c>
      <c r="BE16" s="46">
        <f t="shared" si="12"/>
        <v>0</v>
      </c>
      <c r="BF16" s="46">
        <f t="shared" si="12"/>
        <v>0</v>
      </c>
      <c r="BG16" s="46">
        <f t="shared" si="12"/>
        <v>0</v>
      </c>
      <c r="BH16" s="46">
        <f t="shared" si="12"/>
        <v>0</v>
      </c>
      <c r="BI16" s="46">
        <f t="shared" si="12"/>
        <v>0</v>
      </c>
      <c r="BJ16" s="46">
        <f t="shared" si="12"/>
        <v>0</v>
      </c>
      <c r="BK16" s="46">
        <f t="shared" si="12"/>
        <v>0</v>
      </c>
      <c r="BL16" s="46">
        <f t="shared" si="12"/>
        <v>0</v>
      </c>
      <c r="BM16" s="46">
        <f t="shared" si="12"/>
        <v>0</v>
      </c>
      <c r="BN16" s="46">
        <f t="shared" si="12"/>
        <v>0</v>
      </c>
      <c r="BO16" s="46">
        <f t="shared" si="12"/>
        <v>0</v>
      </c>
      <c r="BP16" s="46">
        <f t="shared" si="12"/>
        <v>0</v>
      </c>
      <c r="BQ16" s="46">
        <f t="shared" si="12"/>
        <v>0</v>
      </c>
      <c r="BR16" s="46">
        <f t="shared" si="12"/>
        <v>0</v>
      </c>
      <c r="BS16" s="46">
        <f t="shared" si="12"/>
        <v>0</v>
      </c>
      <c r="BT16" s="47">
        <f t="shared" ref="BT16:CI16" si="13">IF($Q16*T16&gt;150000, ROUNDDOWN(($Q16*T16-150000)*6%*45%*10%,-1),0)</f>
        <v>0</v>
      </c>
      <c r="BU16" s="47">
        <f t="shared" si="13"/>
        <v>0</v>
      </c>
      <c r="BV16" s="47">
        <f t="shared" si="13"/>
        <v>0</v>
      </c>
      <c r="BW16" s="47">
        <f t="shared" si="13"/>
        <v>0</v>
      </c>
      <c r="BX16" s="47">
        <f t="shared" si="13"/>
        <v>0</v>
      </c>
      <c r="BY16" s="47">
        <f t="shared" si="13"/>
        <v>0</v>
      </c>
      <c r="BZ16" s="47">
        <f t="shared" si="13"/>
        <v>0</v>
      </c>
      <c r="CA16" s="47">
        <f t="shared" si="13"/>
        <v>0</v>
      </c>
      <c r="CB16" s="47">
        <f t="shared" si="13"/>
        <v>0</v>
      </c>
      <c r="CC16" s="47">
        <f t="shared" si="13"/>
        <v>0</v>
      </c>
      <c r="CD16" s="47">
        <f t="shared" si="13"/>
        <v>0</v>
      </c>
      <c r="CE16" s="47">
        <f t="shared" si="13"/>
        <v>0</v>
      </c>
      <c r="CF16" s="47">
        <f t="shared" si="13"/>
        <v>0</v>
      </c>
      <c r="CG16" s="47">
        <f t="shared" si="13"/>
        <v>0</v>
      </c>
      <c r="CH16" s="47">
        <f t="shared" si="13"/>
        <v>0</v>
      </c>
      <c r="CI16" s="47">
        <f t="shared" si="13"/>
        <v>0</v>
      </c>
      <c r="CL16" s="32" t="str">
        <f>IF(LEN(TRIM(H16))=13,LEFT(H16,6)&amp;"-"&amp;RIGHT(H16,7),TRIM(H16))</f>
        <v/>
      </c>
      <c r="CM16" s="32" t="str">
        <f>IF(MID(CL16,8,1)="3", "20", IF(MID(CL16,8,1)="4", "20", "19")) &amp; LEFT(CL16, 2) &amp; "-" &amp; MID(H16,3,2) &amp; "-" &amp; MID(H16, 5,2)</f>
        <v>19--</v>
      </c>
      <c r="CN16" s="32" t="s">
        <v>47</v>
      </c>
      <c r="CO16" s="48">
        <f>DATE(YEAR(DATEVALUE(CN16)),MONTH(DATEVALUE(CN16))+1,0)</f>
        <v>39844</v>
      </c>
      <c r="CP16" s="48" t="e">
        <f>DATE(YEAR(DATEVALUE(CN16)),MONTH(DATEVALUE(CM16)),DAY(DATEVALUE(CM16)))</f>
        <v>#VALUE!</v>
      </c>
      <c r="CQ16" s="32" t="e">
        <f>IF(CP16&lt;=CO16, YEAR(CO16)-YEAR(CM16), YEAR(CO16)-YEAR(CM16)-1)</f>
        <v>#VALUE!</v>
      </c>
      <c r="CR16" s="32">
        <f>IF(AM16="",0,IF(AM16=0,0,IF(CQ16&lt;64,ROUNDDOWN((AM16/1000)*4.5,-1),0)))</f>
        <v>0</v>
      </c>
    </row>
    <row r="17" spans="1:100" ht="19.899999999999999" customHeight="1">
      <c r="A17" s="75"/>
      <c r="B17" s="210"/>
      <c r="C17" s="175"/>
      <c r="D17" s="211"/>
      <c r="E17" s="210"/>
      <c r="F17" s="175"/>
      <c r="G17" s="211"/>
      <c r="H17" s="212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4"/>
      <c r="T17" s="49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1"/>
      <c r="AJ17" s="217"/>
      <c r="AK17" s="218"/>
      <c r="AL17" s="220"/>
      <c r="AM17" s="206">
        <f>IF(AM16="",0,ROUNDDOWN((AM16/1000)*9,-1))</f>
        <v>0</v>
      </c>
      <c r="AN17" s="207"/>
      <c r="AO17" s="207"/>
      <c r="AP17" s="208"/>
      <c r="AQ17" s="235"/>
      <c r="AR17" s="236"/>
      <c r="AS17" s="237"/>
      <c r="AT17" s="199">
        <f>IF(AT16=0,0,BC17)</f>
        <v>0</v>
      </c>
      <c r="AU17" s="200"/>
      <c r="AV17" s="201"/>
      <c r="AW17" s="228"/>
      <c r="AX17" s="229"/>
      <c r="AY17" s="229"/>
      <c r="AZ17" s="230"/>
      <c r="BA17" s="195"/>
      <c r="BB17" s="195"/>
      <c r="BC17" s="46">
        <f>SUM(BT16:CI17)</f>
        <v>0</v>
      </c>
      <c r="BD17" s="46">
        <f t="shared" ref="BD17:BS17" si="14">IF($Q16*T17&gt;150000, ROUNDDOWN(($Q16*T17-150000)*6%*45%,-1),0)</f>
        <v>0</v>
      </c>
      <c r="BE17" s="46">
        <f t="shared" si="14"/>
        <v>0</v>
      </c>
      <c r="BF17" s="46">
        <f t="shared" si="14"/>
        <v>0</v>
      </c>
      <c r="BG17" s="46">
        <f t="shared" si="14"/>
        <v>0</v>
      </c>
      <c r="BH17" s="46">
        <f t="shared" si="14"/>
        <v>0</v>
      </c>
      <c r="BI17" s="46">
        <f t="shared" si="14"/>
        <v>0</v>
      </c>
      <c r="BJ17" s="46">
        <f t="shared" si="14"/>
        <v>0</v>
      </c>
      <c r="BK17" s="46">
        <f t="shared" si="14"/>
        <v>0</v>
      </c>
      <c r="BL17" s="46">
        <f t="shared" si="14"/>
        <v>0</v>
      </c>
      <c r="BM17" s="46">
        <f t="shared" si="14"/>
        <v>0</v>
      </c>
      <c r="BN17" s="46">
        <f t="shared" si="14"/>
        <v>0</v>
      </c>
      <c r="BO17" s="46">
        <f t="shared" si="14"/>
        <v>0</v>
      </c>
      <c r="BP17" s="46">
        <f t="shared" si="14"/>
        <v>0</v>
      </c>
      <c r="BQ17" s="46">
        <f t="shared" si="14"/>
        <v>0</v>
      </c>
      <c r="BR17" s="46">
        <f t="shared" si="14"/>
        <v>0</v>
      </c>
      <c r="BS17" s="46">
        <f t="shared" si="14"/>
        <v>0</v>
      </c>
      <c r="BT17" s="47">
        <f t="shared" ref="BT17:CI17" si="15">IF($Q16*T17&gt;150000, ROUNDDOWN(($Q16*T17-150000)*6%*45%*10%,-1),0)</f>
        <v>0</v>
      </c>
      <c r="BU17" s="47">
        <f t="shared" si="15"/>
        <v>0</v>
      </c>
      <c r="BV17" s="47">
        <f t="shared" si="15"/>
        <v>0</v>
      </c>
      <c r="BW17" s="47">
        <f t="shared" si="15"/>
        <v>0</v>
      </c>
      <c r="BX17" s="47">
        <f t="shared" si="15"/>
        <v>0</v>
      </c>
      <c r="BY17" s="47">
        <f t="shared" si="15"/>
        <v>0</v>
      </c>
      <c r="BZ17" s="47">
        <f t="shared" si="15"/>
        <v>0</v>
      </c>
      <c r="CA17" s="47">
        <f t="shared" si="15"/>
        <v>0</v>
      </c>
      <c r="CB17" s="47">
        <f t="shared" si="15"/>
        <v>0</v>
      </c>
      <c r="CC17" s="47">
        <f t="shared" si="15"/>
        <v>0</v>
      </c>
      <c r="CD17" s="47">
        <f t="shared" si="15"/>
        <v>0</v>
      </c>
      <c r="CE17" s="47">
        <f t="shared" si="15"/>
        <v>0</v>
      </c>
      <c r="CF17" s="47">
        <f t="shared" si="15"/>
        <v>0</v>
      </c>
      <c r="CG17" s="47">
        <f t="shared" si="15"/>
        <v>0</v>
      </c>
      <c r="CH17" s="47">
        <f t="shared" si="15"/>
        <v>0</v>
      </c>
      <c r="CI17" s="47">
        <f t="shared" si="15"/>
        <v>0</v>
      </c>
      <c r="CL17" s="32"/>
      <c r="CM17" s="32"/>
      <c r="CN17" s="32"/>
      <c r="CO17" s="32"/>
      <c r="CP17" s="32"/>
      <c r="CQ17" s="32"/>
      <c r="CR17" s="32"/>
    </row>
    <row r="18" spans="1:100" ht="19.899999999999999" customHeight="1">
      <c r="A18" s="74"/>
      <c r="B18" s="157"/>
      <c r="C18" s="158"/>
      <c r="D18" s="159"/>
      <c r="E18" s="258"/>
      <c r="F18" s="239"/>
      <c r="G18" s="259"/>
      <c r="H18" s="162"/>
      <c r="I18" s="163"/>
      <c r="J18" s="163"/>
      <c r="K18" s="163"/>
      <c r="L18" s="164"/>
      <c r="M18" s="165"/>
      <c r="N18" s="165"/>
      <c r="O18" s="165"/>
      <c r="P18" s="165"/>
      <c r="Q18" s="166"/>
      <c r="R18" s="167"/>
      <c r="S18" s="168"/>
      <c r="T18" s="54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45"/>
      <c r="AJ18" s="169">
        <f>IF(E19="일급",8*AL18,32-COUNTBLANK(T18:AI19))</f>
        <v>0</v>
      </c>
      <c r="AK18" s="169"/>
      <c r="AL18" s="181">
        <f>SUM(T18:AI19)</f>
        <v>0</v>
      </c>
      <c r="AM18" s="275">
        <f>IF(E19="일급",AL18*Q18,IF(E19="시급",Q18*AJ18,0))</f>
        <v>0</v>
      </c>
      <c r="AN18" s="275"/>
      <c r="AO18" s="275"/>
      <c r="AP18" s="275"/>
      <c r="AQ18" s="186"/>
      <c r="AR18" s="186"/>
      <c r="AS18" s="187"/>
      <c r="AT18" s="188">
        <f>IF(BC18&lt;1000, 0, BC18)</f>
        <v>0</v>
      </c>
      <c r="AU18" s="186"/>
      <c r="AV18" s="186"/>
      <c r="AW18" s="189">
        <f>IF(AM18="",0,AM18-(AT19+AT18+AQ18+AQ19+AM19))</f>
        <v>0</v>
      </c>
      <c r="AX18" s="190"/>
      <c r="AY18" s="190"/>
      <c r="AZ18" s="191"/>
      <c r="BA18" s="195"/>
      <c r="BB18" s="195"/>
      <c r="BC18" s="46">
        <f>SUM(BD18:BS19)</f>
        <v>0</v>
      </c>
      <c r="BD18" s="46">
        <f t="shared" ref="BD18:BS18" si="16">IF($Q18*T18&gt;150000, ROUNDDOWN(($Q18*T18-150000)*6%*45%,-1),0)</f>
        <v>0</v>
      </c>
      <c r="BE18" s="46">
        <f t="shared" si="16"/>
        <v>0</v>
      </c>
      <c r="BF18" s="46">
        <f t="shared" si="16"/>
        <v>0</v>
      </c>
      <c r="BG18" s="46">
        <f t="shared" si="16"/>
        <v>0</v>
      </c>
      <c r="BH18" s="46">
        <f t="shared" si="16"/>
        <v>0</v>
      </c>
      <c r="BI18" s="46">
        <f t="shared" si="16"/>
        <v>0</v>
      </c>
      <c r="BJ18" s="46">
        <f t="shared" si="16"/>
        <v>0</v>
      </c>
      <c r="BK18" s="46">
        <f t="shared" si="16"/>
        <v>0</v>
      </c>
      <c r="BL18" s="46">
        <f t="shared" si="16"/>
        <v>0</v>
      </c>
      <c r="BM18" s="46">
        <f t="shared" si="16"/>
        <v>0</v>
      </c>
      <c r="BN18" s="46">
        <f t="shared" si="16"/>
        <v>0</v>
      </c>
      <c r="BO18" s="46">
        <f t="shared" si="16"/>
        <v>0</v>
      </c>
      <c r="BP18" s="46">
        <f t="shared" si="16"/>
        <v>0</v>
      </c>
      <c r="BQ18" s="46">
        <f t="shared" si="16"/>
        <v>0</v>
      </c>
      <c r="BR18" s="46">
        <f t="shared" si="16"/>
        <v>0</v>
      </c>
      <c r="BS18" s="46">
        <f t="shared" si="16"/>
        <v>0</v>
      </c>
      <c r="BT18" s="47">
        <f t="shared" ref="BT18:CI18" si="17">IF($Q18*T18&gt;150000, ROUNDDOWN(($Q18*T18-150000)*6%*45%*10%,-1),0)</f>
        <v>0</v>
      </c>
      <c r="BU18" s="47">
        <f t="shared" si="17"/>
        <v>0</v>
      </c>
      <c r="BV18" s="47">
        <f t="shared" si="17"/>
        <v>0</v>
      </c>
      <c r="BW18" s="47">
        <f t="shared" si="17"/>
        <v>0</v>
      </c>
      <c r="BX18" s="47">
        <f t="shared" si="17"/>
        <v>0</v>
      </c>
      <c r="BY18" s="47">
        <f t="shared" si="17"/>
        <v>0</v>
      </c>
      <c r="BZ18" s="47">
        <f t="shared" si="17"/>
        <v>0</v>
      </c>
      <c r="CA18" s="47">
        <f t="shared" si="17"/>
        <v>0</v>
      </c>
      <c r="CB18" s="47">
        <f t="shared" si="17"/>
        <v>0</v>
      </c>
      <c r="CC18" s="47">
        <f t="shared" si="17"/>
        <v>0</v>
      </c>
      <c r="CD18" s="47">
        <f t="shared" si="17"/>
        <v>0</v>
      </c>
      <c r="CE18" s="47">
        <f t="shared" si="17"/>
        <v>0</v>
      </c>
      <c r="CF18" s="47">
        <f t="shared" si="17"/>
        <v>0</v>
      </c>
      <c r="CG18" s="47">
        <f t="shared" si="17"/>
        <v>0</v>
      </c>
      <c r="CH18" s="47">
        <f t="shared" si="17"/>
        <v>0</v>
      </c>
      <c r="CI18" s="47">
        <f t="shared" si="17"/>
        <v>0</v>
      </c>
      <c r="CL18" s="32" t="str">
        <f>IF(LEN(TRIM(H18))=13,LEFT(H18,6)&amp;"-"&amp;RIGHT(H18,7),TRIM(H18))</f>
        <v/>
      </c>
      <c r="CM18" s="32" t="str">
        <f>IF(MID(CL18,8,1)="3", "20", IF(MID(CL18,8,1)="4", "20", "19")) &amp; LEFT(CL18, 2) &amp; "-" &amp; MID(H18,3,2) &amp; "-" &amp; MID(H18, 5,2)</f>
        <v>19--</v>
      </c>
      <c r="CN18" s="32" t="s">
        <v>47</v>
      </c>
      <c r="CO18" s="48">
        <f>DATE(YEAR(DATEVALUE(CN18)),MONTH(DATEVALUE(CN18))+1,0)</f>
        <v>39844</v>
      </c>
      <c r="CP18" s="48" t="e">
        <f>DATE(YEAR(DATEVALUE(CN18)),MONTH(DATEVALUE(CM18)),DAY(DATEVALUE(CM18)))</f>
        <v>#VALUE!</v>
      </c>
      <c r="CQ18" s="32" t="e">
        <f>IF(CP18&lt;=CO18, YEAR(CO18)-YEAR(CM18), YEAR(CO18)-YEAR(CM18)-1)</f>
        <v>#VALUE!</v>
      </c>
      <c r="CR18" s="32">
        <f>IF(AM18="",0,IF(AM18=0,0,IF(CQ18&lt;64,ROUNDDOWN((AM18/1000)*4.5,-1),0)))</f>
        <v>0</v>
      </c>
    </row>
    <row r="19" spans="1:100" ht="19.899999999999999" customHeight="1">
      <c r="A19" s="52"/>
      <c r="B19" s="171"/>
      <c r="C19" s="172"/>
      <c r="D19" s="173"/>
      <c r="E19" s="174"/>
      <c r="F19" s="175"/>
      <c r="G19" s="176"/>
      <c r="H19" s="203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5"/>
      <c r="T19" s="56"/>
      <c r="U19" s="57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1"/>
      <c r="AJ19" s="170"/>
      <c r="AK19" s="170"/>
      <c r="AL19" s="182"/>
      <c r="AM19" s="206">
        <f>IF(AM18="",0,ROUNDDOWN((AM18/1000)*9,-1))</f>
        <v>0</v>
      </c>
      <c r="AN19" s="207"/>
      <c r="AO19" s="207"/>
      <c r="AP19" s="208"/>
      <c r="AQ19" s="197"/>
      <c r="AR19" s="197"/>
      <c r="AS19" s="198"/>
      <c r="AT19" s="199">
        <f>IF(AT18=0,0,BC19)</f>
        <v>0</v>
      </c>
      <c r="AU19" s="200"/>
      <c r="AV19" s="201"/>
      <c r="AW19" s="192"/>
      <c r="AX19" s="193"/>
      <c r="AY19" s="193"/>
      <c r="AZ19" s="194"/>
      <c r="BA19" s="195"/>
      <c r="BB19" s="195"/>
      <c r="BC19" s="46">
        <f>SUM(BT18:CI19)</f>
        <v>0</v>
      </c>
      <c r="BD19" s="46">
        <f t="shared" ref="BD19:BS19" si="18">IF($Q18*T19&gt;150000, ROUNDDOWN(($Q18*T19-150000)*6%*45%,-1),0)</f>
        <v>0</v>
      </c>
      <c r="BE19" s="46">
        <f t="shared" si="18"/>
        <v>0</v>
      </c>
      <c r="BF19" s="46">
        <f t="shared" si="18"/>
        <v>0</v>
      </c>
      <c r="BG19" s="46">
        <f t="shared" si="18"/>
        <v>0</v>
      </c>
      <c r="BH19" s="46">
        <f t="shared" si="18"/>
        <v>0</v>
      </c>
      <c r="BI19" s="46">
        <f t="shared" si="18"/>
        <v>0</v>
      </c>
      <c r="BJ19" s="46">
        <f t="shared" si="18"/>
        <v>0</v>
      </c>
      <c r="BK19" s="46">
        <f t="shared" si="18"/>
        <v>0</v>
      </c>
      <c r="BL19" s="46">
        <f t="shared" si="18"/>
        <v>0</v>
      </c>
      <c r="BM19" s="46">
        <f t="shared" si="18"/>
        <v>0</v>
      </c>
      <c r="BN19" s="46">
        <f t="shared" si="18"/>
        <v>0</v>
      </c>
      <c r="BO19" s="46">
        <f t="shared" si="18"/>
        <v>0</v>
      </c>
      <c r="BP19" s="46">
        <f t="shared" si="18"/>
        <v>0</v>
      </c>
      <c r="BQ19" s="46">
        <f t="shared" si="18"/>
        <v>0</v>
      </c>
      <c r="BR19" s="46">
        <f t="shared" si="18"/>
        <v>0</v>
      </c>
      <c r="BS19" s="46">
        <f t="shared" si="18"/>
        <v>0</v>
      </c>
      <c r="BT19" s="47">
        <f t="shared" ref="BT19:CI19" si="19">IF($Q18*T19&gt;150000, ROUNDDOWN(($Q18*T19-150000)*6%*45%*10%,-1),0)</f>
        <v>0</v>
      </c>
      <c r="BU19" s="47">
        <f t="shared" si="19"/>
        <v>0</v>
      </c>
      <c r="BV19" s="47">
        <f t="shared" si="19"/>
        <v>0</v>
      </c>
      <c r="BW19" s="47">
        <f t="shared" si="19"/>
        <v>0</v>
      </c>
      <c r="BX19" s="47">
        <f t="shared" si="19"/>
        <v>0</v>
      </c>
      <c r="BY19" s="47">
        <f t="shared" si="19"/>
        <v>0</v>
      </c>
      <c r="BZ19" s="47">
        <f t="shared" si="19"/>
        <v>0</v>
      </c>
      <c r="CA19" s="47">
        <f t="shared" si="19"/>
        <v>0</v>
      </c>
      <c r="CB19" s="47">
        <f t="shared" si="19"/>
        <v>0</v>
      </c>
      <c r="CC19" s="47">
        <f t="shared" si="19"/>
        <v>0</v>
      </c>
      <c r="CD19" s="47">
        <f t="shared" si="19"/>
        <v>0</v>
      </c>
      <c r="CE19" s="47">
        <f t="shared" si="19"/>
        <v>0</v>
      </c>
      <c r="CF19" s="47">
        <f t="shared" si="19"/>
        <v>0</v>
      </c>
      <c r="CG19" s="47">
        <f t="shared" si="19"/>
        <v>0</v>
      </c>
      <c r="CH19" s="47">
        <f t="shared" si="19"/>
        <v>0</v>
      </c>
      <c r="CI19" s="47">
        <f t="shared" si="19"/>
        <v>0</v>
      </c>
      <c r="CL19" s="32"/>
      <c r="CM19" s="32"/>
      <c r="CN19" s="32"/>
      <c r="CO19" s="32"/>
      <c r="CP19" s="32"/>
      <c r="CQ19" s="32"/>
      <c r="CR19" s="32"/>
    </row>
    <row r="20" spans="1:100" ht="19.899999999999999" hidden="1" customHeight="1">
      <c r="A20" s="74"/>
      <c r="B20" s="157"/>
      <c r="C20" s="158"/>
      <c r="D20" s="159"/>
      <c r="E20" s="160"/>
      <c r="F20" s="158"/>
      <c r="G20" s="161"/>
      <c r="H20" s="162"/>
      <c r="I20" s="163"/>
      <c r="J20" s="163"/>
      <c r="K20" s="163"/>
      <c r="L20" s="164"/>
      <c r="M20" s="165"/>
      <c r="N20" s="165"/>
      <c r="O20" s="165"/>
      <c r="P20" s="165"/>
      <c r="Q20" s="166"/>
      <c r="R20" s="167"/>
      <c r="S20" s="168"/>
      <c r="T20" s="54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5"/>
      <c r="AJ20" s="169">
        <f>IF(E21="일급",8*AL20,32-COUNTBLANK(T20:AI21))</f>
        <v>0</v>
      </c>
      <c r="AK20" s="169"/>
      <c r="AL20" s="181">
        <f>SUM(T20:AI21)</f>
        <v>0</v>
      </c>
      <c r="AM20" s="275">
        <f>IF(E21="일급",AL20*Q20,IF(E21="시급",Q20*AJ20,0))</f>
        <v>0</v>
      </c>
      <c r="AN20" s="275"/>
      <c r="AO20" s="275"/>
      <c r="AP20" s="275"/>
      <c r="AQ20" s="186"/>
      <c r="AR20" s="186"/>
      <c r="AS20" s="187"/>
      <c r="AT20" s="188">
        <f>IF(BC20&lt;1000, 0, BC20)</f>
        <v>0</v>
      </c>
      <c r="AU20" s="186"/>
      <c r="AV20" s="186"/>
      <c r="AW20" s="189">
        <f>IF(AM20="",0,AM20-(AT21+AT20+AQ20+AQ21+AM21))</f>
        <v>0</v>
      </c>
      <c r="AX20" s="190"/>
      <c r="AY20" s="190"/>
      <c r="AZ20" s="191"/>
      <c r="BA20" s="195"/>
      <c r="BB20" s="195"/>
      <c r="BC20" s="46">
        <f>SUM(BD20:BS21)</f>
        <v>0</v>
      </c>
      <c r="BD20" s="46">
        <f t="shared" ref="BD20:BS20" si="20">IF($Q20*T20&gt;150000, ROUNDDOWN(($Q20*T20-150000)*6%*45%,-1),0)</f>
        <v>0</v>
      </c>
      <c r="BE20" s="46">
        <f t="shared" si="20"/>
        <v>0</v>
      </c>
      <c r="BF20" s="46">
        <f t="shared" si="20"/>
        <v>0</v>
      </c>
      <c r="BG20" s="46">
        <f t="shared" si="20"/>
        <v>0</v>
      </c>
      <c r="BH20" s="46">
        <f t="shared" si="20"/>
        <v>0</v>
      </c>
      <c r="BI20" s="46">
        <f t="shared" si="20"/>
        <v>0</v>
      </c>
      <c r="BJ20" s="46">
        <f t="shared" si="20"/>
        <v>0</v>
      </c>
      <c r="BK20" s="46">
        <f t="shared" si="20"/>
        <v>0</v>
      </c>
      <c r="BL20" s="46">
        <f t="shared" si="20"/>
        <v>0</v>
      </c>
      <c r="BM20" s="46">
        <f t="shared" si="20"/>
        <v>0</v>
      </c>
      <c r="BN20" s="46">
        <f t="shared" si="20"/>
        <v>0</v>
      </c>
      <c r="BO20" s="46">
        <f t="shared" si="20"/>
        <v>0</v>
      </c>
      <c r="BP20" s="46">
        <f t="shared" si="20"/>
        <v>0</v>
      </c>
      <c r="BQ20" s="46">
        <f t="shared" si="20"/>
        <v>0</v>
      </c>
      <c r="BR20" s="46">
        <f t="shared" si="20"/>
        <v>0</v>
      </c>
      <c r="BS20" s="46">
        <f t="shared" si="20"/>
        <v>0</v>
      </c>
      <c r="BT20" s="47">
        <f t="shared" ref="BT20:CI20" si="21">IF($Q20*T20&gt;150000, ROUNDDOWN(($Q20*T20-150000)*6%*45%*10%,-1),0)</f>
        <v>0</v>
      </c>
      <c r="BU20" s="47">
        <f t="shared" si="21"/>
        <v>0</v>
      </c>
      <c r="BV20" s="47">
        <f t="shared" si="21"/>
        <v>0</v>
      </c>
      <c r="BW20" s="47">
        <f t="shared" si="21"/>
        <v>0</v>
      </c>
      <c r="BX20" s="47">
        <f t="shared" si="21"/>
        <v>0</v>
      </c>
      <c r="BY20" s="47">
        <f t="shared" si="21"/>
        <v>0</v>
      </c>
      <c r="BZ20" s="47">
        <f t="shared" si="21"/>
        <v>0</v>
      </c>
      <c r="CA20" s="47">
        <f t="shared" si="21"/>
        <v>0</v>
      </c>
      <c r="CB20" s="47">
        <f t="shared" si="21"/>
        <v>0</v>
      </c>
      <c r="CC20" s="47">
        <f t="shared" si="21"/>
        <v>0</v>
      </c>
      <c r="CD20" s="47">
        <f t="shared" si="21"/>
        <v>0</v>
      </c>
      <c r="CE20" s="47">
        <f t="shared" si="21"/>
        <v>0</v>
      </c>
      <c r="CF20" s="47">
        <f t="shared" si="21"/>
        <v>0</v>
      </c>
      <c r="CG20" s="47">
        <f t="shared" si="21"/>
        <v>0</v>
      </c>
      <c r="CH20" s="47">
        <f t="shared" si="21"/>
        <v>0</v>
      </c>
      <c r="CI20" s="47">
        <f t="shared" si="21"/>
        <v>0</v>
      </c>
      <c r="CL20" s="32" t="str">
        <f>IF(LEN(TRIM(H20))=13,LEFT(H20,6)&amp;"-"&amp;RIGHT(H20,7),TRIM(H20))</f>
        <v/>
      </c>
      <c r="CM20" s="32" t="str">
        <f>IF(MID(CL20,8,1)="3", "20", IF(MID(CL20,8,1)="4", "20", "19")) &amp; LEFT(CL20, 2) &amp; "-" &amp; MID(H20,3,2) &amp; "-" &amp; MID(H20, 5,2)</f>
        <v>19--</v>
      </c>
      <c r="CN20" s="32" t="s">
        <v>47</v>
      </c>
      <c r="CO20" s="48">
        <f>DATE(YEAR(DATEVALUE(CN20)),MONTH(DATEVALUE(CN20))+1,0)</f>
        <v>39844</v>
      </c>
      <c r="CP20" s="48" t="e">
        <f>DATE(YEAR(DATEVALUE(CN20)),MONTH(DATEVALUE(CM20)),DAY(DATEVALUE(CM20)))</f>
        <v>#VALUE!</v>
      </c>
      <c r="CQ20" s="32" t="e">
        <f>IF(CP20&lt;=CO20, YEAR(CO20)-YEAR(CM20), YEAR(CO20)-YEAR(CM20)-1)</f>
        <v>#VALUE!</v>
      </c>
      <c r="CR20" s="32">
        <f>IF(AM20="",0,IF(AM20=0,0,IF(CQ20&lt;64,ROUNDDOWN((AM20/1000)*4.5,-1),0)))</f>
        <v>0</v>
      </c>
    </row>
    <row r="21" spans="1:100" ht="19.899999999999999" hidden="1" customHeight="1">
      <c r="A21" s="52"/>
      <c r="B21" s="171"/>
      <c r="C21" s="172"/>
      <c r="D21" s="173"/>
      <c r="E21" s="253"/>
      <c r="F21" s="254"/>
      <c r="G21" s="255"/>
      <c r="H21" s="297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9"/>
      <c r="T21" s="56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1"/>
      <c r="AJ21" s="170"/>
      <c r="AK21" s="170"/>
      <c r="AL21" s="182"/>
      <c r="AM21" s="206">
        <f>IF(AM20="",0,ROUNDDOWN((AM20/1000)*9,-1))</f>
        <v>0</v>
      </c>
      <c r="AN21" s="207"/>
      <c r="AO21" s="207"/>
      <c r="AP21" s="208"/>
      <c r="AQ21" s="197"/>
      <c r="AR21" s="197"/>
      <c r="AS21" s="198"/>
      <c r="AT21" s="199">
        <f>IF(AT20=0,0,BC21)</f>
        <v>0</v>
      </c>
      <c r="AU21" s="200"/>
      <c r="AV21" s="201"/>
      <c r="AW21" s="192"/>
      <c r="AX21" s="193"/>
      <c r="AY21" s="193"/>
      <c r="AZ21" s="194"/>
      <c r="BA21" s="195"/>
      <c r="BB21" s="195"/>
      <c r="BC21" s="46">
        <f>SUM(BT20:CI21)</f>
        <v>0</v>
      </c>
      <c r="BD21" s="46">
        <f t="shared" ref="BD21:BS21" si="22">IF($Q20*T21&gt;150000, ROUNDDOWN(($Q20*T21-150000)*6%*45%,-1),0)</f>
        <v>0</v>
      </c>
      <c r="BE21" s="46">
        <f t="shared" si="22"/>
        <v>0</v>
      </c>
      <c r="BF21" s="46">
        <f t="shared" si="22"/>
        <v>0</v>
      </c>
      <c r="BG21" s="46">
        <f t="shared" si="22"/>
        <v>0</v>
      </c>
      <c r="BH21" s="46">
        <f t="shared" si="22"/>
        <v>0</v>
      </c>
      <c r="BI21" s="46">
        <f t="shared" si="22"/>
        <v>0</v>
      </c>
      <c r="BJ21" s="46">
        <f t="shared" si="22"/>
        <v>0</v>
      </c>
      <c r="BK21" s="46">
        <f t="shared" si="22"/>
        <v>0</v>
      </c>
      <c r="BL21" s="46">
        <f t="shared" si="22"/>
        <v>0</v>
      </c>
      <c r="BM21" s="46">
        <f t="shared" si="22"/>
        <v>0</v>
      </c>
      <c r="BN21" s="46">
        <f t="shared" si="22"/>
        <v>0</v>
      </c>
      <c r="BO21" s="46">
        <f t="shared" si="22"/>
        <v>0</v>
      </c>
      <c r="BP21" s="46">
        <f t="shared" si="22"/>
        <v>0</v>
      </c>
      <c r="BQ21" s="46">
        <f t="shared" si="22"/>
        <v>0</v>
      </c>
      <c r="BR21" s="46">
        <f t="shared" si="22"/>
        <v>0</v>
      </c>
      <c r="BS21" s="46">
        <f t="shared" si="22"/>
        <v>0</v>
      </c>
      <c r="BT21" s="47">
        <f t="shared" ref="BT21:CI21" si="23">IF($Q20*T21&gt;150000, ROUNDDOWN(($Q20*T21-150000)*6%*45%*10%,-1),0)</f>
        <v>0</v>
      </c>
      <c r="BU21" s="47">
        <f t="shared" si="23"/>
        <v>0</v>
      </c>
      <c r="BV21" s="47">
        <f t="shared" si="23"/>
        <v>0</v>
      </c>
      <c r="BW21" s="47">
        <f t="shared" si="23"/>
        <v>0</v>
      </c>
      <c r="BX21" s="47">
        <f t="shared" si="23"/>
        <v>0</v>
      </c>
      <c r="BY21" s="47">
        <f t="shared" si="23"/>
        <v>0</v>
      </c>
      <c r="BZ21" s="47">
        <f t="shared" si="23"/>
        <v>0</v>
      </c>
      <c r="CA21" s="47">
        <f t="shared" si="23"/>
        <v>0</v>
      </c>
      <c r="CB21" s="47">
        <f t="shared" si="23"/>
        <v>0</v>
      </c>
      <c r="CC21" s="47">
        <f t="shared" si="23"/>
        <v>0</v>
      </c>
      <c r="CD21" s="47">
        <f t="shared" si="23"/>
        <v>0</v>
      </c>
      <c r="CE21" s="47">
        <f t="shared" si="23"/>
        <v>0</v>
      </c>
      <c r="CF21" s="47">
        <f t="shared" si="23"/>
        <v>0</v>
      </c>
      <c r="CG21" s="47">
        <f t="shared" si="23"/>
        <v>0</v>
      </c>
      <c r="CH21" s="47">
        <f t="shared" si="23"/>
        <v>0</v>
      </c>
      <c r="CI21" s="47">
        <f t="shared" si="23"/>
        <v>0</v>
      </c>
      <c r="CL21" s="32"/>
      <c r="CM21" s="32"/>
      <c r="CN21" s="32"/>
      <c r="CO21" s="32"/>
      <c r="CP21" s="32"/>
      <c r="CQ21" s="32"/>
      <c r="CR21" s="32"/>
    </row>
    <row r="22" spans="1:100" ht="19.899999999999999" hidden="1" customHeight="1">
      <c r="A22" s="74"/>
      <c r="B22" s="238"/>
      <c r="C22" s="239"/>
      <c r="D22" s="240"/>
      <c r="E22" s="258"/>
      <c r="F22" s="239"/>
      <c r="G22" s="259"/>
      <c r="H22" s="241"/>
      <c r="I22" s="242"/>
      <c r="J22" s="242"/>
      <c r="K22" s="242"/>
      <c r="L22" s="243"/>
      <c r="M22" s="244"/>
      <c r="N22" s="244"/>
      <c r="O22" s="244"/>
      <c r="P22" s="244"/>
      <c r="Q22" s="300"/>
      <c r="R22" s="301"/>
      <c r="S22" s="302"/>
      <c r="T22" s="54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45"/>
      <c r="AJ22" s="169">
        <f>IF(E23="일급",8*AL22,32-COUNTBLANK(T22:AI23))</f>
        <v>0</v>
      </c>
      <c r="AK22" s="169"/>
      <c r="AL22" s="181">
        <f>SUM(T22:AI23)</f>
        <v>0</v>
      </c>
      <c r="AM22" s="275">
        <f>IF(E23="일급",AL22*Q22,IF(E23="시급",Q22*AJ22,0))</f>
        <v>0</v>
      </c>
      <c r="AN22" s="275"/>
      <c r="AO22" s="275"/>
      <c r="AP22" s="275"/>
      <c r="AQ22" s="186"/>
      <c r="AR22" s="186"/>
      <c r="AS22" s="187"/>
      <c r="AT22" s="188">
        <f>IF(BC22&lt;1000, 0, BC22)</f>
        <v>0</v>
      </c>
      <c r="AU22" s="186"/>
      <c r="AV22" s="186"/>
      <c r="AW22" s="189">
        <f>IF(AM22="",0,AM22-(AT23+AT22+AQ22+AQ23+AM23))</f>
        <v>0</v>
      </c>
      <c r="AX22" s="190"/>
      <c r="AY22" s="190"/>
      <c r="AZ22" s="191"/>
      <c r="BA22" s="195"/>
      <c r="BB22" s="195"/>
      <c r="BC22" s="46">
        <f>SUM(BD22:BS23)</f>
        <v>0</v>
      </c>
      <c r="BD22" s="46">
        <f t="shared" ref="BD22:BS22" si="24">IF($Q22*T22&gt;150000, ROUNDDOWN(($Q22*T22-150000)*6%*45%,-1),0)</f>
        <v>0</v>
      </c>
      <c r="BE22" s="46">
        <f t="shared" si="24"/>
        <v>0</v>
      </c>
      <c r="BF22" s="46">
        <f t="shared" si="24"/>
        <v>0</v>
      </c>
      <c r="BG22" s="46">
        <f t="shared" si="24"/>
        <v>0</v>
      </c>
      <c r="BH22" s="46">
        <f t="shared" si="24"/>
        <v>0</v>
      </c>
      <c r="BI22" s="46">
        <f t="shared" si="24"/>
        <v>0</v>
      </c>
      <c r="BJ22" s="46">
        <f t="shared" si="24"/>
        <v>0</v>
      </c>
      <c r="BK22" s="46">
        <f t="shared" si="24"/>
        <v>0</v>
      </c>
      <c r="BL22" s="46">
        <f t="shared" si="24"/>
        <v>0</v>
      </c>
      <c r="BM22" s="46">
        <f t="shared" si="24"/>
        <v>0</v>
      </c>
      <c r="BN22" s="46">
        <f t="shared" si="24"/>
        <v>0</v>
      </c>
      <c r="BO22" s="46">
        <f t="shared" si="24"/>
        <v>0</v>
      </c>
      <c r="BP22" s="46">
        <f t="shared" si="24"/>
        <v>0</v>
      </c>
      <c r="BQ22" s="46">
        <f t="shared" si="24"/>
        <v>0</v>
      </c>
      <c r="BR22" s="46">
        <f t="shared" si="24"/>
        <v>0</v>
      </c>
      <c r="BS22" s="46">
        <f t="shared" si="24"/>
        <v>0</v>
      </c>
      <c r="BT22" s="47">
        <f t="shared" ref="BT22:CI22" si="25">IF($Q22*T22&gt;150000, ROUNDDOWN(($Q22*T22-150000)*6%*45%*10%,-1),0)</f>
        <v>0</v>
      </c>
      <c r="BU22" s="47">
        <f t="shared" si="25"/>
        <v>0</v>
      </c>
      <c r="BV22" s="47">
        <f t="shared" si="25"/>
        <v>0</v>
      </c>
      <c r="BW22" s="47">
        <f t="shared" si="25"/>
        <v>0</v>
      </c>
      <c r="BX22" s="47">
        <f t="shared" si="25"/>
        <v>0</v>
      </c>
      <c r="BY22" s="47">
        <f t="shared" si="25"/>
        <v>0</v>
      </c>
      <c r="BZ22" s="47">
        <f t="shared" si="25"/>
        <v>0</v>
      </c>
      <c r="CA22" s="47">
        <f t="shared" si="25"/>
        <v>0</v>
      </c>
      <c r="CB22" s="47">
        <f t="shared" si="25"/>
        <v>0</v>
      </c>
      <c r="CC22" s="47">
        <f t="shared" si="25"/>
        <v>0</v>
      </c>
      <c r="CD22" s="47">
        <f t="shared" si="25"/>
        <v>0</v>
      </c>
      <c r="CE22" s="47">
        <f t="shared" si="25"/>
        <v>0</v>
      </c>
      <c r="CF22" s="47">
        <f t="shared" si="25"/>
        <v>0</v>
      </c>
      <c r="CG22" s="47">
        <f t="shared" si="25"/>
        <v>0</v>
      </c>
      <c r="CH22" s="47">
        <f t="shared" si="25"/>
        <v>0</v>
      </c>
      <c r="CI22" s="47">
        <f t="shared" si="25"/>
        <v>0</v>
      </c>
      <c r="CL22" s="32" t="str">
        <f>IF(LEN(TRIM(H22))=13,LEFT(H22,6)&amp;"-"&amp;RIGHT(H22,7),TRIM(H22))</f>
        <v/>
      </c>
      <c r="CM22" s="32" t="str">
        <f>IF(MID(CL22,8,1)="3", "20", IF(MID(CL22,8,1)="4", "20", "19")) &amp; LEFT(CL22, 2) &amp; "-" &amp; MID(H22,3,2) &amp; "-" &amp; MID(H22, 5,2)</f>
        <v>19--</v>
      </c>
      <c r="CN22" s="32" t="s">
        <v>47</v>
      </c>
      <c r="CO22" s="48">
        <f>DATE(YEAR(DATEVALUE(CN22)),MONTH(DATEVALUE(CN22))+1,0)</f>
        <v>39844</v>
      </c>
      <c r="CP22" s="48" t="e">
        <f>DATE(YEAR(DATEVALUE(CN22)),MONTH(DATEVALUE(CM22)),DAY(DATEVALUE(CM22)))</f>
        <v>#VALUE!</v>
      </c>
      <c r="CQ22" s="32" t="e">
        <f>IF(CP22&lt;=CO22, YEAR(CO22)-YEAR(CM22), YEAR(CO22)-YEAR(CM22)-1)</f>
        <v>#VALUE!</v>
      </c>
      <c r="CR22" s="32">
        <f>IF(AM22="",0,IF(AM22=0,0,IF(CQ22&lt;64,ROUNDDOWN((AM22/1000)*4.5,-1),0)))</f>
        <v>0</v>
      </c>
    </row>
    <row r="23" spans="1:100" ht="19.899999999999999" hidden="1" customHeight="1">
      <c r="A23" s="52"/>
      <c r="B23" s="174"/>
      <c r="C23" s="175"/>
      <c r="D23" s="176"/>
      <c r="E23" s="174"/>
      <c r="F23" s="175"/>
      <c r="G23" s="176"/>
      <c r="H23" s="303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5"/>
      <c r="T23" s="56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1"/>
      <c r="AJ23" s="170"/>
      <c r="AK23" s="170"/>
      <c r="AL23" s="182"/>
      <c r="AM23" s="206">
        <f>IF(AM22="",0,ROUNDDOWN((AM22/1000)*9,-1))</f>
        <v>0</v>
      </c>
      <c r="AN23" s="207"/>
      <c r="AO23" s="207"/>
      <c r="AP23" s="208"/>
      <c r="AQ23" s="197"/>
      <c r="AR23" s="197"/>
      <c r="AS23" s="198"/>
      <c r="AT23" s="199">
        <f>IF(AT22=0,0,BC23)</f>
        <v>0</v>
      </c>
      <c r="AU23" s="200"/>
      <c r="AV23" s="201"/>
      <c r="AW23" s="192"/>
      <c r="AX23" s="193"/>
      <c r="AY23" s="193"/>
      <c r="AZ23" s="194"/>
      <c r="BA23" s="195"/>
      <c r="BB23" s="195"/>
      <c r="BC23" s="46">
        <f>SUM(BT22:CI23)</f>
        <v>0</v>
      </c>
      <c r="BD23" s="46">
        <f t="shared" ref="BD23:BS23" si="26">IF($Q22*T23&gt;150000, ROUNDDOWN(($Q22*T23-150000)*6%*45%,-1),0)</f>
        <v>0</v>
      </c>
      <c r="BE23" s="46">
        <f t="shared" si="26"/>
        <v>0</v>
      </c>
      <c r="BF23" s="46">
        <f t="shared" si="26"/>
        <v>0</v>
      </c>
      <c r="BG23" s="46">
        <f t="shared" si="26"/>
        <v>0</v>
      </c>
      <c r="BH23" s="46">
        <f t="shared" si="26"/>
        <v>0</v>
      </c>
      <c r="BI23" s="46">
        <f t="shared" si="26"/>
        <v>0</v>
      </c>
      <c r="BJ23" s="46">
        <f t="shared" si="26"/>
        <v>0</v>
      </c>
      <c r="BK23" s="46">
        <f t="shared" si="26"/>
        <v>0</v>
      </c>
      <c r="BL23" s="46">
        <f t="shared" si="26"/>
        <v>0</v>
      </c>
      <c r="BM23" s="46">
        <f t="shared" si="26"/>
        <v>0</v>
      </c>
      <c r="BN23" s="46">
        <f t="shared" si="26"/>
        <v>0</v>
      </c>
      <c r="BO23" s="46">
        <f t="shared" si="26"/>
        <v>0</v>
      </c>
      <c r="BP23" s="46">
        <f t="shared" si="26"/>
        <v>0</v>
      </c>
      <c r="BQ23" s="46">
        <f t="shared" si="26"/>
        <v>0</v>
      </c>
      <c r="BR23" s="46">
        <f t="shared" si="26"/>
        <v>0</v>
      </c>
      <c r="BS23" s="46">
        <f t="shared" si="26"/>
        <v>0</v>
      </c>
      <c r="BT23" s="47">
        <f t="shared" ref="BT23:CI23" si="27">IF($Q22*T23&gt;150000, ROUNDDOWN(($Q22*T23-150000)*6%*45%*10%,-1),0)</f>
        <v>0</v>
      </c>
      <c r="BU23" s="47">
        <f t="shared" si="27"/>
        <v>0</v>
      </c>
      <c r="BV23" s="47">
        <f t="shared" si="27"/>
        <v>0</v>
      </c>
      <c r="BW23" s="47">
        <f t="shared" si="27"/>
        <v>0</v>
      </c>
      <c r="BX23" s="47">
        <f t="shared" si="27"/>
        <v>0</v>
      </c>
      <c r="BY23" s="47">
        <f t="shared" si="27"/>
        <v>0</v>
      </c>
      <c r="BZ23" s="47">
        <f t="shared" si="27"/>
        <v>0</v>
      </c>
      <c r="CA23" s="47">
        <f t="shared" si="27"/>
        <v>0</v>
      </c>
      <c r="CB23" s="47">
        <f t="shared" si="27"/>
        <v>0</v>
      </c>
      <c r="CC23" s="47">
        <f t="shared" si="27"/>
        <v>0</v>
      </c>
      <c r="CD23" s="47">
        <f t="shared" si="27"/>
        <v>0</v>
      </c>
      <c r="CE23" s="47">
        <f t="shared" si="27"/>
        <v>0</v>
      </c>
      <c r="CF23" s="47">
        <f t="shared" si="27"/>
        <v>0</v>
      </c>
      <c r="CG23" s="47">
        <f t="shared" si="27"/>
        <v>0</v>
      </c>
      <c r="CH23" s="47">
        <f t="shared" si="27"/>
        <v>0</v>
      </c>
      <c r="CI23" s="47">
        <f t="shared" si="27"/>
        <v>0</v>
      </c>
      <c r="CL23" s="32"/>
      <c r="CM23" s="32"/>
      <c r="CN23" s="32"/>
      <c r="CO23" s="32"/>
      <c r="CP23" s="32"/>
      <c r="CQ23" s="32"/>
      <c r="CR23" s="32"/>
      <c r="CV23" s="59"/>
    </row>
    <row r="24" spans="1:100" ht="19.899999999999999" hidden="1" customHeight="1">
      <c r="A24" s="60"/>
      <c r="B24" s="248"/>
      <c r="C24" s="158"/>
      <c r="D24" s="159"/>
      <c r="E24" s="306"/>
      <c r="F24" s="158"/>
      <c r="G24" s="161"/>
      <c r="H24" s="249"/>
      <c r="I24" s="250"/>
      <c r="J24" s="250"/>
      <c r="K24" s="250"/>
      <c r="L24" s="251"/>
      <c r="M24" s="252"/>
      <c r="N24" s="252"/>
      <c r="O24" s="252"/>
      <c r="P24" s="252"/>
      <c r="Q24" s="166"/>
      <c r="R24" s="167"/>
      <c r="S24" s="168"/>
      <c r="T24" s="54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45"/>
      <c r="AJ24" s="169">
        <f>IF(E25="일급",8*AL24,32-COUNTBLANK(T24:AI25))</f>
        <v>0</v>
      </c>
      <c r="AK24" s="169"/>
      <c r="AL24" s="181">
        <f>SUM(T24:AI25)</f>
        <v>0</v>
      </c>
      <c r="AM24" s="275">
        <f>IF(E25="일급",AL24*Q24,IF(E25="시급",Q24*AJ24,0))</f>
        <v>0</v>
      </c>
      <c r="AN24" s="275"/>
      <c r="AO24" s="275"/>
      <c r="AP24" s="275"/>
      <c r="AQ24" s="186"/>
      <c r="AR24" s="186"/>
      <c r="AS24" s="187"/>
      <c r="AT24" s="188">
        <f>IF(BC24&lt;1000, 0, BC24)</f>
        <v>0</v>
      </c>
      <c r="AU24" s="186"/>
      <c r="AV24" s="186"/>
      <c r="AW24" s="189">
        <f>IF(AM24="",0,AM24-(AT25+AT24+AQ24+AQ25+AM25))</f>
        <v>0</v>
      </c>
      <c r="AX24" s="190"/>
      <c r="AY24" s="190"/>
      <c r="AZ24" s="191"/>
      <c r="BA24" s="195"/>
      <c r="BB24" s="195"/>
      <c r="BC24" s="46">
        <f>SUM(BD24:BS25)</f>
        <v>0</v>
      </c>
      <c r="BD24" s="46">
        <f t="shared" ref="BD24:BS24" si="28">IF($Q24*T24&gt;150000, ROUNDDOWN(($Q24*T24-150000)*6%*45%,-1),0)</f>
        <v>0</v>
      </c>
      <c r="BE24" s="46">
        <f t="shared" si="28"/>
        <v>0</v>
      </c>
      <c r="BF24" s="46">
        <f t="shared" si="28"/>
        <v>0</v>
      </c>
      <c r="BG24" s="46">
        <f t="shared" si="28"/>
        <v>0</v>
      </c>
      <c r="BH24" s="46">
        <f t="shared" si="28"/>
        <v>0</v>
      </c>
      <c r="BI24" s="46">
        <f t="shared" si="28"/>
        <v>0</v>
      </c>
      <c r="BJ24" s="46">
        <f t="shared" si="28"/>
        <v>0</v>
      </c>
      <c r="BK24" s="46">
        <f t="shared" si="28"/>
        <v>0</v>
      </c>
      <c r="BL24" s="46">
        <f t="shared" si="28"/>
        <v>0</v>
      </c>
      <c r="BM24" s="46">
        <f t="shared" si="28"/>
        <v>0</v>
      </c>
      <c r="BN24" s="46">
        <f t="shared" si="28"/>
        <v>0</v>
      </c>
      <c r="BO24" s="46">
        <f t="shared" si="28"/>
        <v>0</v>
      </c>
      <c r="BP24" s="46">
        <f t="shared" si="28"/>
        <v>0</v>
      </c>
      <c r="BQ24" s="46">
        <f t="shared" si="28"/>
        <v>0</v>
      </c>
      <c r="BR24" s="46">
        <f t="shared" si="28"/>
        <v>0</v>
      </c>
      <c r="BS24" s="46">
        <f t="shared" si="28"/>
        <v>0</v>
      </c>
      <c r="BT24" s="47">
        <f t="shared" ref="BT24:CI24" si="29">IF($Q24*T24&gt;150000, ROUNDDOWN(($Q24*T24-150000)*6%*45%*10%,-1),0)</f>
        <v>0</v>
      </c>
      <c r="BU24" s="47">
        <f t="shared" si="29"/>
        <v>0</v>
      </c>
      <c r="BV24" s="47">
        <f t="shared" si="29"/>
        <v>0</v>
      </c>
      <c r="BW24" s="47">
        <f t="shared" si="29"/>
        <v>0</v>
      </c>
      <c r="BX24" s="47">
        <f t="shared" si="29"/>
        <v>0</v>
      </c>
      <c r="BY24" s="47">
        <f t="shared" si="29"/>
        <v>0</v>
      </c>
      <c r="BZ24" s="47">
        <f t="shared" si="29"/>
        <v>0</v>
      </c>
      <c r="CA24" s="47">
        <f t="shared" si="29"/>
        <v>0</v>
      </c>
      <c r="CB24" s="47">
        <f t="shared" si="29"/>
        <v>0</v>
      </c>
      <c r="CC24" s="47">
        <f t="shared" si="29"/>
        <v>0</v>
      </c>
      <c r="CD24" s="47">
        <f t="shared" si="29"/>
        <v>0</v>
      </c>
      <c r="CE24" s="47">
        <f t="shared" si="29"/>
        <v>0</v>
      </c>
      <c r="CF24" s="47">
        <f t="shared" si="29"/>
        <v>0</v>
      </c>
      <c r="CG24" s="47">
        <f t="shared" si="29"/>
        <v>0</v>
      </c>
      <c r="CH24" s="47">
        <f t="shared" si="29"/>
        <v>0</v>
      </c>
      <c r="CI24" s="47">
        <f t="shared" si="29"/>
        <v>0</v>
      </c>
      <c r="CL24" s="32" t="str">
        <f>IF(LEN(TRIM(H24))=13,LEFT(H24,6)&amp;"-"&amp;RIGHT(H24,7),TRIM(H24))</f>
        <v/>
      </c>
      <c r="CM24" s="32" t="str">
        <f>IF(MID(CL24,8,1)="3", "20", IF(MID(CL24,8,1)="4", "20", "19")) &amp; LEFT(CL24, 2) &amp; "-" &amp; MID(H24,3,2) &amp; "-" &amp; MID(H24, 5,2)</f>
        <v>19--</v>
      </c>
      <c r="CN24" s="32" t="s">
        <v>47</v>
      </c>
      <c r="CO24" s="48">
        <f>DATE(YEAR(DATEVALUE(CN24)),MONTH(DATEVALUE(CN24))+1,0)</f>
        <v>39844</v>
      </c>
      <c r="CP24" s="48" t="e">
        <f>DATE(YEAR(DATEVALUE(CN24)),MONTH(DATEVALUE(CM24)),DAY(DATEVALUE(CM24)))</f>
        <v>#VALUE!</v>
      </c>
      <c r="CQ24" s="32" t="e">
        <f>IF(CP24&lt;=CO24, YEAR(CO24)-YEAR(CM24), YEAR(CO24)-YEAR(CM24)-1)</f>
        <v>#VALUE!</v>
      </c>
      <c r="CR24" s="32">
        <f>IF(AM24="",0,IF(AM24=0,0,IF(CQ24&lt;64,ROUNDDOWN((AM24/1000)*4.5,-1),0)))</f>
        <v>0</v>
      </c>
    </row>
    <row r="25" spans="1:100" ht="19.899999999999999" hidden="1" customHeight="1">
      <c r="A25" s="61"/>
      <c r="B25" s="253"/>
      <c r="C25" s="254"/>
      <c r="D25" s="255"/>
      <c r="E25" s="307"/>
      <c r="F25" s="172"/>
      <c r="G25" s="308"/>
      <c r="H25" s="256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56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1"/>
      <c r="AJ25" s="170"/>
      <c r="AK25" s="170"/>
      <c r="AL25" s="182"/>
      <c r="AM25" s="206">
        <f>IF(AM24="",0,ROUNDDOWN((AM24/1000)*9,-1))</f>
        <v>0</v>
      </c>
      <c r="AN25" s="207"/>
      <c r="AO25" s="207"/>
      <c r="AP25" s="208"/>
      <c r="AQ25" s="197"/>
      <c r="AR25" s="197"/>
      <c r="AS25" s="198"/>
      <c r="AT25" s="199">
        <f>IF(AT24=0,0,BC25)</f>
        <v>0</v>
      </c>
      <c r="AU25" s="200"/>
      <c r="AV25" s="201"/>
      <c r="AW25" s="192"/>
      <c r="AX25" s="193"/>
      <c r="AY25" s="193"/>
      <c r="AZ25" s="194"/>
      <c r="BA25" s="195"/>
      <c r="BB25" s="195"/>
      <c r="BC25" s="46">
        <f>SUM(BT24:CI25)</f>
        <v>0</v>
      </c>
      <c r="BD25" s="46">
        <f t="shared" ref="BD25:BS25" si="30">IF($Q24*T25&gt;150000, ROUNDDOWN(($Q24*T25-150000)*6%*45%,-1),0)</f>
        <v>0</v>
      </c>
      <c r="BE25" s="46">
        <f t="shared" si="30"/>
        <v>0</v>
      </c>
      <c r="BF25" s="46">
        <f t="shared" si="30"/>
        <v>0</v>
      </c>
      <c r="BG25" s="46">
        <f t="shared" si="30"/>
        <v>0</v>
      </c>
      <c r="BH25" s="46">
        <f t="shared" si="30"/>
        <v>0</v>
      </c>
      <c r="BI25" s="46">
        <f t="shared" si="30"/>
        <v>0</v>
      </c>
      <c r="BJ25" s="46">
        <f t="shared" si="30"/>
        <v>0</v>
      </c>
      <c r="BK25" s="46">
        <f t="shared" si="30"/>
        <v>0</v>
      </c>
      <c r="BL25" s="46">
        <f t="shared" si="30"/>
        <v>0</v>
      </c>
      <c r="BM25" s="46">
        <f t="shared" si="30"/>
        <v>0</v>
      </c>
      <c r="BN25" s="46">
        <f t="shared" si="30"/>
        <v>0</v>
      </c>
      <c r="BO25" s="46">
        <f t="shared" si="30"/>
        <v>0</v>
      </c>
      <c r="BP25" s="46">
        <f t="shared" si="30"/>
        <v>0</v>
      </c>
      <c r="BQ25" s="46">
        <f t="shared" si="30"/>
        <v>0</v>
      </c>
      <c r="BR25" s="46">
        <f t="shared" si="30"/>
        <v>0</v>
      </c>
      <c r="BS25" s="46">
        <f t="shared" si="30"/>
        <v>0</v>
      </c>
      <c r="BT25" s="47">
        <f t="shared" ref="BT25:CI25" si="31">IF($Q24*T25&gt;150000, ROUNDDOWN(($Q24*T25-150000)*6%*45%*10%,-1),0)</f>
        <v>0</v>
      </c>
      <c r="BU25" s="47">
        <f t="shared" si="31"/>
        <v>0</v>
      </c>
      <c r="BV25" s="47">
        <f t="shared" si="31"/>
        <v>0</v>
      </c>
      <c r="BW25" s="47">
        <f t="shared" si="31"/>
        <v>0</v>
      </c>
      <c r="BX25" s="47">
        <f t="shared" si="31"/>
        <v>0</v>
      </c>
      <c r="BY25" s="47">
        <f t="shared" si="31"/>
        <v>0</v>
      </c>
      <c r="BZ25" s="47">
        <f t="shared" si="31"/>
        <v>0</v>
      </c>
      <c r="CA25" s="47">
        <f t="shared" si="31"/>
        <v>0</v>
      </c>
      <c r="CB25" s="47">
        <f t="shared" si="31"/>
        <v>0</v>
      </c>
      <c r="CC25" s="47">
        <f t="shared" si="31"/>
        <v>0</v>
      </c>
      <c r="CD25" s="47">
        <f t="shared" si="31"/>
        <v>0</v>
      </c>
      <c r="CE25" s="47">
        <f t="shared" si="31"/>
        <v>0</v>
      </c>
      <c r="CF25" s="47">
        <f t="shared" si="31"/>
        <v>0</v>
      </c>
      <c r="CG25" s="47">
        <f t="shared" si="31"/>
        <v>0</v>
      </c>
      <c r="CH25" s="47">
        <f t="shared" si="31"/>
        <v>0</v>
      </c>
      <c r="CI25" s="47">
        <f t="shared" si="31"/>
        <v>0</v>
      </c>
      <c r="CL25" s="32"/>
      <c r="CM25" s="32"/>
      <c r="CN25" s="32"/>
      <c r="CO25" s="32"/>
      <c r="CP25" s="32"/>
      <c r="CQ25" s="32"/>
      <c r="CR25" s="32"/>
    </row>
    <row r="26" spans="1:100" ht="19.899999999999999" hidden="1" customHeight="1">
      <c r="A26" s="60"/>
      <c r="B26" s="157"/>
      <c r="C26" s="158"/>
      <c r="D26" s="159"/>
      <c r="E26" s="258"/>
      <c r="F26" s="239"/>
      <c r="G26" s="259"/>
      <c r="H26" s="162"/>
      <c r="I26" s="163"/>
      <c r="J26" s="163"/>
      <c r="K26" s="163"/>
      <c r="L26" s="164"/>
      <c r="M26" s="165"/>
      <c r="N26" s="165"/>
      <c r="O26" s="165"/>
      <c r="P26" s="165"/>
      <c r="Q26" s="166"/>
      <c r="R26" s="167"/>
      <c r="S26" s="168"/>
      <c r="T26" s="54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45"/>
      <c r="AJ26" s="169">
        <f>IF(E27="일급",8*AL26,32-COUNTBLANK(T26:AI27))</f>
        <v>0</v>
      </c>
      <c r="AK26" s="169"/>
      <c r="AL26" s="181">
        <f>SUM(T26:AI27)</f>
        <v>0</v>
      </c>
      <c r="AM26" s="275">
        <f>IF(E27="일급",AL26*Q26,IF(E27="시급",Q26*AJ26,0))</f>
        <v>0</v>
      </c>
      <c r="AN26" s="275"/>
      <c r="AO26" s="275"/>
      <c r="AP26" s="275"/>
      <c r="AQ26" s="186"/>
      <c r="AR26" s="186"/>
      <c r="AS26" s="187"/>
      <c r="AT26" s="188">
        <f>IF(BC26&lt;1000, 0, BC26)</f>
        <v>0</v>
      </c>
      <c r="AU26" s="186"/>
      <c r="AV26" s="186"/>
      <c r="AW26" s="189">
        <f>IF(AM26="",0,AM26-(AT27+AT26+AQ26+AQ27+AM27))</f>
        <v>0</v>
      </c>
      <c r="AX26" s="190"/>
      <c r="AY26" s="190"/>
      <c r="AZ26" s="191"/>
      <c r="BA26" s="195"/>
      <c r="BB26" s="195"/>
      <c r="BC26" s="46">
        <f>SUM(BD26:BS27)</f>
        <v>0</v>
      </c>
      <c r="BD26" s="46">
        <f t="shared" ref="BD26:BS26" si="32">IF($Q26*T26&gt;150000, ROUNDDOWN(($Q26*T26-150000)*6%*45%,-1),0)</f>
        <v>0</v>
      </c>
      <c r="BE26" s="46">
        <f t="shared" si="32"/>
        <v>0</v>
      </c>
      <c r="BF26" s="46">
        <f t="shared" si="32"/>
        <v>0</v>
      </c>
      <c r="BG26" s="46">
        <f t="shared" si="32"/>
        <v>0</v>
      </c>
      <c r="BH26" s="46">
        <f t="shared" si="32"/>
        <v>0</v>
      </c>
      <c r="BI26" s="46">
        <f t="shared" si="32"/>
        <v>0</v>
      </c>
      <c r="BJ26" s="46">
        <f t="shared" si="32"/>
        <v>0</v>
      </c>
      <c r="BK26" s="46">
        <f t="shared" si="32"/>
        <v>0</v>
      </c>
      <c r="BL26" s="46">
        <f t="shared" si="32"/>
        <v>0</v>
      </c>
      <c r="BM26" s="46">
        <f t="shared" si="32"/>
        <v>0</v>
      </c>
      <c r="BN26" s="46">
        <f t="shared" si="32"/>
        <v>0</v>
      </c>
      <c r="BO26" s="46">
        <f t="shared" si="32"/>
        <v>0</v>
      </c>
      <c r="BP26" s="46">
        <f t="shared" si="32"/>
        <v>0</v>
      </c>
      <c r="BQ26" s="46">
        <f t="shared" si="32"/>
        <v>0</v>
      </c>
      <c r="BR26" s="46">
        <f t="shared" si="32"/>
        <v>0</v>
      </c>
      <c r="BS26" s="46">
        <f t="shared" si="32"/>
        <v>0</v>
      </c>
      <c r="BT26" s="47">
        <f t="shared" ref="BT26:CI26" si="33">IF($Q26*T26&gt;150000, ROUNDDOWN(($Q26*T26-150000)*6%*45%*10%,-1),0)</f>
        <v>0</v>
      </c>
      <c r="BU26" s="47">
        <f t="shared" si="33"/>
        <v>0</v>
      </c>
      <c r="BV26" s="47">
        <f t="shared" si="33"/>
        <v>0</v>
      </c>
      <c r="BW26" s="47">
        <f t="shared" si="33"/>
        <v>0</v>
      </c>
      <c r="BX26" s="47">
        <f t="shared" si="33"/>
        <v>0</v>
      </c>
      <c r="BY26" s="47">
        <f t="shared" si="33"/>
        <v>0</v>
      </c>
      <c r="BZ26" s="47">
        <f t="shared" si="33"/>
        <v>0</v>
      </c>
      <c r="CA26" s="47">
        <f t="shared" si="33"/>
        <v>0</v>
      </c>
      <c r="CB26" s="47">
        <f t="shared" si="33"/>
        <v>0</v>
      </c>
      <c r="CC26" s="47">
        <f t="shared" si="33"/>
        <v>0</v>
      </c>
      <c r="CD26" s="47">
        <f t="shared" si="33"/>
        <v>0</v>
      </c>
      <c r="CE26" s="47">
        <f t="shared" si="33"/>
        <v>0</v>
      </c>
      <c r="CF26" s="47">
        <f t="shared" si="33"/>
        <v>0</v>
      </c>
      <c r="CG26" s="47">
        <f t="shared" si="33"/>
        <v>0</v>
      </c>
      <c r="CH26" s="47">
        <f t="shared" si="33"/>
        <v>0</v>
      </c>
      <c r="CI26" s="47">
        <f t="shared" si="33"/>
        <v>0</v>
      </c>
      <c r="CL26" s="32" t="str">
        <f>IF(LEN(TRIM(H26))=13,LEFT(H26,6)&amp;"-"&amp;RIGHT(H26,7),TRIM(H26))</f>
        <v/>
      </c>
      <c r="CM26" s="32" t="str">
        <f>IF(MID(CL26,8,1)="3", "20", IF(MID(CL26,8,1)="4", "20", "19")) &amp; LEFT(CL26, 2) &amp; "-" &amp; MID(H26,3,2) &amp; "-" &amp; MID(H26, 5,2)</f>
        <v>19--</v>
      </c>
      <c r="CN26" s="32" t="s">
        <v>47</v>
      </c>
      <c r="CO26" s="48">
        <f>DATE(YEAR(DATEVALUE(CN26)),MONTH(DATEVALUE(CN26))+1,0)</f>
        <v>39844</v>
      </c>
      <c r="CP26" s="48" t="e">
        <f>DATE(YEAR(DATEVALUE(CN26)),MONTH(DATEVALUE(CM26)),DAY(DATEVALUE(CM26)))</f>
        <v>#VALUE!</v>
      </c>
      <c r="CQ26" s="32" t="e">
        <f>IF(CP26&lt;=CO26, YEAR(CO26)-YEAR(CM26), YEAR(CO26)-YEAR(CM26)-1)</f>
        <v>#VALUE!</v>
      </c>
      <c r="CR26" s="32">
        <f>IF(AM26="",0,IF(AM26=0,0,IF(CQ26&lt;64,ROUNDDOWN((AM26/1000)*4.5,-1),0)))</f>
        <v>0</v>
      </c>
    </row>
    <row r="27" spans="1:100" ht="19.5" hidden="1" customHeight="1">
      <c r="A27" s="61"/>
      <c r="B27" s="171"/>
      <c r="C27" s="172"/>
      <c r="D27" s="173"/>
      <c r="E27" s="307"/>
      <c r="F27" s="172"/>
      <c r="G27" s="308"/>
      <c r="H27" s="203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5"/>
      <c r="T27" s="56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1"/>
      <c r="AJ27" s="170"/>
      <c r="AK27" s="170"/>
      <c r="AL27" s="182"/>
      <c r="AM27" s="206">
        <f>IF(AM26="",0,ROUNDDOWN((AM26/1000)*9,-1))</f>
        <v>0</v>
      </c>
      <c r="AN27" s="207"/>
      <c r="AO27" s="207"/>
      <c r="AP27" s="208"/>
      <c r="AQ27" s="197"/>
      <c r="AR27" s="197"/>
      <c r="AS27" s="198"/>
      <c r="AT27" s="199">
        <f>IF(AT26=0,0,BC27)</f>
        <v>0</v>
      </c>
      <c r="AU27" s="200"/>
      <c r="AV27" s="201"/>
      <c r="AW27" s="192"/>
      <c r="AX27" s="193"/>
      <c r="AY27" s="193"/>
      <c r="AZ27" s="194"/>
      <c r="BA27" s="195"/>
      <c r="BB27" s="195"/>
      <c r="BC27" s="46">
        <f>SUM(BT26:CI27)</f>
        <v>0</v>
      </c>
      <c r="BD27" s="46">
        <f t="shared" ref="BD27:BS27" si="34">IF($Q26*T27&gt;150000, ROUNDDOWN(($Q26*T27-150000)*6%*45%,-1),0)</f>
        <v>0</v>
      </c>
      <c r="BE27" s="46">
        <f t="shared" si="34"/>
        <v>0</v>
      </c>
      <c r="BF27" s="46">
        <f t="shared" si="34"/>
        <v>0</v>
      </c>
      <c r="BG27" s="46">
        <f t="shared" si="34"/>
        <v>0</v>
      </c>
      <c r="BH27" s="46">
        <f t="shared" si="34"/>
        <v>0</v>
      </c>
      <c r="BI27" s="46">
        <f t="shared" si="34"/>
        <v>0</v>
      </c>
      <c r="BJ27" s="46">
        <f t="shared" si="34"/>
        <v>0</v>
      </c>
      <c r="BK27" s="46">
        <f t="shared" si="34"/>
        <v>0</v>
      </c>
      <c r="BL27" s="46">
        <f t="shared" si="34"/>
        <v>0</v>
      </c>
      <c r="BM27" s="46">
        <f t="shared" si="34"/>
        <v>0</v>
      </c>
      <c r="BN27" s="46">
        <f t="shared" si="34"/>
        <v>0</v>
      </c>
      <c r="BO27" s="46">
        <f t="shared" si="34"/>
        <v>0</v>
      </c>
      <c r="BP27" s="46">
        <f t="shared" si="34"/>
        <v>0</v>
      </c>
      <c r="BQ27" s="46">
        <f t="shared" si="34"/>
        <v>0</v>
      </c>
      <c r="BR27" s="46">
        <f t="shared" si="34"/>
        <v>0</v>
      </c>
      <c r="BS27" s="46">
        <f t="shared" si="34"/>
        <v>0</v>
      </c>
      <c r="BT27" s="47">
        <f t="shared" ref="BT27:CI27" si="35">IF($Q26*T27&gt;150000, ROUNDDOWN(($Q26*T27-150000)*6%*45%*10%,-1),0)</f>
        <v>0</v>
      </c>
      <c r="BU27" s="47">
        <f t="shared" si="35"/>
        <v>0</v>
      </c>
      <c r="BV27" s="47">
        <f t="shared" si="35"/>
        <v>0</v>
      </c>
      <c r="BW27" s="47">
        <f t="shared" si="35"/>
        <v>0</v>
      </c>
      <c r="BX27" s="47">
        <f t="shared" si="35"/>
        <v>0</v>
      </c>
      <c r="BY27" s="47">
        <f t="shared" si="35"/>
        <v>0</v>
      </c>
      <c r="BZ27" s="47">
        <f t="shared" si="35"/>
        <v>0</v>
      </c>
      <c r="CA27" s="47">
        <f t="shared" si="35"/>
        <v>0</v>
      </c>
      <c r="CB27" s="47">
        <f t="shared" si="35"/>
        <v>0</v>
      </c>
      <c r="CC27" s="47">
        <f t="shared" si="35"/>
        <v>0</v>
      </c>
      <c r="CD27" s="47">
        <f t="shared" si="35"/>
        <v>0</v>
      </c>
      <c r="CE27" s="47">
        <f t="shared" si="35"/>
        <v>0</v>
      </c>
      <c r="CF27" s="47">
        <f t="shared" si="35"/>
        <v>0</v>
      </c>
      <c r="CG27" s="47">
        <f t="shared" si="35"/>
        <v>0</v>
      </c>
      <c r="CH27" s="47">
        <f t="shared" si="35"/>
        <v>0</v>
      </c>
      <c r="CI27" s="47">
        <f t="shared" si="35"/>
        <v>0</v>
      </c>
      <c r="CL27" s="32"/>
      <c r="CM27" s="32"/>
      <c r="CN27" s="32"/>
      <c r="CO27" s="32"/>
      <c r="CP27" s="32"/>
      <c r="CQ27" s="32"/>
      <c r="CR27" s="32"/>
    </row>
    <row r="28" spans="1:100" ht="19.5" hidden="1" customHeight="1">
      <c r="A28" s="74"/>
      <c r="B28" s="157"/>
      <c r="C28" s="158"/>
      <c r="D28" s="159"/>
      <c r="E28" s="258"/>
      <c r="F28" s="239"/>
      <c r="G28" s="259"/>
      <c r="H28" s="162"/>
      <c r="I28" s="163"/>
      <c r="J28" s="163"/>
      <c r="K28" s="163"/>
      <c r="L28" s="164"/>
      <c r="M28" s="165"/>
      <c r="N28" s="165"/>
      <c r="O28" s="165"/>
      <c r="P28" s="165"/>
      <c r="Q28" s="166"/>
      <c r="R28" s="167"/>
      <c r="S28" s="168"/>
      <c r="T28" s="54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45"/>
      <c r="AJ28" s="169">
        <f>IF(E29="일급",8*AL28,32-COUNTBLANK(T28:AI29))</f>
        <v>0</v>
      </c>
      <c r="AK28" s="169"/>
      <c r="AL28" s="181">
        <f>SUM(T28:AI29)</f>
        <v>0</v>
      </c>
      <c r="AM28" s="275">
        <f>IF(E29="일급",AL28*Q28,IF(E29="시급",Q28*AJ28,0))</f>
        <v>0</v>
      </c>
      <c r="AN28" s="275"/>
      <c r="AO28" s="275"/>
      <c r="AP28" s="275"/>
      <c r="AQ28" s="186"/>
      <c r="AR28" s="186"/>
      <c r="AS28" s="187"/>
      <c r="AT28" s="188">
        <f>IF(BC28&lt;1000, 0, BC28)</f>
        <v>0</v>
      </c>
      <c r="AU28" s="186"/>
      <c r="AV28" s="186"/>
      <c r="AW28" s="189">
        <f>IF(AM28="",0,AM28-(AT29+AT28+AQ28+AQ29+AM29))</f>
        <v>0</v>
      </c>
      <c r="AX28" s="190"/>
      <c r="AY28" s="190"/>
      <c r="AZ28" s="191"/>
      <c r="BA28" s="195"/>
      <c r="BB28" s="195"/>
      <c r="BC28" s="46">
        <f>SUM(BD28:BS29)</f>
        <v>0</v>
      </c>
      <c r="BD28" s="46">
        <f t="shared" ref="BD28:BS28" si="36">IF($Q28*T28&gt;150000, ROUNDDOWN(($Q28*T28-150000)*6%*45%,-1),0)</f>
        <v>0</v>
      </c>
      <c r="BE28" s="46">
        <f t="shared" si="36"/>
        <v>0</v>
      </c>
      <c r="BF28" s="46">
        <f t="shared" si="36"/>
        <v>0</v>
      </c>
      <c r="BG28" s="46">
        <f t="shared" si="36"/>
        <v>0</v>
      </c>
      <c r="BH28" s="46">
        <f t="shared" si="36"/>
        <v>0</v>
      </c>
      <c r="BI28" s="46">
        <f t="shared" si="36"/>
        <v>0</v>
      </c>
      <c r="BJ28" s="46">
        <f t="shared" si="36"/>
        <v>0</v>
      </c>
      <c r="BK28" s="46">
        <f t="shared" si="36"/>
        <v>0</v>
      </c>
      <c r="BL28" s="46">
        <f t="shared" si="36"/>
        <v>0</v>
      </c>
      <c r="BM28" s="46">
        <f t="shared" si="36"/>
        <v>0</v>
      </c>
      <c r="BN28" s="46">
        <f t="shared" si="36"/>
        <v>0</v>
      </c>
      <c r="BO28" s="46">
        <f t="shared" si="36"/>
        <v>0</v>
      </c>
      <c r="BP28" s="46">
        <f t="shared" si="36"/>
        <v>0</v>
      </c>
      <c r="BQ28" s="46">
        <f t="shared" si="36"/>
        <v>0</v>
      </c>
      <c r="BR28" s="46">
        <f t="shared" si="36"/>
        <v>0</v>
      </c>
      <c r="BS28" s="46">
        <f t="shared" si="36"/>
        <v>0</v>
      </c>
      <c r="BT28" s="47">
        <f t="shared" ref="BT28:CI28" si="37">IF($Q28*T28&gt;150000, ROUNDDOWN(($Q28*T28-150000)*6%*45%*10%,-1),0)</f>
        <v>0</v>
      </c>
      <c r="BU28" s="47">
        <f t="shared" si="37"/>
        <v>0</v>
      </c>
      <c r="BV28" s="47">
        <f t="shared" si="37"/>
        <v>0</v>
      </c>
      <c r="BW28" s="47">
        <f t="shared" si="37"/>
        <v>0</v>
      </c>
      <c r="BX28" s="47">
        <f t="shared" si="37"/>
        <v>0</v>
      </c>
      <c r="BY28" s="47">
        <f t="shared" si="37"/>
        <v>0</v>
      </c>
      <c r="BZ28" s="47">
        <f t="shared" si="37"/>
        <v>0</v>
      </c>
      <c r="CA28" s="47">
        <f t="shared" si="37"/>
        <v>0</v>
      </c>
      <c r="CB28" s="47">
        <f t="shared" si="37"/>
        <v>0</v>
      </c>
      <c r="CC28" s="47">
        <f t="shared" si="37"/>
        <v>0</v>
      </c>
      <c r="CD28" s="47">
        <f t="shared" si="37"/>
        <v>0</v>
      </c>
      <c r="CE28" s="47">
        <f t="shared" si="37"/>
        <v>0</v>
      </c>
      <c r="CF28" s="47">
        <f t="shared" si="37"/>
        <v>0</v>
      </c>
      <c r="CG28" s="47">
        <f t="shared" si="37"/>
        <v>0</v>
      </c>
      <c r="CH28" s="47">
        <f t="shared" si="37"/>
        <v>0</v>
      </c>
      <c r="CI28" s="47">
        <f t="shared" si="37"/>
        <v>0</v>
      </c>
      <c r="CL28" s="32" t="str">
        <f>IF(LEN(TRIM(H28))=13,LEFT(H28,6)&amp;"-"&amp;RIGHT(H28,7),TRIM(H28))</f>
        <v/>
      </c>
      <c r="CM28" s="32" t="str">
        <f>IF(MID(CL28,8,1)="3", "20", IF(MID(CL28,8,1)="4", "20", "19")) &amp; LEFT(CL28, 2) &amp; "-" &amp; MID(H28,3,2) &amp; "-" &amp; MID(H28, 5,2)</f>
        <v>19--</v>
      </c>
      <c r="CN28" s="32" t="s">
        <v>47</v>
      </c>
      <c r="CO28" s="48">
        <f>DATE(YEAR(DATEVALUE(CN28)),MONTH(DATEVALUE(CN28))+1,0)</f>
        <v>39844</v>
      </c>
      <c r="CP28" s="48" t="e">
        <f>DATE(YEAR(DATEVALUE(CN28)),MONTH(DATEVALUE(CM28)),DAY(DATEVALUE(CM28)))</f>
        <v>#VALUE!</v>
      </c>
      <c r="CQ28" s="32" t="e">
        <f>IF(CP28&lt;=CO28, YEAR(CO28)-YEAR(CM28), YEAR(CO28)-YEAR(CM28)-1)</f>
        <v>#VALUE!</v>
      </c>
      <c r="CR28" s="32">
        <f>IF(AM28="",0,IF(AM28=0,0,IF(CQ28&lt;64,ROUNDDOWN((AM28/1000)*4.5,-1),0)))</f>
        <v>0</v>
      </c>
    </row>
    <row r="29" spans="1:100" ht="19.899999999999999" hidden="1" customHeight="1">
      <c r="A29" s="75"/>
      <c r="B29" s="171"/>
      <c r="C29" s="172"/>
      <c r="D29" s="173"/>
      <c r="E29" s="253"/>
      <c r="F29" s="254"/>
      <c r="G29" s="255"/>
      <c r="H29" s="203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5"/>
      <c r="T29" s="56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1"/>
      <c r="AJ29" s="170"/>
      <c r="AK29" s="170"/>
      <c r="AL29" s="182"/>
      <c r="AM29" s="206">
        <f>IF(AM28="",0,ROUNDDOWN((AM28/1000)*9,-1))</f>
        <v>0</v>
      </c>
      <c r="AN29" s="207"/>
      <c r="AO29" s="207"/>
      <c r="AP29" s="208"/>
      <c r="AQ29" s="197"/>
      <c r="AR29" s="197"/>
      <c r="AS29" s="198"/>
      <c r="AT29" s="199">
        <f>IF(AT28=0,0,BC29)</f>
        <v>0</v>
      </c>
      <c r="AU29" s="200"/>
      <c r="AV29" s="201"/>
      <c r="AW29" s="192"/>
      <c r="AX29" s="193"/>
      <c r="AY29" s="193"/>
      <c r="AZ29" s="194"/>
      <c r="BA29" s="195"/>
      <c r="BB29" s="195"/>
      <c r="BC29" s="46">
        <f>SUM(BT28:CI29)</f>
        <v>0</v>
      </c>
      <c r="BD29" s="46">
        <f t="shared" ref="BD29:BS29" si="38">IF($Q28*T29&gt;150000, ROUNDDOWN(($Q28*T29-150000)*6%*45%,-1),0)</f>
        <v>0</v>
      </c>
      <c r="BE29" s="46">
        <f t="shared" si="38"/>
        <v>0</v>
      </c>
      <c r="BF29" s="46">
        <f t="shared" si="38"/>
        <v>0</v>
      </c>
      <c r="BG29" s="46">
        <f t="shared" si="38"/>
        <v>0</v>
      </c>
      <c r="BH29" s="46">
        <f t="shared" si="38"/>
        <v>0</v>
      </c>
      <c r="BI29" s="46">
        <f t="shared" si="38"/>
        <v>0</v>
      </c>
      <c r="BJ29" s="46">
        <f t="shared" si="38"/>
        <v>0</v>
      </c>
      <c r="BK29" s="46">
        <f t="shared" si="38"/>
        <v>0</v>
      </c>
      <c r="BL29" s="46">
        <f t="shared" si="38"/>
        <v>0</v>
      </c>
      <c r="BM29" s="46">
        <f t="shared" si="38"/>
        <v>0</v>
      </c>
      <c r="BN29" s="46">
        <f t="shared" si="38"/>
        <v>0</v>
      </c>
      <c r="BO29" s="46">
        <f t="shared" si="38"/>
        <v>0</v>
      </c>
      <c r="BP29" s="46">
        <f t="shared" si="38"/>
        <v>0</v>
      </c>
      <c r="BQ29" s="46">
        <f t="shared" si="38"/>
        <v>0</v>
      </c>
      <c r="BR29" s="46">
        <f t="shared" si="38"/>
        <v>0</v>
      </c>
      <c r="BS29" s="46">
        <f t="shared" si="38"/>
        <v>0</v>
      </c>
      <c r="BT29" s="47">
        <f t="shared" ref="BT29:CI29" si="39">IF($Q28*T29&gt;150000, ROUNDDOWN(($Q28*T29-150000)*6%*45%*10%,-1),0)</f>
        <v>0</v>
      </c>
      <c r="BU29" s="47">
        <f t="shared" si="39"/>
        <v>0</v>
      </c>
      <c r="BV29" s="47">
        <f t="shared" si="39"/>
        <v>0</v>
      </c>
      <c r="BW29" s="47">
        <f t="shared" si="39"/>
        <v>0</v>
      </c>
      <c r="BX29" s="47">
        <f t="shared" si="39"/>
        <v>0</v>
      </c>
      <c r="BY29" s="47">
        <f t="shared" si="39"/>
        <v>0</v>
      </c>
      <c r="BZ29" s="47">
        <f t="shared" si="39"/>
        <v>0</v>
      </c>
      <c r="CA29" s="47">
        <f t="shared" si="39"/>
        <v>0</v>
      </c>
      <c r="CB29" s="47">
        <f t="shared" si="39"/>
        <v>0</v>
      </c>
      <c r="CC29" s="47">
        <f t="shared" si="39"/>
        <v>0</v>
      </c>
      <c r="CD29" s="47">
        <f t="shared" si="39"/>
        <v>0</v>
      </c>
      <c r="CE29" s="47">
        <f t="shared" si="39"/>
        <v>0</v>
      </c>
      <c r="CF29" s="47">
        <f t="shared" si="39"/>
        <v>0</v>
      </c>
      <c r="CG29" s="47">
        <f t="shared" si="39"/>
        <v>0</v>
      </c>
      <c r="CH29" s="47">
        <f t="shared" si="39"/>
        <v>0</v>
      </c>
      <c r="CI29" s="47">
        <f t="shared" si="39"/>
        <v>0</v>
      </c>
      <c r="CL29" s="32"/>
      <c r="CM29" s="32"/>
      <c r="CN29" s="32"/>
      <c r="CO29" s="32"/>
      <c r="CP29" s="32"/>
      <c r="CQ29" s="32"/>
      <c r="CR29" s="32"/>
    </row>
    <row r="30" spans="1:100" ht="19.5" hidden="1" customHeight="1">
      <c r="A30" s="74"/>
      <c r="B30" s="157"/>
      <c r="C30" s="158"/>
      <c r="D30" s="159"/>
      <c r="E30" s="258"/>
      <c r="F30" s="239"/>
      <c r="G30" s="259"/>
      <c r="H30" s="162"/>
      <c r="I30" s="163"/>
      <c r="J30" s="163"/>
      <c r="K30" s="163"/>
      <c r="L30" s="164"/>
      <c r="M30" s="165"/>
      <c r="N30" s="165"/>
      <c r="O30" s="165"/>
      <c r="P30" s="165"/>
      <c r="Q30" s="166"/>
      <c r="R30" s="167"/>
      <c r="S30" s="168"/>
      <c r="T30" s="54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45"/>
      <c r="AJ30" s="169">
        <f>IF(E31="일급",8*AL30,32-COUNTBLANK(T30:AI31))</f>
        <v>0</v>
      </c>
      <c r="AK30" s="169"/>
      <c r="AL30" s="181">
        <f>SUM(T30:AI31)</f>
        <v>0</v>
      </c>
      <c r="AM30" s="275">
        <f>IF(E31="일급",AL30*Q30,IF(E31="시급",Q30*AJ30,0))</f>
        <v>0</v>
      </c>
      <c r="AN30" s="275"/>
      <c r="AO30" s="275"/>
      <c r="AP30" s="275"/>
      <c r="AQ30" s="186"/>
      <c r="AR30" s="186"/>
      <c r="AS30" s="187"/>
      <c r="AT30" s="188">
        <f>IF(BC30&lt;1000, 0, BC30)</f>
        <v>0</v>
      </c>
      <c r="AU30" s="186"/>
      <c r="AV30" s="186"/>
      <c r="AW30" s="189">
        <f>IF(AM30="",0,AM30-(AT31+AT30+AQ30+AQ31+AM31))</f>
        <v>0</v>
      </c>
      <c r="AX30" s="190"/>
      <c r="AY30" s="190"/>
      <c r="AZ30" s="191"/>
      <c r="BA30" s="195"/>
      <c r="BB30" s="195"/>
      <c r="BC30" s="46">
        <f>SUM(BD30:BS31)</f>
        <v>0</v>
      </c>
      <c r="BD30" s="46">
        <f t="shared" ref="BD30:BS30" si="40">IF($Q30*T30&gt;150000, ROUNDDOWN(($Q30*T30-150000)*6%*45%,-1),0)</f>
        <v>0</v>
      </c>
      <c r="BE30" s="46">
        <f t="shared" si="40"/>
        <v>0</v>
      </c>
      <c r="BF30" s="46">
        <f t="shared" si="40"/>
        <v>0</v>
      </c>
      <c r="BG30" s="46">
        <f t="shared" si="40"/>
        <v>0</v>
      </c>
      <c r="BH30" s="46">
        <f t="shared" si="40"/>
        <v>0</v>
      </c>
      <c r="BI30" s="46">
        <f t="shared" si="40"/>
        <v>0</v>
      </c>
      <c r="BJ30" s="46">
        <f t="shared" si="40"/>
        <v>0</v>
      </c>
      <c r="BK30" s="46">
        <f t="shared" si="40"/>
        <v>0</v>
      </c>
      <c r="BL30" s="46">
        <f t="shared" si="40"/>
        <v>0</v>
      </c>
      <c r="BM30" s="46">
        <f t="shared" si="40"/>
        <v>0</v>
      </c>
      <c r="BN30" s="46">
        <f t="shared" si="40"/>
        <v>0</v>
      </c>
      <c r="BO30" s="46">
        <f t="shared" si="40"/>
        <v>0</v>
      </c>
      <c r="BP30" s="46">
        <f t="shared" si="40"/>
        <v>0</v>
      </c>
      <c r="BQ30" s="46">
        <f t="shared" si="40"/>
        <v>0</v>
      </c>
      <c r="BR30" s="46">
        <f t="shared" si="40"/>
        <v>0</v>
      </c>
      <c r="BS30" s="46">
        <f t="shared" si="40"/>
        <v>0</v>
      </c>
      <c r="BT30" s="47">
        <f t="shared" ref="BT30:CI30" si="41">IF($Q30*T30&gt;150000, ROUNDDOWN(($Q30*T30-150000)*6%*45%*10%,-1),0)</f>
        <v>0</v>
      </c>
      <c r="BU30" s="47">
        <f t="shared" si="41"/>
        <v>0</v>
      </c>
      <c r="BV30" s="47">
        <f t="shared" si="41"/>
        <v>0</v>
      </c>
      <c r="BW30" s="47">
        <f t="shared" si="41"/>
        <v>0</v>
      </c>
      <c r="BX30" s="47">
        <f t="shared" si="41"/>
        <v>0</v>
      </c>
      <c r="BY30" s="47">
        <f t="shared" si="41"/>
        <v>0</v>
      </c>
      <c r="BZ30" s="47">
        <f t="shared" si="41"/>
        <v>0</v>
      </c>
      <c r="CA30" s="47">
        <f t="shared" si="41"/>
        <v>0</v>
      </c>
      <c r="CB30" s="47">
        <f t="shared" si="41"/>
        <v>0</v>
      </c>
      <c r="CC30" s="47">
        <f t="shared" si="41"/>
        <v>0</v>
      </c>
      <c r="CD30" s="47">
        <f t="shared" si="41"/>
        <v>0</v>
      </c>
      <c r="CE30" s="47">
        <f t="shared" si="41"/>
        <v>0</v>
      </c>
      <c r="CF30" s="47">
        <f t="shared" si="41"/>
        <v>0</v>
      </c>
      <c r="CG30" s="47">
        <f t="shared" si="41"/>
        <v>0</v>
      </c>
      <c r="CH30" s="47">
        <f t="shared" si="41"/>
        <v>0</v>
      </c>
      <c r="CI30" s="47">
        <f t="shared" si="41"/>
        <v>0</v>
      </c>
      <c r="CL30" s="32" t="str">
        <f>IF(LEN(TRIM(H30))=13,LEFT(H30,6)&amp;"-"&amp;RIGHT(H30,7),TRIM(H30))</f>
        <v/>
      </c>
      <c r="CM30" s="32" t="str">
        <f>IF(MID(CL30,8,1)="3", "20", IF(MID(CL30,8,1)="4", "20", "19")) &amp; LEFT(CL30, 2) &amp; "-" &amp; MID(H30,3,2) &amp; "-" &amp; MID(H30, 5,2)</f>
        <v>19--</v>
      </c>
      <c r="CN30" s="32" t="s">
        <v>47</v>
      </c>
      <c r="CO30" s="48">
        <f>DATE(YEAR(DATEVALUE(CN30)),MONTH(DATEVALUE(CN30))+1,0)</f>
        <v>39844</v>
      </c>
      <c r="CP30" s="48" t="e">
        <f>DATE(YEAR(DATEVALUE(CN30)),MONTH(DATEVALUE(CM30)),DAY(DATEVALUE(CM30)))</f>
        <v>#VALUE!</v>
      </c>
      <c r="CQ30" s="32" t="e">
        <f>IF(CP30&lt;=CO30, YEAR(CO30)-YEAR(CM30), YEAR(CO30)-YEAR(CM30)-1)</f>
        <v>#VALUE!</v>
      </c>
      <c r="CR30" s="32">
        <f>IF(AM30="",0,IF(AM30=0,0,IF(CQ30&lt;64,ROUNDDOWN((AM30/1000)*4.5,-1),0)))</f>
        <v>0</v>
      </c>
    </row>
    <row r="31" spans="1:100" ht="19.899999999999999" hidden="1" customHeight="1">
      <c r="A31" s="75"/>
      <c r="B31" s="171"/>
      <c r="C31" s="172"/>
      <c r="D31" s="173"/>
      <c r="E31" s="253"/>
      <c r="F31" s="254"/>
      <c r="G31" s="255"/>
      <c r="H31" s="203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5"/>
      <c r="T31" s="56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1"/>
      <c r="AJ31" s="170"/>
      <c r="AK31" s="170"/>
      <c r="AL31" s="182"/>
      <c r="AM31" s="206">
        <f>IF(AM30="",0,ROUNDDOWN((AM30/1000)*9,-1))</f>
        <v>0</v>
      </c>
      <c r="AN31" s="207"/>
      <c r="AO31" s="207"/>
      <c r="AP31" s="208"/>
      <c r="AQ31" s="197"/>
      <c r="AR31" s="197"/>
      <c r="AS31" s="198"/>
      <c r="AT31" s="199">
        <f>IF(AT30=0,0,BC31)</f>
        <v>0</v>
      </c>
      <c r="AU31" s="200"/>
      <c r="AV31" s="201"/>
      <c r="AW31" s="192"/>
      <c r="AX31" s="193"/>
      <c r="AY31" s="193"/>
      <c r="AZ31" s="194"/>
      <c r="BA31" s="195"/>
      <c r="BB31" s="195"/>
      <c r="BC31" s="46">
        <f>SUM(BT30:CI31)</f>
        <v>0</v>
      </c>
      <c r="BD31" s="46">
        <f t="shared" ref="BD31:BS31" si="42">IF($Q30*T31&gt;150000, ROUNDDOWN(($Q30*T31-150000)*6%*45%,-1),0)</f>
        <v>0</v>
      </c>
      <c r="BE31" s="46">
        <f t="shared" si="42"/>
        <v>0</v>
      </c>
      <c r="BF31" s="46">
        <f t="shared" si="42"/>
        <v>0</v>
      </c>
      <c r="BG31" s="46">
        <f t="shared" si="42"/>
        <v>0</v>
      </c>
      <c r="BH31" s="46">
        <f t="shared" si="42"/>
        <v>0</v>
      </c>
      <c r="BI31" s="46">
        <f t="shared" si="42"/>
        <v>0</v>
      </c>
      <c r="BJ31" s="46">
        <f t="shared" si="42"/>
        <v>0</v>
      </c>
      <c r="BK31" s="46">
        <f t="shared" si="42"/>
        <v>0</v>
      </c>
      <c r="BL31" s="46">
        <f t="shared" si="42"/>
        <v>0</v>
      </c>
      <c r="BM31" s="46">
        <f t="shared" si="42"/>
        <v>0</v>
      </c>
      <c r="BN31" s="46">
        <f t="shared" si="42"/>
        <v>0</v>
      </c>
      <c r="BO31" s="46">
        <f t="shared" si="42"/>
        <v>0</v>
      </c>
      <c r="BP31" s="46">
        <f t="shared" si="42"/>
        <v>0</v>
      </c>
      <c r="BQ31" s="46">
        <f t="shared" si="42"/>
        <v>0</v>
      </c>
      <c r="BR31" s="46">
        <f t="shared" si="42"/>
        <v>0</v>
      </c>
      <c r="BS31" s="46">
        <f t="shared" si="42"/>
        <v>0</v>
      </c>
      <c r="BT31" s="47">
        <f t="shared" ref="BT31:CI31" si="43">IF($Q30*T31&gt;150000, ROUNDDOWN(($Q30*T31-150000)*6%*45%*10%,-1),0)</f>
        <v>0</v>
      </c>
      <c r="BU31" s="47">
        <f t="shared" si="43"/>
        <v>0</v>
      </c>
      <c r="BV31" s="47">
        <f t="shared" si="43"/>
        <v>0</v>
      </c>
      <c r="BW31" s="47">
        <f t="shared" si="43"/>
        <v>0</v>
      </c>
      <c r="BX31" s="47">
        <f t="shared" si="43"/>
        <v>0</v>
      </c>
      <c r="BY31" s="47">
        <f t="shared" si="43"/>
        <v>0</v>
      </c>
      <c r="BZ31" s="47">
        <f t="shared" si="43"/>
        <v>0</v>
      </c>
      <c r="CA31" s="47">
        <f t="shared" si="43"/>
        <v>0</v>
      </c>
      <c r="CB31" s="47">
        <f t="shared" si="43"/>
        <v>0</v>
      </c>
      <c r="CC31" s="47">
        <f t="shared" si="43"/>
        <v>0</v>
      </c>
      <c r="CD31" s="47">
        <f t="shared" si="43"/>
        <v>0</v>
      </c>
      <c r="CE31" s="47">
        <f t="shared" si="43"/>
        <v>0</v>
      </c>
      <c r="CF31" s="47">
        <f t="shared" si="43"/>
        <v>0</v>
      </c>
      <c r="CG31" s="47">
        <f t="shared" si="43"/>
        <v>0</v>
      </c>
      <c r="CH31" s="47">
        <f t="shared" si="43"/>
        <v>0</v>
      </c>
      <c r="CI31" s="47">
        <f t="shared" si="43"/>
        <v>0</v>
      </c>
      <c r="CL31" s="32"/>
      <c r="CM31" s="32"/>
      <c r="CN31" s="32"/>
      <c r="CO31" s="32"/>
      <c r="CP31" s="32"/>
      <c r="CQ31" s="32"/>
      <c r="CR31" s="32"/>
    </row>
    <row r="32" spans="1:100" ht="19.5" hidden="1" customHeight="1">
      <c r="A32" s="74"/>
      <c r="B32" s="157"/>
      <c r="C32" s="158"/>
      <c r="D32" s="159"/>
      <c r="E32" s="258"/>
      <c r="F32" s="239"/>
      <c r="G32" s="259"/>
      <c r="H32" s="162"/>
      <c r="I32" s="163"/>
      <c r="J32" s="163"/>
      <c r="K32" s="163"/>
      <c r="L32" s="164"/>
      <c r="M32" s="165"/>
      <c r="N32" s="165"/>
      <c r="O32" s="165"/>
      <c r="P32" s="165"/>
      <c r="Q32" s="166"/>
      <c r="R32" s="167"/>
      <c r="S32" s="168"/>
      <c r="T32" s="43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5"/>
      <c r="AJ32" s="169">
        <f>IF(E33="일급",8*AL32,32-COUNTBLANK(T32:AI33))</f>
        <v>0</v>
      </c>
      <c r="AK32" s="169"/>
      <c r="AL32" s="181">
        <f>SUM(T32:AI33)</f>
        <v>0</v>
      </c>
      <c r="AM32" s="275">
        <f>IF(E33="일급",AL32*Q32,IF(E33="시급",Q32*AJ32,0))</f>
        <v>0</v>
      </c>
      <c r="AN32" s="275"/>
      <c r="AO32" s="275"/>
      <c r="AP32" s="275"/>
      <c r="AQ32" s="186"/>
      <c r="AR32" s="186"/>
      <c r="AS32" s="187"/>
      <c r="AT32" s="188">
        <f>IF(BC32&lt;1000, 0, BC32)</f>
        <v>0</v>
      </c>
      <c r="AU32" s="186"/>
      <c r="AV32" s="186"/>
      <c r="AW32" s="189">
        <f>IF(AM32="",0,AM32-(AT33+AT32+AQ32+AQ33+AM33))</f>
        <v>0</v>
      </c>
      <c r="AX32" s="190"/>
      <c r="AY32" s="190"/>
      <c r="AZ32" s="191"/>
      <c r="BA32" s="195"/>
      <c r="BB32" s="195"/>
      <c r="BC32" s="46">
        <f>SUM(BD32:BS33)</f>
        <v>0</v>
      </c>
      <c r="BD32" s="46">
        <f t="shared" ref="BD32:BS32" si="44">IF($Q32*T32&gt;150000, ROUNDDOWN(($Q32*T32-150000)*6%*45%,-1),0)</f>
        <v>0</v>
      </c>
      <c r="BE32" s="46">
        <f t="shared" si="44"/>
        <v>0</v>
      </c>
      <c r="BF32" s="46">
        <f t="shared" si="44"/>
        <v>0</v>
      </c>
      <c r="BG32" s="46">
        <f t="shared" si="44"/>
        <v>0</v>
      </c>
      <c r="BH32" s="46">
        <f t="shared" si="44"/>
        <v>0</v>
      </c>
      <c r="BI32" s="46">
        <f t="shared" si="44"/>
        <v>0</v>
      </c>
      <c r="BJ32" s="46">
        <f t="shared" si="44"/>
        <v>0</v>
      </c>
      <c r="BK32" s="46">
        <f t="shared" si="44"/>
        <v>0</v>
      </c>
      <c r="BL32" s="46">
        <f t="shared" si="44"/>
        <v>0</v>
      </c>
      <c r="BM32" s="46">
        <f t="shared" si="44"/>
        <v>0</v>
      </c>
      <c r="BN32" s="46">
        <f t="shared" si="44"/>
        <v>0</v>
      </c>
      <c r="BO32" s="46">
        <f t="shared" si="44"/>
        <v>0</v>
      </c>
      <c r="BP32" s="46">
        <f t="shared" si="44"/>
        <v>0</v>
      </c>
      <c r="BQ32" s="46">
        <f t="shared" si="44"/>
        <v>0</v>
      </c>
      <c r="BR32" s="46">
        <f t="shared" si="44"/>
        <v>0</v>
      </c>
      <c r="BS32" s="46">
        <f t="shared" si="44"/>
        <v>0</v>
      </c>
      <c r="BT32" s="47">
        <f t="shared" ref="BT32:CI32" si="45">IF($Q32*T32&gt;150000, ROUNDDOWN(($Q32*T32-150000)*6%*45%*10%,-1),0)</f>
        <v>0</v>
      </c>
      <c r="BU32" s="47">
        <f t="shared" si="45"/>
        <v>0</v>
      </c>
      <c r="BV32" s="47">
        <f t="shared" si="45"/>
        <v>0</v>
      </c>
      <c r="BW32" s="47">
        <f t="shared" si="45"/>
        <v>0</v>
      </c>
      <c r="BX32" s="47">
        <f t="shared" si="45"/>
        <v>0</v>
      </c>
      <c r="BY32" s="47">
        <f t="shared" si="45"/>
        <v>0</v>
      </c>
      <c r="BZ32" s="47">
        <f t="shared" si="45"/>
        <v>0</v>
      </c>
      <c r="CA32" s="47">
        <f t="shared" si="45"/>
        <v>0</v>
      </c>
      <c r="CB32" s="47">
        <f t="shared" si="45"/>
        <v>0</v>
      </c>
      <c r="CC32" s="47">
        <f t="shared" si="45"/>
        <v>0</v>
      </c>
      <c r="CD32" s="47">
        <f t="shared" si="45"/>
        <v>0</v>
      </c>
      <c r="CE32" s="47">
        <f t="shared" si="45"/>
        <v>0</v>
      </c>
      <c r="CF32" s="47">
        <f t="shared" si="45"/>
        <v>0</v>
      </c>
      <c r="CG32" s="47">
        <f t="shared" si="45"/>
        <v>0</v>
      </c>
      <c r="CH32" s="47">
        <f t="shared" si="45"/>
        <v>0</v>
      </c>
      <c r="CI32" s="47">
        <f t="shared" si="45"/>
        <v>0</v>
      </c>
      <c r="CL32" s="32" t="str">
        <f>IF(LEN(TRIM(H32))=13,LEFT(H32,6)&amp;"-"&amp;RIGHT(H32,7),TRIM(H32))</f>
        <v/>
      </c>
      <c r="CM32" s="32" t="str">
        <f>IF(MID(CL32,8,1)="3", "20", IF(MID(CL32,8,1)="4", "20", "19")) &amp; LEFT(CL32, 2) &amp; "-" &amp; MID(H32,3,2) &amp; "-" &amp; MID(H32, 5,2)</f>
        <v>19--</v>
      </c>
      <c r="CN32" s="32" t="s">
        <v>47</v>
      </c>
      <c r="CO32" s="48">
        <f>DATE(YEAR(DATEVALUE(CN32)),MONTH(DATEVALUE(CN32))+1,0)</f>
        <v>39844</v>
      </c>
      <c r="CP32" s="48" t="e">
        <f>DATE(YEAR(DATEVALUE(CN32)),MONTH(DATEVALUE(CM32)),DAY(DATEVALUE(CM32)))</f>
        <v>#VALUE!</v>
      </c>
      <c r="CQ32" s="32" t="e">
        <f>IF(CP32&lt;=CO32, YEAR(CO32)-YEAR(CM32), YEAR(CO32)-YEAR(CM32)-1)</f>
        <v>#VALUE!</v>
      </c>
      <c r="CR32" s="32">
        <f>IF(AM32="",0,IF(AM32=0,0,IF(CQ32&lt;64,ROUNDDOWN((AM32/1000)*4.5,-1),0)))</f>
        <v>0</v>
      </c>
    </row>
    <row r="33" spans="1:96" ht="19.899999999999999" hidden="1" customHeight="1">
      <c r="A33" s="75"/>
      <c r="B33" s="171"/>
      <c r="C33" s="172"/>
      <c r="D33" s="173"/>
      <c r="E33" s="253"/>
      <c r="F33" s="254"/>
      <c r="G33" s="255"/>
      <c r="H33" s="203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5"/>
      <c r="T33" s="49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1"/>
      <c r="AJ33" s="170"/>
      <c r="AK33" s="170"/>
      <c r="AL33" s="182"/>
      <c r="AM33" s="206">
        <f>IF(AM32="",0,ROUNDDOWN((AM32/1000)*9,-1))</f>
        <v>0</v>
      </c>
      <c r="AN33" s="207"/>
      <c r="AO33" s="207"/>
      <c r="AP33" s="208"/>
      <c r="AQ33" s="197"/>
      <c r="AR33" s="197"/>
      <c r="AS33" s="198"/>
      <c r="AT33" s="199">
        <f>IF(AT32=0,0,BC33)</f>
        <v>0</v>
      </c>
      <c r="AU33" s="200"/>
      <c r="AV33" s="201"/>
      <c r="AW33" s="192"/>
      <c r="AX33" s="193"/>
      <c r="AY33" s="193"/>
      <c r="AZ33" s="194"/>
      <c r="BA33" s="195"/>
      <c r="BB33" s="195"/>
      <c r="BC33" s="46">
        <f>SUM(BT32:CI33)</f>
        <v>0</v>
      </c>
      <c r="BD33" s="46">
        <f t="shared" ref="BD33:BS33" si="46">IF($Q32*T33&gt;150000, ROUNDDOWN(($Q32*T33-150000)*6%*45%,-1),0)</f>
        <v>0</v>
      </c>
      <c r="BE33" s="46">
        <f t="shared" si="46"/>
        <v>0</v>
      </c>
      <c r="BF33" s="46">
        <f t="shared" si="46"/>
        <v>0</v>
      </c>
      <c r="BG33" s="46">
        <f t="shared" si="46"/>
        <v>0</v>
      </c>
      <c r="BH33" s="46">
        <f t="shared" si="46"/>
        <v>0</v>
      </c>
      <c r="BI33" s="46">
        <f t="shared" si="46"/>
        <v>0</v>
      </c>
      <c r="BJ33" s="46">
        <f t="shared" si="46"/>
        <v>0</v>
      </c>
      <c r="BK33" s="46">
        <f t="shared" si="46"/>
        <v>0</v>
      </c>
      <c r="BL33" s="46">
        <f t="shared" si="46"/>
        <v>0</v>
      </c>
      <c r="BM33" s="46">
        <f t="shared" si="46"/>
        <v>0</v>
      </c>
      <c r="BN33" s="46">
        <f t="shared" si="46"/>
        <v>0</v>
      </c>
      <c r="BO33" s="46">
        <f t="shared" si="46"/>
        <v>0</v>
      </c>
      <c r="BP33" s="46">
        <f t="shared" si="46"/>
        <v>0</v>
      </c>
      <c r="BQ33" s="46">
        <f t="shared" si="46"/>
        <v>0</v>
      </c>
      <c r="BR33" s="46">
        <f t="shared" si="46"/>
        <v>0</v>
      </c>
      <c r="BS33" s="46">
        <f t="shared" si="46"/>
        <v>0</v>
      </c>
      <c r="BT33" s="47">
        <f t="shared" ref="BT33:CI33" si="47">IF($Q32*T33&gt;150000, ROUNDDOWN(($Q32*T33-150000)*6%*45%*10%,-1),0)</f>
        <v>0</v>
      </c>
      <c r="BU33" s="47">
        <f t="shared" si="47"/>
        <v>0</v>
      </c>
      <c r="BV33" s="47">
        <f t="shared" si="47"/>
        <v>0</v>
      </c>
      <c r="BW33" s="47">
        <f t="shared" si="47"/>
        <v>0</v>
      </c>
      <c r="BX33" s="47">
        <f t="shared" si="47"/>
        <v>0</v>
      </c>
      <c r="BY33" s="47">
        <f t="shared" si="47"/>
        <v>0</v>
      </c>
      <c r="BZ33" s="47">
        <f t="shared" si="47"/>
        <v>0</v>
      </c>
      <c r="CA33" s="47">
        <f t="shared" si="47"/>
        <v>0</v>
      </c>
      <c r="CB33" s="47">
        <f t="shared" si="47"/>
        <v>0</v>
      </c>
      <c r="CC33" s="47">
        <f t="shared" si="47"/>
        <v>0</v>
      </c>
      <c r="CD33" s="47">
        <f t="shared" si="47"/>
        <v>0</v>
      </c>
      <c r="CE33" s="47">
        <f t="shared" si="47"/>
        <v>0</v>
      </c>
      <c r="CF33" s="47">
        <f t="shared" si="47"/>
        <v>0</v>
      </c>
      <c r="CG33" s="47">
        <f t="shared" si="47"/>
        <v>0</v>
      </c>
      <c r="CH33" s="47">
        <f t="shared" si="47"/>
        <v>0</v>
      </c>
      <c r="CI33" s="47">
        <f t="shared" si="47"/>
        <v>0</v>
      </c>
      <c r="CL33" s="32"/>
      <c r="CM33" s="32"/>
      <c r="CN33" s="32"/>
      <c r="CO33" s="32"/>
      <c r="CP33" s="32"/>
      <c r="CQ33" s="32"/>
      <c r="CR33" s="32"/>
    </row>
    <row r="34" spans="1:96" ht="19.5" hidden="1" customHeight="1">
      <c r="A34" s="74"/>
      <c r="B34" s="157"/>
      <c r="C34" s="158"/>
      <c r="D34" s="159"/>
      <c r="E34" s="258"/>
      <c r="F34" s="239"/>
      <c r="G34" s="259"/>
      <c r="H34" s="162"/>
      <c r="I34" s="163"/>
      <c r="J34" s="163"/>
      <c r="K34" s="163"/>
      <c r="L34" s="164"/>
      <c r="M34" s="165"/>
      <c r="N34" s="165"/>
      <c r="O34" s="165"/>
      <c r="P34" s="165"/>
      <c r="Q34" s="166"/>
      <c r="R34" s="167"/>
      <c r="S34" s="168"/>
      <c r="T34" s="54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45"/>
      <c r="AJ34" s="169">
        <f>IF(E35="일급",8*AL34,32-COUNTBLANK(T34:AI35))</f>
        <v>0</v>
      </c>
      <c r="AK34" s="169"/>
      <c r="AL34" s="181">
        <f>SUM(T34:AI35)</f>
        <v>0</v>
      </c>
      <c r="AM34" s="275">
        <f>IF(E35="일급",AL34*Q34,IF(E35="시급",Q34*AJ34,0))</f>
        <v>0</v>
      </c>
      <c r="AN34" s="275"/>
      <c r="AO34" s="275"/>
      <c r="AP34" s="275"/>
      <c r="AQ34" s="186"/>
      <c r="AR34" s="186"/>
      <c r="AS34" s="187"/>
      <c r="AT34" s="188">
        <f>IF(BC34&lt;1000, 0, BC34)</f>
        <v>0</v>
      </c>
      <c r="AU34" s="186"/>
      <c r="AV34" s="186"/>
      <c r="AW34" s="189">
        <f>IF(AM34="",0,AM34-(AT35+AT34+AQ34+AQ35+AM35))</f>
        <v>0</v>
      </c>
      <c r="AX34" s="190"/>
      <c r="AY34" s="190"/>
      <c r="AZ34" s="191"/>
      <c r="BA34" s="195"/>
      <c r="BB34" s="195"/>
      <c r="BC34" s="46">
        <f>SUM(BD34:BS35)</f>
        <v>0</v>
      </c>
      <c r="BD34" s="46">
        <f t="shared" ref="BD34:BS34" si="48">IF($Q34*T34&gt;150000, ROUNDDOWN(($Q34*T34-150000)*6%*45%,-1),0)</f>
        <v>0</v>
      </c>
      <c r="BE34" s="46">
        <f t="shared" si="48"/>
        <v>0</v>
      </c>
      <c r="BF34" s="46">
        <f t="shared" si="48"/>
        <v>0</v>
      </c>
      <c r="BG34" s="46">
        <f t="shared" si="48"/>
        <v>0</v>
      </c>
      <c r="BH34" s="46">
        <f t="shared" si="48"/>
        <v>0</v>
      </c>
      <c r="BI34" s="46">
        <f t="shared" si="48"/>
        <v>0</v>
      </c>
      <c r="BJ34" s="46">
        <f t="shared" si="48"/>
        <v>0</v>
      </c>
      <c r="BK34" s="46">
        <f t="shared" si="48"/>
        <v>0</v>
      </c>
      <c r="BL34" s="46">
        <f t="shared" si="48"/>
        <v>0</v>
      </c>
      <c r="BM34" s="46">
        <f t="shared" si="48"/>
        <v>0</v>
      </c>
      <c r="BN34" s="46">
        <f t="shared" si="48"/>
        <v>0</v>
      </c>
      <c r="BO34" s="46">
        <f t="shared" si="48"/>
        <v>0</v>
      </c>
      <c r="BP34" s="46">
        <f t="shared" si="48"/>
        <v>0</v>
      </c>
      <c r="BQ34" s="46">
        <f t="shared" si="48"/>
        <v>0</v>
      </c>
      <c r="BR34" s="46">
        <f t="shared" si="48"/>
        <v>0</v>
      </c>
      <c r="BS34" s="46">
        <f t="shared" si="48"/>
        <v>0</v>
      </c>
      <c r="BT34" s="47">
        <f t="shared" ref="BT34:CI34" si="49">IF($Q34*T34&gt;150000, ROUNDDOWN(($Q34*T34-150000)*6%*45%*10%,-1),0)</f>
        <v>0</v>
      </c>
      <c r="BU34" s="47">
        <f t="shared" si="49"/>
        <v>0</v>
      </c>
      <c r="BV34" s="47">
        <f t="shared" si="49"/>
        <v>0</v>
      </c>
      <c r="BW34" s="47">
        <f t="shared" si="49"/>
        <v>0</v>
      </c>
      <c r="BX34" s="47">
        <f t="shared" si="49"/>
        <v>0</v>
      </c>
      <c r="BY34" s="47">
        <f t="shared" si="49"/>
        <v>0</v>
      </c>
      <c r="BZ34" s="47">
        <f t="shared" si="49"/>
        <v>0</v>
      </c>
      <c r="CA34" s="47">
        <f t="shared" si="49"/>
        <v>0</v>
      </c>
      <c r="CB34" s="47">
        <f t="shared" si="49"/>
        <v>0</v>
      </c>
      <c r="CC34" s="47">
        <f t="shared" si="49"/>
        <v>0</v>
      </c>
      <c r="CD34" s="47">
        <f t="shared" si="49"/>
        <v>0</v>
      </c>
      <c r="CE34" s="47">
        <f t="shared" si="49"/>
        <v>0</v>
      </c>
      <c r="CF34" s="47">
        <f t="shared" si="49"/>
        <v>0</v>
      </c>
      <c r="CG34" s="47">
        <f t="shared" si="49"/>
        <v>0</v>
      </c>
      <c r="CH34" s="47">
        <f t="shared" si="49"/>
        <v>0</v>
      </c>
      <c r="CI34" s="47">
        <f t="shared" si="49"/>
        <v>0</v>
      </c>
      <c r="CL34" s="32" t="str">
        <f>IF(LEN(TRIM(H34))=13,LEFT(H34,6)&amp;"-"&amp;RIGHT(H34,7),TRIM(H34))</f>
        <v/>
      </c>
      <c r="CM34" s="32" t="str">
        <f>IF(MID(CL34,8,1)="3", "20", IF(MID(CL34,8,1)="4", "20", "19")) &amp; LEFT(CL34, 2) &amp; "-" &amp; MID(H34,3,2) &amp; "-" &amp; MID(H34, 5,2)</f>
        <v>19--</v>
      </c>
      <c r="CN34" s="32" t="s">
        <v>47</v>
      </c>
      <c r="CO34" s="48">
        <f>DATE(YEAR(DATEVALUE(CN34)),MONTH(DATEVALUE(CN34))+1,0)</f>
        <v>39844</v>
      </c>
      <c r="CP34" s="48" t="e">
        <f>DATE(YEAR(DATEVALUE(CN34)),MONTH(DATEVALUE(CM34)),DAY(DATEVALUE(CM34)))</f>
        <v>#VALUE!</v>
      </c>
      <c r="CQ34" s="32" t="e">
        <f>IF(CP34&lt;=CO34, YEAR(CO34)-YEAR(CM34), YEAR(CO34)-YEAR(CM34)-1)</f>
        <v>#VALUE!</v>
      </c>
      <c r="CR34" s="32">
        <f>IF(AM34="",0,IF(AM34=0,0,IF(CQ34&lt;64,ROUNDDOWN((AM34/1000)*4.5,-1),0)))</f>
        <v>0</v>
      </c>
    </row>
    <row r="35" spans="1:96" ht="19.899999999999999" hidden="1" customHeight="1">
      <c r="A35" s="52"/>
      <c r="B35" s="171"/>
      <c r="C35" s="172"/>
      <c r="D35" s="173"/>
      <c r="E35" s="174"/>
      <c r="F35" s="175"/>
      <c r="G35" s="176"/>
      <c r="H35" s="260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2"/>
      <c r="T35" s="56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1"/>
      <c r="AJ35" s="170"/>
      <c r="AK35" s="170"/>
      <c r="AL35" s="182"/>
      <c r="AM35" s="206">
        <f>IF(AM34="",0,ROUNDDOWN((AM34/1000)*9,-1))</f>
        <v>0</v>
      </c>
      <c r="AN35" s="207"/>
      <c r="AO35" s="207"/>
      <c r="AP35" s="208"/>
      <c r="AQ35" s="197"/>
      <c r="AR35" s="197"/>
      <c r="AS35" s="198"/>
      <c r="AT35" s="199">
        <f>IF(AT34=0,0,BC35)</f>
        <v>0</v>
      </c>
      <c r="AU35" s="200"/>
      <c r="AV35" s="201"/>
      <c r="AW35" s="192"/>
      <c r="AX35" s="193"/>
      <c r="AY35" s="193"/>
      <c r="AZ35" s="194"/>
      <c r="BA35" s="195"/>
      <c r="BB35" s="195"/>
      <c r="BC35" s="46">
        <f>SUM(BT34:CI35)</f>
        <v>0</v>
      </c>
      <c r="BD35" s="46">
        <f t="shared" ref="BD35:BS35" si="50">IF($Q34*T35&gt;150000, ROUNDDOWN(($Q34*T35-150000)*6%*45%,-1),0)</f>
        <v>0</v>
      </c>
      <c r="BE35" s="46">
        <f t="shared" si="50"/>
        <v>0</v>
      </c>
      <c r="BF35" s="46">
        <f t="shared" si="50"/>
        <v>0</v>
      </c>
      <c r="BG35" s="46">
        <f t="shared" si="50"/>
        <v>0</v>
      </c>
      <c r="BH35" s="46">
        <f t="shared" si="50"/>
        <v>0</v>
      </c>
      <c r="BI35" s="46">
        <f t="shared" si="50"/>
        <v>0</v>
      </c>
      <c r="BJ35" s="46">
        <f t="shared" si="50"/>
        <v>0</v>
      </c>
      <c r="BK35" s="46">
        <f t="shared" si="50"/>
        <v>0</v>
      </c>
      <c r="BL35" s="46">
        <f t="shared" si="50"/>
        <v>0</v>
      </c>
      <c r="BM35" s="46">
        <f t="shared" si="50"/>
        <v>0</v>
      </c>
      <c r="BN35" s="46">
        <f t="shared" si="50"/>
        <v>0</v>
      </c>
      <c r="BO35" s="46">
        <f t="shared" si="50"/>
        <v>0</v>
      </c>
      <c r="BP35" s="46">
        <f t="shared" si="50"/>
        <v>0</v>
      </c>
      <c r="BQ35" s="46">
        <f t="shared" si="50"/>
        <v>0</v>
      </c>
      <c r="BR35" s="46">
        <f t="shared" si="50"/>
        <v>0</v>
      </c>
      <c r="BS35" s="46">
        <f t="shared" si="50"/>
        <v>0</v>
      </c>
      <c r="BT35" s="47">
        <f t="shared" ref="BT35:CI35" si="51">IF($Q34*T35&gt;150000, ROUNDDOWN(($Q34*T35-150000)*6%*45%*10%,-1),0)</f>
        <v>0</v>
      </c>
      <c r="BU35" s="47">
        <f t="shared" si="51"/>
        <v>0</v>
      </c>
      <c r="BV35" s="47">
        <f t="shared" si="51"/>
        <v>0</v>
      </c>
      <c r="BW35" s="47">
        <f t="shared" si="51"/>
        <v>0</v>
      </c>
      <c r="BX35" s="47">
        <f t="shared" si="51"/>
        <v>0</v>
      </c>
      <c r="BY35" s="47">
        <f t="shared" si="51"/>
        <v>0</v>
      </c>
      <c r="BZ35" s="47">
        <f t="shared" si="51"/>
        <v>0</v>
      </c>
      <c r="CA35" s="47">
        <f t="shared" si="51"/>
        <v>0</v>
      </c>
      <c r="CB35" s="47">
        <f t="shared" si="51"/>
        <v>0</v>
      </c>
      <c r="CC35" s="47">
        <f t="shared" si="51"/>
        <v>0</v>
      </c>
      <c r="CD35" s="47">
        <f t="shared" si="51"/>
        <v>0</v>
      </c>
      <c r="CE35" s="47">
        <f t="shared" si="51"/>
        <v>0</v>
      </c>
      <c r="CF35" s="47">
        <f t="shared" si="51"/>
        <v>0</v>
      </c>
      <c r="CG35" s="47">
        <f t="shared" si="51"/>
        <v>0</v>
      </c>
      <c r="CH35" s="47">
        <f t="shared" si="51"/>
        <v>0</v>
      </c>
      <c r="CI35" s="47">
        <f t="shared" si="51"/>
        <v>0</v>
      </c>
      <c r="CL35" s="32"/>
      <c r="CM35" s="32"/>
      <c r="CN35" s="32"/>
      <c r="CO35" s="32"/>
      <c r="CP35" s="32"/>
      <c r="CQ35" s="32"/>
      <c r="CR35" s="32"/>
    </row>
    <row r="36" spans="1:96" ht="19.899999999999999" hidden="1" customHeight="1">
      <c r="A36" s="74"/>
      <c r="B36" s="157"/>
      <c r="C36" s="158"/>
      <c r="D36" s="159"/>
      <c r="E36" s="258"/>
      <c r="F36" s="239"/>
      <c r="G36" s="259"/>
      <c r="H36" s="162"/>
      <c r="I36" s="163"/>
      <c r="J36" s="163"/>
      <c r="K36" s="163"/>
      <c r="L36" s="164"/>
      <c r="M36" s="165"/>
      <c r="N36" s="165"/>
      <c r="O36" s="165"/>
      <c r="P36" s="165"/>
      <c r="Q36" s="166"/>
      <c r="R36" s="167"/>
      <c r="S36" s="168"/>
      <c r="T36" s="54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45"/>
      <c r="AJ36" s="169">
        <f>IF(E37="일급",8*AL36,32-COUNTBLANK(T36:AI37))</f>
        <v>0</v>
      </c>
      <c r="AK36" s="169"/>
      <c r="AL36" s="181">
        <f>SUM(T36:AI37)</f>
        <v>0</v>
      </c>
      <c r="AM36" s="275">
        <f>IF(E37="일급",AL36*Q36,IF(E37="시급",Q36*AJ36,0))</f>
        <v>0</v>
      </c>
      <c r="AN36" s="275"/>
      <c r="AO36" s="275"/>
      <c r="AP36" s="275"/>
      <c r="AQ36" s="186"/>
      <c r="AR36" s="186"/>
      <c r="AS36" s="187"/>
      <c r="AT36" s="188">
        <f>IF(BC36&lt;1000, 0, BC36)</f>
        <v>0</v>
      </c>
      <c r="AU36" s="186"/>
      <c r="AV36" s="186"/>
      <c r="AW36" s="189">
        <f>IF(AM36="",0,AM36-(AT37+AT36+AQ36+AQ37+AM37))</f>
        <v>0</v>
      </c>
      <c r="AX36" s="190"/>
      <c r="AY36" s="190"/>
      <c r="AZ36" s="191"/>
      <c r="BA36" s="195"/>
      <c r="BB36" s="195"/>
      <c r="BC36" s="46">
        <f>SUM(BD36:BS37)</f>
        <v>0</v>
      </c>
      <c r="BD36" s="46">
        <f t="shared" ref="BD36:BS36" si="52">IF($Q36*T36&gt;150000, ROUNDDOWN(($Q36*T36-150000)*6%*45%,-1),0)</f>
        <v>0</v>
      </c>
      <c r="BE36" s="46">
        <f t="shared" si="52"/>
        <v>0</v>
      </c>
      <c r="BF36" s="46">
        <f t="shared" si="52"/>
        <v>0</v>
      </c>
      <c r="BG36" s="46">
        <f t="shared" si="52"/>
        <v>0</v>
      </c>
      <c r="BH36" s="46">
        <f t="shared" si="52"/>
        <v>0</v>
      </c>
      <c r="BI36" s="46">
        <f t="shared" si="52"/>
        <v>0</v>
      </c>
      <c r="BJ36" s="46">
        <f t="shared" si="52"/>
        <v>0</v>
      </c>
      <c r="BK36" s="46">
        <f t="shared" si="52"/>
        <v>0</v>
      </c>
      <c r="BL36" s="46">
        <f t="shared" si="52"/>
        <v>0</v>
      </c>
      <c r="BM36" s="46">
        <f t="shared" si="52"/>
        <v>0</v>
      </c>
      <c r="BN36" s="46">
        <f t="shared" si="52"/>
        <v>0</v>
      </c>
      <c r="BO36" s="46">
        <f t="shared" si="52"/>
        <v>0</v>
      </c>
      <c r="BP36" s="46">
        <f t="shared" si="52"/>
        <v>0</v>
      </c>
      <c r="BQ36" s="46">
        <f t="shared" si="52"/>
        <v>0</v>
      </c>
      <c r="BR36" s="46">
        <f t="shared" si="52"/>
        <v>0</v>
      </c>
      <c r="BS36" s="46">
        <f t="shared" si="52"/>
        <v>0</v>
      </c>
      <c r="BT36" s="47">
        <f t="shared" ref="BT36:CI36" si="53">IF($Q36*T36&gt;150000, ROUNDDOWN(($Q36*T36-150000)*6%*45%*10%,-1),0)</f>
        <v>0</v>
      </c>
      <c r="BU36" s="47">
        <f t="shared" si="53"/>
        <v>0</v>
      </c>
      <c r="BV36" s="47">
        <f t="shared" si="53"/>
        <v>0</v>
      </c>
      <c r="BW36" s="47">
        <f t="shared" si="53"/>
        <v>0</v>
      </c>
      <c r="BX36" s="47">
        <f t="shared" si="53"/>
        <v>0</v>
      </c>
      <c r="BY36" s="47">
        <f t="shared" si="53"/>
        <v>0</v>
      </c>
      <c r="BZ36" s="47">
        <f t="shared" si="53"/>
        <v>0</v>
      </c>
      <c r="CA36" s="47">
        <f t="shared" si="53"/>
        <v>0</v>
      </c>
      <c r="CB36" s="47">
        <f t="shared" si="53"/>
        <v>0</v>
      </c>
      <c r="CC36" s="47">
        <f t="shared" si="53"/>
        <v>0</v>
      </c>
      <c r="CD36" s="47">
        <f t="shared" si="53"/>
        <v>0</v>
      </c>
      <c r="CE36" s="47">
        <f t="shared" si="53"/>
        <v>0</v>
      </c>
      <c r="CF36" s="47">
        <f t="shared" si="53"/>
        <v>0</v>
      </c>
      <c r="CG36" s="47">
        <f t="shared" si="53"/>
        <v>0</v>
      </c>
      <c r="CH36" s="47">
        <f t="shared" si="53"/>
        <v>0</v>
      </c>
      <c r="CI36" s="47">
        <f t="shared" si="53"/>
        <v>0</v>
      </c>
      <c r="CL36" s="32" t="str">
        <f>IF(LEN(TRIM(H36))=13,LEFT(H36,6)&amp;"-"&amp;RIGHT(H36,7),TRIM(H36))</f>
        <v/>
      </c>
      <c r="CM36" s="32" t="str">
        <f>IF(MID(CL36,8,1)="3", "20", IF(MID(CL36,8,1)="4", "20", "19")) &amp; LEFT(CL36, 2) &amp; "-" &amp; MID(H36,3,2) &amp; "-" &amp; MID(H36, 5,2)</f>
        <v>19--</v>
      </c>
      <c r="CN36" s="32" t="s">
        <v>47</v>
      </c>
      <c r="CO36" s="48">
        <f>DATE(YEAR(DATEVALUE(CN36)),MONTH(DATEVALUE(CN36))+1,0)</f>
        <v>39844</v>
      </c>
      <c r="CP36" s="48" t="e">
        <f>DATE(YEAR(DATEVALUE(CN36)),MONTH(DATEVALUE(CM36)),DAY(DATEVALUE(CM36)))</f>
        <v>#VALUE!</v>
      </c>
      <c r="CQ36" s="32" t="e">
        <f>IF(CP36&lt;=CO36, YEAR(CO36)-YEAR(CM36), YEAR(CO36)-YEAR(CM36)-1)</f>
        <v>#VALUE!</v>
      </c>
      <c r="CR36" s="32">
        <f>IF(AM36="",0,IF(AM36=0,0,IF(CQ36&lt;64,ROUNDDOWN((AM36/1000)*4.5,-1),0)))</f>
        <v>0</v>
      </c>
    </row>
    <row r="37" spans="1:96" ht="19.899999999999999" hidden="1" customHeight="1">
      <c r="A37" s="75"/>
      <c r="B37" s="171"/>
      <c r="C37" s="172"/>
      <c r="D37" s="173"/>
      <c r="E37" s="174"/>
      <c r="F37" s="175"/>
      <c r="G37" s="176"/>
      <c r="H37" s="203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5"/>
      <c r="T37" s="56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1"/>
      <c r="AJ37" s="202"/>
      <c r="AK37" s="202"/>
      <c r="AL37" s="182"/>
      <c r="AM37" s="206">
        <f>IF(AM36="",0,ROUNDDOWN((AM36/1000)*9,-1))</f>
        <v>0</v>
      </c>
      <c r="AN37" s="207"/>
      <c r="AO37" s="207"/>
      <c r="AP37" s="208"/>
      <c r="AQ37" s="197"/>
      <c r="AR37" s="197"/>
      <c r="AS37" s="198"/>
      <c r="AT37" s="199">
        <f>IF(AT36=0,0,BC37)</f>
        <v>0</v>
      </c>
      <c r="AU37" s="200"/>
      <c r="AV37" s="201"/>
      <c r="AW37" s="192"/>
      <c r="AX37" s="193"/>
      <c r="AY37" s="193"/>
      <c r="AZ37" s="194"/>
      <c r="BA37" s="195"/>
      <c r="BB37" s="195"/>
      <c r="BC37" s="46">
        <f>SUM(BT36:CI37)</f>
        <v>0</v>
      </c>
      <c r="BD37" s="46">
        <f t="shared" ref="BD37:BS37" si="54">IF($Q36*T37&gt;150000, ROUNDDOWN(($Q36*T37-150000)*6%*45%,-1),0)</f>
        <v>0</v>
      </c>
      <c r="BE37" s="46">
        <f t="shared" si="54"/>
        <v>0</v>
      </c>
      <c r="BF37" s="46">
        <f t="shared" si="54"/>
        <v>0</v>
      </c>
      <c r="BG37" s="46">
        <f t="shared" si="54"/>
        <v>0</v>
      </c>
      <c r="BH37" s="46">
        <f t="shared" si="54"/>
        <v>0</v>
      </c>
      <c r="BI37" s="46">
        <f t="shared" si="54"/>
        <v>0</v>
      </c>
      <c r="BJ37" s="46">
        <f t="shared" si="54"/>
        <v>0</v>
      </c>
      <c r="BK37" s="46">
        <f t="shared" si="54"/>
        <v>0</v>
      </c>
      <c r="BL37" s="46">
        <f t="shared" si="54"/>
        <v>0</v>
      </c>
      <c r="BM37" s="46">
        <f t="shared" si="54"/>
        <v>0</v>
      </c>
      <c r="BN37" s="46">
        <f t="shared" si="54"/>
        <v>0</v>
      </c>
      <c r="BO37" s="46">
        <f t="shared" si="54"/>
        <v>0</v>
      </c>
      <c r="BP37" s="46">
        <f t="shared" si="54"/>
        <v>0</v>
      </c>
      <c r="BQ37" s="46">
        <f t="shared" si="54"/>
        <v>0</v>
      </c>
      <c r="BR37" s="46">
        <f t="shared" si="54"/>
        <v>0</v>
      </c>
      <c r="BS37" s="46">
        <f t="shared" si="54"/>
        <v>0</v>
      </c>
      <c r="BT37" s="47">
        <f t="shared" ref="BT37:CI37" si="55">IF($Q36*T37&gt;150000, ROUNDDOWN(($Q36*T37-150000)*6%*45%*10%,-1),0)</f>
        <v>0</v>
      </c>
      <c r="BU37" s="47">
        <f t="shared" si="55"/>
        <v>0</v>
      </c>
      <c r="BV37" s="47">
        <f t="shared" si="55"/>
        <v>0</v>
      </c>
      <c r="BW37" s="47">
        <f t="shared" si="55"/>
        <v>0</v>
      </c>
      <c r="BX37" s="47">
        <f t="shared" si="55"/>
        <v>0</v>
      </c>
      <c r="BY37" s="47">
        <f t="shared" si="55"/>
        <v>0</v>
      </c>
      <c r="BZ37" s="47">
        <f t="shared" si="55"/>
        <v>0</v>
      </c>
      <c r="CA37" s="47">
        <f t="shared" si="55"/>
        <v>0</v>
      </c>
      <c r="CB37" s="47">
        <f t="shared" si="55"/>
        <v>0</v>
      </c>
      <c r="CC37" s="47">
        <f t="shared" si="55"/>
        <v>0</v>
      </c>
      <c r="CD37" s="47">
        <f t="shared" si="55"/>
        <v>0</v>
      </c>
      <c r="CE37" s="47">
        <f t="shared" si="55"/>
        <v>0</v>
      </c>
      <c r="CF37" s="47">
        <f t="shared" si="55"/>
        <v>0</v>
      </c>
      <c r="CG37" s="47">
        <f t="shared" si="55"/>
        <v>0</v>
      </c>
      <c r="CH37" s="47">
        <f t="shared" si="55"/>
        <v>0</v>
      </c>
      <c r="CI37" s="47">
        <f t="shared" si="55"/>
        <v>0</v>
      </c>
      <c r="CL37" s="32"/>
      <c r="CM37" s="32"/>
      <c r="CN37" s="32"/>
      <c r="CO37" s="32"/>
      <c r="CP37" s="32"/>
      <c r="CQ37" s="32"/>
      <c r="CR37" s="32"/>
    </row>
    <row r="38" spans="1:96" ht="19.899999999999999" hidden="1" customHeight="1">
      <c r="A38" s="74"/>
      <c r="B38" s="238"/>
      <c r="C38" s="239"/>
      <c r="D38" s="240"/>
      <c r="E38" s="258"/>
      <c r="F38" s="239"/>
      <c r="G38" s="259"/>
      <c r="H38" s="241"/>
      <c r="I38" s="242"/>
      <c r="J38" s="242"/>
      <c r="K38" s="242"/>
      <c r="L38" s="243"/>
      <c r="M38" s="244"/>
      <c r="N38" s="244"/>
      <c r="O38" s="244"/>
      <c r="P38" s="244"/>
      <c r="Q38" s="166"/>
      <c r="R38" s="167"/>
      <c r="S38" s="168"/>
      <c r="T38" s="54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45"/>
      <c r="AJ38" s="169">
        <f>IF(E39="일급",8*AL38,32-COUNTBLANK(T38:AI39))</f>
        <v>0</v>
      </c>
      <c r="AK38" s="169"/>
      <c r="AL38" s="181">
        <f>SUM(T38:AI39)</f>
        <v>0</v>
      </c>
      <c r="AM38" s="275">
        <f>IF(E39="일급",AL38*Q38,IF(E39="시급",Q38*AJ38,0))</f>
        <v>0</v>
      </c>
      <c r="AN38" s="275"/>
      <c r="AO38" s="275"/>
      <c r="AP38" s="275"/>
      <c r="AQ38" s="186"/>
      <c r="AR38" s="186"/>
      <c r="AS38" s="187"/>
      <c r="AT38" s="188">
        <f>IF(BC38&lt;1000, 0, BC38)</f>
        <v>0</v>
      </c>
      <c r="AU38" s="186"/>
      <c r="AV38" s="186"/>
      <c r="AW38" s="189">
        <f>IF(AM38="",0,AM38-(AT39+AT38+AQ38+AQ39+AM39))</f>
        <v>0</v>
      </c>
      <c r="AX38" s="190"/>
      <c r="AY38" s="190"/>
      <c r="AZ38" s="191"/>
      <c r="BA38" s="195"/>
      <c r="BB38" s="195"/>
      <c r="BC38" s="46">
        <f>SUM(BD38:BS39)</f>
        <v>0</v>
      </c>
      <c r="BD38" s="46">
        <f t="shared" ref="BD38:BS38" si="56">IF($Q38*T38&gt;150000, ROUNDDOWN(($Q38*T38-150000)*6%*45%,-1),0)</f>
        <v>0</v>
      </c>
      <c r="BE38" s="46">
        <f t="shared" si="56"/>
        <v>0</v>
      </c>
      <c r="BF38" s="46">
        <f t="shared" si="56"/>
        <v>0</v>
      </c>
      <c r="BG38" s="46">
        <f t="shared" si="56"/>
        <v>0</v>
      </c>
      <c r="BH38" s="46">
        <f t="shared" si="56"/>
        <v>0</v>
      </c>
      <c r="BI38" s="46">
        <f t="shared" si="56"/>
        <v>0</v>
      </c>
      <c r="BJ38" s="46">
        <f t="shared" si="56"/>
        <v>0</v>
      </c>
      <c r="BK38" s="46">
        <f t="shared" si="56"/>
        <v>0</v>
      </c>
      <c r="BL38" s="46">
        <f t="shared" si="56"/>
        <v>0</v>
      </c>
      <c r="BM38" s="46">
        <f t="shared" si="56"/>
        <v>0</v>
      </c>
      <c r="BN38" s="46">
        <f t="shared" si="56"/>
        <v>0</v>
      </c>
      <c r="BO38" s="46">
        <f t="shared" si="56"/>
        <v>0</v>
      </c>
      <c r="BP38" s="46">
        <f t="shared" si="56"/>
        <v>0</v>
      </c>
      <c r="BQ38" s="46">
        <f t="shared" si="56"/>
        <v>0</v>
      </c>
      <c r="BR38" s="46">
        <f t="shared" si="56"/>
        <v>0</v>
      </c>
      <c r="BS38" s="46">
        <f t="shared" si="56"/>
        <v>0</v>
      </c>
      <c r="BT38" s="47">
        <f t="shared" ref="BT38:CI38" si="57">IF($Q38*T38&gt;150000, ROUNDDOWN(($Q38*T38-150000)*6%*45%*10%,-1),0)</f>
        <v>0</v>
      </c>
      <c r="BU38" s="47">
        <f t="shared" si="57"/>
        <v>0</v>
      </c>
      <c r="BV38" s="47">
        <f t="shared" si="57"/>
        <v>0</v>
      </c>
      <c r="BW38" s="47">
        <f t="shared" si="57"/>
        <v>0</v>
      </c>
      <c r="BX38" s="47">
        <f t="shared" si="57"/>
        <v>0</v>
      </c>
      <c r="BY38" s="47">
        <f t="shared" si="57"/>
        <v>0</v>
      </c>
      <c r="BZ38" s="47">
        <f t="shared" si="57"/>
        <v>0</v>
      </c>
      <c r="CA38" s="47">
        <f t="shared" si="57"/>
        <v>0</v>
      </c>
      <c r="CB38" s="47">
        <f t="shared" si="57"/>
        <v>0</v>
      </c>
      <c r="CC38" s="47">
        <f t="shared" si="57"/>
        <v>0</v>
      </c>
      <c r="CD38" s="47">
        <f t="shared" si="57"/>
        <v>0</v>
      </c>
      <c r="CE38" s="47">
        <f t="shared" si="57"/>
        <v>0</v>
      </c>
      <c r="CF38" s="47">
        <f t="shared" si="57"/>
        <v>0</v>
      </c>
      <c r="CG38" s="47">
        <f t="shared" si="57"/>
        <v>0</v>
      </c>
      <c r="CH38" s="47">
        <f t="shared" si="57"/>
        <v>0</v>
      </c>
      <c r="CI38" s="47">
        <f t="shared" si="57"/>
        <v>0</v>
      </c>
      <c r="CL38" s="32" t="str">
        <f>IF(LEN(TRIM(H38))=13,LEFT(H38,6)&amp;"-"&amp;RIGHT(H38,7),TRIM(H38))</f>
        <v/>
      </c>
      <c r="CM38" s="32" t="str">
        <f>IF(MID(CL38,8,1)="3", "20", IF(MID(CL38,8,1)="4", "20", "19")) &amp; LEFT(CL38, 2) &amp; "-" &amp; MID(H38,3,2) &amp; "-" &amp; MID(H38, 5,2)</f>
        <v>19--</v>
      </c>
      <c r="CN38" s="32" t="s">
        <v>47</v>
      </c>
      <c r="CO38" s="48">
        <f>DATE(YEAR(DATEVALUE(CN38)),MONTH(DATEVALUE(CN38))+1,0)</f>
        <v>39844</v>
      </c>
      <c r="CP38" s="48" t="e">
        <f>DATE(YEAR(DATEVALUE(CN38)),MONTH(DATEVALUE(CM38)),DAY(DATEVALUE(CM38)))</f>
        <v>#VALUE!</v>
      </c>
      <c r="CQ38" s="32" t="e">
        <f>IF(CP38&lt;=CO38, YEAR(CO38)-YEAR(CM38), YEAR(CO38)-YEAR(CM38)-1)</f>
        <v>#VALUE!</v>
      </c>
      <c r="CR38" s="32">
        <f>IF(AM38="",0,IF(AM38=0,0,IF(CQ38&lt;64,ROUNDDOWN((AM38/1000)*4.5,-1),0)))</f>
        <v>0</v>
      </c>
    </row>
    <row r="39" spans="1:96" ht="19.899999999999999" hidden="1" customHeight="1">
      <c r="A39" s="75"/>
      <c r="B39" s="174"/>
      <c r="C39" s="175"/>
      <c r="D39" s="176"/>
      <c r="E39" s="174"/>
      <c r="F39" s="175"/>
      <c r="G39" s="176"/>
      <c r="H39" s="245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7"/>
      <c r="T39" s="56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1"/>
      <c r="AJ39" s="202"/>
      <c r="AK39" s="202"/>
      <c r="AL39" s="182"/>
      <c r="AM39" s="206">
        <f>IF(AM38="",0,ROUNDDOWN((AM38/1000)*9,-1))</f>
        <v>0</v>
      </c>
      <c r="AN39" s="207"/>
      <c r="AO39" s="207"/>
      <c r="AP39" s="208"/>
      <c r="AQ39" s="197"/>
      <c r="AR39" s="197"/>
      <c r="AS39" s="198"/>
      <c r="AT39" s="199">
        <f>IF(AT38=0,0,BC39)</f>
        <v>0</v>
      </c>
      <c r="AU39" s="200"/>
      <c r="AV39" s="201"/>
      <c r="AW39" s="192"/>
      <c r="AX39" s="193"/>
      <c r="AY39" s="193"/>
      <c r="AZ39" s="194"/>
      <c r="BA39" s="195"/>
      <c r="BB39" s="195"/>
      <c r="BC39" s="46">
        <f>SUM(BT38:CI39)</f>
        <v>0</v>
      </c>
      <c r="BD39" s="46">
        <f t="shared" ref="BD39:BS39" si="58">IF($Q38*T39&gt;150000, ROUNDDOWN(($Q38*T39-150000)*6%*45%,-1),0)</f>
        <v>0</v>
      </c>
      <c r="BE39" s="46">
        <f t="shared" si="58"/>
        <v>0</v>
      </c>
      <c r="BF39" s="46">
        <f t="shared" si="58"/>
        <v>0</v>
      </c>
      <c r="BG39" s="46">
        <f t="shared" si="58"/>
        <v>0</v>
      </c>
      <c r="BH39" s="46">
        <f t="shared" si="58"/>
        <v>0</v>
      </c>
      <c r="BI39" s="46">
        <f t="shared" si="58"/>
        <v>0</v>
      </c>
      <c r="BJ39" s="46">
        <f t="shared" si="58"/>
        <v>0</v>
      </c>
      <c r="BK39" s="46">
        <f t="shared" si="58"/>
        <v>0</v>
      </c>
      <c r="BL39" s="46">
        <f t="shared" si="58"/>
        <v>0</v>
      </c>
      <c r="BM39" s="46">
        <f t="shared" si="58"/>
        <v>0</v>
      </c>
      <c r="BN39" s="46">
        <f t="shared" si="58"/>
        <v>0</v>
      </c>
      <c r="BO39" s="46">
        <f t="shared" si="58"/>
        <v>0</v>
      </c>
      <c r="BP39" s="46">
        <f t="shared" si="58"/>
        <v>0</v>
      </c>
      <c r="BQ39" s="46">
        <f t="shared" si="58"/>
        <v>0</v>
      </c>
      <c r="BR39" s="46">
        <f t="shared" si="58"/>
        <v>0</v>
      </c>
      <c r="BS39" s="46">
        <f t="shared" si="58"/>
        <v>0</v>
      </c>
      <c r="BT39" s="47">
        <f t="shared" ref="BT39:CI39" si="59">IF($Q38*T39&gt;150000, ROUNDDOWN(($Q38*T39-150000)*6%*45%*10%,-1),0)</f>
        <v>0</v>
      </c>
      <c r="BU39" s="47">
        <f t="shared" si="59"/>
        <v>0</v>
      </c>
      <c r="BV39" s="47">
        <f t="shared" si="59"/>
        <v>0</v>
      </c>
      <c r="BW39" s="47">
        <f t="shared" si="59"/>
        <v>0</v>
      </c>
      <c r="BX39" s="47">
        <f t="shared" si="59"/>
        <v>0</v>
      </c>
      <c r="BY39" s="47">
        <f t="shared" si="59"/>
        <v>0</v>
      </c>
      <c r="BZ39" s="47">
        <f t="shared" si="59"/>
        <v>0</v>
      </c>
      <c r="CA39" s="47">
        <f t="shared" si="59"/>
        <v>0</v>
      </c>
      <c r="CB39" s="47">
        <f t="shared" si="59"/>
        <v>0</v>
      </c>
      <c r="CC39" s="47">
        <f t="shared" si="59"/>
        <v>0</v>
      </c>
      <c r="CD39" s="47">
        <f t="shared" si="59"/>
        <v>0</v>
      </c>
      <c r="CE39" s="47">
        <f t="shared" si="59"/>
        <v>0</v>
      </c>
      <c r="CF39" s="47">
        <f t="shared" si="59"/>
        <v>0</v>
      </c>
      <c r="CG39" s="47">
        <f t="shared" si="59"/>
        <v>0</v>
      </c>
      <c r="CH39" s="47">
        <f t="shared" si="59"/>
        <v>0</v>
      </c>
      <c r="CI39" s="47">
        <f t="shared" si="59"/>
        <v>0</v>
      </c>
      <c r="CL39" s="32"/>
      <c r="CM39" s="32"/>
      <c r="CN39" s="32"/>
      <c r="CO39" s="32"/>
      <c r="CP39" s="32"/>
      <c r="CQ39" s="32"/>
      <c r="CR39" s="32"/>
    </row>
    <row r="40" spans="1:96" ht="19.899999999999999" hidden="1" customHeight="1">
      <c r="A40" s="74"/>
      <c r="B40" s="157"/>
      <c r="C40" s="158"/>
      <c r="D40" s="159"/>
      <c r="E40" s="258"/>
      <c r="F40" s="239"/>
      <c r="G40" s="259"/>
      <c r="H40" s="162"/>
      <c r="I40" s="163"/>
      <c r="J40" s="163"/>
      <c r="K40" s="163"/>
      <c r="L40" s="164"/>
      <c r="M40" s="165"/>
      <c r="N40" s="165"/>
      <c r="O40" s="165"/>
      <c r="P40" s="165"/>
      <c r="Q40" s="166"/>
      <c r="R40" s="167"/>
      <c r="S40" s="168"/>
      <c r="T40" s="54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45"/>
      <c r="AJ40" s="169">
        <f>IF(E41="일급",8*AL40,32-COUNTBLANK(T40:AI41))</f>
        <v>0</v>
      </c>
      <c r="AK40" s="169"/>
      <c r="AL40" s="181">
        <f>SUM(T40:AI41)</f>
        <v>0</v>
      </c>
      <c r="AM40" s="275">
        <f>IF(E41="일급",AL40*Q40,IF(E41="시급",Q40*AJ40,0))</f>
        <v>0</v>
      </c>
      <c r="AN40" s="275"/>
      <c r="AO40" s="275"/>
      <c r="AP40" s="275"/>
      <c r="AQ40" s="186"/>
      <c r="AR40" s="186"/>
      <c r="AS40" s="187"/>
      <c r="AT40" s="188">
        <f>IF(BC40&lt;1000, 0, BC40)</f>
        <v>0</v>
      </c>
      <c r="AU40" s="186"/>
      <c r="AV40" s="186"/>
      <c r="AW40" s="189">
        <f>IF(AM40="",0,AM40-(AT41+AT40+AQ40+AQ41+AM41))</f>
        <v>0</v>
      </c>
      <c r="AX40" s="190"/>
      <c r="AY40" s="190"/>
      <c r="AZ40" s="191"/>
      <c r="BA40" s="195"/>
      <c r="BB40" s="195"/>
      <c r="BC40" s="46">
        <f>SUM(BD40:BS41)</f>
        <v>0</v>
      </c>
      <c r="BD40" s="46">
        <f t="shared" ref="BD40:BS40" si="60">IF($Q40*T40&gt;150000, ROUNDDOWN(($Q40*T40-150000)*6%*45%,-1),0)</f>
        <v>0</v>
      </c>
      <c r="BE40" s="46">
        <f t="shared" si="60"/>
        <v>0</v>
      </c>
      <c r="BF40" s="46">
        <f t="shared" si="60"/>
        <v>0</v>
      </c>
      <c r="BG40" s="46">
        <f t="shared" si="60"/>
        <v>0</v>
      </c>
      <c r="BH40" s="46">
        <f t="shared" si="60"/>
        <v>0</v>
      </c>
      <c r="BI40" s="46">
        <f t="shared" si="60"/>
        <v>0</v>
      </c>
      <c r="BJ40" s="46">
        <f t="shared" si="60"/>
        <v>0</v>
      </c>
      <c r="BK40" s="46">
        <f t="shared" si="60"/>
        <v>0</v>
      </c>
      <c r="BL40" s="46">
        <f t="shared" si="60"/>
        <v>0</v>
      </c>
      <c r="BM40" s="46">
        <f t="shared" si="60"/>
        <v>0</v>
      </c>
      <c r="BN40" s="46">
        <f t="shared" si="60"/>
        <v>0</v>
      </c>
      <c r="BO40" s="46">
        <f t="shared" si="60"/>
        <v>0</v>
      </c>
      <c r="BP40" s="46">
        <f t="shared" si="60"/>
        <v>0</v>
      </c>
      <c r="BQ40" s="46">
        <f t="shared" si="60"/>
        <v>0</v>
      </c>
      <c r="BR40" s="46">
        <f t="shared" si="60"/>
        <v>0</v>
      </c>
      <c r="BS40" s="46">
        <f t="shared" si="60"/>
        <v>0</v>
      </c>
      <c r="BT40" s="47">
        <f t="shared" ref="BT40:CI40" si="61">IF($Q40*T40&gt;150000, ROUNDDOWN(($Q40*T40-150000)*6%*45%*10%,-1),0)</f>
        <v>0</v>
      </c>
      <c r="BU40" s="47">
        <f t="shared" si="61"/>
        <v>0</v>
      </c>
      <c r="BV40" s="47">
        <f t="shared" si="61"/>
        <v>0</v>
      </c>
      <c r="BW40" s="47">
        <f t="shared" si="61"/>
        <v>0</v>
      </c>
      <c r="BX40" s="47">
        <f t="shared" si="61"/>
        <v>0</v>
      </c>
      <c r="BY40" s="47">
        <f t="shared" si="61"/>
        <v>0</v>
      </c>
      <c r="BZ40" s="47">
        <f t="shared" si="61"/>
        <v>0</v>
      </c>
      <c r="CA40" s="47">
        <f t="shared" si="61"/>
        <v>0</v>
      </c>
      <c r="CB40" s="47">
        <f t="shared" si="61"/>
        <v>0</v>
      </c>
      <c r="CC40" s="47">
        <f t="shared" si="61"/>
        <v>0</v>
      </c>
      <c r="CD40" s="47">
        <f t="shared" si="61"/>
        <v>0</v>
      </c>
      <c r="CE40" s="47">
        <f t="shared" si="61"/>
        <v>0</v>
      </c>
      <c r="CF40" s="47">
        <f t="shared" si="61"/>
        <v>0</v>
      </c>
      <c r="CG40" s="47">
        <f t="shared" si="61"/>
        <v>0</v>
      </c>
      <c r="CH40" s="47">
        <f t="shared" si="61"/>
        <v>0</v>
      </c>
      <c r="CI40" s="47">
        <f t="shared" si="61"/>
        <v>0</v>
      </c>
      <c r="CL40" s="32" t="str">
        <f>IF(LEN(TRIM(H40))=13,LEFT(H40,6)&amp;"-"&amp;RIGHT(H40,7),TRIM(H40))</f>
        <v/>
      </c>
      <c r="CM40" s="32" t="str">
        <f>IF(MID(CL40,8,1)="3", "20", IF(MID(CL40,8,1)="4", "20", "19")) &amp; LEFT(CL40, 2) &amp; "-" &amp; MID(H40,3,2) &amp; "-" &amp; MID(H40, 5,2)</f>
        <v>19--</v>
      </c>
      <c r="CN40" s="32" t="s">
        <v>47</v>
      </c>
      <c r="CO40" s="48">
        <f>DATE(YEAR(DATEVALUE(CN40)),MONTH(DATEVALUE(CN40))+1,0)</f>
        <v>39844</v>
      </c>
      <c r="CP40" s="48" t="e">
        <f>DATE(YEAR(DATEVALUE(CN40)),MONTH(DATEVALUE(CM40)),DAY(DATEVALUE(CM40)))</f>
        <v>#VALUE!</v>
      </c>
      <c r="CQ40" s="32" t="e">
        <f>IF(CP40&lt;=CO40, YEAR(CO40)-YEAR(CM40), YEAR(CO40)-YEAR(CM40)-1)</f>
        <v>#VALUE!</v>
      </c>
      <c r="CR40" s="32">
        <f>IF(AM40="",0,IF(AM40=0,0,IF(CQ40&lt;64,ROUNDDOWN((AM40/1000)*4.5,-1),0)))</f>
        <v>0</v>
      </c>
    </row>
    <row r="41" spans="1:96" ht="19.899999999999999" hidden="1" customHeight="1">
      <c r="A41" s="75"/>
      <c r="B41" s="171"/>
      <c r="C41" s="172"/>
      <c r="D41" s="173"/>
      <c r="E41" s="174"/>
      <c r="F41" s="175"/>
      <c r="G41" s="176"/>
      <c r="H41" s="203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5"/>
      <c r="T41" s="56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1"/>
      <c r="AJ41" s="202"/>
      <c r="AK41" s="202"/>
      <c r="AL41" s="182"/>
      <c r="AM41" s="206">
        <f>IF(AM40="",0,ROUNDDOWN((AM40/1000)*9,-1))</f>
        <v>0</v>
      </c>
      <c r="AN41" s="207"/>
      <c r="AO41" s="207"/>
      <c r="AP41" s="208"/>
      <c r="AQ41" s="197"/>
      <c r="AR41" s="197"/>
      <c r="AS41" s="198"/>
      <c r="AT41" s="199">
        <f>IF(AT40=0,0,BC41)</f>
        <v>0</v>
      </c>
      <c r="AU41" s="200"/>
      <c r="AV41" s="201"/>
      <c r="AW41" s="192"/>
      <c r="AX41" s="193"/>
      <c r="AY41" s="193"/>
      <c r="AZ41" s="194"/>
      <c r="BA41" s="195"/>
      <c r="BB41" s="195"/>
      <c r="BC41" s="46">
        <f>SUM(BT40:CI41)</f>
        <v>0</v>
      </c>
      <c r="BD41" s="46">
        <f t="shared" ref="BD41:BS41" si="62">IF($Q40*T41&gt;150000, ROUNDDOWN(($Q40*T41-150000)*6%*45%,-1),0)</f>
        <v>0</v>
      </c>
      <c r="BE41" s="46">
        <f t="shared" si="62"/>
        <v>0</v>
      </c>
      <c r="BF41" s="46">
        <f t="shared" si="62"/>
        <v>0</v>
      </c>
      <c r="BG41" s="46">
        <f t="shared" si="62"/>
        <v>0</v>
      </c>
      <c r="BH41" s="46">
        <f t="shared" si="62"/>
        <v>0</v>
      </c>
      <c r="BI41" s="46">
        <f t="shared" si="62"/>
        <v>0</v>
      </c>
      <c r="BJ41" s="46">
        <f t="shared" si="62"/>
        <v>0</v>
      </c>
      <c r="BK41" s="46">
        <f t="shared" si="62"/>
        <v>0</v>
      </c>
      <c r="BL41" s="46">
        <f t="shared" si="62"/>
        <v>0</v>
      </c>
      <c r="BM41" s="46">
        <f t="shared" si="62"/>
        <v>0</v>
      </c>
      <c r="BN41" s="46">
        <f t="shared" si="62"/>
        <v>0</v>
      </c>
      <c r="BO41" s="46">
        <f t="shared" si="62"/>
        <v>0</v>
      </c>
      <c r="BP41" s="46">
        <f t="shared" si="62"/>
        <v>0</v>
      </c>
      <c r="BQ41" s="46">
        <f t="shared" si="62"/>
        <v>0</v>
      </c>
      <c r="BR41" s="46">
        <f t="shared" si="62"/>
        <v>0</v>
      </c>
      <c r="BS41" s="46">
        <f t="shared" si="62"/>
        <v>0</v>
      </c>
      <c r="BT41" s="47">
        <f t="shared" ref="BT41:CI41" si="63">IF($Q40*T41&gt;150000, ROUNDDOWN(($Q40*T41-150000)*6%*45%*10%,-1),0)</f>
        <v>0</v>
      </c>
      <c r="BU41" s="47">
        <f t="shared" si="63"/>
        <v>0</v>
      </c>
      <c r="BV41" s="47">
        <f t="shared" si="63"/>
        <v>0</v>
      </c>
      <c r="BW41" s="47">
        <f t="shared" si="63"/>
        <v>0</v>
      </c>
      <c r="BX41" s="47">
        <f t="shared" si="63"/>
        <v>0</v>
      </c>
      <c r="BY41" s="47">
        <f t="shared" si="63"/>
        <v>0</v>
      </c>
      <c r="BZ41" s="47">
        <f t="shared" si="63"/>
        <v>0</v>
      </c>
      <c r="CA41" s="47">
        <f t="shared" si="63"/>
        <v>0</v>
      </c>
      <c r="CB41" s="47">
        <f t="shared" si="63"/>
        <v>0</v>
      </c>
      <c r="CC41" s="47">
        <f t="shared" si="63"/>
        <v>0</v>
      </c>
      <c r="CD41" s="47">
        <f t="shared" si="63"/>
        <v>0</v>
      </c>
      <c r="CE41" s="47">
        <f t="shared" si="63"/>
        <v>0</v>
      </c>
      <c r="CF41" s="47">
        <f t="shared" si="63"/>
        <v>0</v>
      </c>
      <c r="CG41" s="47">
        <f t="shared" si="63"/>
        <v>0</v>
      </c>
      <c r="CH41" s="47">
        <f t="shared" si="63"/>
        <v>0</v>
      </c>
      <c r="CI41" s="47">
        <f t="shared" si="63"/>
        <v>0</v>
      </c>
      <c r="CL41" s="32"/>
      <c r="CM41" s="32"/>
      <c r="CN41" s="32"/>
      <c r="CO41" s="32"/>
      <c r="CP41" s="32"/>
      <c r="CQ41" s="32"/>
      <c r="CR41" s="32"/>
    </row>
    <row r="42" spans="1:96" ht="19.899999999999999" hidden="1" customHeight="1">
      <c r="A42" s="74"/>
      <c r="B42" s="157"/>
      <c r="C42" s="158"/>
      <c r="D42" s="159"/>
      <c r="E42" s="258"/>
      <c r="F42" s="239"/>
      <c r="G42" s="259"/>
      <c r="H42" s="162"/>
      <c r="I42" s="163"/>
      <c r="J42" s="163"/>
      <c r="K42" s="163"/>
      <c r="L42" s="164"/>
      <c r="M42" s="165"/>
      <c r="N42" s="165"/>
      <c r="O42" s="165"/>
      <c r="P42" s="165"/>
      <c r="Q42" s="166"/>
      <c r="R42" s="167"/>
      <c r="S42" s="168"/>
      <c r="T42" s="54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45"/>
      <c r="AJ42" s="169">
        <f>IF(E43="일급",8*AL42,32-COUNTBLANK(T42:AI43))</f>
        <v>0</v>
      </c>
      <c r="AK42" s="169"/>
      <c r="AL42" s="181">
        <f>SUM(T42:AI43)</f>
        <v>0</v>
      </c>
      <c r="AM42" s="275">
        <f>IF(E43="일급",AL42*Q42,IF(E43="시급",Q42*AJ42,0))</f>
        <v>0</v>
      </c>
      <c r="AN42" s="275"/>
      <c r="AO42" s="275"/>
      <c r="AP42" s="275"/>
      <c r="AQ42" s="186"/>
      <c r="AR42" s="186"/>
      <c r="AS42" s="187"/>
      <c r="AT42" s="188">
        <f>IF(BC42&lt;1000, 0, BC42)</f>
        <v>0</v>
      </c>
      <c r="AU42" s="186"/>
      <c r="AV42" s="186"/>
      <c r="AW42" s="189">
        <f>IF(AM42="",0,AM42-(AT43+AT42+AQ42+AQ43+AM43))</f>
        <v>0</v>
      </c>
      <c r="AX42" s="190"/>
      <c r="AY42" s="190"/>
      <c r="AZ42" s="191"/>
      <c r="BA42" s="195"/>
      <c r="BB42" s="195"/>
      <c r="BC42" s="46">
        <f>SUM(BD42:BS43)</f>
        <v>0</v>
      </c>
      <c r="BD42" s="46">
        <f t="shared" ref="BD42:BS42" si="64">IF($Q42*T42&gt;150000, ROUNDDOWN(($Q42*T42-150000)*6%*45%,-1),0)</f>
        <v>0</v>
      </c>
      <c r="BE42" s="46">
        <f t="shared" si="64"/>
        <v>0</v>
      </c>
      <c r="BF42" s="46">
        <f t="shared" si="64"/>
        <v>0</v>
      </c>
      <c r="BG42" s="46">
        <f t="shared" si="64"/>
        <v>0</v>
      </c>
      <c r="BH42" s="46">
        <f t="shared" si="64"/>
        <v>0</v>
      </c>
      <c r="BI42" s="46">
        <f t="shared" si="64"/>
        <v>0</v>
      </c>
      <c r="BJ42" s="46">
        <f t="shared" si="64"/>
        <v>0</v>
      </c>
      <c r="BK42" s="46">
        <f t="shared" si="64"/>
        <v>0</v>
      </c>
      <c r="BL42" s="46">
        <f t="shared" si="64"/>
        <v>0</v>
      </c>
      <c r="BM42" s="46">
        <f t="shared" si="64"/>
        <v>0</v>
      </c>
      <c r="BN42" s="46">
        <f t="shared" si="64"/>
        <v>0</v>
      </c>
      <c r="BO42" s="46">
        <f t="shared" si="64"/>
        <v>0</v>
      </c>
      <c r="BP42" s="46">
        <f t="shared" si="64"/>
        <v>0</v>
      </c>
      <c r="BQ42" s="46">
        <f t="shared" si="64"/>
        <v>0</v>
      </c>
      <c r="BR42" s="46">
        <f t="shared" si="64"/>
        <v>0</v>
      </c>
      <c r="BS42" s="46">
        <f t="shared" si="64"/>
        <v>0</v>
      </c>
      <c r="BT42" s="47">
        <f t="shared" ref="BT42:CI42" si="65">IF($Q42*T42&gt;150000, ROUNDDOWN(($Q42*T42-150000)*6%*45%*10%,-1),0)</f>
        <v>0</v>
      </c>
      <c r="BU42" s="47">
        <f t="shared" si="65"/>
        <v>0</v>
      </c>
      <c r="BV42" s="47">
        <f t="shared" si="65"/>
        <v>0</v>
      </c>
      <c r="BW42" s="47">
        <f t="shared" si="65"/>
        <v>0</v>
      </c>
      <c r="BX42" s="47">
        <f t="shared" si="65"/>
        <v>0</v>
      </c>
      <c r="BY42" s="47">
        <f t="shared" si="65"/>
        <v>0</v>
      </c>
      <c r="BZ42" s="47">
        <f t="shared" si="65"/>
        <v>0</v>
      </c>
      <c r="CA42" s="47">
        <f t="shared" si="65"/>
        <v>0</v>
      </c>
      <c r="CB42" s="47">
        <f t="shared" si="65"/>
        <v>0</v>
      </c>
      <c r="CC42" s="47">
        <f t="shared" si="65"/>
        <v>0</v>
      </c>
      <c r="CD42" s="47">
        <f t="shared" si="65"/>
        <v>0</v>
      </c>
      <c r="CE42" s="47">
        <f t="shared" si="65"/>
        <v>0</v>
      </c>
      <c r="CF42" s="47">
        <f t="shared" si="65"/>
        <v>0</v>
      </c>
      <c r="CG42" s="47">
        <f t="shared" si="65"/>
        <v>0</v>
      </c>
      <c r="CH42" s="47">
        <f t="shared" si="65"/>
        <v>0</v>
      </c>
      <c r="CI42" s="47">
        <f t="shared" si="65"/>
        <v>0</v>
      </c>
      <c r="CL42" s="32" t="str">
        <f>IF(LEN(TRIM(H42))=13,LEFT(H42,6)&amp;"-"&amp;RIGHT(H42,7),TRIM(H42))</f>
        <v/>
      </c>
      <c r="CM42" s="32" t="str">
        <f>IF(MID(CL42,8,1)="3", "20", IF(MID(CL42,8,1)="4", "20", "19")) &amp; LEFT(CL42, 2) &amp; "-" &amp; MID(H42,3,2) &amp; "-" &amp; MID(H42, 5,2)</f>
        <v>19--</v>
      </c>
      <c r="CN42" s="32" t="s">
        <v>47</v>
      </c>
      <c r="CO42" s="48">
        <f>DATE(YEAR(DATEVALUE(CN42)),MONTH(DATEVALUE(CN42))+1,0)</f>
        <v>39844</v>
      </c>
      <c r="CP42" s="48" t="e">
        <f>DATE(YEAR(DATEVALUE(CN42)),MONTH(DATEVALUE(CM42)),DAY(DATEVALUE(CM42)))</f>
        <v>#VALUE!</v>
      </c>
      <c r="CQ42" s="32" t="e">
        <f>IF(CP42&lt;=CO42, YEAR(CO42)-YEAR(CM42), YEAR(CO42)-YEAR(CM42)-1)</f>
        <v>#VALUE!</v>
      </c>
      <c r="CR42" s="32">
        <f>IF(AM42="",0,IF(AM42=0,0,IF(CQ42&lt;64,ROUNDDOWN((AM42/1000)*4.5,-1),0)))</f>
        <v>0</v>
      </c>
    </row>
    <row r="43" spans="1:96" ht="19.899999999999999" hidden="1" customHeight="1">
      <c r="A43" s="75"/>
      <c r="B43" s="171"/>
      <c r="C43" s="172"/>
      <c r="D43" s="173"/>
      <c r="E43" s="174"/>
      <c r="F43" s="175"/>
      <c r="G43" s="176"/>
      <c r="H43" s="203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5"/>
      <c r="T43" s="56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1"/>
      <c r="AJ43" s="202"/>
      <c r="AK43" s="202"/>
      <c r="AL43" s="182"/>
      <c r="AM43" s="206">
        <f>IF(AM42="",0,ROUNDDOWN((AM42/1000)*9,-1))</f>
        <v>0</v>
      </c>
      <c r="AN43" s="207"/>
      <c r="AO43" s="207"/>
      <c r="AP43" s="208"/>
      <c r="AQ43" s="197"/>
      <c r="AR43" s="197"/>
      <c r="AS43" s="198"/>
      <c r="AT43" s="199">
        <f>IF(AT42=0,0,BC43)</f>
        <v>0</v>
      </c>
      <c r="AU43" s="200"/>
      <c r="AV43" s="201"/>
      <c r="AW43" s="192"/>
      <c r="AX43" s="193"/>
      <c r="AY43" s="193"/>
      <c r="AZ43" s="194"/>
      <c r="BA43" s="195"/>
      <c r="BB43" s="195"/>
      <c r="BC43" s="46">
        <f>SUM(BT42:CI43)</f>
        <v>0</v>
      </c>
      <c r="BD43" s="46">
        <f t="shared" ref="BD43:BS43" si="66">IF($Q42*T43&gt;150000, ROUNDDOWN(($Q42*T43-150000)*6%*45%,-1),0)</f>
        <v>0</v>
      </c>
      <c r="BE43" s="46">
        <f t="shared" si="66"/>
        <v>0</v>
      </c>
      <c r="BF43" s="46">
        <f t="shared" si="66"/>
        <v>0</v>
      </c>
      <c r="BG43" s="46">
        <f t="shared" si="66"/>
        <v>0</v>
      </c>
      <c r="BH43" s="46">
        <f t="shared" si="66"/>
        <v>0</v>
      </c>
      <c r="BI43" s="46">
        <f t="shared" si="66"/>
        <v>0</v>
      </c>
      <c r="BJ43" s="46">
        <f t="shared" si="66"/>
        <v>0</v>
      </c>
      <c r="BK43" s="46">
        <f t="shared" si="66"/>
        <v>0</v>
      </c>
      <c r="BL43" s="46">
        <f t="shared" si="66"/>
        <v>0</v>
      </c>
      <c r="BM43" s="46">
        <f t="shared" si="66"/>
        <v>0</v>
      </c>
      <c r="BN43" s="46">
        <f t="shared" si="66"/>
        <v>0</v>
      </c>
      <c r="BO43" s="46">
        <f t="shared" si="66"/>
        <v>0</v>
      </c>
      <c r="BP43" s="46">
        <f t="shared" si="66"/>
        <v>0</v>
      </c>
      <c r="BQ43" s="46">
        <f t="shared" si="66"/>
        <v>0</v>
      </c>
      <c r="BR43" s="46">
        <f t="shared" si="66"/>
        <v>0</v>
      </c>
      <c r="BS43" s="46">
        <f t="shared" si="66"/>
        <v>0</v>
      </c>
      <c r="BT43" s="47">
        <f t="shared" ref="BT43:CI43" si="67">IF($Q42*T43&gt;150000, ROUNDDOWN(($Q42*T43-150000)*6%*45%*10%,-1),0)</f>
        <v>0</v>
      </c>
      <c r="BU43" s="47">
        <f t="shared" si="67"/>
        <v>0</v>
      </c>
      <c r="BV43" s="47">
        <f t="shared" si="67"/>
        <v>0</v>
      </c>
      <c r="BW43" s="47">
        <f t="shared" si="67"/>
        <v>0</v>
      </c>
      <c r="BX43" s="47">
        <f t="shared" si="67"/>
        <v>0</v>
      </c>
      <c r="BY43" s="47">
        <f t="shared" si="67"/>
        <v>0</v>
      </c>
      <c r="BZ43" s="47">
        <f t="shared" si="67"/>
        <v>0</v>
      </c>
      <c r="CA43" s="47">
        <f t="shared" si="67"/>
        <v>0</v>
      </c>
      <c r="CB43" s="47">
        <f t="shared" si="67"/>
        <v>0</v>
      </c>
      <c r="CC43" s="47">
        <f t="shared" si="67"/>
        <v>0</v>
      </c>
      <c r="CD43" s="47">
        <f t="shared" si="67"/>
        <v>0</v>
      </c>
      <c r="CE43" s="47">
        <f t="shared" si="67"/>
        <v>0</v>
      </c>
      <c r="CF43" s="47">
        <f t="shared" si="67"/>
        <v>0</v>
      </c>
      <c r="CG43" s="47">
        <f t="shared" si="67"/>
        <v>0</v>
      </c>
      <c r="CH43" s="47">
        <f t="shared" si="67"/>
        <v>0</v>
      </c>
      <c r="CI43" s="47">
        <f t="shared" si="67"/>
        <v>0</v>
      </c>
      <c r="CL43" s="32"/>
      <c r="CM43" s="32"/>
      <c r="CN43" s="32"/>
      <c r="CO43" s="32"/>
      <c r="CP43" s="32"/>
      <c r="CQ43" s="32"/>
      <c r="CR43" s="32"/>
    </row>
    <row r="44" spans="1:96" ht="19.899999999999999" hidden="1" customHeight="1">
      <c r="A44" s="74"/>
      <c r="B44" s="157"/>
      <c r="C44" s="158"/>
      <c r="D44" s="159"/>
      <c r="E44" s="258"/>
      <c r="F44" s="239"/>
      <c r="G44" s="259"/>
      <c r="H44" s="162"/>
      <c r="I44" s="163"/>
      <c r="J44" s="163"/>
      <c r="K44" s="163"/>
      <c r="L44" s="164"/>
      <c r="M44" s="165"/>
      <c r="N44" s="165"/>
      <c r="O44" s="165"/>
      <c r="P44" s="165"/>
      <c r="Q44" s="166"/>
      <c r="R44" s="167"/>
      <c r="S44" s="168"/>
      <c r="T44" s="54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45"/>
      <c r="AJ44" s="169">
        <f>IF(E45="일급",8*AL44,32-COUNTBLANK(T44:AI45))</f>
        <v>0</v>
      </c>
      <c r="AK44" s="169"/>
      <c r="AL44" s="181">
        <f>SUM(T44:AI45)</f>
        <v>0</v>
      </c>
      <c r="AM44" s="275">
        <f>IF(E45="일급",AL44*Q44,IF(E45="시급",Q44*AJ44,0))</f>
        <v>0</v>
      </c>
      <c r="AN44" s="275"/>
      <c r="AO44" s="275"/>
      <c r="AP44" s="275"/>
      <c r="AQ44" s="186"/>
      <c r="AR44" s="186"/>
      <c r="AS44" s="187"/>
      <c r="AT44" s="188">
        <f>IF(BC44&lt;1000, 0, BC44)</f>
        <v>0</v>
      </c>
      <c r="AU44" s="186"/>
      <c r="AV44" s="186"/>
      <c r="AW44" s="189">
        <f>IF(AM44="",0,AM44-(AT45+AT44+AQ44+AQ45+AM45))</f>
        <v>0</v>
      </c>
      <c r="AX44" s="190"/>
      <c r="AY44" s="190"/>
      <c r="AZ44" s="191"/>
      <c r="BA44" s="195"/>
      <c r="BB44" s="195"/>
      <c r="BC44" s="46">
        <f>SUM(BD44:BS45)</f>
        <v>0</v>
      </c>
      <c r="BD44" s="46">
        <f t="shared" ref="BD44:BS44" si="68">IF($Q44*T44&gt;150000, ROUNDDOWN(($Q44*T44-150000)*6%*45%,-1),0)</f>
        <v>0</v>
      </c>
      <c r="BE44" s="46">
        <f t="shared" si="68"/>
        <v>0</v>
      </c>
      <c r="BF44" s="46">
        <f t="shared" si="68"/>
        <v>0</v>
      </c>
      <c r="BG44" s="46">
        <f t="shared" si="68"/>
        <v>0</v>
      </c>
      <c r="BH44" s="46">
        <f t="shared" si="68"/>
        <v>0</v>
      </c>
      <c r="BI44" s="46">
        <f t="shared" si="68"/>
        <v>0</v>
      </c>
      <c r="BJ44" s="46">
        <f t="shared" si="68"/>
        <v>0</v>
      </c>
      <c r="BK44" s="46">
        <f t="shared" si="68"/>
        <v>0</v>
      </c>
      <c r="BL44" s="46">
        <f t="shared" si="68"/>
        <v>0</v>
      </c>
      <c r="BM44" s="46">
        <f t="shared" si="68"/>
        <v>0</v>
      </c>
      <c r="BN44" s="46">
        <f t="shared" si="68"/>
        <v>0</v>
      </c>
      <c r="BO44" s="46">
        <f t="shared" si="68"/>
        <v>0</v>
      </c>
      <c r="BP44" s="46">
        <f t="shared" si="68"/>
        <v>0</v>
      </c>
      <c r="BQ44" s="46">
        <f t="shared" si="68"/>
        <v>0</v>
      </c>
      <c r="BR44" s="46">
        <f t="shared" si="68"/>
        <v>0</v>
      </c>
      <c r="BS44" s="46">
        <f t="shared" si="68"/>
        <v>0</v>
      </c>
      <c r="BT44" s="47">
        <f t="shared" ref="BT44:CI44" si="69">IF($Q44*T44&gt;150000, ROUNDDOWN(($Q44*T44-150000)*6%*45%*10%,-1),0)</f>
        <v>0</v>
      </c>
      <c r="BU44" s="47">
        <f t="shared" si="69"/>
        <v>0</v>
      </c>
      <c r="BV44" s="47">
        <f t="shared" si="69"/>
        <v>0</v>
      </c>
      <c r="BW44" s="47">
        <f t="shared" si="69"/>
        <v>0</v>
      </c>
      <c r="BX44" s="47">
        <f t="shared" si="69"/>
        <v>0</v>
      </c>
      <c r="BY44" s="47">
        <f t="shared" si="69"/>
        <v>0</v>
      </c>
      <c r="BZ44" s="47">
        <f t="shared" si="69"/>
        <v>0</v>
      </c>
      <c r="CA44" s="47">
        <f t="shared" si="69"/>
        <v>0</v>
      </c>
      <c r="CB44" s="47">
        <f t="shared" si="69"/>
        <v>0</v>
      </c>
      <c r="CC44" s="47">
        <f t="shared" si="69"/>
        <v>0</v>
      </c>
      <c r="CD44" s="47">
        <f t="shared" si="69"/>
        <v>0</v>
      </c>
      <c r="CE44" s="47">
        <f t="shared" si="69"/>
        <v>0</v>
      </c>
      <c r="CF44" s="47">
        <f t="shared" si="69"/>
        <v>0</v>
      </c>
      <c r="CG44" s="47">
        <f t="shared" si="69"/>
        <v>0</v>
      </c>
      <c r="CH44" s="47">
        <f t="shared" si="69"/>
        <v>0</v>
      </c>
      <c r="CI44" s="47">
        <f t="shared" si="69"/>
        <v>0</v>
      </c>
      <c r="CL44" s="32" t="str">
        <f>IF(LEN(TRIM(H44))=13,LEFT(H44,6)&amp;"-"&amp;RIGHT(H44,7),TRIM(H44))</f>
        <v/>
      </c>
      <c r="CM44" s="32" t="str">
        <f>IF(MID(CL44,8,1)="3", "20", IF(MID(CL44,8,1)="4", "20", "19")) &amp; LEFT(CL44, 2) &amp; "-" &amp; MID(H44,3,2) &amp; "-" &amp; MID(H44, 5,2)</f>
        <v>19--</v>
      </c>
      <c r="CN44" s="32" t="s">
        <v>47</v>
      </c>
      <c r="CO44" s="48">
        <f>DATE(YEAR(DATEVALUE(CN44)),MONTH(DATEVALUE(CN44))+1,0)</f>
        <v>39844</v>
      </c>
      <c r="CP44" s="48" t="e">
        <f>DATE(YEAR(DATEVALUE(CN44)),MONTH(DATEVALUE(CM44)),DAY(DATEVALUE(CM44)))</f>
        <v>#VALUE!</v>
      </c>
      <c r="CQ44" s="32" t="e">
        <f>IF(CP44&lt;=CO44, YEAR(CO44)-YEAR(CM44), YEAR(CO44)-YEAR(CM44)-1)</f>
        <v>#VALUE!</v>
      </c>
      <c r="CR44" s="32">
        <f>IF(AM44="",0,IF(AM44=0,0,IF(CQ44&lt;64,ROUNDDOWN((AM44/1000)*4.5,-1),0)))</f>
        <v>0</v>
      </c>
    </row>
    <row r="45" spans="1:96" ht="19.899999999999999" hidden="1" customHeight="1">
      <c r="A45" s="75"/>
      <c r="B45" s="171"/>
      <c r="C45" s="172"/>
      <c r="D45" s="173"/>
      <c r="E45" s="174"/>
      <c r="F45" s="175"/>
      <c r="G45" s="176"/>
      <c r="H45" s="203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5"/>
      <c r="T45" s="56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1"/>
      <c r="AJ45" s="202"/>
      <c r="AK45" s="202"/>
      <c r="AL45" s="182"/>
      <c r="AM45" s="206">
        <f>IF(AM44="",0,ROUNDDOWN((AM44/1000)*9,-1))</f>
        <v>0</v>
      </c>
      <c r="AN45" s="207"/>
      <c r="AO45" s="207"/>
      <c r="AP45" s="208"/>
      <c r="AQ45" s="197"/>
      <c r="AR45" s="197"/>
      <c r="AS45" s="198"/>
      <c r="AT45" s="199">
        <f>IF(AT44=0,0,BC45)</f>
        <v>0</v>
      </c>
      <c r="AU45" s="200"/>
      <c r="AV45" s="201"/>
      <c r="AW45" s="192"/>
      <c r="AX45" s="193"/>
      <c r="AY45" s="193"/>
      <c r="AZ45" s="194"/>
      <c r="BA45" s="195"/>
      <c r="BB45" s="195"/>
      <c r="BC45" s="46">
        <f>SUM(BT44:CI45)</f>
        <v>0</v>
      </c>
      <c r="BD45" s="46">
        <f t="shared" ref="BD45:BS45" si="70">IF($Q44*T45&gt;150000, ROUNDDOWN(($Q44*T45-150000)*6%*45%,-1),0)</f>
        <v>0</v>
      </c>
      <c r="BE45" s="46">
        <f t="shared" si="70"/>
        <v>0</v>
      </c>
      <c r="BF45" s="46">
        <f t="shared" si="70"/>
        <v>0</v>
      </c>
      <c r="BG45" s="46">
        <f t="shared" si="70"/>
        <v>0</v>
      </c>
      <c r="BH45" s="46">
        <f t="shared" si="70"/>
        <v>0</v>
      </c>
      <c r="BI45" s="46">
        <f t="shared" si="70"/>
        <v>0</v>
      </c>
      <c r="BJ45" s="46">
        <f t="shared" si="70"/>
        <v>0</v>
      </c>
      <c r="BK45" s="46">
        <f t="shared" si="70"/>
        <v>0</v>
      </c>
      <c r="BL45" s="46">
        <f t="shared" si="70"/>
        <v>0</v>
      </c>
      <c r="BM45" s="46">
        <f t="shared" si="70"/>
        <v>0</v>
      </c>
      <c r="BN45" s="46">
        <f t="shared" si="70"/>
        <v>0</v>
      </c>
      <c r="BO45" s="46">
        <f t="shared" si="70"/>
        <v>0</v>
      </c>
      <c r="BP45" s="46">
        <f t="shared" si="70"/>
        <v>0</v>
      </c>
      <c r="BQ45" s="46">
        <f t="shared" si="70"/>
        <v>0</v>
      </c>
      <c r="BR45" s="46">
        <f t="shared" si="70"/>
        <v>0</v>
      </c>
      <c r="BS45" s="46">
        <f t="shared" si="70"/>
        <v>0</v>
      </c>
      <c r="BT45" s="47">
        <f t="shared" ref="BT45:CI45" si="71">IF($Q44*T45&gt;150000, ROUNDDOWN(($Q44*T45-150000)*6%*45%*10%,-1),0)</f>
        <v>0</v>
      </c>
      <c r="BU45" s="47">
        <f t="shared" si="71"/>
        <v>0</v>
      </c>
      <c r="BV45" s="47">
        <f t="shared" si="71"/>
        <v>0</v>
      </c>
      <c r="BW45" s="47">
        <f t="shared" si="71"/>
        <v>0</v>
      </c>
      <c r="BX45" s="47">
        <f t="shared" si="71"/>
        <v>0</v>
      </c>
      <c r="BY45" s="47">
        <f t="shared" si="71"/>
        <v>0</v>
      </c>
      <c r="BZ45" s="47">
        <f t="shared" si="71"/>
        <v>0</v>
      </c>
      <c r="CA45" s="47">
        <f t="shared" si="71"/>
        <v>0</v>
      </c>
      <c r="CB45" s="47">
        <f t="shared" si="71"/>
        <v>0</v>
      </c>
      <c r="CC45" s="47">
        <f t="shared" si="71"/>
        <v>0</v>
      </c>
      <c r="CD45" s="47">
        <f t="shared" si="71"/>
        <v>0</v>
      </c>
      <c r="CE45" s="47">
        <f t="shared" si="71"/>
        <v>0</v>
      </c>
      <c r="CF45" s="47">
        <f t="shared" si="71"/>
        <v>0</v>
      </c>
      <c r="CG45" s="47">
        <f t="shared" si="71"/>
        <v>0</v>
      </c>
      <c r="CH45" s="47">
        <f t="shared" si="71"/>
        <v>0</v>
      </c>
      <c r="CI45" s="47">
        <f t="shared" si="71"/>
        <v>0</v>
      </c>
      <c r="CL45" s="32"/>
      <c r="CM45" s="32"/>
      <c r="CN45" s="32"/>
      <c r="CO45" s="32"/>
      <c r="CP45" s="32"/>
      <c r="CQ45" s="32"/>
      <c r="CR45" s="32"/>
    </row>
    <row r="46" spans="1:96" ht="19.899999999999999" hidden="1" customHeight="1">
      <c r="A46" s="74"/>
      <c r="B46" s="157"/>
      <c r="C46" s="158"/>
      <c r="D46" s="159"/>
      <c r="E46" s="258"/>
      <c r="F46" s="239"/>
      <c r="G46" s="259"/>
      <c r="H46" s="162"/>
      <c r="I46" s="163"/>
      <c r="J46" s="163"/>
      <c r="K46" s="163"/>
      <c r="L46" s="164"/>
      <c r="M46" s="165"/>
      <c r="N46" s="165"/>
      <c r="O46" s="165"/>
      <c r="P46" s="165"/>
      <c r="Q46" s="166"/>
      <c r="R46" s="167"/>
      <c r="S46" s="168"/>
      <c r="T46" s="54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45"/>
      <c r="AJ46" s="169">
        <f>IF(E47="일급",8*AL46,32-COUNTBLANK(T46:AI47))</f>
        <v>0</v>
      </c>
      <c r="AK46" s="169"/>
      <c r="AL46" s="181">
        <f>SUM(T46:AI47)</f>
        <v>0</v>
      </c>
      <c r="AM46" s="275">
        <f>IF(E47="일급",AL46*Q46,IF(E47="시급",Q46*AJ46,0))</f>
        <v>0</v>
      </c>
      <c r="AN46" s="275"/>
      <c r="AO46" s="275"/>
      <c r="AP46" s="275"/>
      <c r="AQ46" s="186"/>
      <c r="AR46" s="186"/>
      <c r="AS46" s="187"/>
      <c r="AT46" s="188">
        <f>IF(BC46&lt;1000, 0, BC46)</f>
        <v>0</v>
      </c>
      <c r="AU46" s="186"/>
      <c r="AV46" s="186"/>
      <c r="AW46" s="189">
        <f>IF(AM46="",0,AM46-(AT47+AT46+AQ46+AQ47+AM47))</f>
        <v>0</v>
      </c>
      <c r="AX46" s="190"/>
      <c r="AY46" s="190"/>
      <c r="AZ46" s="191"/>
      <c r="BA46" s="195"/>
      <c r="BB46" s="195"/>
      <c r="BC46" s="46">
        <f>SUM(BD46:BS47)</f>
        <v>0</v>
      </c>
      <c r="BD46" s="46">
        <f t="shared" ref="BD46:BS46" si="72">IF($Q46*T46&gt;150000, ROUNDDOWN(($Q46*T46-150000)*6%*45%,-1),0)</f>
        <v>0</v>
      </c>
      <c r="BE46" s="46">
        <f t="shared" si="72"/>
        <v>0</v>
      </c>
      <c r="BF46" s="46">
        <f t="shared" si="72"/>
        <v>0</v>
      </c>
      <c r="BG46" s="46">
        <f t="shared" si="72"/>
        <v>0</v>
      </c>
      <c r="BH46" s="46">
        <f t="shared" si="72"/>
        <v>0</v>
      </c>
      <c r="BI46" s="46">
        <f t="shared" si="72"/>
        <v>0</v>
      </c>
      <c r="BJ46" s="46">
        <f t="shared" si="72"/>
        <v>0</v>
      </c>
      <c r="BK46" s="46">
        <f t="shared" si="72"/>
        <v>0</v>
      </c>
      <c r="BL46" s="46">
        <f t="shared" si="72"/>
        <v>0</v>
      </c>
      <c r="BM46" s="46">
        <f t="shared" si="72"/>
        <v>0</v>
      </c>
      <c r="BN46" s="46">
        <f t="shared" si="72"/>
        <v>0</v>
      </c>
      <c r="BO46" s="46">
        <f t="shared" si="72"/>
        <v>0</v>
      </c>
      <c r="BP46" s="46">
        <f t="shared" si="72"/>
        <v>0</v>
      </c>
      <c r="BQ46" s="46">
        <f t="shared" si="72"/>
        <v>0</v>
      </c>
      <c r="BR46" s="46">
        <f t="shared" si="72"/>
        <v>0</v>
      </c>
      <c r="BS46" s="46">
        <f t="shared" si="72"/>
        <v>0</v>
      </c>
      <c r="BT46" s="47">
        <f t="shared" ref="BT46:CI46" si="73">IF($Q46*T46&gt;150000, ROUNDDOWN(($Q46*T46-150000)*6%*45%*10%,-1),0)</f>
        <v>0</v>
      </c>
      <c r="BU46" s="47">
        <f t="shared" si="73"/>
        <v>0</v>
      </c>
      <c r="BV46" s="47">
        <f t="shared" si="73"/>
        <v>0</v>
      </c>
      <c r="BW46" s="47">
        <f t="shared" si="73"/>
        <v>0</v>
      </c>
      <c r="BX46" s="47">
        <f t="shared" si="73"/>
        <v>0</v>
      </c>
      <c r="BY46" s="47">
        <f t="shared" si="73"/>
        <v>0</v>
      </c>
      <c r="BZ46" s="47">
        <f t="shared" si="73"/>
        <v>0</v>
      </c>
      <c r="CA46" s="47">
        <f t="shared" si="73"/>
        <v>0</v>
      </c>
      <c r="CB46" s="47">
        <f t="shared" si="73"/>
        <v>0</v>
      </c>
      <c r="CC46" s="47">
        <f t="shared" si="73"/>
        <v>0</v>
      </c>
      <c r="CD46" s="47">
        <f t="shared" si="73"/>
        <v>0</v>
      </c>
      <c r="CE46" s="47">
        <f t="shared" si="73"/>
        <v>0</v>
      </c>
      <c r="CF46" s="47">
        <f t="shared" si="73"/>
        <v>0</v>
      </c>
      <c r="CG46" s="47">
        <f t="shared" si="73"/>
        <v>0</v>
      </c>
      <c r="CH46" s="47">
        <f t="shared" si="73"/>
        <v>0</v>
      </c>
      <c r="CI46" s="47">
        <f t="shared" si="73"/>
        <v>0</v>
      </c>
      <c r="CL46" s="32" t="str">
        <f>IF(LEN(TRIM(H46))=13,LEFT(H46,6)&amp;"-"&amp;RIGHT(H46,7),TRIM(H46))</f>
        <v/>
      </c>
      <c r="CM46" s="32" t="str">
        <f>IF(MID(CL46,8,1)="3", "20", IF(MID(CL46,8,1)="4", "20", "19")) &amp; LEFT(CL46, 2) &amp; "-" &amp; MID(H46,3,2) &amp; "-" &amp; MID(H46, 5,2)</f>
        <v>19--</v>
      </c>
      <c r="CN46" s="32" t="s">
        <v>47</v>
      </c>
      <c r="CO46" s="48">
        <f>DATE(YEAR(DATEVALUE(CN46)),MONTH(DATEVALUE(CN46))+1,0)</f>
        <v>39844</v>
      </c>
      <c r="CP46" s="48" t="e">
        <f>DATE(YEAR(DATEVALUE(CN46)),MONTH(DATEVALUE(CM46)),DAY(DATEVALUE(CM46)))</f>
        <v>#VALUE!</v>
      </c>
      <c r="CQ46" s="32" t="e">
        <f>IF(CP46&lt;=CO46, YEAR(CO46)-YEAR(CM46), YEAR(CO46)-YEAR(CM46)-1)</f>
        <v>#VALUE!</v>
      </c>
      <c r="CR46" s="32">
        <f>IF(AM46="",0,IF(AM46=0,0,IF(CQ46&lt;64,ROUNDDOWN((AM46/1000)*4.5,-1),0)))</f>
        <v>0</v>
      </c>
    </row>
    <row r="47" spans="1:96" ht="19.899999999999999" hidden="1" customHeight="1">
      <c r="A47" s="75"/>
      <c r="B47" s="171"/>
      <c r="C47" s="172"/>
      <c r="D47" s="173"/>
      <c r="E47" s="174"/>
      <c r="F47" s="175"/>
      <c r="G47" s="176"/>
      <c r="H47" s="203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5"/>
      <c r="T47" s="56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1"/>
      <c r="AJ47" s="202"/>
      <c r="AK47" s="202"/>
      <c r="AL47" s="182"/>
      <c r="AM47" s="206">
        <f>IF(AM46="",0,ROUNDDOWN((AM46/1000)*9,-1))</f>
        <v>0</v>
      </c>
      <c r="AN47" s="207"/>
      <c r="AO47" s="207"/>
      <c r="AP47" s="208"/>
      <c r="AQ47" s="197"/>
      <c r="AR47" s="197"/>
      <c r="AS47" s="198"/>
      <c r="AT47" s="199">
        <f>IF(AT46=0,0,BC47)</f>
        <v>0</v>
      </c>
      <c r="AU47" s="200"/>
      <c r="AV47" s="201"/>
      <c r="AW47" s="192"/>
      <c r="AX47" s="193"/>
      <c r="AY47" s="193"/>
      <c r="AZ47" s="194"/>
      <c r="BA47" s="195"/>
      <c r="BB47" s="195"/>
      <c r="BC47" s="46">
        <f>SUM(BT46:CI47)</f>
        <v>0</v>
      </c>
      <c r="BD47" s="46">
        <f t="shared" ref="BD47:BS47" si="74">IF($Q46*T47&gt;150000, ROUNDDOWN(($Q46*T47-150000)*6%*45%,-1),0)</f>
        <v>0</v>
      </c>
      <c r="BE47" s="46">
        <f t="shared" si="74"/>
        <v>0</v>
      </c>
      <c r="BF47" s="46">
        <f t="shared" si="74"/>
        <v>0</v>
      </c>
      <c r="BG47" s="46">
        <f t="shared" si="74"/>
        <v>0</v>
      </c>
      <c r="BH47" s="46">
        <f t="shared" si="74"/>
        <v>0</v>
      </c>
      <c r="BI47" s="46">
        <f t="shared" si="74"/>
        <v>0</v>
      </c>
      <c r="BJ47" s="46">
        <f t="shared" si="74"/>
        <v>0</v>
      </c>
      <c r="BK47" s="46">
        <f t="shared" si="74"/>
        <v>0</v>
      </c>
      <c r="BL47" s="46">
        <f t="shared" si="74"/>
        <v>0</v>
      </c>
      <c r="BM47" s="46">
        <f t="shared" si="74"/>
        <v>0</v>
      </c>
      <c r="BN47" s="46">
        <f t="shared" si="74"/>
        <v>0</v>
      </c>
      <c r="BO47" s="46">
        <f t="shared" si="74"/>
        <v>0</v>
      </c>
      <c r="BP47" s="46">
        <f t="shared" si="74"/>
        <v>0</v>
      </c>
      <c r="BQ47" s="46">
        <f t="shared" si="74"/>
        <v>0</v>
      </c>
      <c r="BR47" s="46">
        <f t="shared" si="74"/>
        <v>0</v>
      </c>
      <c r="BS47" s="46">
        <f t="shared" si="74"/>
        <v>0</v>
      </c>
      <c r="BT47" s="47">
        <f t="shared" ref="BT47:CI47" si="75">IF($Q46*T47&gt;150000, ROUNDDOWN(($Q46*T47-150000)*6%*45%*10%,-1),0)</f>
        <v>0</v>
      </c>
      <c r="BU47" s="47">
        <f t="shared" si="75"/>
        <v>0</v>
      </c>
      <c r="BV47" s="47">
        <f t="shared" si="75"/>
        <v>0</v>
      </c>
      <c r="BW47" s="47">
        <f t="shared" si="75"/>
        <v>0</v>
      </c>
      <c r="BX47" s="47">
        <f t="shared" si="75"/>
        <v>0</v>
      </c>
      <c r="BY47" s="47">
        <f t="shared" si="75"/>
        <v>0</v>
      </c>
      <c r="BZ47" s="47">
        <f t="shared" si="75"/>
        <v>0</v>
      </c>
      <c r="CA47" s="47">
        <f t="shared" si="75"/>
        <v>0</v>
      </c>
      <c r="CB47" s="47">
        <f t="shared" si="75"/>
        <v>0</v>
      </c>
      <c r="CC47" s="47">
        <f t="shared" si="75"/>
        <v>0</v>
      </c>
      <c r="CD47" s="47">
        <f t="shared" si="75"/>
        <v>0</v>
      </c>
      <c r="CE47" s="47">
        <f t="shared" si="75"/>
        <v>0</v>
      </c>
      <c r="CF47" s="47">
        <f t="shared" si="75"/>
        <v>0</v>
      </c>
      <c r="CG47" s="47">
        <f t="shared" si="75"/>
        <v>0</v>
      </c>
      <c r="CH47" s="47">
        <f t="shared" si="75"/>
        <v>0</v>
      </c>
      <c r="CI47" s="47">
        <f t="shared" si="75"/>
        <v>0</v>
      </c>
      <c r="CL47" s="32"/>
      <c r="CM47" s="32"/>
      <c r="CN47" s="32"/>
      <c r="CO47" s="32"/>
      <c r="CP47" s="32"/>
      <c r="CQ47" s="32"/>
      <c r="CR47" s="32"/>
    </row>
    <row r="48" spans="1:96" ht="19.899999999999999" hidden="1" customHeight="1">
      <c r="A48" s="74"/>
      <c r="B48" s="157"/>
      <c r="C48" s="158"/>
      <c r="D48" s="159"/>
      <c r="E48" s="258"/>
      <c r="F48" s="239"/>
      <c r="G48" s="259"/>
      <c r="H48" s="162"/>
      <c r="I48" s="163"/>
      <c r="J48" s="163"/>
      <c r="K48" s="163"/>
      <c r="L48" s="164"/>
      <c r="M48" s="165"/>
      <c r="N48" s="165"/>
      <c r="O48" s="165"/>
      <c r="P48" s="165"/>
      <c r="Q48" s="166"/>
      <c r="R48" s="167"/>
      <c r="S48" s="168"/>
      <c r="T48" s="54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45"/>
      <c r="AJ48" s="169">
        <f>IF(E49="일급",8*AL48,32-COUNTBLANK(T48:AI49))</f>
        <v>0</v>
      </c>
      <c r="AK48" s="169"/>
      <c r="AL48" s="181">
        <f>SUM(T48:AI49)</f>
        <v>0</v>
      </c>
      <c r="AM48" s="275">
        <f>IF(E49="일급",AL48*Q48,IF(E49="시급",Q48*AJ48,0))</f>
        <v>0</v>
      </c>
      <c r="AN48" s="275"/>
      <c r="AO48" s="275"/>
      <c r="AP48" s="275"/>
      <c r="AQ48" s="186"/>
      <c r="AR48" s="186"/>
      <c r="AS48" s="187"/>
      <c r="AT48" s="188">
        <f>IF(BC48&lt;1000, 0, BC48)</f>
        <v>0</v>
      </c>
      <c r="AU48" s="186"/>
      <c r="AV48" s="186"/>
      <c r="AW48" s="189">
        <f>IF(AM48="",0,AM48-(AT49+AT48+AQ48+AQ49+AM49))</f>
        <v>0</v>
      </c>
      <c r="AX48" s="190"/>
      <c r="AY48" s="190"/>
      <c r="AZ48" s="191"/>
      <c r="BA48" s="195"/>
      <c r="BB48" s="195"/>
      <c r="BC48" s="46">
        <f>SUM(BD48:BS49)</f>
        <v>0</v>
      </c>
      <c r="BD48" s="46">
        <f t="shared" ref="BD48:BS48" si="76">IF($Q48*T48&gt;150000, ROUNDDOWN(($Q48*T48-150000)*6%*45%,-1),0)</f>
        <v>0</v>
      </c>
      <c r="BE48" s="46">
        <f t="shared" si="76"/>
        <v>0</v>
      </c>
      <c r="BF48" s="46">
        <f t="shared" si="76"/>
        <v>0</v>
      </c>
      <c r="BG48" s="46">
        <f t="shared" si="76"/>
        <v>0</v>
      </c>
      <c r="BH48" s="46">
        <f t="shared" si="76"/>
        <v>0</v>
      </c>
      <c r="BI48" s="46">
        <f t="shared" si="76"/>
        <v>0</v>
      </c>
      <c r="BJ48" s="46">
        <f t="shared" si="76"/>
        <v>0</v>
      </c>
      <c r="BK48" s="46">
        <f t="shared" si="76"/>
        <v>0</v>
      </c>
      <c r="BL48" s="46">
        <f t="shared" si="76"/>
        <v>0</v>
      </c>
      <c r="BM48" s="46">
        <f t="shared" si="76"/>
        <v>0</v>
      </c>
      <c r="BN48" s="46">
        <f t="shared" si="76"/>
        <v>0</v>
      </c>
      <c r="BO48" s="46">
        <f t="shared" si="76"/>
        <v>0</v>
      </c>
      <c r="BP48" s="46">
        <f t="shared" si="76"/>
        <v>0</v>
      </c>
      <c r="BQ48" s="46">
        <f t="shared" si="76"/>
        <v>0</v>
      </c>
      <c r="BR48" s="46">
        <f t="shared" si="76"/>
        <v>0</v>
      </c>
      <c r="BS48" s="46">
        <f t="shared" si="76"/>
        <v>0</v>
      </c>
      <c r="BT48" s="47">
        <f t="shared" ref="BT48:CI48" si="77">IF($Q48*T48&gt;150000, ROUNDDOWN(($Q48*T48-150000)*6%*45%*10%,-1),0)</f>
        <v>0</v>
      </c>
      <c r="BU48" s="47">
        <f t="shared" si="77"/>
        <v>0</v>
      </c>
      <c r="BV48" s="47">
        <f t="shared" si="77"/>
        <v>0</v>
      </c>
      <c r="BW48" s="47">
        <f t="shared" si="77"/>
        <v>0</v>
      </c>
      <c r="BX48" s="47">
        <f t="shared" si="77"/>
        <v>0</v>
      </c>
      <c r="BY48" s="47">
        <f t="shared" si="77"/>
        <v>0</v>
      </c>
      <c r="BZ48" s="47">
        <f t="shared" si="77"/>
        <v>0</v>
      </c>
      <c r="CA48" s="47">
        <f t="shared" si="77"/>
        <v>0</v>
      </c>
      <c r="CB48" s="47">
        <f t="shared" si="77"/>
        <v>0</v>
      </c>
      <c r="CC48" s="47">
        <f t="shared" si="77"/>
        <v>0</v>
      </c>
      <c r="CD48" s="47">
        <f t="shared" si="77"/>
        <v>0</v>
      </c>
      <c r="CE48" s="47">
        <f t="shared" si="77"/>
        <v>0</v>
      </c>
      <c r="CF48" s="47">
        <f t="shared" si="77"/>
        <v>0</v>
      </c>
      <c r="CG48" s="47">
        <f t="shared" si="77"/>
        <v>0</v>
      </c>
      <c r="CH48" s="47">
        <f t="shared" si="77"/>
        <v>0</v>
      </c>
      <c r="CI48" s="47">
        <f t="shared" si="77"/>
        <v>0</v>
      </c>
      <c r="CL48" s="32" t="str">
        <f>IF(LEN(TRIM(H48))=13,LEFT(H48,6)&amp;"-"&amp;RIGHT(H48,7),TRIM(H48))</f>
        <v/>
      </c>
      <c r="CM48" s="32" t="str">
        <f>IF(MID(CL48,8,1)="3", "20", IF(MID(CL48,8,1)="4", "20", "19")) &amp; LEFT(CL48, 2) &amp; "-" &amp; MID(H48,3,2) &amp; "-" &amp; MID(H48, 5,2)</f>
        <v>19--</v>
      </c>
      <c r="CN48" s="32" t="s">
        <v>47</v>
      </c>
      <c r="CO48" s="48">
        <f>DATE(YEAR(DATEVALUE(CN48)),MONTH(DATEVALUE(CN48))+1,0)</f>
        <v>39844</v>
      </c>
      <c r="CP48" s="48" t="e">
        <f>DATE(YEAR(DATEVALUE(CN48)),MONTH(DATEVALUE(CM48)),DAY(DATEVALUE(CM48)))</f>
        <v>#VALUE!</v>
      </c>
      <c r="CQ48" s="32" t="e">
        <f>IF(CP48&lt;=CO48, YEAR(CO48)-YEAR(CM48), YEAR(CO48)-YEAR(CM48)-1)</f>
        <v>#VALUE!</v>
      </c>
      <c r="CR48" s="32">
        <f>IF(AM48="",0,IF(AM48=0,0,IF(CQ48&lt;64,ROUNDDOWN((AM48/1000)*4.5,-1),0)))</f>
        <v>0</v>
      </c>
    </row>
    <row r="49" spans="1:96" ht="19.899999999999999" hidden="1" customHeight="1">
      <c r="A49" s="75"/>
      <c r="B49" s="171"/>
      <c r="C49" s="172"/>
      <c r="D49" s="173"/>
      <c r="E49" s="174"/>
      <c r="F49" s="175"/>
      <c r="G49" s="176"/>
      <c r="H49" s="203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5"/>
      <c r="T49" s="56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1"/>
      <c r="AJ49" s="202"/>
      <c r="AK49" s="202"/>
      <c r="AL49" s="182"/>
      <c r="AM49" s="206">
        <f>IF(AM48="",0,ROUNDDOWN((AM48/1000)*9,-1))</f>
        <v>0</v>
      </c>
      <c r="AN49" s="207"/>
      <c r="AO49" s="207"/>
      <c r="AP49" s="208"/>
      <c r="AQ49" s="197"/>
      <c r="AR49" s="197"/>
      <c r="AS49" s="198"/>
      <c r="AT49" s="199">
        <f>IF(AT48=0,0,BC49)</f>
        <v>0</v>
      </c>
      <c r="AU49" s="200"/>
      <c r="AV49" s="201"/>
      <c r="AW49" s="192"/>
      <c r="AX49" s="193"/>
      <c r="AY49" s="193"/>
      <c r="AZ49" s="194"/>
      <c r="BA49" s="195"/>
      <c r="BB49" s="195"/>
      <c r="BC49" s="46">
        <f>SUM(BT48:CI49)</f>
        <v>0</v>
      </c>
      <c r="BD49" s="46">
        <f t="shared" ref="BD49:BS49" si="78">IF($Q48*T49&gt;150000, ROUNDDOWN(($Q48*T49-150000)*6%*45%,-1),0)</f>
        <v>0</v>
      </c>
      <c r="BE49" s="46">
        <f t="shared" si="78"/>
        <v>0</v>
      </c>
      <c r="BF49" s="46">
        <f t="shared" si="78"/>
        <v>0</v>
      </c>
      <c r="BG49" s="46">
        <f t="shared" si="78"/>
        <v>0</v>
      </c>
      <c r="BH49" s="46">
        <f t="shared" si="78"/>
        <v>0</v>
      </c>
      <c r="BI49" s="46">
        <f t="shared" si="78"/>
        <v>0</v>
      </c>
      <c r="BJ49" s="46">
        <f t="shared" si="78"/>
        <v>0</v>
      </c>
      <c r="BK49" s="46">
        <f t="shared" si="78"/>
        <v>0</v>
      </c>
      <c r="BL49" s="46">
        <f t="shared" si="78"/>
        <v>0</v>
      </c>
      <c r="BM49" s="46">
        <f t="shared" si="78"/>
        <v>0</v>
      </c>
      <c r="BN49" s="46">
        <f t="shared" si="78"/>
        <v>0</v>
      </c>
      <c r="BO49" s="46">
        <f t="shared" si="78"/>
        <v>0</v>
      </c>
      <c r="BP49" s="46">
        <f t="shared" si="78"/>
        <v>0</v>
      </c>
      <c r="BQ49" s="46">
        <f t="shared" si="78"/>
        <v>0</v>
      </c>
      <c r="BR49" s="46">
        <f t="shared" si="78"/>
        <v>0</v>
      </c>
      <c r="BS49" s="46">
        <f t="shared" si="78"/>
        <v>0</v>
      </c>
      <c r="BT49" s="47">
        <f t="shared" ref="BT49:CI49" si="79">IF($Q48*T49&gt;150000, ROUNDDOWN(($Q48*T49-150000)*6%*45%*10%,-1),0)</f>
        <v>0</v>
      </c>
      <c r="BU49" s="47">
        <f t="shared" si="79"/>
        <v>0</v>
      </c>
      <c r="BV49" s="47">
        <f t="shared" si="79"/>
        <v>0</v>
      </c>
      <c r="BW49" s="47">
        <f t="shared" si="79"/>
        <v>0</v>
      </c>
      <c r="BX49" s="47">
        <f t="shared" si="79"/>
        <v>0</v>
      </c>
      <c r="BY49" s="47">
        <f t="shared" si="79"/>
        <v>0</v>
      </c>
      <c r="BZ49" s="47">
        <f t="shared" si="79"/>
        <v>0</v>
      </c>
      <c r="CA49" s="47">
        <f t="shared" si="79"/>
        <v>0</v>
      </c>
      <c r="CB49" s="47">
        <f t="shared" si="79"/>
        <v>0</v>
      </c>
      <c r="CC49" s="47">
        <f t="shared" si="79"/>
        <v>0</v>
      </c>
      <c r="CD49" s="47">
        <f t="shared" si="79"/>
        <v>0</v>
      </c>
      <c r="CE49" s="47">
        <f t="shared" si="79"/>
        <v>0</v>
      </c>
      <c r="CF49" s="47">
        <f t="shared" si="79"/>
        <v>0</v>
      </c>
      <c r="CG49" s="47">
        <f t="shared" si="79"/>
        <v>0</v>
      </c>
      <c r="CH49" s="47">
        <f t="shared" si="79"/>
        <v>0</v>
      </c>
      <c r="CI49" s="47">
        <f t="shared" si="79"/>
        <v>0</v>
      </c>
      <c r="CL49" s="32"/>
      <c r="CM49" s="32"/>
      <c r="CN49" s="32"/>
      <c r="CO49" s="32"/>
      <c r="CP49" s="32"/>
      <c r="CQ49" s="32"/>
      <c r="CR49" s="32"/>
    </row>
    <row r="50" spans="1:96" ht="19.899999999999999" hidden="1" customHeight="1">
      <c r="A50" s="74"/>
      <c r="B50" s="157"/>
      <c r="C50" s="158"/>
      <c r="D50" s="159"/>
      <c r="E50" s="258"/>
      <c r="F50" s="239"/>
      <c r="G50" s="259"/>
      <c r="H50" s="162"/>
      <c r="I50" s="163"/>
      <c r="J50" s="163"/>
      <c r="K50" s="163"/>
      <c r="L50" s="164"/>
      <c r="M50" s="165"/>
      <c r="N50" s="165"/>
      <c r="O50" s="165"/>
      <c r="P50" s="165"/>
      <c r="Q50" s="166"/>
      <c r="R50" s="167"/>
      <c r="S50" s="168"/>
      <c r="T50" s="54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45"/>
      <c r="AJ50" s="169">
        <f>IF(E51="일급",8*AL50,32-COUNTBLANK(T50:AI51))</f>
        <v>0</v>
      </c>
      <c r="AK50" s="169"/>
      <c r="AL50" s="181">
        <f>SUM(T50:AI51)</f>
        <v>0</v>
      </c>
      <c r="AM50" s="275">
        <f>IF(E51="일급",AL50*Q50,IF(E51="시급",Q50*AJ50,0))</f>
        <v>0</v>
      </c>
      <c r="AN50" s="275"/>
      <c r="AO50" s="275"/>
      <c r="AP50" s="275"/>
      <c r="AQ50" s="186"/>
      <c r="AR50" s="186"/>
      <c r="AS50" s="187"/>
      <c r="AT50" s="188">
        <f>IF(BC50&lt;1000, 0, BC50)</f>
        <v>0</v>
      </c>
      <c r="AU50" s="186"/>
      <c r="AV50" s="186"/>
      <c r="AW50" s="189">
        <f>IF(AM50="",0,AM50-(AT51+AT50+AQ50+AQ51+AM51))</f>
        <v>0</v>
      </c>
      <c r="AX50" s="190"/>
      <c r="AY50" s="190"/>
      <c r="AZ50" s="191"/>
      <c r="BA50" s="195"/>
      <c r="BB50" s="195"/>
      <c r="BC50" s="46">
        <f>SUM(BD50:BS51)</f>
        <v>0</v>
      </c>
      <c r="BD50" s="46">
        <f t="shared" ref="BD50:BS50" si="80">IF($Q50*T50&gt;100000, ROUNDDOWN(($Q50*T50-100000)*6%*45%,-1),0)</f>
        <v>0</v>
      </c>
      <c r="BE50" s="46">
        <f t="shared" si="80"/>
        <v>0</v>
      </c>
      <c r="BF50" s="46">
        <f t="shared" si="80"/>
        <v>0</v>
      </c>
      <c r="BG50" s="46">
        <f t="shared" si="80"/>
        <v>0</v>
      </c>
      <c r="BH50" s="46">
        <f t="shared" si="80"/>
        <v>0</v>
      </c>
      <c r="BI50" s="46">
        <f t="shared" si="80"/>
        <v>0</v>
      </c>
      <c r="BJ50" s="46">
        <f t="shared" si="80"/>
        <v>0</v>
      </c>
      <c r="BK50" s="46">
        <f t="shared" si="80"/>
        <v>0</v>
      </c>
      <c r="BL50" s="46">
        <f t="shared" si="80"/>
        <v>0</v>
      </c>
      <c r="BM50" s="46">
        <f t="shared" si="80"/>
        <v>0</v>
      </c>
      <c r="BN50" s="46">
        <f t="shared" si="80"/>
        <v>0</v>
      </c>
      <c r="BO50" s="46">
        <f t="shared" si="80"/>
        <v>0</v>
      </c>
      <c r="BP50" s="46">
        <f t="shared" si="80"/>
        <v>0</v>
      </c>
      <c r="BQ50" s="46">
        <f t="shared" si="80"/>
        <v>0</v>
      </c>
      <c r="BR50" s="46">
        <f t="shared" si="80"/>
        <v>0</v>
      </c>
      <c r="BS50" s="46">
        <f t="shared" si="80"/>
        <v>0</v>
      </c>
      <c r="BT50" s="46">
        <f t="shared" ref="BT50:CI50" si="81">IF($Q50*T50&gt;100000, ROUNDDOWN(($Q50*T50-100000)*6%*45%*10%,-1),0)</f>
        <v>0</v>
      </c>
      <c r="BU50" s="46">
        <f t="shared" si="81"/>
        <v>0</v>
      </c>
      <c r="BV50" s="46">
        <f t="shared" si="81"/>
        <v>0</v>
      </c>
      <c r="BW50" s="46">
        <f t="shared" si="81"/>
        <v>0</v>
      </c>
      <c r="BX50" s="46">
        <f t="shared" si="81"/>
        <v>0</v>
      </c>
      <c r="BY50" s="46">
        <f t="shared" si="81"/>
        <v>0</v>
      </c>
      <c r="BZ50" s="46">
        <f t="shared" si="81"/>
        <v>0</v>
      </c>
      <c r="CA50" s="46">
        <f t="shared" si="81"/>
        <v>0</v>
      </c>
      <c r="CB50" s="46">
        <f t="shared" si="81"/>
        <v>0</v>
      </c>
      <c r="CC50" s="46">
        <f t="shared" si="81"/>
        <v>0</v>
      </c>
      <c r="CD50" s="46">
        <f t="shared" si="81"/>
        <v>0</v>
      </c>
      <c r="CE50" s="46">
        <f t="shared" si="81"/>
        <v>0</v>
      </c>
      <c r="CF50" s="46">
        <f t="shared" si="81"/>
        <v>0</v>
      </c>
      <c r="CG50" s="46">
        <f t="shared" si="81"/>
        <v>0</v>
      </c>
      <c r="CH50" s="46">
        <f t="shared" si="81"/>
        <v>0</v>
      </c>
      <c r="CI50" s="46">
        <f t="shared" si="81"/>
        <v>0</v>
      </c>
      <c r="CL50" s="32" t="str">
        <f>IF(LEN(TRIM(H50))=13,LEFT(H50,6)&amp;"-"&amp;RIGHT(H50,7),TRIM(H50))</f>
        <v/>
      </c>
      <c r="CM50" s="32" t="str">
        <f>IF(MID(CL50,8,1)="3", "20", IF(MID(CL50,8,1)="4", "20", "19")) &amp; LEFT(CL50, 2) &amp; "-" &amp; MID(H50,3,2) &amp; "-" &amp; MID(H50, 5,2)</f>
        <v>19--</v>
      </c>
      <c r="CN50" s="32" t="s">
        <v>47</v>
      </c>
      <c r="CO50" s="48">
        <f>DATE(YEAR(DATEVALUE(CN50)),MONTH(DATEVALUE(CN50))+1,0)</f>
        <v>39844</v>
      </c>
      <c r="CP50" s="48" t="e">
        <f>DATE(YEAR(DATEVALUE(CN50)),MONTH(DATEVALUE(CM50)),DAY(DATEVALUE(CM50)))</f>
        <v>#VALUE!</v>
      </c>
      <c r="CQ50" s="32" t="e">
        <f>IF(CP50&lt;=CO50, YEAR(CO50)-YEAR(CM50), YEAR(CO50)-YEAR(CM50)-1)</f>
        <v>#VALUE!</v>
      </c>
      <c r="CR50" s="32">
        <f>IF(AM50="",0,IF(AM50=0,0,IF(CQ50&lt;64,ROUNDDOWN((AM50/1000)*4.5,-1),0)))</f>
        <v>0</v>
      </c>
    </row>
    <row r="51" spans="1:96" ht="19.899999999999999" hidden="1" customHeight="1">
      <c r="A51" s="75"/>
      <c r="B51" s="171"/>
      <c r="C51" s="172"/>
      <c r="D51" s="173"/>
      <c r="E51" s="174"/>
      <c r="F51" s="175"/>
      <c r="G51" s="176"/>
      <c r="H51" s="203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5"/>
      <c r="T51" s="56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1"/>
      <c r="AJ51" s="202"/>
      <c r="AK51" s="202"/>
      <c r="AL51" s="182"/>
      <c r="AM51" s="206">
        <f>IF(AM50="",0,ROUNDDOWN((AM50/1000)*9,-1))</f>
        <v>0</v>
      </c>
      <c r="AN51" s="207"/>
      <c r="AO51" s="207"/>
      <c r="AP51" s="208"/>
      <c r="AQ51" s="197"/>
      <c r="AR51" s="197"/>
      <c r="AS51" s="198"/>
      <c r="AT51" s="199">
        <f>IF(AT50=0,0,BC51)</f>
        <v>0</v>
      </c>
      <c r="AU51" s="200"/>
      <c r="AV51" s="201"/>
      <c r="AW51" s="192"/>
      <c r="AX51" s="193"/>
      <c r="AY51" s="193"/>
      <c r="AZ51" s="194"/>
      <c r="BA51" s="195"/>
      <c r="BB51" s="195"/>
      <c r="BC51" s="46">
        <f>SUM(BT50:CI51)</f>
        <v>0</v>
      </c>
      <c r="BD51" s="46">
        <f t="shared" ref="BD51:BS51" si="82">IF($Q50*T51&gt;100000, ROUNDDOWN(($Q50*T51-100000)*6%*45%,-1),0)</f>
        <v>0</v>
      </c>
      <c r="BE51" s="46">
        <f t="shared" si="82"/>
        <v>0</v>
      </c>
      <c r="BF51" s="46">
        <f t="shared" si="82"/>
        <v>0</v>
      </c>
      <c r="BG51" s="46">
        <f t="shared" si="82"/>
        <v>0</v>
      </c>
      <c r="BH51" s="46">
        <f t="shared" si="82"/>
        <v>0</v>
      </c>
      <c r="BI51" s="46">
        <f t="shared" si="82"/>
        <v>0</v>
      </c>
      <c r="BJ51" s="46">
        <f t="shared" si="82"/>
        <v>0</v>
      </c>
      <c r="BK51" s="46">
        <f t="shared" si="82"/>
        <v>0</v>
      </c>
      <c r="BL51" s="46">
        <f t="shared" si="82"/>
        <v>0</v>
      </c>
      <c r="BM51" s="46">
        <f t="shared" si="82"/>
        <v>0</v>
      </c>
      <c r="BN51" s="46">
        <f t="shared" si="82"/>
        <v>0</v>
      </c>
      <c r="BO51" s="46">
        <f t="shared" si="82"/>
        <v>0</v>
      </c>
      <c r="BP51" s="46">
        <f t="shared" si="82"/>
        <v>0</v>
      </c>
      <c r="BQ51" s="46">
        <f t="shared" si="82"/>
        <v>0</v>
      </c>
      <c r="BR51" s="46">
        <f t="shared" si="82"/>
        <v>0</v>
      </c>
      <c r="BS51" s="46">
        <f t="shared" si="82"/>
        <v>0</v>
      </c>
      <c r="BT51" s="46">
        <f t="shared" ref="BT51:CI51" si="83">IF($Q50*T51&gt;100000, ROUNDDOWN(($Q50*T51-100000)*6%*45%*10%,-1),0)</f>
        <v>0</v>
      </c>
      <c r="BU51" s="46">
        <f t="shared" si="83"/>
        <v>0</v>
      </c>
      <c r="BV51" s="46">
        <f t="shared" si="83"/>
        <v>0</v>
      </c>
      <c r="BW51" s="46">
        <f t="shared" si="83"/>
        <v>0</v>
      </c>
      <c r="BX51" s="46">
        <f t="shared" si="83"/>
        <v>0</v>
      </c>
      <c r="BY51" s="46">
        <f t="shared" si="83"/>
        <v>0</v>
      </c>
      <c r="BZ51" s="46">
        <f t="shared" si="83"/>
        <v>0</v>
      </c>
      <c r="CA51" s="46">
        <f t="shared" si="83"/>
        <v>0</v>
      </c>
      <c r="CB51" s="46">
        <f t="shared" si="83"/>
        <v>0</v>
      </c>
      <c r="CC51" s="46">
        <f t="shared" si="83"/>
        <v>0</v>
      </c>
      <c r="CD51" s="46">
        <f t="shared" si="83"/>
        <v>0</v>
      </c>
      <c r="CE51" s="46">
        <f t="shared" si="83"/>
        <v>0</v>
      </c>
      <c r="CF51" s="46">
        <f t="shared" si="83"/>
        <v>0</v>
      </c>
      <c r="CG51" s="46">
        <f t="shared" si="83"/>
        <v>0</v>
      </c>
      <c r="CH51" s="46">
        <f t="shared" si="83"/>
        <v>0</v>
      </c>
      <c r="CI51" s="46">
        <f t="shared" si="83"/>
        <v>0</v>
      </c>
      <c r="CL51" s="32"/>
      <c r="CM51" s="32"/>
      <c r="CN51" s="32"/>
      <c r="CO51" s="32"/>
      <c r="CP51" s="32"/>
      <c r="CQ51" s="32"/>
      <c r="CR51" s="32"/>
    </row>
    <row r="52" spans="1:96" ht="19.899999999999999" hidden="1" customHeight="1">
      <c r="A52" s="74"/>
      <c r="B52" s="157"/>
      <c r="C52" s="158"/>
      <c r="D52" s="159"/>
      <c r="E52" s="258"/>
      <c r="F52" s="239"/>
      <c r="G52" s="259"/>
      <c r="H52" s="162"/>
      <c r="I52" s="163"/>
      <c r="J52" s="163"/>
      <c r="K52" s="163"/>
      <c r="L52" s="164"/>
      <c r="M52" s="165"/>
      <c r="N52" s="165"/>
      <c r="O52" s="165"/>
      <c r="P52" s="165"/>
      <c r="Q52" s="166"/>
      <c r="R52" s="167"/>
      <c r="S52" s="168"/>
      <c r="T52" s="54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45"/>
      <c r="AJ52" s="169">
        <f>IF(E53="일급",8*AL52,32-COUNTBLANK(T52:AI53))</f>
        <v>0</v>
      </c>
      <c r="AK52" s="169"/>
      <c r="AL52" s="181">
        <f>SUM(T52:AI53)</f>
        <v>0</v>
      </c>
      <c r="AM52" s="275">
        <f>IF(E53="일급",AL52*Q52,IF(E53="시급",Q52*AJ52,0))</f>
        <v>0</v>
      </c>
      <c r="AN52" s="275"/>
      <c r="AO52" s="275"/>
      <c r="AP52" s="275"/>
      <c r="AQ52" s="186"/>
      <c r="AR52" s="186"/>
      <c r="AS52" s="187"/>
      <c r="AT52" s="188">
        <f>IF(BC52&lt;1000, 0, BC52)</f>
        <v>0</v>
      </c>
      <c r="AU52" s="186"/>
      <c r="AV52" s="186"/>
      <c r="AW52" s="189">
        <f>IF(AM52="",0,AM52-(AT53+AT52+AQ52+AQ53+AM53))</f>
        <v>0</v>
      </c>
      <c r="AX52" s="190"/>
      <c r="AY52" s="190"/>
      <c r="AZ52" s="191"/>
      <c r="BA52" s="195"/>
      <c r="BB52" s="195"/>
      <c r="BC52" s="46">
        <f>SUM(BD52:BS53)</f>
        <v>0</v>
      </c>
      <c r="BD52" s="46">
        <f t="shared" ref="BD52:BS52" si="84">IF($Q52*T52&gt;100000, ROUNDDOWN(($Q52*T52-100000)*6%*45%,-1),0)</f>
        <v>0</v>
      </c>
      <c r="BE52" s="46">
        <f t="shared" si="84"/>
        <v>0</v>
      </c>
      <c r="BF52" s="46">
        <f t="shared" si="84"/>
        <v>0</v>
      </c>
      <c r="BG52" s="46">
        <f t="shared" si="84"/>
        <v>0</v>
      </c>
      <c r="BH52" s="46">
        <f t="shared" si="84"/>
        <v>0</v>
      </c>
      <c r="BI52" s="46">
        <f t="shared" si="84"/>
        <v>0</v>
      </c>
      <c r="BJ52" s="46">
        <f t="shared" si="84"/>
        <v>0</v>
      </c>
      <c r="BK52" s="46">
        <f t="shared" si="84"/>
        <v>0</v>
      </c>
      <c r="BL52" s="46">
        <f t="shared" si="84"/>
        <v>0</v>
      </c>
      <c r="BM52" s="46">
        <f t="shared" si="84"/>
        <v>0</v>
      </c>
      <c r="BN52" s="46">
        <f t="shared" si="84"/>
        <v>0</v>
      </c>
      <c r="BO52" s="46">
        <f t="shared" si="84"/>
        <v>0</v>
      </c>
      <c r="BP52" s="46">
        <f t="shared" si="84"/>
        <v>0</v>
      </c>
      <c r="BQ52" s="46">
        <f t="shared" si="84"/>
        <v>0</v>
      </c>
      <c r="BR52" s="46">
        <f t="shared" si="84"/>
        <v>0</v>
      </c>
      <c r="BS52" s="46">
        <f t="shared" si="84"/>
        <v>0</v>
      </c>
      <c r="BT52" s="46">
        <f t="shared" ref="BT52:CI52" si="85">IF($Q52*T52&gt;100000, ROUNDDOWN(($Q52*T52-100000)*6%*45%*10%,-1),0)</f>
        <v>0</v>
      </c>
      <c r="BU52" s="46">
        <f t="shared" si="85"/>
        <v>0</v>
      </c>
      <c r="BV52" s="46">
        <f t="shared" si="85"/>
        <v>0</v>
      </c>
      <c r="BW52" s="46">
        <f t="shared" si="85"/>
        <v>0</v>
      </c>
      <c r="BX52" s="46">
        <f t="shared" si="85"/>
        <v>0</v>
      </c>
      <c r="BY52" s="46">
        <f t="shared" si="85"/>
        <v>0</v>
      </c>
      <c r="BZ52" s="46">
        <f t="shared" si="85"/>
        <v>0</v>
      </c>
      <c r="CA52" s="46">
        <f t="shared" si="85"/>
        <v>0</v>
      </c>
      <c r="CB52" s="46">
        <f t="shared" si="85"/>
        <v>0</v>
      </c>
      <c r="CC52" s="46">
        <f t="shared" si="85"/>
        <v>0</v>
      </c>
      <c r="CD52" s="46">
        <f t="shared" si="85"/>
        <v>0</v>
      </c>
      <c r="CE52" s="46">
        <f t="shared" si="85"/>
        <v>0</v>
      </c>
      <c r="CF52" s="46">
        <f t="shared" si="85"/>
        <v>0</v>
      </c>
      <c r="CG52" s="46">
        <f t="shared" si="85"/>
        <v>0</v>
      </c>
      <c r="CH52" s="46">
        <f t="shared" si="85"/>
        <v>0</v>
      </c>
      <c r="CI52" s="46">
        <f t="shared" si="85"/>
        <v>0</v>
      </c>
      <c r="CL52" s="32" t="str">
        <f>IF(LEN(TRIM(H52))=13,LEFT(H52,6)&amp;"-"&amp;RIGHT(H52,7),TRIM(H52))</f>
        <v/>
      </c>
      <c r="CM52" s="32" t="str">
        <f>IF(MID(CL52,8,1)="3", "20", IF(MID(CL52,8,1)="4", "20", "19")) &amp; LEFT(CL52, 2) &amp; "-" &amp; MID(H52,3,2) &amp; "-" &amp; MID(H52, 5,2)</f>
        <v>19--</v>
      </c>
      <c r="CN52" s="32" t="s">
        <v>47</v>
      </c>
      <c r="CO52" s="48">
        <f>DATE(YEAR(DATEVALUE(CN52)),MONTH(DATEVALUE(CN52))+1,0)</f>
        <v>39844</v>
      </c>
      <c r="CP52" s="48" t="e">
        <f>DATE(YEAR(DATEVALUE(CN52)),MONTH(DATEVALUE(CM52)),DAY(DATEVALUE(CM52)))</f>
        <v>#VALUE!</v>
      </c>
      <c r="CQ52" s="32" t="e">
        <f>IF(CP52&lt;=CO52, YEAR(CO52)-YEAR(CM52), YEAR(CO52)-YEAR(CM52)-1)</f>
        <v>#VALUE!</v>
      </c>
      <c r="CR52" s="32">
        <f>IF(AM52="",0,IF(AM52=0,0,IF(CQ52&lt;64,ROUNDDOWN((AM52/1000)*4.5,-1),0)))</f>
        <v>0</v>
      </c>
    </row>
    <row r="53" spans="1:96" ht="19.899999999999999" hidden="1" customHeight="1">
      <c r="A53" s="75"/>
      <c r="B53" s="171"/>
      <c r="C53" s="172"/>
      <c r="D53" s="173"/>
      <c r="E53" s="174"/>
      <c r="F53" s="175"/>
      <c r="G53" s="176"/>
      <c r="H53" s="203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5"/>
      <c r="T53" s="56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1"/>
      <c r="AJ53" s="202"/>
      <c r="AK53" s="202"/>
      <c r="AL53" s="182"/>
      <c r="AM53" s="206">
        <f>IF(AM52="",0,ROUNDDOWN((AM52/1000)*9,-1))</f>
        <v>0</v>
      </c>
      <c r="AN53" s="207"/>
      <c r="AO53" s="207"/>
      <c r="AP53" s="208"/>
      <c r="AQ53" s="197"/>
      <c r="AR53" s="197"/>
      <c r="AS53" s="198"/>
      <c r="AT53" s="199">
        <f>IF(AT52=0,0,BC53)</f>
        <v>0</v>
      </c>
      <c r="AU53" s="200"/>
      <c r="AV53" s="201"/>
      <c r="AW53" s="192"/>
      <c r="AX53" s="193"/>
      <c r="AY53" s="193"/>
      <c r="AZ53" s="194"/>
      <c r="BA53" s="195"/>
      <c r="BB53" s="195"/>
      <c r="BC53" s="46">
        <f>SUM(BT52:CI53)</f>
        <v>0</v>
      </c>
      <c r="BD53" s="46">
        <f t="shared" ref="BD53:BS53" si="86">IF($Q52*T53&gt;100000, ROUNDDOWN(($Q52*T53-100000)*6%*45%,-1),0)</f>
        <v>0</v>
      </c>
      <c r="BE53" s="46">
        <f t="shared" si="86"/>
        <v>0</v>
      </c>
      <c r="BF53" s="46">
        <f t="shared" si="86"/>
        <v>0</v>
      </c>
      <c r="BG53" s="46">
        <f t="shared" si="86"/>
        <v>0</v>
      </c>
      <c r="BH53" s="46">
        <f t="shared" si="86"/>
        <v>0</v>
      </c>
      <c r="BI53" s="46">
        <f t="shared" si="86"/>
        <v>0</v>
      </c>
      <c r="BJ53" s="46">
        <f t="shared" si="86"/>
        <v>0</v>
      </c>
      <c r="BK53" s="46">
        <f t="shared" si="86"/>
        <v>0</v>
      </c>
      <c r="BL53" s="46">
        <f t="shared" si="86"/>
        <v>0</v>
      </c>
      <c r="BM53" s="46">
        <f t="shared" si="86"/>
        <v>0</v>
      </c>
      <c r="BN53" s="46">
        <f t="shared" si="86"/>
        <v>0</v>
      </c>
      <c r="BO53" s="46">
        <f t="shared" si="86"/>
        <v>0</v>
      </c>
      <c r="BP53" s="46">
        <f t="shared" si="86"/>
        <v>0</v>
      </c>
      <c r="BQ53" s="46">
        <f t="shared" si="86"/>
        <v>0</v>
      </c>
      <c r="BR53" s="46">
        <f t="shared" si="86"/>
        <v>0</v>
      </c>
      <c r="BS53" s="46">
        <f t="shared" si="86"/>
        <v>0</v>
      </c>
      <c r="BT53" s="46">
        <f t="shared" ref="BT53:CI53" si="87">IF($Q52*T53&gt;100000, ROUNDDOWN(($Q52*T53-100000)*6%*45%*10%,-1),0)</f>
        <v>0</v>
      </c>
      <c r="BU53" s="46">
        <f t="shared" si="87"/>
        <v>0</v>
      </c>
      <c r="BV53" s="46">
        <f t="shared" si="87"/>
        <v>0</v>
      </c>
      <c r="BW53" s="46">
        <f t="shared" si="87"/>
        <v>0</v>
      </c>
      <c r="BX53" s="46">
        <f t="shared" si="87"/>
        <v>0</v>
      </c>
      <c r="BY53" s="46">
        <f t="shared" si="87"/>
        <v>0</v>
      </c>
      <c r="BZ53" s="46">
        <f t="shared" si="87"/>
        <v>0</v>
      </c>
      <c r="CA53" s="46">
        <f t="shared" si="87"/>
        <v>0</v>
      </c>
      <c r="CB53" s="46">
        <f t="shared" si="87"/>
        <v>0</v>
      </c>
      <c r="CC53" s="46">
        <f t="shared" si="87"/>
        <v>0</v>
      </c>
      <c r="CD53" s="46">
        <f t="shared" si="87"/>
        <v>0</v>
      </c>
      <c r="CE53" s="46">
        <f t="shared" si="87"/>
        <v>0</v>
      </c>
      <c r="CF53" s="46">
        <f t="shared" si="87"/>
        <v>0</v>
      </c>
      <c r="CG53" s="46">
        <f t="shared" si="87"/>
        <v>0</v>
      </c>
      <c r="CH53" s="46">
        <f t="shared" si="87"/>
        <v>0</v>
      </c>
      <c r="CI53" s="46">
        <f t="shared" si="87"/>
        <v>0</v>
      </c>
      <c r="CL53" s="32"/>
      <c r="CM53" s="32"/>
      <c r="CN53" s="32"/>
      <c r="CO53" s="32"/>
      <c r="CP53" s="32"/>
      <c r="CQ53" s="32"/>
      <c r="CR53" s="32"/>
    </row>
    <row r="54" spans="1:96" ht="19.899999999999999" hidden="1" customHeight="1">
      <c r="A54" s="74"/>
      <c r="B54" s="157"/>
      <c r="C54" s="158"/>
      <c r="D54" s="159"/>
      <c r="E54" s="258"/>
      <c r="F54" s="239"/>
      <c r="G54" s="259"/>
      <c r="H54" s="162"/>
      <c r="I54" s="163"/>
      <c r="J54" s="163"/>
      <c r="K54" s="163"/>
      <c r="L54" s="164"/>
      <c r="M54" s="165"/>
      <c r="N54" s="165"/>
      <c r="O54" s="165"/>
      <c r="P54" s="165"/>
      <c r="Q54" s="166"/>
      <c r="R54" s="167"/>
      <c r="S54" s="168"/>
      <c r="T54" s="54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45"/>
      <c r="AJ54" s="169">
        <f>IF(E55="일급",8*AL54,32-COUNTBLANK(T54:AI55))</f>
        <v>0</v>
      </c>
      <c r="AK54" s="169"/>
      <c r="AL54" s="181">
        <f>SUM(T54:AI55)</f>
        <v>0</v>
      </c>
      <c r="AM54" s="275">
        <f>IF(E55="일급",AL54*Q54,IF(E55="시급",Q54*AJ54,0))</f>
        <v>0</v>
      </c>
      <c r="AN54" s="275"/>
      <c r="AO54" s="275"/>
      <c r="AP54" s="275"/>
      <c r="AQ54" s="186"/>
      <c r="AR54" s="186"/>
      <c r="AS54" s="187"/>
      <c r="AT54" s="188">
        <f>IF(BC54&lt;1000, 0, BC54)</f>
        <v>0</v>
      </c>
      <c r="AU54" s="186"/>
      <c r="AV54" s="186"/>
      <c r="AW54" s="189">
        <f>IF(AM54="",0,AM54-(AT55+AT54+AQ54+AQ55+AM55))</f>
        <v>0</v>
      </c>
      <c r="AX54" s="190"/>
      <c r="AY54" s="190"/>
      <c r="AZ54" s="191"/>
      <c r="BA54" s="195"/>
      <c r="BB54" s="195"/>
      <c r="BC54" s="46">
        <f>SUM(BD54:BS55)</f>
        <v>0</v>
      </c>
      <c r="BD54" s="46">
        <f t="shared" ref="BD54:BS54" si="88">IF($Q54*T54&gt;100000, ROUNDDOWN(($Q54*T54-100000)*6%*45%,-1),0)</f>
        <v>0</v>
      </c>
      <c r="BE54" s="46">
        <f t="shared" si="88"/>
        <v>0</v>
      </c>
      <c r="BF54" s="46">
        <f t="shared" si="88"/>
        <v>0</v>
      </c>
      <c r="BG54" s="46">
        <f t="shared" si="88"/>
        <v>0</v>
      </c>
      <c r="BH54" s="46">
        <f t="shared" si="88"/>
        <v>0</v>
      </c>
      <c r="BI54" s="46">
        <f t="shared" si="88"/>
        <v>0</v>
      </c>
      <c r="BJ54" s="46">
        <f t="shared" si="88"/>
        <v>0</v>
      </c>
      <c r="BK54" s="46">
        <f t="shared" si="88"/>
        <v>0</v>
      </c>
      <c r="BL54" s="46">
        <f t="shared" si="88"/>
        <v>0</v>
      </c>
      <c r="BM54" s="46">
        <f t="shared" si="88"/>
        <v>0</v>
      </c>
      <c r="BN54" s="46">
        <f t="shared" si="88"/>
        <v>0</v>
      </c>
      <c r="BO54" s="46">
        <f t="shared" si="88"/>
        <v>0</v>
      </c>
      <c r="BP54" s="46">
        <f t="shared" si="88"/>
        <v>0</v>
      </c>
      <c r="BQ54" s="46">
        <f t="shared" si="88"/>
        <v>0</v>
      </c>
      <c r="BR54" s="46">
        <f t="shared" si="88"/>
        <v>0</v>
      </c>
      <c r="BS54" s="46">
        <f t="shared" si="88"/>
        <v>0</v>
      </c>
      <c r="BT54" s="46">
        <f t="shared" ref="BT54:CI54" si="89">IF($Q54*T54&gt;100000, ROUNDDOWN(($Q54*T54-100000)*6%*45%*10%,-1),0)</f>
        <v>0</v>
      </c>
      <c r="BU54" s="46">
        <f t="shared" si="89"/>
        <v>0</v>
      </c>
      <c r="BV54" s="46">
        <f t="shared" si="89"/>
        <v>0</v>
      </c>
      <c r="BW54" s="46">
        <f t="shared" si="89"/>
        <v>0</v>
      </c>
      <c r="BX54" s="46">
        <f t="shared" si="89"/>
        <v>0</v>
      </c>
      <c r="BY54" s="46">
        <f t="shared" si="89"/>
        <v>0</v>
      </c>
      <c r="BZ54" s="46">
        <f t="shared" si="89"/>
        <v>0</v>
      </c>
      <c r="CA54" s="46">
        <f t="shared" si="89"/>
        <v>0</v>
      </c>
      <c r="CB54" s="46">
        <f t="shared" si="89"/>
        <v>0</v>
      </c>
      <c r="CC54" s="46">
        <f t="shared" si="89"/>
        <v>0</v>
      </c>
      <c r="CD54" s="46">
        <f t="shared" si="89"/>
        <v>0</v>
      </c>
      <c r="CE54" s="46">
        <f t="shared" si="89"/>
        <v>0</v>
      </c>
      <c r="CF54" s="46">
        <f t="shared" si="89"/>
        <v>0</v>
      </c>
      <c r="CG54" s="46">
        <f t="shared" si="89"/>
        <v>0</v>
      </c>
      <c r="CH54" s="46">
        <f t="shared" si="89"/>
        <v>0</v>
      </c>
      <c r="CI54" s="46">
        <f t="shared" si="89"/>
        <v>0</v>
      </c>
      <c r="CL54" s="32" t="str">
        <f>IF(LEN(TRIM(H54))=13,LEFT(H54,6)&amp;"-"&amp;RIGHT(H54,7),TRIM(H54))</f>
        <v/>
      </c>
      <c r="CM54" s="32" t="str">
        <f>IF(MID(CL54,8,1)="3", "20", IF(MID(CL54,8,1)="4", "20", "19")) &amp; LEFT(CL54, 2) &amp; "-" &amp; MID(H54,3,2) &amp; "-" &amp; MID(H54, 5,2)</f>
        <v>19--</v>
      </c>
      <c r="CN54" s="32" t="s">
        <v>47</v>
      </c>
      <c r="CO54" s="48">
        <f>DATE(YEAR(DATEVALUE(CN54)),MONTH(DATEVALUE(CN54))+1,0)</f>
        <v>39844</v>
      </c>
      <c r="CP54" s="48" t="e">
        <f>DATE(YEAR(DATEVALUE(CN54)),MONTH(DATEVALUE(CM54)),DAY(DATEVALUE(CM54)))</f>
        <v>#VALUE!</v>
      </c>
      <c r="CQ54" s="32" t="e">
        <f>IF(CP54&lt;=CO54, YEAR(CO54)-YEAR(CM54), YEAR(CO54)-YEAR(CM54)-1)</f>
        <v>#VALUE!</v>
      </c>
      <c r="CR54" s="32">
        <f>IF(AM54="",0,IF(AM54=0,0,IF(CQ54&lt;64,ROUNDDOWN((AM54/1000)*4.5,-1),0)))</f>
        <v>0</v>
      </c>
    </row>
    <row r="55" spans="1:96" ht="19.899999999999999" hidden="1" customHeight="1">
      <c r="A55" s="75"/>
      <c r="B55" s="171"/>
      <c r="C55" s="172"/>
      <c r="D55" s="173"/>
      <c r="E55" s="174"/>
      <c r="F55" s="175"/>
      <c r="G55" s="176"/>
      <c r="H55" s="203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5"/>
      <c r="T55" s="56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1"/>
      <c r="AJ55" s="202"/>
      <c r="AK55" s="202"/>
      <c r="AL55" s="182"/>
      <c r="AM55" s="206">
        <f>IF(AM54="",0,ROUNDDOWN((AM54/1000)*9,-1))</f>
        <v>0</v>
      </c>
      <c r="AN55" s="207"/>
      <c r="AO55" s="207"/>
      <c r="AP55" s="208"/>
      <c r="AQ55" s="197"/>
      <c r="AR55" s="197"/>
      <c r="AS55" s="198"/>
      <c r="AT55" s="199">
        <f>IF(AT54=0,0,BC55)</f>
        <v>0</v>
      </c>
      <c r="AU55" s="200"/>
      <c r="AV55" s="201"/>
      <c r="AW55" s="192"/>
      <c r="AX55" s="193"/>
      <c r="AY55" s="193"/>
      <c r="AZ55" s="194"/>
      <c r="BA55" s="195"/>
      <c r="BB55" s="195"/>
      <c r="BC55" s="46">
        <f>SUM(BT54:CI55)</f>
        <v>0</v>
      </c>
      <c r="BD55" s="46">
        <f t="shared" ref="BD55:BS55" si="90">IF($Q54*T55&gt;100000, ROUNDDOWN(($Q54*T55-100000)*6%*45%,-1),0)</f>
        <v>0</v>
      </c>
      <c r="BE55" s="46">
        <f t="shared" si="90"/>
        <v>0</v>
      </c>
      <c r="BF55" s="46">
        <f t="shared" si="90"/>
        <v>0</v>
      </c>
      <c r="BG55" s="46">
        <f t="shared" si="90"/>
        <v>0</v>
      </c>
      <c r="BH55" s="46">
        <f t="shared" si="90"/>
        <v>0</v>
      </c>
      <c r="BI55" s="46">
        <f t="shared" si="90"/>
        <v>0</v>
      </c>
      <c r="BJ55" s="46">
        <f t="shared" si="90"/>
        <v>0</v>
      </c>
      <c r="BK55" s="46">
        <f t="shared" si="90"/>
        <v>0</v>
      </c>
      <c r="BL55" s="46">
        <f t="shared" si="90"/>
        <v>0</v>
      </c>
      <c r="BM55" s="46">
        <f t="shared" si="90"/>
        <v>0</v>
      </c>
      <c r="BN55" s="46">
        <f t="shared" si="90"/>
        <v>0</v>
      </c>
      <c r="BO55" s="46">
        <f t="shared" si="90"/>
        <v>0</v>
      </c>
      <c r="BP55" s="46">
        <f t="shared" si="90"/>
        <v>0</v>
      </c>
      <c r="BQ55" s="46">
        <f t="shared" si="90"/>
        <v>0</v>
      </c>
      <c r="BR55" s="46">
        <f t="shared" si="90"/>
        <v>0</v>
      </c>
      <c r="BS55" s="46">
        <f t="shared" si="90"/>
        <v>0</v>
      </c>
      <c r="BT55" s="46">
        <f t="shared" ref="BT55:CI55" si="91">IF($Q54*T55&gt;100000, ROUNDDOWN(($Q54*T55-100000)*6%*45%*10%,-1),0)</f>
        <v>0</v>
      </c>
      <c r="BU55" s="46">
        <f t="shared" si="91"/>
        <v>0</v>
      </c>
      <c r="BV55" s="46">
        <f t="shared" si="91"/>
        <v>0</v>
      </c>
      <c r="BW55" s="46">
        <f t="shared" si="91"/>
        <v>0</v>
      </c>
      <c r="BX55" s="46">
        <f t="shared" si="91"/>
        <v>0</v>
      </c>
      <c r="BY55" s="46">
        <f t="shared" si="91"/>
        <v>0</v>
      </c>
      <c r="BZ55" s="46">
        <f t="shared" si="91"/>
        <v>0</v>
      </c>
      <c r="CA55" s="46">
        <f t="shared" si="91"/>
        <v>0</v>
      </c>
      <c r="CB55" s="46">
        <f t="shared" si="91"/>
        <v>0</v>
      </c>
      <c r="CC55" s="46">
        <f t="shared" si="91"/>
        <v>0</v>
      </c>
      <c r="CD55" s="46">
        <f t="shared" si="91"/>
        <v>0</v>
      </c>
      <c r="CE55" s="46">
        <f t="shared" si="91"/>
        <v>0</v>
      </c>
      <c r="CF55" s="46">
        <f t="shared" si="91"/>
        <v>0</v>
      </c>
      <c r="CG55" s="46">
        <f t="shared" si="91"/>
        <v>0</v>
      </c>
      <c r="CH55" s="46">
        <f t="shared" si="91"/>
        <v>0</v>
      </c>
      <c r="CI55" s="46">
        <f t="shared" si="91"/>
        <v>0</v>
      </c>
      <c r="CL55" s="32"/>
      <c r="CM55" s="32"/>
      <c r="CN55" s="32"/>
      <c r="CO55" s="32"/>
      <c r="CP55" s="32"/>
      <c r="CQ55" s="32"/>
      <c r="CR55" s="32"/>
    </row>
    <row r="56" spans="1:96" ht="19.899999999999999" hidden="1" customHeight="1">
      <c r="A56" s="74"/>
      <c r="B56" s="157"/>
      <c r="C56" s="158"/>
      <c r="D56" s="159"/>
      <c r="E56" s="258" t="s">
        <v>53</v>
      </c>
      <c r="F56" s="239"/>
      <c r="G56" s="259"/>
      <c r="H56" s="162"/>
      <c r="I56" s="163"/>
      <c r="J56" s="163"/>
      <c r="K56" s="163"/>
      <c r="L56" s="164"/>
      <c r="M56" s="165"/>
      <c r="N56" s="165"/>
      <c r="O56" s="165"/>
      <c r="P56" s="165"/>
      <c r="Q56" s="166"/>
      <c r="R56" s="167"/>
      <c r="S56" s="168"/>
      <c r="T56" s="54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45"/>
      <c r="AJ56" s="169">
        <f>IF(E57="일급",8*AL56,32-COUNTBLANK(T56:AI57))</f>
        <v>0</v>
      </c>
      <c r="AK56" s="169"/>
      <c r="AL56" s="181">
        <f>SUM(T56:AI57)</f>
        <v>0</v>
      </c>
      <c r="AM56" s="275">
        <f>IF(E57="일급",AL56*Q56,IF(E57="시급",Q56*AJ56,0))</f>
        <v>0</v>
      </c>
      <c r="AN56" s="275"/>
      <c r="AO56" s="275"/>
      <c r="AP56" s="275"/>
      <c r="AQ56" s="186"/>
      <c r="AR56" s="186"/>
      <c r="AS56" s="187"/>
      <c r="AT56" s="188">
        <f>IF(BC56&lt;1000, 0, BC56)</f>
        <v>0</v>
      </c>
      <c r="AU56" s="186"/>
      <c r="AV56" s="186"/>
      <c r="AW56" s="189">
        <f>IF(AM56="",0,AM56-(AT57+AT56+AQ56+AQ57+AM57))</f>
        <v>0</v>
      </c>
      <c r="AX56" s="190"/>
      <c r="AY56" s="190"/>
      <c r="AZ56" s="191"/>
      <c r="BA56" s="195"/>
      <c r="BB56" s="195"/>
      <c r="BC56" s="46">
        <f>SUM(BD56:BS57)</f>
        <v>0</v>
      </c>
      <c r="BD56" s="46">
        <f t="shared" ref="BD56:BS56" si="92">IF($Q56*T56&gt;100000, ROUNDDOWN(($Q56*T56-100000)*6%*45%,-1),0)</f>
        <v>0</v>
      </c>
      <c r="BE56" s="46">
        <f t="shared" si="92"/>
        <v>0</v>
      </c>
      <c r="BF56" s="46">
        <f t="shared" si="92"/>
        <v>0</v>
      </c>
      <c r="BG56" s="46">
        <f t="shared" si="92"/>
        <v>0</v>
      </c>
      <c r="BH56" s="46">
        <f t="shared" si="92"/>
        <v>0</v>
      </c>
      <c r="BI56" s="46">
        <f t="shared" si="92"/>
        <v>0</v>
      </c>
      <c r="BJ56" s="46">
        <f t="shared" si="92"/>
        <v>0</v>
      </c>
      <c r="BK56" s="46">
        <f t="shared" si="92"/>
        <v>0</v>
      </c>
      <c r="BL56" s="46">
        <f t="shared" si="92"/>
        <v>0</v>
      </c>
      <c r="BM56" s="46">
        <f t="shared" si="92"/>
        <v>0</v>
      </c>
      <c r="BN56" s="46">
        <f t="shared" si="92"/>
        <v>0</v>
      </c>
      <c r="BO56" s="46">
        <f t="shared" si="92"/>
        <v>0</v>
      </c>
      <c r="BP56" s="46">
        <f t="shared" si="92"/>
        <v>0</v>
      </c>
      <c r="BQ56" s="46">
        <f t="shared" si="92"/>
        <v>0</v>
      </c>
      <c r="BR56" s="46">
        <f t="shared" si="92"/>
        <v>0</v>
      </c>
      <c r="BS56" s="46">
        <f t="shared" si="92"/>
        <v>0</v>
      </c>
      <c r="BT56" s="46">
        <f t="shared" ref="BT56:CI56" si="93">IF($Q56*T56&gt;100000, ROUNDDOWN(($Q56*T56-100000)*6%*45%*10%,-1),0)</f>
        <v>0</v>
      </c>
      <c r="BU56" s="46">
        <f t="shared" si="93"/>
        <v>0</v>
      </c>
      <c r="BV56" s="46">
        <f t="shared" si="93"/>
        <v>0</v>
      </c>
      <c r="BW56" s="46">
        <f t="shared" si="93"/>
        <v>0</v>
      </c>
      <c r="BX56" s="46">
        <f t="shared" si="93"/>
        <v>0</v>
      </c>
      <c r="BY56" s="46">
        <f t="shared" si="93"/>
        <v>0</v>
      </c>
      <c r="BZ56" s="46">
        <f t="shared" si="93"/>
        <v>0</v>
      </c>
      <c r="CA56" s="46">
        <f t="shared" si="93"/>
        <v>0</v>
      </c>
      <c r="CB56" s="46">
        <f t="shared" si="93"/>
        <v>0</v>
      </c>
      <c r="CC56" s="46">
        <f t="shared" si="93"/>
        <v>0</v>
      </c>
      <c r="CD56" s="46">
        <f t="shared" si="93"/>
        <v>0</v>
      </c>
      <c r="CE56" s="46">
        <f t="shared" si="93"/>
        <v>0</v>
      </c>
      <c r="CF56" s="46">
        <f t="shared" si="93"/>
        <v>0</v>
      </c>
      <c r="CG56" s="46">
        <f t="shared" si="93"/>
        <v>0</v>
      </c>
      <c r="CH56" s="46">
        <f t="shared" si="93"/>
        <v>0</v>
      </c>
      <c r="CI56" s="46">
        <f t="shared" si="93"/>
        <v>0</v>
      </c>
      <c r="CL56" s="32" t="str">
        <f>IF(LEN(TRIM(H56))=13,LEFT(H56,6)&amp;"-"&amp;RIGHT(H56,7),TRIM(H56))</f>
        <v/>
      </c>
      <c r="CM56" s="32" t="str">
        <f>IF(MID(CL56,8,1)="3", "20", IF(MID(CL56,8,1)="4", "20", "19")) &amp; LEFT(CL56, 2) &amp; "-" &amp; MID(H56,3,2) &amp; "-" &amp; MID(H56, 5,2)</f>
        <v>19--</v>
      </c>
      <c r="CN56" s="32" t="s">
        <v>47</v>
      </c>
      <c r="CO56" s="48">
        <f>DATE(YEAR(DATEVALUE(CN56)),MONTH(DATEVALUE(CN56))+1,0)</f>
        <v>39844</v>
      </c>
      <c r="CP56" s="48" t="e">
        <f>DATE(YEAR(DATEVALUE(CN56)),MONTH(DATEVALUE(CM56)),DAY(DATEVALUE(CM56)))</f>
        <v>#VALUE!</v>
      </c>
      <c r="CQ56" s="32" t="e">
        <f>IF(CP56&lt;=CO56, YEAR(CO56)-YEAR(CM56), YEAR(CO56)-YEAR(CM56)-1)</f>
        <v>#VALUE!</v>
      </c>
      <c r="CR56" s="32">
        <f>IF(AM56="",0,IF(AM56=0,0,IF(CQ56&lt;64,ROUNDDOWN((AM56/1000)*4.5,-1),0)))</f>
        <v>0</v>
      </c>
    </row>
    <row r="57" spans="1:96" ht="19.899999999999999" hidden="1" customHeight="1">
      <c r="A57" s="75"/>
      <c r="B57" s="171"/>
      <c r="C57" s="172"/>
      <c r="D57" s="173"/>
      <c r="E57" s="174"/>
      <c r="F57" s="175"/>
      <c r="G57" s="176"/>
      <c r="H57" s="203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5"/>
      <c r="T57" s="56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1"/>
      <c r="AJ57" s="202"/>
      <c r="AK57" s="202"/>
      <c r="AL57" s="182"/>
      <c r="AM57" s="206">
        <f>IF(AM56="",0,ROUNDDOWN((AM56/1000)*9,-1))</f>
        <v>0</v>
      </c>
      <c r="AN57" s="207"/>
      <c r="AO57" s="207"/>
      <c r="AP57" s="208"/>
      <c r="AQ57" s="197"/>
      <c r="AR57" s="197"/>
      <c r="AS57" s="198"/>
      <c r="AT57" s="199">
        <f>IF(AT56=0,0,BC57)</f>
        <v>0</v>
      </c>
      <c r="AU57" s="200"/>
      <c r="AV57" s="201"/>
      <c r="AW57" s="192"/>
      <c r="AX57" s="193"/>
      <c r="AY57" s="193"/>
      <c r="AZ57" s="194"/>
      <c r="BA57" s="195"/>
      <c r="BB57" s="195"/>
      <c r="BC57" s="46">
        <f>SUM(BT56:CI57)</f>
        <v>0</v>
      </c>
      <c r="BD57" s="46">
        <f t="shared" ref="BD57:BS57" si="94">IF($Q56*T57&gt;100000, ROUNDDOWN(($Q56*T57-100000)*6%*45%,-1),0)</f>
        <v>0</v>
      </c>
      <c r="BE57" s="46">
        <f t="shared" si="94"/>
        <v>0</v>
      </c>
      <c r="BF57" s="46">
        <f t="shared" si="94"/>
        <v>0</v>
      </c>
      <c r="BG57" s="46">
        <f t="shared" si="94"/>
        <v>0</v>
      </c>
      <c r="BH57" s="46">
        <f t="shared" si="94"/>
        <v>0</v>
      </c>
      <c r="BI57" s="46">
        <f t="shared" si="94"/>
        <v>0</v>
      </c>
      <c r="BJ57" s="46">
        <f t="shared" si="94"/>
        <v>0</v>
      </c>
      <c r="BK57" s="46">
        <f t="shared" si="94"/>
        <v>0</v>
      </c>
      <c r="BL57" s="46">
        <f t="shared" si="94"/>
        <v>0</v>
      </c>
      <c r="BM57" s="46">
        <f t="shared" si="94"/>
        <v>0</v>
      </c>
      <c r="BN57" s="46">
        <f t="shared" si="94"/>
        <v>0</v>
      </c>
      <c r="BO57" s="46">
        <f t="shared" si="94"/>
        <v>0</v>
      </c>
      <c r="BP57" s="46">
        <f t="shared" si="94"/>
        <v>0</v>
      </c>
      <c r="BQ57" s="46">
        <f t="shared" si="94"/>
        <v>0</v>
      </c>
      <c r="BR57" s="46">
        <f t="shared" si="94"/>
        <v>0</v>
      </c>
      <c r="BS57" s="46">
        <f t="shared" si="94"/>
        <v>0</v>
      </c>
      <c r="BT57" s="46">
        <f t="shared" ref="BT57:CI57" si="95">IF($Q56*T57&gt;100000, ROUNDDOWN(($Q56*T57-100000)*6%*45%*10%,-1),0)</f>
        <v>0</v>
      </c>
      <c r="BU57" s="46">
        <f t="shared" si="95"/>
        <v>0</v>
      </c>
      <c r="BV57" s="46">
        <f t="shared" si="95"/>
        <v>0</v>
      </c>
      <c r="BW57" s="46">
        <f t="shared" si="95"/>
        <v>0</v>
      </c>
      <c r="BX57" s="46">
        <f t="shared" si="95"/>
        <v>0</v>
      </c>
      <c r="BY57" s="46">
        <f t="shared" si="95"/>
        <v>0</v>
      </c>
      <c r="BZ57" s="46">
        <f t="shared" si="95"/>
        <v>0</v>
      </c>
      <c r="CA57" s="46">
        <f t="shared" si="95"/>
        <v>0</v>
      </c>
      <c r="CB57" s="46">
        <f t="shared" si="95"/>
        <v>0</v>
      </c>
      <c r="CC57" s="46">
        <f t="shared" si="95"/>
        <v>0</v>
      </c>
      <c r="CD57" s="46">
        <f t="shared" si="95"/>
        <v>0</v>
      </c>
      <c r="CE57" s="46">
        <f t="shared" si="95"/>
        <v>0</v>
      </c>
      <c r="CF57" s="46">
        <f t="shared" si="95"/>
        <v>0</v>
      </c>
      <c r="CG57" s="46">
        <f t="shared" si="95"/>
        <v>0</v>
      </c>
      <c r="CH57" s="46">
        <f t="shared" si="95"/>
        <v>0</v>
      </c>
      <c r="CI57" s="46">
        <f t="shared" si="95"/>
        <v>0</v>
      </c>
      <c r="CL57" s="32"/>
      <c r="CM57" s="32"/>
      <c r="CN57" s="32"/>
      <c r="CO57" s="32"/>
      <c r="CP57" s="32"/>
      <c r="CQ57" s="32"/>
      <c r="CR57" s="32"/>
    </row>
    <row r="58" spans="1:96" ht="19.899999999999999" hidden="1" customHeight="1">
      <c r="A58" s="74"/>
      <c r="B58" s="157"/>
      <c r="C58" s="158"/>
      <c r="D58" s="159"/>
      <c r="E58" s="258"/>
      <c r="F58" s="239"/>
      <c r="G58" s="259"/>
      <c r="H58" s="162"/>
      <c r="I58" s="163"/>
      <c r="J58" s="163"/>
      <c r="K58" s="163"/>
      <c r="L58" s="164"/>
      <c r="M58" s="165"/>
      <c r="N58" s="165"/>
      <c r="O58" s="165"/>
      <c r="P58" s="165"/>
      <c r="Q58" s="166"/>
      <c r="R58" s="167"/>
      <c r="S58" s="168"/>
      <c r="T58" s="54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45"/>
      <c r="AJ58" s="169">
        <f>IF(E59="일급",8*AL58,32-COUNTBLANK(T58:AI59))</f>
        <v>0</v>
      </c>
      <c r="AK58" s="169"/>
      <c r="AL58" s="181">
        <f>SUM(T58:AI59)</f>
        <v>0</v>
      </c>
      <c r="AM58" s="275">
        <f>IF(E59="일급",AL58*Q58,IF(E59="시급",Q58*AJ58,0))</f>
        <v>0</v>
      </c>
      <c r="AN58" s="275"/>
      <c r="AO58" s="275"/>
      <c r="AP58" s="275"/>
      <c r="AQ58" s="186"/>
      <c r="AR58" s="186"/>
      <c r="AS58" s="187"/>
      <c r="AT58" s="188">
        <f>IF(BC58&lt;1000, 0, BC58)</f>
        <v>0</v>
      </c>
      <c r="AU58" s="186"/>
      <c r="AV58" s="186"/>
      <c r="AW58" s="189">
        <f>IF(AM58="",0,AM58-(AT59+AT58+AQ58+AQ59+AM59))</f>
        <v>0</v>
      </c>
      <c r="AX58" s="190"/>
      <c r="AY58" s="190"/>
      <c r="AZ58" s="191"/>
      <c r="BA58" s="195"/>
      <c r="BB58" s="195"/>
      <c r="BC58" s="46">
        <f>SUM(BD58:BS59)</f>
        <v>0</v>
      </c>
      <c r="BD58" s="46">
        <f t="shared" ref="BD58:BS58" si="96">IF($Q58*T58&gt;100000, ROUNDDOWN(($Q58*T58-100000)*6%*45%,-1),0)</f>
        <v>0</v>
      </c>
      <c r="BE58" s="46">
        <f t="shared" si="96"/>
        <v>0</v>
      </c>
      <c r="BF58" s="46">
        <f t="shared" si="96"/>
        <v>0</v>
      </c>
      <c r="BG58" s="46">
        <f t="shared" si="96"/>
        <v>0</v>
      </c>
      <c r="BH58" s="46">
        <f t="shared" si="96"/>
        <v>0</v>
      </c>
      <c r="BI58" s="46">
        <f t="shared" si="96"/>
        <v>0</v>
      </c>
      <c r="BJ58" s="46">
        <f t="shared" si="96"/>
        <v>0</v>
      </c>
      <c r="BK58" s="46">
        <f t="shared" si="96"/>
        <v>0</v>
      </c>
      <c r="BL58" s="46">
        <f t="shared" si="96"/>
        <v>0</v>
      </c>
      <c r="BM58" s="46">
        <f t="shared" si="96"/>
        <v>0</v>
      </c>
      <c r="BN58" s="46">
        <f t="shared" si="96"/>
        <v>0</v>
      </c>
      <c r="BO58" s="46">
        <f t="shared" si="96"/>
        <v>0</v>
      </c>
      <c r="BP58" s="46">
        <f t="shared" si="96"/>
        <v>0</v>
      </c>
      <c r="BQ58" s="46">
        <f t="shared" si="96"/>
        <v>0</v>
      </c>
      <c r="BR58" s="46">
        <f t="shared" si="96"/>
        <v>0</v>
      </c>
      <c r="BS58" s="46">
        <f t="shared" si="96"/>
        <v>0</v>
      </c>
      <c r="BT58" s="46">
        <f t="shared" ref="BT58:CI58" si="97">IF($Q58*T58&gt;100000, ROUNDDOWN(($Q58*T58-100000)*6%*45%*10%,-1),0)</f>
        <v>0</v>
      </c>
      <c r="BU58" s="46">
        <f t="shared" si="97"/>
        <v>0</v>
      </c>
      <c r="BV58" s="46">
        <f t="shared" si="97"/>
        <v>0</v>
      </c>
      <c r="BW58" s="46">
        <f t="shared" si="97"/>
        <v>0</v>
      </c>
      <c r="BX58" s="46">
        <f t="shared" si="97"/>
        <v>0</v>
      </c>
      <c r="BY58" s="46">
        <f t="shared" si="97"/>
        <v>0</v>
      </c>
      <c r="BZ58" s="46">
        <f t="shared" si="97"/>
        <v>0</v>
      </c>
      <c r="CA58" s="46">
        <f t="shared" si="97"/>
        <v>0</v>
      </c>
      <c r="CB58" s="46">
        <f t="shared" si="97"/>
        <v>0</v>
      </c>
      <c r="CC58" s="46">
        <f t="shared" si="97"/>
        <v>0</v>
      </c>
      <c r="CD58" s="46">
        <f t="shared" si="97"/>
        <v>0</v>
      </c>
      <c r="CE58" s="46">
        <f t="shared" si="97"/>
        <v>0</v>
      </c>
      <c r="CF58" s="46">
        <f t="shared" si="97"/>
        <v>0</v>
      </c>
      <c r="CG58" s="46">
        <f t="shared" si="97"/>
        <v>0</v>
      </c>
      <c r="CH58" s="46">
        <f t="shared" si="97"/>
        <v>0</v>
      </c>
      <c r="CI58" s="46">
        <f t="shared" si="97"/>
        <v>0</v>
      </c>
      <c r="CL58" s="32" t="str">
        <f>IF(LEN(TRIM(H58))=13,LEFT(H58,6)&amp;"-"&amp;RIGHT(H58,7),TRIM(H58))</f>
        <v/>
      </c>
      <c r="CM58" s="32" t="str">
        <f>IF(MID(CL58,8,1)="3", "20", IF(MID(CL58,8,1)="4", "20", "19")) &amp; LEFT(CL58, 2) &amp; "-" &amp; MID(H58,3,2) &amp; "-" &amp; MID(H58, 5,2)</f>
        <v>19--</v>
      </c>
      <c r="CN58" s="32" t="s">
        <v>47</v>
      </c>
      <c r="CO58" s="48">
        <f>DATE(YEAR(DATEVALUE(CN58)),MONTH(DATEVALUE(CN58))+1,0)</f>
        <v>39844</v>
      </c>
      <c r="CP58" s="48" t="e">
        <f>DATE(YEAR(DATEVALUE(CN58)),MONTH(DATEVALUE(CM58)),DAY(DATEVALUE(CM58)))</f>
        <v>#VALUE!</v>
      </c>
      <c r="CQ58" s="32" t="e">
        <f>IF(CP58&lt;=CO58, YEAR(CO58)-YEAR(CM58), YEAR(CO58)-YEAR(CM58)-1)</f>
        <v>#VALUE!</v>
      </c>
      <c r="CR58" s="32">
        <f>IF(AM58="",0,IF(AM58=0,0,IF(CQ58&lt;64,ROUNDDOWN((AM58/1000)*4.5,-1),0)))</f>
        <v>0</v>
      </c>
    </row>
    <row r="59" spans="1:96" ht="19.899999999999999" hidden="1" customHeight="1">
      <c r="A59" s="75"/>
      <c r="B59" s="171"/>
      <c r="C59" s="172"/>
      <c r="D59" s="173"/>
      <c r="E59" s="174"/>
      <c r="F59" s="175"/>
      <c r="G59" s="176"/>
      <c r="H59" s="203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5"/>
      <c r="T59" s="56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1"/>
      <c r="AJ59" s="202"/>
      <c r="AK59" s="202"/>
      <c r="AL59" s="182"/>
      <c r="AM59" s="206">
        <f>IF(AM58="",0,ROUNDDOWN((AM58/1000)*9,-1))</f>
        <v>0</v>
      </c>
      <c r="AN59" s="207"/>
      <c r="AO59" s="207"/>
      <c r="AP59" s="208"/>
      <c r="AQ59" s="197"/>
      <c r="AR59" s="197"/>
      <c r="AS59" s="198"/>
      <c r="AT59" s="199">
        <f>IF(AT58=0,0,BC59)</f>
        <v>0</v>
      </c>
      <c r="AU59" s="200"/>
      <c r="AV59" s="201"/>
      <c r="AW59" s="192"/>
      <c r="AX59" s="193"/>
      <c r="AY59" s="193"/>
      <c r="AZ59" s="194"/>
      <c r="BA59" s="195"/>
      <c r="BB59" s="195"/>
      <c r="BC59" s="46">
        <f>SUM(BT58:CI59)</f>
        <v>0</v>
      </c>
      <c r="BD59" s="46">
        <f t="shared" ref="BD59:BS59" si="98">IF($Q58*T59&gt;100000, ROUNDDOWN(($Q58*T59-100000)*6%*45%,-1),0)</f>
        <v>0</v>
      </c>
      <c r="BE59" s="46">
        <f t="shared" si="98"/>
        <v>0</v>
      </c>
      <c r="BF59" s="46">
        <f t="shared" si="98"/>
        <v>0</v>
      </c>
      <c r="BG59" s="46">
        <f t="shared" si="98"/>
        <v>0</v>
      </c>
      <c r="BH59" s="46">
        <f t="shared" si="98"/>
        <v>0</v>
      </c>
      <c r="BI59" s="46">
        <f t="shared" si="98"/>
        <v>0</v>
      </c>
      <c r="BJ59" s="46">
        <f t="shared" si="98"/>
        <v>0</v>
      </c>
      <c r="BK59" s="46">
        <f t="shared" si="98"/>
        <v>0</v>
      </c>
      <c r="BL59" s="46">
        <f t="shared" si="98"/>
        <v>0</v>
      </c>
      <c r="BM59" s="46">
        <f t="shared" si="98"/>
        <v>0</v>
      </c>
      <c r="BN59" s="46">
        <f t="shared" si="98"/>
        <v>0</v>
      </c>
      <c r="BO59" s="46">
        <f t="shared" si="98"/>
        <v>0</v>
      </c>
      <c r="BP59" s="46">
        <f t="shared" si="98"/>
        <v>0</v>
      </c>
      <c r="BQ59" s="46">
        <f t="shared" si="98"/>
        <v>0</v>
      </c>
      <c r="BR59" s="46">
        <f t="shared" si="98"/>
        <v>0</v>
      </c>
      <c r="BS59" s="46">
        <f t="shared" si="98"/>
        <v>0</v>
      </c>
      <c r="BT59" s="46">
        <f t="shared" ref="BT59:CI59" si="99">IF($Q58*T59&gt;100000, ROUNDDOWN(($Q58*T59-100000)*6%*45%*10%,-1),0)</f>
        <v>0</v>
      </c>
      <c r="BU59" s="46">
        <f t="shared" si="99"/>
        <v>0</v>
      </c>
      <c r="BV59" s="46">
        <f t="shared" si="99"/>
        <v>0</v>
      </c>
      <c r="BW59" s="46">
        <f t="shared" si="99"/>
        <v>0</v>
      </c>
      <c r="BX59" s="46">
        <f t="shared" si="99"/>
        <v>0</v>
      </c>
      <c r="BY59" s="46">
        <f t="shared" si="99"/>
        <v>0</v>
      </c>
      <c r="BZ59" s="46">
        <f t="shared" si="99"/>
        <v>0</v>
      </c>
      <c r="CA59" s="46">
        <f t="shared" si="99"/>
        <v>0</v>
      </c>
      <c r="CB59" s="46">
        <f t="shared" si="99"/>
        <v>0</v>
      </c>
      <c r="CC59" s="46">
        <f t="shared" si="99"/>
        <v>0</v>
      </c>
      <c r="CD59" s="46">
        <f t="shared" si="99"/>
        <v>0</v>
      </c>
      <c r="CE59" s="46">
        <f t="shared" si="99"/>
        <v>0</v>
      </c>
      <c r="CF59" s="46">
        <f t="shared" si="99"/>
        <v>0</v>
      </c>
      <c r="CG59" s="46">
        <f t="shared" si="99"/>
        <v>0</v>
      </c>
      <c r="CH59" s="46">
        <f t="shared" si="99"/>
        <v>0</v>
      </c>
      <c r="CI59" s="46">
        <f t="shared" si="99"/>
        <v>0</v>
      </c>
      <c r="CL59" s="32"/>
      <c r="CM59" s="32"/>
      <c r="CN59" s="32"/>
      <c r="CO59" s="32"/>
      <c r="CP59" s="32"/>
      <c r="CQ59" s="32"/>
      <c r="CR59" s="32"/>
    </row>
    <row r="60" spans="1:96" ht="19.899999999999999" hidden="1" customHeight="1">
      <c r="A60" s="74"/>
      <c r="B60" s="157"/>
      <c r="C60" s="158"/>
      <c r="D60" s="159"/>
      <c r="E60" s="258"/>
      <c r="F60" s="239"/>
      <c r="G60" s="259"/>
      <c r="H60" s="162"/>
      <c r="I60" s="163"/>
      <c r="J60" s="163"/>
      <c r="K60" s="163"/>
      <c r="L60" s="164"/>
      <c r="M60" s="165"/>
      <c r="N60" s="165"/>
      <c r="O60" s="165"/>
      <c r="P60" s="165"/>
      <c r="Q60" s="166"/>
      <c r="R60" s="167"/>
      <c r="S60" s="168"/>
      <c r="T60" s="54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45"/>
      <c r="AJ60" s="169">
        <f>IF(E61="일급",8*AL60,32-COUNTBLANK(T60:AI61))</f>
        <v>0</v>
      </c>
      <c r="AK60" s="169"/>
      <c r="AL60" s="181">
        <f>SUM(T60:AI61)</f>
        <v>0</v>
      </c>
      <c r="AM60" s="275"/>
      <c r="AN60" s="275"/>
      <c r="AO60" s="275"/>
      <c r="AP60" s="275"/>
      <c r="AQ60" s="186"/>
      <c r="AR60" s="186"/>
      <c r="AS60" s="187"/>
      <c r="AT60" s="188">
        <f>IF(BC60&lt;1000, 0, BC60)</f>
        <v>0</v>
      </c>
      <c r="AU60" s="186"/>
      <c r="AV60" s="186"/>
      <c r="AW60" s="189">
        <f>IF(AM60="",0,AM60-(AT61+AT60+AQ60+AQ61+AM61))</f>
        <v>0</v>
      </c>
      <c r="AX60" s="190"/>
      <c r="AY60" s="190"/>
      <c r="AZ60" s="191"/>
      <c r="BA60" s="195"/>
      <c r="BB60" s="195"/>
      <c r="BC60" s="46">
        <f>SUM(BD60:BS61)</f>
        <v>0</v>
      </c>
      <c r="BD60" s="46">
        <f t="shared" ref="BD60:BS60" si="100">IF($Q60*T60&gt;100000, ROUNDDOWN(($Q60*T60-100000)*6%*45%,-1),0)</f>
        <v>0</v>
      </c>
      <c r="BE60" s="46">
        <f t="shared" si="100"/>
        <v>0</v>
      </c>
      <c r="BF60" s="46">
        <f t="shared" si="100"/>
        <v>0</v>
      </c>
      <c r="BG60" s="46">
        <f t="shared" si="100"/>
        <v>0</v>
      </c>
      <c r="BH60" s="46">
        <f t="shared" si="100"/>
        <v>0</v>
      </c>
      <c r="BI60" s="46">
        <f t="shared" si="100"/>
        <v>0</v>
      </c>
      <c r="BJ60" s="46">
        <f t="shared" si="100"/>
        <v>0</v>
      </c>
      <c r="BK60" s="46">
        <f t="shared" si="100"/>
        <v>0</v>
      </c>
      <c r="BL60" s="46">
        <f t="shared" si="100"/>
        <v>0</v>
      </c>
      <c r="BM60" s="46">
        <f t="shared" si="100"/>
        <v>0</v>
      </c>
      <c r="BN60" s="46">
        <f t="shared" si="100"/>
        <v>0</v>
      </c>
      <c r="BO60" s="46">
        <f t="shared" si="100"/>
        <v>0</v>
      </c>
      <c r="BP60" s="46">
        <f t="shared" si="100"/>
        <v>0</v>
      </c>
      <c r="BQ60" s="46">
        <f t="shared" si="100"/>
        <v>0</v>
      </c>
      <c r="BR60" s="46">
        <f t="shared" si="100"/>
        <v>0</v>
      </c>
      <c r="BS60" s="46">
        <f t="shared" si="100"/>
        <v>0</v>
      </c>
      <c r="BT60" s="46">
        <f t="shared" ref="BT60:CI60" si="101">IF($Q60*T60&gt;100000, ROUNDDOWN(($Q60*T60-100000)*6%*45%*10%,-1),0)</f>
        <v>0</v>
      </c>
      <c r="BU60" s="46">
        <f t="shared" si="101"/>
        <v>0</v>
      </c>
      <c r="BV60" s="46">
        <f t="shared" si="101"/>
        <v>0</v>
      </c>
      <c r="BW60" s="46">
        <f t="shared" si="101"/>
        <v>0</v>
      </c>
      <c r="BX60" s="46">
        <f t="shared" si="101"/>
        <v>0</v>
      </c>
      <c r="BY60" s="46">
        <f t="shared" si="101"/>
        <v>0</v>
      </c>
      <c r="BZ60" s="46">
        <f t="shared" si="101"/>
        <v>0</v>
      </c>
      <c r="CA60" s="46">
        <f t="shared" si="101"/>
        <v>0</v>
      </c>
      <c r="CB60" s="46">
        <f t="shared" si="101"/>
        <v>0</v>
      </c>
      <c r="CC60" s="46">
        <f t="shared" si="101"/>
        <v>0</v>
      </c>
      <c r="CD60" s="46">
        <f t="shared" si="101"/>
        <v>0</v>
      </c>
      <c r="CE60" s="46">
        <f t="shared" si="101"/>
        <v>0</v>
      </c>
      <c r="CF60" s="46">
        <f t="shared" si="101"/>
        <v>0</v>
      </c>
      <c r="CG60" s="46">
        <f t="shared" si="101"/>
        <v>0</v>
      </c>
      <c r="CH60" s="46">
        <f t="shared" si="101"/>
        <v>0</v>
      </c>
      <c r="CI60" s="46">
        <f t="shared" si="101"/>
        <v>0</v>
      </c>
      <c r="CL60" s="32" t="str">
        <f>IF(LEN(TRIM(H60))=13,LEFT(H60,6)&amp;"-"&amp;RIGHT(H60,7),TRIM(H60))</f>
        <v/>
      </c>
      <c r="CM60" s="32" t="str">
        <f>IF(MID(CL60,8,1)="3", "20", IF(MID(CL60,8,1)="4", "20", "19")) &amp; LEFT(CL60, 2) &amp; "-" &amp; MID(H60,3,2) &amp; "-" &amp; MID(H60, 5,2)</f>
        <v>19--</v>
      </c>
      <c r="CN60" s="32" t="s">
        <v>47</v>
      </c>
      <c r="CO60" s="48">
        <f>DATE(YEAR(DATEVALUE(CN60)),MONTH(DATEVALUE(CN60))+1,0)</f>
        <v>39844</v>
      </c>
      <c r="CP60" s="48" t="e">
        <f>DATE(YEAR(DATEVALUE(CN60)),MONTH(DATEVALUE(CM60)),DAY(DATEVALUE(CM60)))</f>
        <v>#VALUE!</v>
      </c>
      <c r="CQ60" s="32" t="e">
        <f>IF(CP60&lt;=CO60, YEAR(CO60)-YEAR(CM60), YEAR(CO60)-YEAR(CM60)-1)</f>
        <v>#VALUE!</v>
      </c>
      <c r="CR60" s="32">
        <f>IF(AM60="",0,IF(AM60=0,0,IF(CQ60&lt;64,ROUNDDOWN((AM60/1000)*4.5,-1),0)))</f>
        <v>0</v>
      </c>
    </row>
    <row r="61" spans="1:96" ht="19.899999999999999" hidden="1" customHeight="1">
      <c r="A61" s="75"/>
      <c r="B61" s="171"/>
      <c r="C61" s="172"/>
      <c r="D61" s="173"/>
      <c r="E61" s="174"/>
      <c r="F61" s="175"/>
      <c r="G61" s="176"/>
      <c r="H61" s="203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5"/>
      <c r="T61" s="56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1"/>
      <c r="AJ61" s="202"/>
      <c r="AK61" s="202"/>
      <c r="AL61" s="182"/>
      <c r="AM61" s="206">
        <f>IF(AM60="",0,ROUNDDOWN((AM60/1000)*9,-1))</f>
        <v>0</v>
      </c>
      <c r="AN61" s="207"/>
      <c r="AO61" s="207"/>
      <c r="AP61" s="208"/>
      <c r="AQ61" s="197"/>
      <c r="AR61" s="197"/>
      <c r="AS61" s="198"/>
      <c r="AT61" s="199">
        <f>IF(AT60=0,0,BC61)</f>
        <v>0</v>
      </c>
      <c r="AU61" s="200"/>
      <c r="AV61" s="201"/>
      <c r="AW61" s="192"/>
      <c r="AX61" s="193"/>
      <c r="AY61" s="193"/>
      <c r="AZ61" s="194"/>
      <c r="BA61" s="195"/>
      <c r="BB61" s="195"/>
      <c r="BC61" s="46">
        <f>SUM(BT60:CI61)</f>
        <v>0</v>
      </c>
      <c r="BD61" s="46">
        <f t="shared" ref="BD61:BS61" si="102">IF($Q60*T61&gt;100000, ROUNDDOWN(($Q60*T61-100000)*6%*45%,-1),0)</f>
        <v>0</v>
      </c>
      <c r="BE61" s="46">
        <f t="shared" si="102"/>
        <v>0</v>
      </c>
      <c r="BF61" s="46">
        <f t="shared" si="102"/>
        <v>0</v>
      </c>
      <c r="BG61" s="46">
        <f t="shared" si="102"/>
        <v>0</v>
      </c>
      <c r="BH61" s="46">
        <f t="shared" si="102"/>
        <v>0</v>
      </c>
      <c r="BI61" s="46">
        <f t="shared" si="102"/>
        <v>0</v>
      </c>
      <c r="BJ61" s="46">
        <f t="shared" si="102"/>
        <v>0</v>
      </c>
      <c r="BK61" s="46">
        <f t="shared" si="102"/>
        <v>0</v>
      </c>
      <c r="BL61" s="46">
        <f t="shared" si="102"/>
        <v>0</v>
      </c>
      <c r="BM61" s="46">
        <f t="shared" si="102"/>
        <v>0</v>
      </c>
      <c r="BN61" s="46">
        <f t="shared" si="102"/>
        <v>0</v>
      </c>
      <c r="BO61" s="46">
        <f t="shared" si="102"/>
        <v>0</v>
      </c>
      <c r="BP61" s="46">
        <f t="shared" si="102"/>
        <v>0</v>
      </c>
      <c r="BQ61" s="46">
        <f t="shared" si="102"/>
        <v>0</v>
      </c>
      <c r="BR61" s="46">
        <f t="shared" si="102"/>
        <v>0</v>
      </c>
      <c r="BS61" s="46">
        <f t="shared" si="102"/>
        <v>0</v>
      </c>
      <c r="BT61" s="46">
        <f t="shared" ref="BT61:CI61" si="103">IF($Q60*T61&gt;100000, ROUNDDOWN(($Q60*T61-100000)*6%*45%*10%,-1),0)</f>
        <v>0</v>
      </c>
      <c r="BU61" s="46">
        <f t="shared" si="103"/>
        <v>0</v>
      </c>
      <c r="BV61" s="46">
        <f t="shared" si="103"/>
        <v>0</v>
      </c>
      <c r="BW61" s="46">
        <f t="shared" si="103"/>
        <v>0</v>
      </c>
      <c r="BX61" s="46">
        <f t="shared" si="103"/>
        <v>0</v>
      </c>
      <c r="BY61" s="46">
        <f t="shared" si="103"/>
        <v>0</v>
      </c>
      <c r="BZ61" s="46">
        <f t="shared" si="103"/>
        <v>0</v>
      </c>
      <c r="CA61" s="46">
        <f t="shared" si="103"/>
        <v>0</v>
      </c>
      <c r="CB61" s="46">
        <f t="shared" si="103"/>
        <v>0</v>
      </c>
      <c r="CC61" s="46">
        <f t="shared" si="103"/>
        <v>0</v>
      </c>
      <c r="CD61" s="46">
        <f t="shared" si="103"/>
        <v>0</v>
      </c>
      <c r="CE61" s="46">
        <f t="shared" si="103"/>
        <v>0</v>
      </c>
      <c r="CF61" s="46">
        <f t="shared" si="103"/>
        <v>0</v>
      </c>
      <c r="CG61" s="46">
        <f t="shared" si="103"/>
        <v>0</v>
      </c>
      <c r="CH61" s="46">
        <f t="shared" si="103"/>
        <v>0</v>
      </c>
      <c r="CI61" s="46">
        <f t="shared" si="103"/>
        <v>0</v>
      </c>
      <c r="CL61" s="32"/>
      <c r="CM61" s="32"/>
      <c r="CN61" s="32"/>
      <c r="CO61" s="32"/>
      <c r="CP61" s="32"/>
      <c r="CQ61" s="32"/>
      <c r="CR61" s="32"/>
    </row>
    <row r="62" spans="1:96" ht="19.899999999999999" hidden="1" customHeight="1">
      <c r="A62" s="74"/>
      <c r="B62" s="157"/>
      <c r="C62" s="158"/>
      <c r="D62" s="159"/>
      <c r="E62" s="258"/>
      <c r="F62" s="239"/>
      <c r="G62" s="259"/>
      <c r="H62" s="162"/>
      <c r="I62" s="163"/>
      <c r="J62" s="163"/>
      <c r="K62" s="163"/>
      <c r="L62" s="164"/>
      <c r="M62" s="165"/>
      <c r="N62" s="165"/>
      <c r="O62" s="165"/>
      <c r="P62" s="165"/>
      <c r="Q62" s="166"/>
      <c r="R62" s="167"/>
      <c r="S62" s="168"/>
      <c r="T62" s="54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45"/>
      <c r="AJ62" s="169">
        <f>IF(E63="일급",8*AL62,32-COUNTBLANK(T62:AI63))</f>
        <v>0</v>
      </c>
      <c r="AK62" s="169"/>
      <c r="AL62" s="181">
        <f>SUM(T62:AI63)</f>
        <v>0</v>
      </c>
      <c r="AM62" s="275">
        <f>IF(E63="일급",AL62*Q62,IF(E63="시급",Q62*AJ62,0))</f>
        <v>0</v>
      </c>
      <c r="AN62" s="275"/>
      <c r="AO62" s="275"/>
      <c r="AP62" s="275"/>
      <c r="AQ62" s="186"/>
      <c r="AR62" s="186"/>
      <c r="AS62" s="187"/>
      <c r="AT62" s="188">
        <f>IF(BC62&lt;1000, 0, BC62)</f>
        <v>0</v>
      </c>
      <c r="AU62" s="186"/>
      <c r="AV62" s="186"/>
      <c r="AW62" s="189">
        <f>IF(AM62="",0,AM62-(AT63+AT62+AQ62+AQ63+AM63))</f>
        <v>0</v>
      </c>
      <c r="AX62" s="190"/>
      <c r="AY62" s="190"/>
      <c r="AZ62" s="191"/>
      <c r="BA62" s="195"/>
      <c r="BB62" s="195"/>
      <c r="BC62" s="46">
        <f>SUM(BD62:BS63)</f>
        <v>0</v>
      </c>
      <c r="BD62" s="46">
        <f t="shared" ref="BD62:BS62" si="104">IF($Q62*T62&gt;100000, ROUNDDOWN(($Q62*T62-100000)*6%*45%,-1),0)</f>
        <v>0</v>
      </c>
      <c r="BE62" s="46">
        <f t="shared" si="104"/>
        <v>0</v>
      </c>
      <c r="BF62" s="46">
        <f t="shared" si="104"/>
        <v>0</v>
      </c>
      <c r="BG62" s="46">
        <f t="shared" si="104"/>
        <v>0</v>
      </c>
      <c r="BH62" s="46">
        <f t="shared" si="104"/>
        <v>0</v>
      </c>
      <c r="BI62" s="46">
        <f t="shared" si="104"/>
        <v>0</v>
      </c>
      <c r="BJ62" s="46">
        <f t="shared" si="104"/>
        <v>0</v>
      </c>
      <c r="BK62" s="46">
        <f t="shared" si="104"/>
        <v>0</v>
      </c>
      <c r="BL62" s="46">
        <f t="shared" si="104"/>
        <v>0</v>
      </c>
      <c r="BM62" s="46">
        <f t="shared" si="104"/>
        <v>0</v>
      </c>
      <c r="BN62" s="46">
        <f t="shared" si="104"/>
        <v>0</v>
      </c>
      <c r="BO62" s="46">
        <f t="shared" si="104"/>
        <v>0</v>
      </c>
      <c r="BP62" s="46">
        <f t="shared" si="104"/>
        <v>0</v>
      </c>
      <c r="BQ62" s="46">
        <f t="shared" si="104"/>
        <v>0</v>
      </c>
      <c r="BR62" s="46">
        <f t="shared" si="104"/>
        <v>0</v>
      </c>
      <c r="BS62" s="46">
        <f t="shared" si="104"/>
        <v>0</v>
      </c>
      <c r="BT62" s="46">
        <f t="shared" ref="BT62:CI62" si="105">IF($Q62*T62&gt;100000, ROUNDDOWN(($Q62*T62-100000)*6%*45%*10%,-1),0)</f>
        <v>0</v>
      </c>
      <c r="BU62" s="46">
        <f t="shared" si="105"/>
        <v>0</v>
      </c>
      <c r="BV62" s="46">
        <f t="shared" si="105"/>
        <v>0</v>
      </c>
      <c r="BW62" s="46">
        <f t="shared" si="105"/>
        <v>0</v>
      </c>
      <c r="BX62" s="46">
        <f t="shared" si="105"/>
        <v>0</v>
      </c>
      <c r="BY62" s="46">
        <f t="shared" si="105"/>
        <v>0</v>
      </c>
      <c r="BZ62" s="46">
        <f t="shared" si="105"/>
        <v>0</v>
      </c>
      <c r="CA62" s="46">
        <f t="shared" si="105"/>
        <v>0</v>
      </c>
      <c r="CB62" s="46">
        <f t="shared" si="105"/>
        <v>0</v>
      </c>
      <c r="CC62" s="46">
        <f t="shared" si="105"/>
        <v>0</v>
      </c>
      <c r="CD62" s="46">
        <f t="shared" si="105"/>
        <v>0</v>
      </c>
      <c r="CE62" s="46">
        <f t="shared" si="105"/>
        <v>0</v>
      </c>
      <c r="CF62" s="46">
        <f t="shared" si="105"/>
        <v>0</v>
      </c>
      <c r="CG62" s="46">
        <f t="shared" si="105"/>
        <v>0</v>
      </c>
      <c r="CH62" s="46">
        <f t="shared" si="105"/>
        <v>0</v>
      </c>
      <c r="CI62" s="46">
        <f t="shared" si="105"/>
        <v>0</v>
      </c>
      <c r="CL62" s="32" t="str">
        <f>IF(LEN(TRIM(H62))=13,LEFT(H62,6)&amp;"-"&amp;RIGHT(H62,7),TRIM(H62))</f>
        <v/>
      </c>
      <c r="CM62" s="32" t="str">
        <f>IF(MID(CL62,8,1)="3", "20", IF(MID(CL62,8,1)="4", "20", "19")) &amp; LEFT(CL62, 2) &amp; "-" &amp; MID(H62,3,2) &amp; "-" &amp; MID(H62, 5,2)</f>
        <v>19--</v>
      </c>
      <c r="CN62" s="32" t="s">
        <v>47</v>
      </c>
      <c r="CO62" s="48">
        <f>DATE(YEAR(DATEVALUE(CN62)),MONTH(DATEVALUE(CN62))+1,0)</f>
        <v>39844</v>
      </c>
      <c r="CP62" s="48" t="e">
        <f>DATE(YEAR(DATEVALUE(CN62)),MONTH(DATEVALUE(CM62)),DAY(DATEVALUE(CM62)))</f>
        <v>#VALUE!</v>
      </c>
      <c r="CQ62" s="32" t="e">
        <f>IF(CP62&lt;=CO62, YEAR(CO62)-YEAR(CM62), YEAR(CO62)-YEAR(CM62)-1)</f>
        <v>#VALUE!</v>
      </c>
      <c r="CR62" s="32">
        <f>IF(AM62="",0,IF(AM62=0,0,IF(CQ62&lt;64,ROUNDDOWN((AM62/1000)*4.5,-1),0)))</f>
        <v>0</v>
      </c>
    </row>
    <row r="63" spans="1:96" ht="19.899999999999999" hidden="1" customHeight="1">
      <c r="A63" s="75"/>
      <c r="B63" s="171"/>
      <c r="C63" s="172"/>
      <c r="D63" s="173"/>
      <c r="E63" s="174"/>
      <c r="F63" s="175"/>
      <c r="G63" s="176"/>
      <c r="H63" s="203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5"/>
      <c r="T63" s="56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1"/>
      <c r="AJ63" s="202"/>
      <c r="AK63" s="202"/>
      <c r="AL63" s="182"/>
      <c r="AM63" s="206">
        <f>IF(AM62="",0,ROUNDDOWN((AM62/1000)*9,-1))</f>
        <v>0</v>
      </c>
      <c r="AN63" s="207"/>
      <c r="AO63" s="207"/>
      <c r="AP63" s="208"/>
      <c r="AQ63" s="197"/>
      <c r="AR63" s="197"/>
      <c r="AS63" s="198"/>
      <c r="AT63" s="199">
        <f>IF(AT62=0,0,BC63)</f>
        <v>0</v>
      </c>
      <c r="AU63" s="200"/>
      <c r="AV63" s="201"/>
      <c r="AW63" s="192"/>
      <c r="AX63" s="193"/>
      <c r="AY63" s="193"/>
      <c r="AZ63" s="194"/>
      <c r="BA63" s="195"/>
      <c r="BB63" s="195"/>
      <c r="BC63" s="46">
        <f>SUM(BT62:CI63)</f>
        <v>0</v>
      </c>
      <c r="BD63" s="46">
        <f t="shared" ref="BD63:BS63" si="106">IF($Q62*T63&gt;100000, ROUNDDOWN(($Q62*T63-100000)*6%*45%,-1),0)</f>
        <v>0</v>
      </c>
      <c r="BE63" s="46">
        <f t="shared" si="106"/>
        <v>0</v>
      </c>
      <c r="BF63" s="46">
        <f t="shared" si="106"/>
        <v>0</v>
      </c>
      <c r="BG63" s="46">
        <f t="shared" si="106"/>
        <v>0</v>
      </c>
      <c r="BH63" s="46">
        <f t="shared" si="106"/>
        <v>0</v>
      </c>
      <c r="BI63" s="46">
        <f t="shared" si="106"/>
        <v>0</v>
      </c>
      <c r="BJ63" s="46">
        <f t="shared" si="106"/>
        <v>0</v>
      </c>
      <c r="BK63" s="46">
        <f t="shared" si="106"/>
        <v>0</v>
      </c>
      <c r="BL63" s="46">
        <f t="shared" si="106"/>
        <v>0</v>
      </c>
      <c r="BM63" s="46">
        <f t="shared" si="106"/>
        <v>0</v>
      </c>
      <c r="BN63" s="46">
        <f t="shared" si="106"/>
        <v>0</v>
      </c>
      <c r="BO63" s="46">
        <f t="shared" si="106"/>
        <v>0</v>
      </c>
      <c r="BP63" s="46">
        <f t="shared" si="106"/>
        <v>0</v>
      </c>
      <c r="BQ63" s="46">
        <f t="shared" si="106"/>
        <v>0</v>
      </c>
      <c r="BR63" s="46">
        <f t="shared" si="106"/>
        <v>0</v>
      </c>
      <c r="BS63" s="46">
        <f t="shared" si="106"/>
        <v>0</v>
      </c>
      <c r="BT63" s="46">
        <f t="shared" ref="BT63:CI63" si="107">IF($Q62*T63&gt;100000, ROUNDDOWN(($Q62*T63-100000)*6%*45%*10%,-1),0)</f>
        <v>0</v>
      </c>
      <c r="BU63" s="46">
        <f t="shared" si="107"/>
        <v>0</v>
      </c>
      <c r="BV63" s="46">
        <f t="shared" si="107"/>
        <v>0</v>
      </c>
      <c r="BW63" s="46">
        <f t="shared" si="107"/>
        <v>0</v>
      </c>
      <c r="BX63" s="46">
        <f t="shared" si="107"/>
        <v>0</v>
      </c>
      <c r="BY63" s="46">
        <f t="shared" si="107"/>
        <v>0</v>
      </c>
      <c r="BZ63" s="46">
        <f t="shared" si="107"/>
        <v>0</v>
      </c>
      <c r="CA63" s="46">
        <f t="shared" si="107"/>
        <v>0</v>
      </c>
      <c r="CB63" s="46">
        <f t="shared" si="107"/>
        <v>0</v>
      </c>
      <c r="CC63" s="46">
        <f t="shared" si="107"/>
        <v>0</v>
      </c>
      <c r="CD63" s="46">
        <f t="shared" si="107"/>
        <v>0</v>
      </c>
      <c r="CE63" s="46">
        <f t="shared" si="107"/>
        <v>0</v>
      </c>
      <c r="CF63" s="46">
        <f t="shared" si="107"/>
        <v>0</v>
      </c>
      <c r="CG63" s="46">
        <f t="shared" si="107"/>
        <v>0</v>
      </c>
      <c r="CH63" s="46">
        <f t="shared" si="107"/>
        <v>0</v>
      </c>
      <c r="CI63" s="46">
        <f t="shared" si="107"/>
        <v>0</v>
      </c>
      <c r="CL63" s="32"/>
      <c r="CM63" s="32"/>
      <c r="CN63" s="32"/>
      <c r="CO63" s="32"/>
      <c r="CP63" s="32"/>
      <c r="CQ63" s="32"/>
      <c r="CR63" s="32"/>
    </row>
    <row r="64" spans="1:96" ht="19.899999999999999" hidden="1" customHeight="1">
      <c r="A64" s="74"/>
      <c r="B64" s="157"/>
      <c r="C64" s="158"/>
      <c r="D64" s="159"/>
      <c r="E64" s="258"/>
      <c r="F64" s="239"/>
      <c r="G64" s="259"/>
      <c r="H64" s="162"/>
      <c r="I64" s="163"/>
      <c r="J64" s="163"/>
      <c r="K64" s="163"/>
      <c r="L64" s="164"/>
      <c r="M64" s="165"/>
      <c r="N64" s="165"/>
      <c r="O64" s="165"/>
      <c r="P64" s="165"/>
      <c r="Q64" s="166"/>
      <c r="R64" s="167"/>
      <c r="S64" s="168"/>
      <c r="T64" s="54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45"/>
      <c r="AJ64" s="169">
        <f>IF(E65="일급",8*AL64,32-COUNTBLANK(T64:AI65))</f>
        <v>0</v>
      </c>
      <c r="AK64" s="169"/>
      <c r="AL64" s="181">
        <f>SUM(T64:AI65)</f>
        <v>0</v>
      </c>
      <c r="AM64" s="275">
        <f>IF(E65="일급",AL64*Q64,IF(E65="시급",Q64*AJ64,0))</f>
        <v>0</v>
      </c>
      <c r="AN64" s="275"/>
      <c r="AO64" s="275"/>
      <c r="AP64" s="275"/>
      <c r="AQ64" s="186"/>
      <c r="AR64" s="186"/>
      <c r="AS64" s="187"/>
      <c r="AT64" s="188">
        <f>IF(BC64&lt;1000, 0, BC64)</f>
        <v>0</v>
      </c>
      <c r="AU64" s="186"/>
      <c r="AV64" s="186"/>
      <c r="AW64" s="189">
        <f>IF(AM64="",0,AM64-(AT65+AT64+AQ64+AQ65+AM65))</f>
        <v>0</v>
      </c>
      <c r="AX64" s="190"/>
      <c r="AY64" s="190"/>
      <c r="AZ64" s="191"/>
      <c r="BA64" s="195"/>
      <c r="BB64" s="195"/>
      <c r="BC64" s="46">
        <f>SUM(BD64:BS65)</f>
        <v>0</v>
      </c>
      <c r="BD64" s="46">
        <f t="shared" ref="BD64:BS64" si="108">IF($Q64*T64&gt;100000, ROUNDDOWN(($Q64*T64-100000)*6%*45%,-1),0)</f>
        <v>0</v>
      </c>
      <c r="BE64" s="46">
        <f t="shared" si="108"/>
        <v>0</v>
      </c>
      <c r="BF64" s="46">
        <f t="shared" si="108"/>
        <v>0</v>
      </c>
      <c r="BG64" s="46">
        <f t="shared" si="108"/>
        <v>0</v>
      </c>
      <c r="BH64" s="46">
        <f t="shared" si="108"/>
        <v>0</v>
      </c>
      <c r="BI64" s="46">
        <f t="shared" si="108"/>
        <v>0</v>
      </c>
      <c r="BJ64" s="46">
        <f t="shared" si="108"/>
        <v>0</v>
      </c>
      <c r="BK64" s="46">
        <f t="shared" si="108"/>
        <v>0</v>
      </c>
      <c r="BL64" s="46">
        <f t="shared" si="108"/>
        <v>0</v>
      </c>
      <c r="BM64" s="46">
        <f t="shared" si="108"/>
        <v>0</v>
      </c>
      <c r="BN64" s="46">
        <f t="shared" si="108"/>
        <v>0</v>
      </c>
      <c r="BO64" s="46">
        <f t="shared" si="108"/>
        <v>0</v>
      </c>
      <c r="BP64" s="46">
        <f t="shared" si="108"/>
        <v>0</v>
      </c>
      <c r="BQ64" s="46">
        <f t="shared" si="108"/>
        <v>0</v>
      </c>
      <c r="BR64" s="46">
        <f t="shared" si="108"/>
        <v>0</v>
      </c>
      <c r="BS64" s="46">
        <f t="shared" si="108"/>
        <v>0</v>
      </c>
      <c r="BT64" s="46">
        <f t="shared" ref="BT64:CI64" si="109">IF($Q64*T64&gt;100000, ROUNDDOWN(($Q64*T64-100000)*6%*45%*10%,-1),0)</f>
        <v>0</v>
      </c>
      <c r="BU64" s="46">
        <f t="shared" si="109"/>
        <v>0</v>
      </c>
      <c r="BV64" s="46">
        <f t="shared" si="109"/>
        <v>0</v>
      </c>
      <c r="BW64" s="46">
        <f t="shared" si="109"/>
        <v>0</v>
      </c>
      <c r="BX64" s="46">
        <f t="shared" si="109"/>
        <v>0</v>
      </c>
      <c r="BY64" s="46">
        <f t="shared" si="109"/>
        <v>0</v>
      </c>
      <c r="BZ64" s="46">
        <f t="shared" si="109"/>
        <v>0</v>
      </c>
      <c r="CA64" s="46">
        <f t="shared" si="109"/>
        <v>0</v>
      </c>
      <c r="CB64" s="46">
        <f t="shared" si="109"/>
        <v>0</v>
      </c>
      <c r="CC64" s="46">
        <f t="shared" si="109"/>
        <v>0</v>
      </c>
      <c r="CD64" s="46">
        <f t="shared" si="109"/>
        <v>0</v>
      </c>
      <c r="CE64" s="46">
        <f t="shared" si="109"/>
        <v>0</v>
      </c>
      <c r="CF64" s="46">
        <f t="shared" si="109"/>
        <v>0</v>
      </c>
      <c r="CG64" s="46">
        <f t="shared" si="109"/>
        <v>0</v>
      </c>
      <c r="CH64" s="46">
        <f t="shared" si="109"/>
        <v>0</v>
      </c>
      <c r="CI64" s="46">
        <f t="shared" si="109"/>
        <v>0</v>
      </c>
      <c r="CL64" s="32" t="str">
        <f>IF(LEN(TRIM(H64))=13,LEFT(H64,6)&amp;"-"&amp;RIGHT(H64,7),TRIM(H64))</f>
        <v/>
      </c>
      <c r="CM64" s="32" t="str">
        <f>IF(MID(CL64,8,1)="3", "20", IF(MID(CL64,8,1)="4", "20", "19")) &amp; LEFT(CL64, 2) &amp; "-" &amp; MID(H64,3,2) &amp; "-" &amp; MID(H64, 5,2)</f>
        <v>19--</v>
      </c>
      <c r="CN64" s="32" t="s">
        <v>47</v>
      </c>
      <c r="CO64" s="48">
        <f>DATE(YEAR(DATEVALUE(CN64)),MONTH(DATEVALUE(CN64))+1,0)</f>
        <v>39844</v>
      </c>
      <c r="CP64" s="48" t="e">
        <f>DATE(YEAR(DATEVALUE(CN64)),MONTH(DATEVALUE(CM64)),DAY(DATEVALUE(CM64)))</f>
        <v>#VALUE!</v>
      </c>
      <c r="CQ64" s="32" t="e">
        <f>IF(CP64&lt;=CO64, YEAR(CO64)-YEAR(CM64), YEAR(CO64)-YEAR(CM64)-1)</f>
        <v>#VALUE!</v>
      </c>
      <c r="CR64" s="32">
        <f>IF(AM64="",0,IF(AM64=0,0,IF(CQ64&lt;64,ROUNDDOWN((AM64/1000)*4.5,-1),0)))</f>
        <v>0</v>
      </c>
    </row>
    <row r="65" spans="1:101" ht="19.899999999999999" hidden="1" customHeight="1">
      <c r="A65" s="75"/>
      <c r="B65" s="171"/>
      <c r="C65" s="172"/>
      <c r="D65" s="173"/>
      <c r="E65" s="174"/>
      <c r="F65" s="175"/>
      <c r="G65" s="176"/>
      <c r="H65" s="203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5"/>
      <c r="T65" s="56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1"/>
      <c r="AJ65" s="202"/>
      <c r="AK65" s="202"/>
      <c r="AL65" s="182"/>
      <c r="AM65" s="206">
        <f>IF(AM64="",0,ROUNDDOWN((AM64/1000)*9,-1))</f>
        <v>0</v>
      </c>
      <c r="AN65" s="207"/>
      <c r="AO65" s="207"/>
      <c r="AP65" s="208"/>
      <c r="AQ65" s="197"/>
      <c r="AR65" s="197"/>
      <c r="AS65" s="198"/>
      <c r="AT65" s="199">
        <f>IF(AT64=0,0,BC65)</f>
        <v>0</v>
      </c>
      <c r="AU65" s="200"/>
      <c r="AV65" s="201"/>
      <c r="AW65" s="192"/>
      <c r="AX65" s="193"/>
      <c r="AY65" s="193"/>
      <c r="AZ65" s="194"/>
      <c r="BA65" s="195"/>
      <c r="BB65" s="195"/>
      <c r="BC65" s="46">
        <f>SUM(BT64:CI65)</f>
        <v>0</v>
      </c>
      <c r="BD65" s="46">
        <f t="shared" ref="BD65:BS65" si="110">IF($Q64*T65&gt;100000, ROUNDDOWN(($Q64*T65-100000)*6%*45%,-1),0)</f>
        <v>0</v>
      </c>
      <c r="BE65" s="46">
        <f t="shared" si="110"/>
        <v>0</v>
      </c>
      <c r="BF65" s="46">
        <f t="shared" si="110"/>
        <v>0</v>
      </c>
      <c r="BG65" s="46">
        <f t="shared" si="110"/>
        <v>0</v>
      </c>
      <c r="BH65" s="46">
        <f t="shared" si="110"/>
        <v>0</v>
      </c>
      <c r="BI65" s="46">
        <f t="shared" si="110"/>
        <v>0</v>
      </c>
      <c r="BJ65" s="46">
        <f t="shared" si="110"/>
        <v>0</v>
      </c>
      <c r="BK65" s="46">
        <f t="shared" si="110"/>
        <v>0</v>
      </c>
      <c r="BL65" s="46">
        <f t="shared" si="110"/>
        <v>0</v>
      </c>
      <c r="BM65" s="46">
        <f t="shared" si="110"/>
        <v>0</v>
      </c>
      <c r="BN65" s="46">
        <f t="shared" si="110"/>
        <v>0</v>
      </c>
      <c r="BO65" s="46">
        <f t="shared" si="110"/>
        <v>0</v>
      </c>
      <c r="BP65" s="46">
        <f t="shared" si="110"/>
        <v>0</v>
      </c>
      <c r="BQ65" s="46">
        <f t="shared" si="110"/>
        <v>0</v>
      </c>
      <c r="BR65" s="46">
        <f t="shared" si="110"/>
        <v>0</v>
      </c>
      <c r="BS65" s="46">
        <f t="shared" si="110"/>
        <v>0</v>
      </c>
      <c r="BT65" s="46">
        <f t="shared" ref="BT65:CI65" si="111">IF($Q64*T65&gt;100000, ROUNDDOWN(($Q64*T65-100000)*6%*45%*10%,-1),0)</f>
        <v>0</v>
      </c>
      <c r="BU65" s="46">
        <f t="shared" si="111"/>
        <v>0</v>
      </c>
      <c r="BV65" s="46">
        <f t="shared" si="111"/>
        <v>0</v>
      </c>
      <c r="BW65" s="46">
        <f t="shared" si="111"/>
        <v>0</v>
      </c>
      <c r="BX65" s="46">
        <f t="shared" si="111"/>
        <v>0</v>
      </c>
      <c r="BY65" s="46">
        <f t="shared" si="111"/>
        <v>0</v>
      </c>
      <c r="BZ65" s="46">
        <f t="shared" si="111"/>
        <v>0</v>
      </c>
      <c r="CA65" s="46">
        <f t="shared" si="111"/>
        <v>0</v>
      </c>
      <c r="CB65" s="46">
        <f t="shared" si="111"/>
        <v>0</v>
      </c>
      <c r="CC65" s="46">
        <f t="shared" si="111"/>
        <v>0</v>
      </c>
      <c r="CD65" s="46">
        <f t="shared" si="111"/>
        <v>0</v>
      </c>
      <c r="CE65" s="46">
        <f t="shared" si="111"/>
        <v>0</v>
      </c>
      <c r="CF65" s="46">
        <f t="shared" si="111"/>
        <v>0</v>
      </c>
      <c r="CG65" s="46">
        <f t="shared" si="111"/>
        <v>0</v>
      </c>
      <c r="CH65" s="46">
        <f t="shared" si="111"/>
        <v>0</v>
      </c>
      <c r="CI65" s="46">
        <f t="shared" si="111"/>
        <v>0</v>
      </c>
      <c r="CL65" s="32"/>
      <c r="CM65" s="32"/>
      <c r="CN65" s="32"/>
      <c r="CO65" s="32"/>
      <c r="CP65" s="32"/>
      <c r="CQ65" s="32"/>
      <c r="CR65" s="32"/>
    </row>
    <row r="66" spans="1:101" ht="19.899999999999999" customHeight="1">
      <c r="A66" s="263" t="s">
        <v>48</v>
      </c>
      <c r="B66" s="157"/>
      <c r="C66" s="158"/>
      <c r="D66" s="159"/>
      <c r="E66" s="157"/>
      <c r="F66" s="158"/>
      <c r="G66" s="159"/>
      <c r="H66" s="265"/>
      <c r="I66" s="266"/>
      <c r="J66" s="266"/>
      <c r="K66" s="266"/>
      <c r="L66" s="266"/>
      <c r="M66" s="266"/>
      <c r="N66" s="266"/>
      <c r="O66" s="266"/>
      <c r="P66" s="267"/>
      <c r="Q66" s="268"/>
      <c r="R66" s="266"/>
      <c r="S66" s="269"/>
      <c r="T66" s="62">
        <f t="shared" ref="T66:AI67" si="112">T10+T24+T26+T16+T22+T20+T14+T18+T34+T12+T28+T30+T32+T36+T38+T40+T42+T44+T46+T48+T50+T52+T54+T56+T58+T60+T62+T64</f>
        <v>0</v>
      </c>
      <c r="U66" s="62">
        <f t="shared" si="112"/>
        <v>0</v>
      </c>
      <c r="V66" s="62">
        <f t="shared" si="112"/>
        <v>0</v>
      </c>
      <c r="W66" s="62">
        <f t="shared" si="112"/>
        <v>0</v>
      </c>
      <c r="X66" s="62">
        <f t="shared" si="112"/>
        <v>0</v>
      </c>
      <c r="Y66" s="62">
        <f t="shared" si="112"/>
        <v>0</v>
      </c>
      <c r="Z66" s="62">
        <f t="shared" si="112"/>
        <v>0</v>
      </c>
      <c r="AA66" s="62">
        <f t="shared" si="112"/>
        <v>0</v>
      </c>
      <c r="AB66" s="62">
        <f t="shared" si="112"/>
        <v>0</v>
      </c>
      <c r="AC66" s="62">
        <f t="shared" si="112"/>
        <v>0</v>
      </c>
      <c r="AD66" s="62">
        <f t="shared" si="112"/>
        <v>0</v>
      </c>
      <c r="AE66" s="62">
        <f t="shared" si="112"/>
        <v>0</v>
      </c>
      <c r="AF66" s="62">
        <f t="shared" si="112"/>
        <v>0</v>
      </c>
      <c r="AG66" s="62">
        <f t="shared" si="112"/>
        <v>0</v>
      </c>
      <c r="AH66" s="62">
        <f t="shared" si="112"/>
        <v>0</v>
      </c>
      <c r="AI66" s="62">
        <f t="shared" si="112"/>
        <v>0</v>
      </c>
      <c r="AJ66" s="273">
        <f>IF(E67="일급",8*AL66,32-COUNTBLANK(T66:AI67))</f>
        <v>32</v>
      </c>
      <c r="AK66" s="274"/>
      <c r="AL66" s="219">
        <f>SUM(T66:AI67)</f>
        <v>0</v>
      </c>
      <c r="AM66" s="275">
        <f>IF(E67="일급",AL66*Q66,IF(E67="시급",Q66*AJ66,0))</f>
        <v>0</v>
      </c>
      <c r="AN66" s="275"/>
      <c r="AO66" s="275"/>
      <c r="AP66" s="275"/>
      <c r="AQ66" s="186"/>
      <c r="AR66" s="186"/>
      <c r="AS66" s="187"/>
      <c r="AT66" s="188">
        <f>IF(BC66&lt;1000, 0, BC66)</f>
        <v>0</v>
      </c>
      <c r="AU66" s="186"/>
      <c r="AV66" s="186"/>
      <c r="AW66" s="189">
        <f>IF(AM66="",0,AM66-(AT67+AT66+AQ66+AQ67+AM67))</f>
        <v>0</v>
      </c>
      <c r="AX66" s="190"/>
      <c r="AY66" s="190"/>
      <c r="AZ66" s="191"/>
      <c r="BA66" s="309"/>
      <c r="BB66" s="195"/>
      <c r="BC66" s="46">
        <f>SUM(BD66:BS67)</f>
        <v>0</v>
      </c>
      <c r="BD66" s="46">
        <f t="shared" ref="BD66:BS66" si="113">IF($Q66*T66&gt;100000, ROUNDDOWN(($Q66*T66-100000)*8%*45%,-1),0)</f>
        <v>0</v>
      </c>
      <c r="BE66" s="46">
        <f t="shared" si="113"/>
        <v>0</v>
      </c>
      <c r="BF66" s="46">
        <f t="shared" si="113"/>
        <v>0</v>
      </c>
      <c r="BG66" s="46">
        <f t="shared" si="113"/>
        <v>0</v>
      </c>
      <c r="BH66" s="46">
        <f t="shared" si="113"/>
        <v>0</v>
      </c>
      <c r="BI66" s="46">
        <f t="shared" si="113"/>
        <v>0</v>
      </c>
      <c r="BJ66" s="46">
        <f t="shared" si="113"/>
        <v>0</v>
      </c>
      <c r="BK66" s="46">
        <f t="shared" si="113"/>
        <v>0</v>
      </c>
      <c r="BL66" s="46">
        <f t="shared" si="113"/>
        <v>0</v>
      </c>
      <c r="BM66" s="46">
        <f t="shared" si="113"/>
        <v>0</v>
      </c>
      <c r="BN66" s="46">
        <f t="shared" si="113"/>
        <v>0</v>
      </c>
      <c r="BO66" s="46">
        <f t="shared" si="113"/>
        <v>0</v>
      </c>
      <c r="BP66" s="46">
        <f t="shared" si="113"/>
        <v>0</v>
      </c>
      <c r="BQ66" s="46">
        <f t="shared" si="113"/>
        <v>0</v>
      </c>
      <c r="BR66" s="46">
        <f t="shared" si="113"/>
        <v>0</v>
      </c>
      <c r="BS66" s="46">
        <f t="shared" si="113"/>
        <v>0</v>
      </c>
      <c r="BT66" s="46">
        <f t="shared" ref="BT66:CI66" si="114">IF($Q66*T66&gt;100000, ROUNDDOWN(($Q66*T66-100000)*8%*45%*10%,-1),0)</f>
        <v>0</v>
      </c>
      <c r="BU66" s="46">
        <f t="shared" si="114"/>
        <v>0</v>
      </c>
      <c r="BV66" s="46">
        <f t="shared" si="114"/>
        <v>0</v>
      </c>
      <c r="BW66" s="46">
        <f t="shared" si="114"/>
        <v>0</v>
      </c>
      <c r="BX66" s="46">
        <f t="shared" si="114"/>
        <v>0</v>
      </c>
      <c r="BY66" s="46">
        <f t="shared" si="114"/>
        <v>0</v>
      </c>
      <c r="BZ66" s="46">
        <f t="shared" si="114"/>
        <v>0</v>
      </c>
      <c r="CA66" s="46">
        <f t="shared" si="114"/>
        <v>0</v>
      </c>
      <c r="CB66" s="46">
        <f t="shared" si="114"/>
        <v>0</v>
      </c>
      <c r="CC66" s="46">
        <f t="shared" si="114"/>
        <v>0</v>
      </c>
      <c r="CD66" s="46">
        <f t="shared" si="114"/>
        <v>0</v>
      </c>
      <c r="CE66" s="46">
        <f t="shared" si="114"/>
        <v>0</v>
      </c>
      <c r="CF66" s="46">
        <f t="shared" si="114"/>
        <v>0</v>
      </c>
      <c r="CG66" s="46">
        <f t="shared" si="114"/>
        <v>0</v>
      </c>
      <c r="CH66" s="46">
        <f t="shared" si="114"/>
        <v>0</v>
      </c>
      <c r="CI66" s="46">
        <f t="shared" si="114"/>
        <v>0</v>
      </c>
      <c r="CL66" s="32" t="str">
        <f>IF(LEN(TRIM(H66))=13,LEFT(H66,6)&amp;"-"&amp;RIGHT(H66,7),TRIM(H66))</f>
        <v/>
      </c>
      <c r="CM66" s="32" t="str">
        <f>IF(MID(CL66,8,1)="3", "20", IF(MID(CL66,8,1)="4", "20", "19")) &amp; LEFT(CL66, 2) &amp; "-" &amp; MID(H66,3,2) &amp; "-" &amp; MID(H66, 5,2)</f>
        <v>19--</v>
      </c>
      <c r="CN66" s="32" t="s">
        <v>47</v>
      </c>
      <c r="CO66" s="48">
        <f>DATE(YEAR(DATEVALUE(CN66)),MONTH(DATEVALUE(CN66))+1,0)</f>
        <v>39844</v>
      </c>
      <c r="CP66" s="48" t="e">
        <f>DATE(YEAR(DATEVALUE(CN66)),MONTH(DATEVALUE(CM66)),DAY(DATEVALUE(CM66)))</f>
        <v>#VALUE!</v>
      </c>
      <c r="CQ66" s="32" t="e">
        <f>IF(CP66&lt;=CO66, YEAR(CO66)-YEAR(CM66), YEAR(CO66)-YEAR(CM66)-1)</f>
        <v>#VALUE!</v>
      </c>
      <c r="CR66" s="32">
        <f>IF(AM66="",0,IF(AM66=0,0,IF(CQ66&lt;64,ROUNDDOWN((AM66/1000)*4.5,-1),0)))</f>
        <v>0</v>
      </c>
    </row>
    <row r="67" spans="1:101" ht="19.899999999999999" customHeight="1">
      <c r="A67" s="264"/>
      <c r="B67" s="171"/>
      <c r="C67" s="172"/>
      <c r="D67" s="173"/>
      <c r="E67" s="171"/>
      <c r="F67" s="172"/>
      <c r="G67" s="173"/>
      <c r="H67" s="270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2"/>
      <c r="T67" s="62">
        <f t="shared" si="112"/>
        <v>0</v>
      </c>
      <c r="U67" s="62">
        <f t="shared" si="112"/>
        <v>0</v>
      </c>
      <c r="V67" s="62">
        <f t="shared" si="112"/>
        <v>0</v>
      </c>
      <c r="W67" s="62">
        <f t="shared" si="112"/>
        <v>0</v>
      </c>
      <c r="X67" s="62">
        <f t="shared" si="112"/>
        <v>0</v>
      </c>
      <c r="Y67" s="62">
        <f t="shared" si="112"/>
        <v>0</v>
      </c>
      <c r="Z67" s="62">
        <f t="shared" si="112"/>
        <v>0</v>
      </c>
      <c r="AA67" s="62">
        <f t="shared" si="112"/>
        <v>0</v>
      </c>
      <c r="AB67" s="62">
        <f t="shared" si="112"/>
        <v>0</v>
      </c>
      <c r="AC67" s="62">
        <f t="shared" si="112"/>
        <v>0</v>
      </c>
      <c r="AD67" s="62">
        <f t="shared" si="112"/>
        <v>0</v>
      </c>
      <c r="AE67" s="62">
        <f t="shared" si="112"/>
        <v>0</v>
      </c>
      <c r="AF67" s="62">
        <f t="shared" si="112"/>
        <v>0</v>
      </c>
      <c r="AG67" s="62">
        <f t="shared" si="112"/>
        <v>0</v>
      </c>
      <c r="AH67" s="62">
        <f t="shared" si="112"/>
        <v>0</v>
      </c>
      <c r="AI67" s="62">
        <f t="shared" si="112"/>
        <v>0</v>
      </c>
      <c r="AJ67" s="217"/>
      <c r="AK67" s="218"/>
      <c r="AL67" s="220"/>
      <c r="AM67" s="196">
        <f>IF(AM66="",0,ROUNDDOWN((AM66/1000)*5.5,-1))</f>
        <v>0</v>
      </c>
      <c r="AN67" s="196"/>
      <c r="AO67" s="196"/>
      <c r="AP67" s="196"/>
      <c r="AQ67" s="197"/>
      <c r="AR67" s="197"/>
      <c r="AS67" s="198"/>
      <c r="AT67" s="199">
        <f>IF(AT66=0,0,BC67)</f>
        <v>0</v>
      </c>
      <c r="AU67" s="200"/>
      <c r="AV67" s="201"/>
      <c r="AW67" s="192"/>
      <c r="AX67" s="193"/>
      <c r="AY67" s="193"/>
      <c r="AZ67" s="194"/>
      <c r="BA67" s="195"/>
      <c r="BB67" s="195"/>
      <c r="BC67" s="46">
        <f>SUM(BT66:CI67)</f>
        <v>0</v>
      </c>
      <c r="BD67" s="46">
        <f t="shared" ref="BD67:BS67" si="115">IF($Q66*T67&gt;100000, ROUNDDOWN(($Q66*T67-100000)*8%*45%,-1),0)</f>
        <v>0</v>
      </c>
      <c r="BE67" s="46">
        <f t="shared" si="115"/>
        <v>0</v>
      </c>
      <c r="BF67" s="46">
        <f t="shared" si="115"/>
        <v>0</v>
      </c>
      <c r="BG67" s="46">
        <f t="shared" si="115"/>
        <v>0</v>
      </c>
      <c r="BH67" s="46">
        <f t="shared" si="115"/>
        <v>0</v>
      </c>
      <c r="BI67" s="46">
        <f t="shared" si="115"/>
        <v>0</v>
      </c>
      <c r="BJ67" s="46">
        <f t="shared" si="115"/>
        <v>0</v>
      </c>
      <c r="BK67" s="46">
        <f t="shared" si="115"/>
        <v>0</v>
      </c>
      <c r="BL67" s="46">
        <f t="shared" si="115"/>
        <v>0</v>
      </c>
      <c r="BM67" s="46">
        <f t="shared" si="115"/>
        <v>0</v>
      </c>
      <c r="BN67" s="46">
        <f t="shared" si="115"/>
        <v>0</v>
      </c>
      <c r="BO67" s="46">
        <f t="shared" si="115"/>
        <v>0</v>
      </c>
      <c r="BP67" s="46">
        <f t="shared" si="115"/>
        <v>0</v>
      </c>
      <c r="BQ67" s="46">
        <f t="shared" si="115"/>
        <v>0</v>
      </c>
      <c r="BR67" s="46">
        <f t="shared" si="115"/>
        <v>0</v>
      </c>
      <c r="BS67" s="46">
        <f t="shared" si="115"/>
        <v>0</v>
      </c>
      <c r="BT67" s="46">
        <f t="shared" ref="BT67:CI67" si="116">IF($Q66*T67&gt;100000, ROUNDDOWN(($Q66*T67-100000)*8%*45%*10%,-1),0)</f>
        <v>0</v>
      </c>
      <c r="BU67" s="46">
        <f t="shared" si="116"/>
        <v>0</v>
      </c>
      <c r="BV67" s="46">
        <f t="shared" si="116"/>
        <v>0</v>
      </c>
      <c r="BW67" s="46">
        <f t="shared" si="116"/>
        <v>0</v>
      </c>
      <c r="BX67" s="46">
        <f t="shared" si="116"/>
        <v>0</v>
      </c>
      <c r="BY67" s="46">
        <f t="shared" si="116"/>
        <v>0</v>
      </c>
      <c r="BZ67" s="46">
        <f t="shared" si="116"/>
        <v>0</v>
      </c>
      <c r="CA67" s="46">
        <f t="shared" si="116"/>
        <v>0</v>
      </c>
      <c r="CB67" s="46">
        <f t="shared" si="116"/>
        <v>0</v>
      </c>
      <c r="CC67" s="46">
        <f t="shared" si="116"/>
        <v>0</v>
      </c>
      <c r="CD67" s="46">
        <f t="shared" si="116"/>
        <v>0</v>
      </c>
      <c r="CE67" s="46">
        <f t="shared" si="116"/>
        <v>0</v>
      </c>
      <c r="CF67" s="46">
        <f t="shared" si="116"/>
        <v>0</v>
      </c>
      <c r="CG67" s="46">
        <f t="shared" si="116"/>
        <v>0</v>
      </c>
      <c r="CH67" s="46">
        <f t="shared" si="116"/>
        <v>0</v>
      </c>
      <c r="CI67" s="46">
        <f t="shared" si="116"/>
        <v>0</v>
      </c>
      <c r="CL67" s="32"/>
      <c r="CM67" s="32"/>
      <c r="CN67" s="32"/>
      <c r="CO67" s="32"/>
      <c r="CP67" s="32"/>
      <c r="CQ67" s="32"/>
      <c r="CR67" s="32"/>
    </row>
    <row r="68" spans="1:101" ht="19.899999999999999" customHeight="1">
      <c r="A68" s="278" t="s">
        <v>49</v>
      </c>
      <c r="B68" s="27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D68" s="279"/>
      <c r="AE68" s="279"/>
      <c r="AF68" s="279"/>
      <c r="AG68" s="279"/>
      <c r="AH68" s="279"/>
      <c r="AI68" s="279"/>
      <c r="AJ68" s="279"/>
      <c r="AK68" s="279"/>
      <c r="AL68" s="280"/>
      <c r="AM68" s="284">
        <f>AM10+AM24+AM26+AM16+AM22+AM20+AM14+AM18+AM34+AM12+AM32+AM30+AM28+AM36+AM38+AM40+AM42+AM44+AM46+AM48+AM50+AM52+AM54+AM56+AM58+AM60+AM62+AM64</f>
        <v>0</v>
      </c>
      <c r="AN68" s="285"/>
      <c r="AO68" s="285"/>
      <c r="AP68" s="286"/>
      <c r="AQ68" s="285">
        <f>SUM(AQ10+AQ24+AQ26+AQ16+AQ22+AQ20+AQ14+AQ18+AQ34+AQ12+AQ28+AQ30+AQ32+AQ36+AQ38+AQ40+AQ42+AQ44+AQ46+AQ48+AQ50+AQ52+AQ54+AQ56+AQ58+AQ60+AQ62+AQ64)</f>
        <v>0</v>
      </c>
      <c r="AR68" s="285"/>
      <c r="AS68" s="286"/>
      <c r="AT68" s="285">
        <f>SUM(AT10+AT24+AT26+AT16+AT22+AT20+AT14+AT18+AT34+AT12+AT28+AT30+AT32+AT36+AT38+AT40+AT42+AT44+AT46+AT48+AT50+AT52+AT54+AT56+AT58+AT60+AT62+AT64)</f>
        <v>0</v>
      </c>
      <c r="AU68" s="285"/>
      <c r="AV68" s="286"/>
      <c r="AW68" s="287">
        <f>SUM(AW10+AW24+AW26+AW16+AW22+AW20+AW14+AW18+AW34+AW12+AW28+AW30+AW32+AW36+AW38+AW40+AW42+AW44+AW46+AW48+AW50+AW52+AW54+AW56+AW58+AW60+AW62+AW64)</f>
        <v>0</v>
      </c>
      <c r="AX68" s="288"/>
      <c r="AY68" s="288"/>
      <c r="AZ68" s="289"/>
      <c r="BA68" s="293"/>
      <c r="BB68" s="294"/>
    </row>
    <row r="69" spans="1:101" ht="19.899999999999999" customHeight="1">
      <c r="A69" s="281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  <c r="AD69" s="282"/>
      <c r="AE69" s="282"/>
      <c r="AF69" s="282"/>
      <c r="AG69" s="282"/>
      <c r="AH69" s="282"/>
      <c r="AI69" s="282"/>
      <c r="AJ69" s="282"/>
      <c r="AK69" s="282"/>
      <c r="AL69" s="283"/>
      <c r="AM69" s="311">
        <f>AM11+AM25+AM27+AM17+AM23+AM21+AM15+AM19+AM35+AM13</f>
        <v>0</v>
      </c>
      <c r="AN69" s="312"/>
      <c r="AO69" s="312"/>
      <c r="AP69" s="313"/>
      <c r="AQ69" s="285">
        <f>SUM(AQ11+AQ25+AQ27+AQ17+AQ23+AQ21+AQ15+AQ19+AQ35+AQ13+AQ29+AQ31+AQ33+AQ37+AQ39+AQ41+AQ43+AQ45+AQ47+AQ49+AQ51+AQ53+AQ55+AQ57+AQ59+AQ61+AQ63+AQ65)</f>
        <v>0</v>
      </c>
      <c r="AR69" s="285"/>
      <c r="AS69" s="286"/>
      <c r="AT69" s="285">
        <f>SUM(AT11+AT25+AT27+AT17+AT23+AT21+AT15+AT19+AT35+AT13+AT29+AT31+AT33+AT37+AT39+AT41+AT43+AT45+AT47+AT49+AT51+AT53+AT55+AT57+AT59+AT61+AT63+AT65)</f>
        <v>0</v>
      </c>
      <c r="AU69" s="285"/>
      <c r="AV69" s="286"/>
      <c r="AW69" s="290"/>
      <c r="AX69" s="291"/>
      <c r="AY69" s="291"/>
      <c r="AZ69" s="292"/>
      <c r="BA69" s="295"/>
      <c r="BB69" s="296"/>
      <c r="BC69" s="10"/>
      <c r="BG69" s="10"/>
      <c r="CW69" s="73">
        <f>AM26+AM16+AM22</f>
        <v>0</v>
      </c>
    </row>
    <row r="71" spans="1:101">
      <c r="AJ71" s="310"/>
      <c r="AK71" s="276"/>
      <c r="AL71" s="276"/>
      <c r="AM71" s="277"/>
      <c r="AN71" s="276"/>
      <c r="AO71" s="276"/>
      <c r="AP71" s="276"/>
    </row>
    <row r="73" spans="1:101">
      <c r="AM73" s="277"/>
      <c r="AN73" s="276"/>
      <c r="AO73" s="276"/>
      <c r="AP73" s="276"/>
      <c r="AQ73" s="73"/>
    </row>
  </sheetData>
  <protectedRanges>
    <protectedRange sqref="AM75:AP75 AM71:AP71 AM73:AP73 AM68:AP69 AM66:AP66 AM10:AP10 AM12:AP12 AM16:AP16 AM18:AP18 AM20:AP20 AM22:AP22 AM24:AP24 AM26:AP26 AM28:AP28 AM30:AP30 AM32:AP32 AM34:AP34 AM36:AP36 AM38:AP38 AM40:AP40 AM42:AP42 AM44:AP44 AM46:AP46 AM48:AP48 AM50:AP50 AM52:AP52 AM54:AP54 AM56:AP56 AM58:AP58 AM60:AP60 AM62:AP62 AM64:AP64" name="범위23"/>
    <protectedRange sqref="E75:G75 E73:G73 E68:G68 E71:G71" name="범위19"/>
    <protectedRange sqref="B72:D72 B76:D76 B69:D70 B74:D74" name="범위18"/>
    <protectedRange sqref="H68:S76" name="범위20"/>
    <protectedRange sqref="T68:AH76" name="범위11_1"/>
    <protectedRange sqref="AI76 AI72 AI74 AI69:AI70" name="범위12_1"/>
    <protectedRange sqref="A68 A71 A73 A75" name="범위24_1"/>
    <protectedRange sqref="AM14:AP14" name="범위23_1"/>
    <protectedRange sqref="AI25 AI11 AI13 AI17 AI15" name="범위12_1_2"/>
    <protectedRange sqref="T24:AH25 T10:AH17" name="범위11_1_1"/>
    <protectedRange sqref="AV2:BB2" name="범위13_2"/>
    <protectedRange sqref="AO2:AQ2" name="범위12_3"/>
    <protectedRange sqref="AV6:BB6" name="범위14_3"/>
    <protectedRange sqref="E1:E6" name="범위25_1_3"/>
    <protectedRange sqref="V1:AA2" name="범위27_2"/>
    <protectedRange sqref="AG3:AK3" name="범위11_3"/>
    <protectedRange sqref="AA3:AE3" name="범위10_2"/>
    <protectedRange sqref="F6:P6" name="범위25_1_1_4"/>
    <protectedRange sqref="F6:Q6" name="범위9_1_1_2"/>
    <protectedRange sqref="F1:P3" name="범위25_1_1_2_2"/>
    <protectedRange sqref="F3:Q3" name="범위7_1_1_1_2"/>
    <protectedRange sqref="F1:Q2" name="범위6_1_1_1"/>
    <protectedRange sqref="F4:P5" name="범위25_1_1_1_1_2"/>
    <protectedRange sqref="F4:Q5" name="범위8_1_1_1_1_1_2"/>
    <protectedRange sqref="AV3:BB5" name="범위14_1_2"/>
    <protectedRange sqref="B67:D67" name="범위18_3_1"/>
    <protectedRange sqref="H66:S67" name="범위20_4_1"/>
    <protectedRange sqref="T66:AI67" name="범위11_1_3_1"/>
    <protectedRange sqref="E66:G66" name="범위19_2_1"/>
    <protectedRange sqref="A66" name="범위24_1_1_11_1_1_4_1_1_2_1"/>
    <protectedRange sqref="A24" name="범위24_1_1_11_1_1_4_1_1_2_2"/>
    <protectedRange sqref="A22" name="범위24_1_1_11_1_1_4_1_1_2_3"/>
    <protectedRange sqref="AI23" name="범위12_1_2_1"/>
    <protectedRange sqref="T22:AH23" name="범위11_1_1_1"/>
    <protectedRange sqref="Q10:S10" name="범위20_1_1_2_1_3"/>
    <protectedRange sqref="A10" name="범위24_1_1_11_1_1_4_1_1_2_4"/>
    <protectedRange sqref="Q24:S24" name="범위20_1_1_2_1_4"/>
    <protectedRange sqref="E24:G24" name="범위19_3_1_1"/>
    <protectedRange sqref="H24:P24" name="범위20_1_2"/>
    <protectedRange sqref="H23:S23" name="범위20_4_2"/>
    <protectedRange sqref="E22:G22 E18:G18 E62:G62 E60:G60 E64:G64 E58:G58 E56:G56 E54:G54 E52:G52 E50:G50 E48:G48 E46:G46 E44:G44 E42:G42 E40:G40" name="범위19_2_5"/>
    <protectedRange sqref="H22:S22" name="범위20_1_1_2_1_5"/>
    <protectedRange sqref="E20:G20" name="범위19_2_4_1"/>
    <protectedRange sqref="H21:S21" name="범위20_1_1_1_1_1_2_1"/>
    <protectedRange sqref="H20:S20" name="범위20_1_1_2_1_2_1"/>
    <protectedRange sqref="A20" name="범위24_1_1_11_1_1_4_1_1_2_3_1"/>
    <protectedRange sqref="AI21" name="범위12_1_2_1_1"/>
    <protectedRange sqref="T20:AH21" name="범위11_1_1_1_1"/>
    <protectedRange sqref="AI27" name="범위12_1_2_1_2"/>
    <protectedRange sqref="T26:AH27" name="범위11_1_1_1_2"/>
    <protectedRange sqref="AI19" name="범위12_1_2_1_2_1"/>
    <protectedRange sqref="T18:AH19" name="범위11_1_1_1_2_1"/>
    <protectedRange sqref="H19:S19" name="범위20_1_1_1_1_1_2_2_1"/>
    <protectedRange sqref="H18:S18 Q12:S12 Q14:S14" name="범위20_1_1_2_1_2_2_1_1"/>
    <protectedRange sqref="A18" name="범위24_1_1_11_1_1_4_1_1_2_3_3_1_1"/>
    <protectedRange sqref="A26" name="범위24_1_1_11_1_1_4_1_1_2_2_1"/>
    <protectedRange sqref="E26:G26" name="범위19_2_3"/>
    <protectedRange sqref="B27:D27" name="범위18_3_1_1"/>
    <protectedRange sqref="H27:S27" name="범위20_1_1_1_1_1_1_1_1"/>
    <protectedRange sqref="H26:S26 Q28:S28 Q30:S30 Q32:S32" name="범위20_1_1_2_1_1_1_1"/>
    <protectedRange sqref="AI63 AI61 AI65 AI59 AI57 AI55 AI53 AI51 AI49 AI47 AI45 AI43 AI41" name="범위12_1_2_1_3"/>
    <protectedRange sqref="H63:S63 H61:S61 H65:S65 H59:S59 H57:S57 H55:S55 H53:S53 H51:S51 H49:S49 H47:S47 H45:S45 H43:S43 H41:S41" name="범위20_1_1_1_1_1_2_1_3_1_1"/>
    <protectedRange sqref="H62:S62 H60:S60 H64:S64 H58:S58 H56:S56 H54:S54 H52:S52 H50:S50 H48:S48 H46:S46 H44:S44 H42:S42 H40:S40" name="범위20_1_1_2_1_2_1_4_1_1"/>
    <protectedRange sqref="A62 A60 A64 A58 A56 A54 A52 A50 A48 A46 A44 A42 A40" name="범위24_1_1_11_1_1_4_1_1_2_3_1_8_1_1"/>
    <protectedRange sqref="T40:AH65" name="범위11_1_1_1_2_3"/>
    <protectedRange sqref="AI29" name="범위12_1_2_1_3_1"/>
    <protectedRange sqref="T28:AH29" name="범위11_1_1_1_3"/>
    <protectedRange sqref="AI35 AI31" name="범위12_1_2_1_2_3"/>
    <protectedRange sqref="T34:AH35 T30:AH31" name="범위11_1_1_1_2_3_1"/>
    <protectedRange sqref="AI33" name="범위12_1_2_1_2_2_2"/>
    <protectedRange sqref="T32:AH33" name="범위11_1_1_1_2_2_1"/>
    <protectedRange sqref="H29:S29" name="범위20_1_1_1_1_1_2_3_1"/>
    <protectedRange sqref="H28:P28" name="범위20_1_1_2_1_2_3_1"/>
    <protectedRange sqref="E28:G28 E30:G30 E32:G32 E34:G34 E36:G36 E38:G38" name="범위19_2_5_3"/>
    <protectedRange sqref="Q34:S34" name="범위20_1_1_2_1_2_1_4_1_1_2"/>
    <protectedRange sqref="A34" name="범위24_1_1_11_1_1_4_1_1_2_3_1_8_3_1_1_1"/>
    <protectedRange sqref="H34:P34" name="범위20_1_1_2_1_2_8_1_1_1_1"/>
    <protectedRange sqref="H35:S35" name="범위20_1_1_1_1_1_1_1_1_1_1_1"/>
    <protectedRange sqref="A28" name="범위24_1_1_11_1_1_4_1_1_2_3_3_1_1_1_1_1"/>
    <protectedRange sqref="H31:S31" name="범위20_1_1_1_1_1_2"/>
    <protectedRange sqref="H30:P30" name="범위20_1_1_2_1_2"/>
    <protectedRange sqref="A30" name="범위24_1_1_11_1_1_4_1_1_2_3_2"/>
    <protectedRange sqref="H33:S33" name="범위20_1_1_1_1_1_2_1_1"/>
    <protectedRange sqref="H32:P32" name="범위20_1_1_2_1_2_1_2"/>
    <protectedRange sqref="A32" name="범위24_1_1_11_1_1_4_1_1_2_3_1_2"/>
    <protectedRange sqref="T38:U38" name="범위11_1_1_2_1"/>
    <protectedRange sqref="AI39" name="범위12_1_2_1_2_3_1"/>
    <protectedRange sqref="T39:AH39 V38:AH38" name="범위11_1_1_1_2_3_3"/>
    <protectedRange sqref="AI37" name="범위12_1_2_1_2_5_1"/>
    <protectedRange sqref="T36:AH37" name="범위11_1_1_1_2_5_1"/>
    <protectedRange sqref="H39:S39" name="범위20_1_1_1_1_1_1_2_1"/>
    <protectedRange sqref="H38:P38" name="범위20_1_1_2_1_1_2_1"/>
    <protectedRange sqref="Q38:S38" name="범위20_1_1_2_1_2_3_1_1"/>
    <protectedRange sqref="A38" name="범위24_1_1_11_1_1_4_1_1_2_3_4_2_1"/>
    <protectedRange sqref="H37:S37" name="범위20_1_1_1_1_1_2_3_1_1_1"/>
    <protectedRange sqref="H36:S36" name="범위20_1_1_2_1_2_3_1_1_1"/>
    <protectedRange sqref="A36" name="범위24_1_1_11_1_1_4_1_1_2_3_4_1_1_1_1"/>
    <protectedRange sqref="A16" name="범위19_2_4_1_2_1"/>
  </protectedRanges>
  <mergeCells count="587">
    <mergeCell ref="AJ71:AL71"/>
    <mergeCell ref="AM71:AP71"/>
    <mergeCell ref="AM73:AP73"/>
    <mergeCell ref="A68:AL69"/>
    <mergeCell ref="AM68:AP68"/>
    <mergeCell ref="AQ68:AS68"/>
    <mergeCell ref="AT68:AV68"/>
    <mergeCell ref="AW68:AZ69"/>
    <mergeCell ref="BA68:BB69"/>
    <mergeCell ref="AM69:AP69"/>
    <mergeCell ref="AQ69:AS69"/>
    <mergeCell ref="AT69:AV69"/>
    <mergeCell ref="BA66:BB67"/>
    <mergeCell ref="B67:D67"/>
    <mergeCell ref="E67:G67"/>
    <mergeCell ref="H67:S67"/>
    <mergeCell ref="AM67:AP67"/>
    <mergeCell ref="AQ67:AS67"/>
    <mergeCell ref="AT67:AV67"/>
    <mergeCell ref="AJ66:AK67"/>
    <mergeCell ref="AL66:AL67"/>
    <mergeCell ref="AM66:AP66"/>
    <mergeCell ref="AQ66:AS66"/>
    <mergeCell ref="AT66:AV66"/>
    <mergeCell ref="AW66:AZ67"/>
    <mergeCell ref="A66:A67"/>
    <mergeCell ref="B66:D66"/>
    <mergeCell ref="E66:G66"/>
    <mergeCell ref="H66:L66"/>
    <mergeCell ref="M66:P66"/>
    <mergeCell ref="Q66:S66"/>
    <mergeCell ref="AL64:AL65"/>
    <mergeCell ref="AM64:AP64"/>
    <mergeCell ref="AQ64:AS64"/>
    <mergeCell ref="AT64:AV64"/>
    <mergeCell ref="AW64:AZ65"/>
    <mergeCell ref="BA64:BB65"/>
    <mergeCell ref="AM65:AP65"/>
    <mergeCell ref="AQ65:AS65"/>
    <mergeCell ref="AT65:AV65"/>
    <mergeCell ref="B64:D64"/>
    <mergeCell ref="E64:G64"/>
    <mergeCell ref="H64:L64"/>
    <mergeCell ref="M64:P64"/>
    <mergeCell ref="Q64:S64"/>
    <mergeCell ref="AJ64:AK65"/>
    <mergeCell ref="B65:D65"/>
    <mergeCell ref="E65:G65"/>
    <mergeCell ref="H65:S65"/>
    <mergeCell ref="AL62:AL63"/>
    <mergeCell ref="AM62:AP62"/>
    <mergeCell ref="AQ62:AS62"/>
    <mergeCell ref="AT62:AV62"/>
    <mergeCell ref="AW62:AZ63"/>
    <mergeCell ref="BA62:BB63"/>
    <mergeCell ref="AM63:AP63"/>
    <mergeCell ref="AQ63:AS63"/>
    <mergeCell ref="AT63:AV63"/>
    <mergeCell ref="B62:D62"/>
    <mergeCell ref="E62:G62"/>
    <mergeCell ref="H62:L62"/>
    <mergeCell ref="M62:P62"/>
    <mergeCell ref="Q62:S62"/>
    <mergeCell ref="AJ62:AK63"/>
    <mergeCell ref="B63:D63"/>
    <mergeCell ref="E63:G63"/>
    <mergeCell ref="H63:S63"/>
    <mergeCell ref="AL60:AL61"/>
    <mergeCell ref="AM60:AP60"/>
    <mergeCell ref="AQ60:AS60"/>
    <mergeCell ref="AT60:AV60"/>
    <mergeCell ref="AW60:AZ61"/>
    <mergeCell ref="BA60:BB61"/>
    <mergeCell ref="AM61:AP61"/>
    <mergeCell ref="AQ61:AS61"/>
    <mergeCell ref="AT61:AV61"/>
    <mergeCell ref="B60:D60"/>
    <mergeCell ref="E60:G60"/>
    <mergeCell ref="H60:L60"/>
    <mergeCell ref="M60:P60"/>
    <mergeCell ref="Q60:S60"/>
    <mergeCell ref="AJ60:AK61"/>
    <mergeCell ref="B61:D61"/>
    <mergeCell ref="E61:G61"/>
    <mergeCell ref="H61:S61"/>
    <mergeCell ref="AL58:AL59"/>
    <mergeCell ref="AM58:AP58"/>
    <mergeCell ref="AQ58:AS58"/>
    <mergeCell ref="AT58:AV58"/>
    <mergeCell ref="AW58:AZ59"/>
    <mergeCell ref="BA58:BB59"/>
    <mergeCell ref="AM59:AP59"/>
    <mergeCell ref="AQ59:AS59"/>
    <mergeCell ref="AT59:AV59"/>
    <mergeCell ref="B58:D58"/>
    <mergeCell ref="E58:G58"/>
    <mergeCell ref="H58:L58"/>
    <mergeCell ref="M58:P58"/>
    <mergeCell ref="Q58:S58"/>
    <mergeCell ref="AJ58:AK59"/>
    <mergeCell ref="B59:D59"/>
    <mergeCell ref="E59:G59"/>
    <mergeCell ref="H59:S59"/>
    <mergeCell ref="AL56:AL57"/>
    <mergeCell ref="AM56:AP56"/>
    <mergeCell ref="AQ56:AS56"/>
    <mergeCell ref="AT56:AV56"/>
    <mergeCell ref="AW56:AZ57"/>
    <mergeCell ref="BA56:BB57"/>
    <mergeCell ref="AM57:AP57"/>
    <mergeCell ref="AQ57:AS57"/>
    <mergeCell ref="AT57:AV57"/>
    <mergeCell ref="B56:D56"/>
    <mergeCell ref="E56:G56"/>
    <mergeCell ref="H56:L56"/>
    <mergeCell ref="M56:P56"/>
    <mergeCell ref="Q56:S56"/>
    <mergeCell ref="AJ56:AK57"/>
    <mergeCell ref="B57:D57"/>
    <mergeCell ref="E57:G57"/>
    <mergeCell ref="H57:S57"/>
    <mergeCell ref="AL54:AL55"/>
    <mergeCell ref="AM54:AP54"/>
    <mergeCell ref="AQ54:AS54"/>
    <mergeCell ref="AT54:AV54"/>
    <mergeCell ref="AW54:AZ55"/>
    <mergeCell ref="BA54:BB55"/>
    <mergeCell ref="AM55:AP55"/>
    <mergeCell ref="AQ55:AS55"/>
    <mergeCell ref="AT55:AV55"/>
    <mergeCell ref="B54:D54"/>
    <mergeCell ref="E54:G54"/>
    <mergeCell ref="H54:L54"/>
    <mergeCell ref="M54:P54"/>
    <mergeCell ref="Q54:S54"/>
    <mergeCell ref="AJ54:AK55"/>
    <mergeCell ref="B55:D55"/>
    <mergeCell ref="E55:G55"/>
    <mergeCell ref="H55:S55"/>
    <mergeCell ref="AL52:AL53"/>
    <mergeCell ref="AM52:AP52"/>
    <mergeCell ref="AQ52:AS52"/>
    <mergeCell ref="AT52:AV52"/>
    <mergeCell ref="AW52:AZ53"/>
    <mergeCell ref="BA52:BB53"/>
    <mergeCell ref="AM53:AP53"/>
    <mergeCell ref="AQ53:AS53"/>
    <mergeCell ref="AT53:AV53"/>
    <mergeCell ref="B52:D52"/>
    <mergeCell ref="E52:G52"/>
    <mergeCell ref="H52:L52"/>
    <mergeCell ref="M52:P52"/>
    <mergeCell ref="Q52:S52"/>
    <mergeCell ref="AJ52:AK53"/>
    <mergeCell ref="B53:D53"/>
    <mergeCell ref="E53:G53"/>
    <mergeCell ref="H53:S53"/>
    <mergeCell ref="AL50:AL51"/>
    <mergeCell ref="AM50:AP50"/>
    <mergeCell ref="AQ50:AS50"/>
    <mergeCell ref="AT50:AV50"/>
    <mergeCell ref="AW50:AZ51"/>
    <mergeCell ref="BA50:BB51"/>
    <mergeCell ref="AM51:AP51"/>
    <mergeCell ref="AQ51:AS51"/>
    <mergeCell ref="AT51:AV51"/>
    <mergeCell ref="B50:D50"/>
    <mergeCell ref="E50:G50"/>
    <mergeCell ref="H50:L50"/>
    <mergeCell ref="M50:P50"/>
    <mergeCell ref="Q50:S50"/>
    <mergeCell ref="AJ50:AK51"/>
    <mergeCell ref="B51:D51"/>
    <mergeCell ref="E51:G51"/>
    <mergeCell ref="H51:S51"/>
    <mergeCell ref="AL48:AL49"/>
    <mergeCell ref="AM48:AP48"/>
    <mergeCell ref="AQ48:AS48"/>
    <mergeCell ref="AT48:AV48"/>
    <mergeCell ref="AW48:AZ49"/>
    <mergeCell ref="BA48:BB49"/>
    <mergeCell ref="AM49:AP49"/>
    <mergeCell ref="AQ49:AS49"/>
    <mergeCell ref="AT49:AV49"/>
    <mergeCell ref="B48:D48"/>
    <mergeCell ref="E48:G48"/>
    <mergeCell ref="H48:L48"/>
    <mergeCell ref="M48:P48"/>
    <mergeCell ref="Q48:S48"/>
    <mergeCell ref="AJ48:AK49"/>
    <mergeCell ref="B49:D49"/>
    <mergeCell ref="E49:G49"/>
    <mergeCell ref="H49:S49"/>
    <mergeCell ref="AL46:AL47"/>
    <mergeCell ref="AM46:AP46"/>
    <mergeCell ref="AQ46:AS46"/>
    <mergeCell ref="AT46:AV46"/>
    <mergeCell ref="AW46:AZ47"/>
    <mergeCell ref="BA46:BB47"/>
    <mergeCell ref="AM47:AP47"/>
    <mergeCell ref="AQ47:AS47"/>
    <mergeCell ref="AT47:AV47"/>
    <mergeCell ref="B46:D46"/>
    <mergeCell ref="E46:G46"/>
    <mergeCell ref="H46:L46"/>
    <mergeCell ref="M46:P46"/>
    <mergeCell ref="Q46:S46"/>
    <mergeCell ref="AJ46:AK47"/>
    <mergeCell ref="B47:D47"/>
    <mergeCell ref="E47:G47"/>
    <mergeCell ref="H47:S47"/>
    <mergeCell ref="AL44:AL45"/>
    <mergeCell ref="AM44:AP44"/>
    <mergeCell ref="AQ44:AS44"/>
    <mergeCell ref="AT44:AV44"/>
    <mergeCell ref="AW44:AZ45"/>
    <mergeCell ref="BA44:BB45"/>
    <mergeCell ref="AM45:AP45"/>
    <mergeCell ref="AQ45:AS45"/>
    <mergeCell ref="AT45:AV45"/>
    <mergeCell ref="B44:D44"/>
    <mergeCell ref="E44:G44"/>
    <mergeCell ref="H44:L44"/>
    <mergeCell ref="M44:P44"/>
    <mergeCell ref="Q44:S44"/>
    <mergeCell ref="AJ44:AK45"/>
    <mergeCell ref="B45:D45"/>
    <mergeCell ref="E45:G45"/>
    <mergeCell ref="H45:S45"/>
    <mergeCell ref="AL42:AL43"/>
    <mergeCell ref="AM42:AP42"/>
    <mergeCell ref="AQ42:AS42"/>
    <mergeCell ref="AT42:AV42"/>
    <mergeCell ref="AW42:AZ43"/>
    <mergeCell ref="BA42:BB43"/>
    <mergeCell ref="AM43:AP43"/>
    <mergeCell ref="AQ43:AS43"/>
    <mergeCell ref="AT43:AV43"/>
    <mergeCell ref="B42:D42"/>
    <mergeCell ref="E42:G42"/>
    <mergeCell ref="H42:L42"/>
    <mergeCell ref="M42:P42"/>
    <mergeCell ref="Q42:S42"/>
    <mergeCell ref="AJ42:AK43"/>
    <mergeCell ref="B43:D43"/>
    <mergeCell ref="E43:G43"/>
    <mergeCell ref="H43:S43"/>
    <mergeCell ref="AL40:AL41"/>
    <mergeCell ref="AM40:AP40"/>
    <mergeCell ref="AQ40:AS40"/>
    <mergeCell ref="AT40:AV40"/>
    <mergeCell ref="AW40:AZ41"/>
    <mergeCell ref="BA40:BB41"/>
    <mergeCell ref="AM41:AP41"/>
    <mergeCell ref="AQ41:AS41"/>
    <mergeCell ref="AT41:AV41"/>
    <mergeCell ref="B40:D40"/>
    <mergeCell ref="E40:G40"/>
    <mergeCell ref="H40:L40"/>
    <mergeCell ref="M40:P40"/>
    <mergeCell ref="Q40:S40"/>
    <mergeCell ref="AJ40:AK41"/>
    <mergeCell ref="B41:D41"/>
    <mergeCell ref="E41:G41"/>
    <mergeCell ref="H41:S41"/>
    <mergeCell ref="AL38:AL39"/>
    <mergeCell ref="AM38:AP38"/>
    <mergeCell ref="AQ38:AS38"/>
    <mergeCell ref="AT38:AV38"/>
    <mergeCell ref="AW38:AZ39"/>
    <mergeCell ref="BA38:BB39"/>
    <mergeCell ref="AM39:AP39"/>
    <mergeCell ref="AQ39:AS39"/>
    <mergeCell ref="AT39:AV39"/>
    <mergeCell ref="B38:D38"/>
    <mergeCell ref="E38:G38"/>
    <mergeCell ref="H38:L38"/>
    <mergeCell ref="M38:P38"/>
    <mergeCell ref="Q38:S38"/>
    <mergeCell ref="AJ38:AK39"/>
    <mergeCell ref="B39:D39"/>
    <mergeCell ref="E39:G39"/>
    <mergeCell ref="H39:S39"/>
    <mergeCell ref="AL36:AL37"/>
    <mergeCell ref="AM36:AP36"/>
    <mergeCell ref="AQ36:AS36"/>
    <mergeCell ref="AT36:AV36"/>
    <mergeCell ref="AW36:AZ37"/>
    <mergeCell ref="BA36:BB37"/>
    <mergeCell ref="AM37:AP37"/>
    <mergeCell ref="AQ37:AS37"/>
    <mergeCell ref="AT37:AV37"/>
    <mergeCell ref="B36:D36"/>
    <mergeCell ref="E36:G36"/>
    <mergeCell ref="H36:L36"/>
    <mergeCell ref="M36:P36"/>
    <mergeCell ref="Q36:S36"/>
    <mergeCell ref="AJ36:AK37"/>
    <mergeCell ref="B37:D37"/>
    <mergeCell ref="E37:G37"/>
    <mergeCell ref="H37:S37"/>
    <mergeCell ref="AL34:AL35"/>
    <mergeCell ref="AM34:AP34"/>
    <mergeCell ref="AQ34:AS34"/>
    <mergeCell ref="AT34:AV34"/>
    <mergeCell ref="AW34:AZ35"/>
    <mergeCell ref="BA34:BB35"/>
    <mergeCell ref="AM35:AP35"/>
    <mergeCell ref="AQ35:AS35"/>
    <mergeCell ref="AT35:AV35"/>
    <mergeCell ref="B34:D34"/>
    <mergeCell ref="E34:G34"/>
    <mergeCell ref="H34:L34"/>
    <mergeCell ref="M34:P34"/>
    <mergeCell ref="Q34:S34"/>
    <mergeCell ref="AJ34:AK35"/>
    <mergeCell ref="B35:D35"/>
    <mergeCell ref="E35:G35"/>
    <mergeCell ref="H35:S35"/>
    <mergeCell ref="AL32:AL33"/>
    <mergeCell ref="AM32:AP32"/>
    <mergeCell ref="AQ32:AS32"/>
    <mergeCell ref="AT32:AV32"/>
    <mergeCell ref="AW32:AZ33"/>
    <mergeCell ref="BA32:BB33"/>
    <mergeCell ref="AM33:AP33"/>
    <mergeCell ref="AQ33:AS33"/>
    <mergeCell ref="AT33:AV33"/>
    <mergeCell ref="B32:D32"/>
    <mergeCell ref="E32:G32"/>
    <mergeCell ref="H32:L32"/>
    <mergeCell ref="M32:P32"/>
    <mergeCell ref="Q32:S32"/>
    <mergeCell ref="AJ32:AK33"/>
    <mergeCell ref="B33:D33"/>
    <mergeCell ref="E33:G33"/>
    <mergeCell ref="H33:S33"/>
    <mergeCell ref="AL30:AL31"/>
    <mergeCell ref="AM30:AP30"/>
    <mergeCell ref="AQ30:AS30"/>
    <mergeCell ref="AT30:AV30"/>
    <mergeCell ref="AW30:AZ31"/>
    <mergeCell ref="BA30:BB31"/>
    <mergeCell ref="AM31:AP31"/>
    <mergeCell ref="AQ31:AS31"/>
    <mergeCell ref="AT31:AV31"/>
    <mergeCell ref="B30:D30"/>
    <mergeCell ref="E30:G30"/>
    <mergeCell ref="H30:L30"/>
    <mergeCell ref="M30:P30"/>
    <mergeCell ref="Q30:S30"/>
    <mergeCell ref="AJ30:AK31"/>
    <mergeCell ref="B31:D31"/>
    <mergeCell ref="E31:G31"/>
    <mergeCell ref="H31:S31"/>
    <mergeCell ref="AL28:AL29"/>
    <mergeCell ref="AM28:AP28"/>
    <mergeCell ref="AQ28:AS28"/>
    <mergeCell ref="AT28:AV28"/>
    <mergeCell ref="AW28:AZ29"/>
    <mergeCell ref="BA28:BB29"/>
    <mergeCell ref="AM29:AP29"/>
    <mergeCell ref="AQ29:AS29"/>
    <mergeCell ref="AT29:AV29"/>
    <mergeCell ref="B28:D28"/>
    <mergeCell ref="E28:G28"/>
    <mergeCell ref="H28:L28"/>
    <mergeCell ref="M28:P28"/>
    <mergeCell ref="Q28:S28"/>
    <mergeCell ref="AJ28:AK29"/>
    <mergeCell ref="B29:D29"/>
    <mergeCell ref="E29:G29"/>
    <mergeCell ref="H29:S29"/>
    <mergeCell ref="AL26:AL27"/>
    <mergeCell ref="AM26:AP26"/>
    <mergeCell ref="AQ26:AS26"/>
    <mergeCell ref="AT26:AV26"/>
    <mergeCell ref="AW26:AZ27"/>
    <mergeCell ref="BA26:BB27"/>
    <mergeCell ref="AM27:AP27"/>
    <mergeCell ref="AQ27:AS27"/>
    <mergeCell ref="AT27:AV27"/>
    <mergeCell ref="B26:D26"/>
    <mergeCell ref="E26:G26"/>
    <mergeCell ref="H26:L26"/>
    <mergeCell ref="M26:P26"/>
    <mergeCell ref="Q26:S26"/>
    <mergeCell ref="AJ26:AK27"/>
    <mergeCell ref="B27:D27"/>
    <mergeCell ref="E27:G27"/>
    <mergeCell ref="H27:S27"/>
    <mergeCell ref="AL24:AL25"/>
    <mergeCell ref="AM24:AP24"/>
    <mergeCell ref="AQ24:AS24"/>
    <mergeCell ref="AT24:AV24"/>
    <mergeCell ref="AW24:AZ25"/>
    <mergeCell ref="BA24:BB25"/>
    <mergeCell ref="AM25:AP25"/>
    <mergeCell ref="AQ25:AS25"/>
    <mergeCell ref="AT25:AV25"/>
    <mergeCell ref="B24:D24"/>
    <mergeCell ref="E24:G24"/>
    <mergeCell ref="H24:L24"/>
    <mergeCell ref="M24:P24"/>
    <mergeCell ref="Q24:S24"/>
    <mergeCell ref="AJ24:AK25"/>
    <mergeCell ref="B25:D25"/>
    <mergeCell ref="E25:G25"/>
    <mergeCell ref="H25:S25"/>
    <mergeCell ref="AL22:AL23"/>
    <mergeCell ref="AM22:AP22"/>
    <mergeCell ref="AQ22:AS22"/>
    <mergeCell ref="AT22:AV22"/>
    <mergeCell ref="AW22:AZ23"/>
    <mergeCell ref="BA22:BB23"/>
    <mergeCell ref="AM23:AP23"/>
    <mergeCell ref="AQ23:AS23"/>
    <mergeCell ref="AT23:AV23"/>
    <mergeCell ref="B22:D22"/>
    <mergeCell ref="E22:G22"/>
    <mergeCell ref="H22:L22"/>
    <mergeCell ref="M22:P22"/>
    <mergeCell ref="Q22:S22"/>
    <mergeCell ref="AJ22:AK23"/>
    <mergeCell ref="B23:D23"/>
    <mergeCell ref="E23:G23"/>
    <mergeCell ref="H23:S23"/>
    <mergeCell ref="AL20:AL21"/>
    <mergeCell ref="AM20:AP20"/>
    <mergeCell ref="AQ20:AS20"/>
    <mergeCell ref="AT20:AV20"/>
    <mergeCell ref="AW20:AZ21"/>
    <mergeCell ref="BA20:BB21"/>
    <mergeCell ref="AM21:AP21"/>
    <mergeCell ref="AQ21:AS21"/>
    <mergeCell ref="AT21:AV21"/>
    <mergeCell ref="B20:D20"/>
    <mergeCell ref="E20:G20"/>
    <mergeCell ref="H20:L20"/>
    <mergeCell ref="M20:P20"/>
    <mergeCell ref="Q20:S20"/>
    <mergeCell ref="AJ20:AK21"/>
    <mergeCell ref="B21:D21"/>
    <mergeCell ref="E21:G21"/>
    <mergeCell ref="H21:S21"/>
    <mergeCell ref="AL18:AL19"/>
    <mergeCell ref="AM18:AP18"/>
    <mergeCell ref="AQ18:AS18"/>
    <mergeCell ref="AT18:AV18"/>
    <mergeCell ref="AW18:AZ19"/>
    <mergeCell ref="BA18:BB19"/>
    <mergeCell ref="AM19:AP19"/>
    <mergeCell ref="AQ19:AS19"/>
    <mergeCell ref="AT19:AV19"/>
    <mergeCell ref="B18:D18"/>
    <mergeCell ref="E18:G18"/>
    <mergeCell ref="H18:L18"/>
    <mergeCell ref="M18:P18"/>
    <mergeCell ref="Q18:S18"/>
    <mergeCell ref="AJ18:AK19"/>
    <mergeCell ref="B19:D19"/>
    <mergeCell ref="E19:G19"/>
    <mergeCell ref="H19:S19"/>
    <mergeCell ref="AL16:AL17"/>
    <mergeCell ref="AM16:AP16"/>
    <mergeCell ref="AQ16:AS16"/>
    <mergeCell ref="AT16:AV16"/>
    <mergeCell ref="AW16:AZ17"/>
    <mergeCell ref="BA16:BB17"/>
    <mergeCell ref="AM17:AP17"/>
    <mergeCell ref="AQ17:AS17"/>
    <mergeCell ref="AT17:AV17"/>
    <mergeCell ref="B16:D16"/>
    <mergeCell ref="E16:G16"/>
    <mergeCell ref="H16:L16"/>
    <mergeCell ref="M16:P16"/>
    <mergeCell ref="Q16:S16"/>
    <mergeCell ref="AJ16:AK17"/>
    <mergeCell ref="B17:D17"/>
    <mergeCell ref="E17:G17"/>
    <mergeCell ref="H17:S17"/>
    <mergeCell ref="AL14:AL15"/>
    <mergeCell ref="AM14:AP14"/>
    <mergeCell ref="AQ14:AS14"/>
    <mergeCell ref="AT14:AV14"/>
    <mergeCell ref="AW14:AZ15"/>
    <mergeCell ref="BA14:BB15"/>
    <mergeCell ref="AM15:AP15"/>
    <mergeCell ref="AQ15:AS15"/>
    <mergeCell ref="AT15:AV15"/>
    <mergeCell ref="B14:D14"/>
    <mergeCell ref="E14:G14"/>
    <mergeCell ref="H14:L14"/>
    <mergeCell ref="M14:P14"/>
    <mergeCell ref="Q14:S14"/>
    <mergeCell ref="AJ14:AK15"/>
    <mergeCell ref="B15:D15"/>
    <mergeCell ref="E15:G15"/>
    <mergeCell ref="H15:S15"/>
    <mergeCell ref="AL12:AL13"/>
    <mergeCell ref="AM12:AP12"/>
    <mergeCell ref="AQ12:AS12"/>
    <mergeCell ref="AT12:AV12"/>
    <mergeCell ref="AW12:AZ13"/>
    <mergeCell ref="BA12:BB13"/>
    <mergeCell ref="AM13:AP13"/>
    <mergeCell ref="AQ13:AS13"/>
    <mergeCell ref="AT13:AV13"/>
    <mergeCell ref="B12:D12"/>
    <mergeCell ref="E12:G12"/>
    <mergeCell ref="H12:L12"/>
    <mergeCell ref="M12:P12"/>
    <mergeCell ref="Q12:S12"/>
    <mergeCell ref="AJ12:AK13"/>
    <mergeCell ref="B13:D13"/>
    <mergeCell ref="E13:G13"/>
    <mergeCell ref="H13:S13"/>
    <mergeCell ref="AL10:AL11"/>
    <mergeCell ref="AM10:AP10"/>
    <mergeCell ref="AQ10:AS10"/>
    <mergeCell ref="AT10:AV10"/>
    <mergeCell ref="AW10:AZ11"/>
    <mergeCell ref="BA10:BB11"/>
    <mergeCell ref="AM11:AP11"/>
    <mergeCell ref="AQ11:AS11"/>
    <mergeCell ref="AT11:AV11"/>
    <mergeCell ref="B10:D10"/>
    <mergeCell ref="E10:G10"/>
    <mergeCell ref="H10:L10"/>
    <mergeCell ref="M10:P10"/>
    <mergeCell ref="Q10:S10"/>
    <mergeCell ref="AJ10:AK11"/>
    <mergeCell ref="B11:D11"/>
    <mergeCell ref="E11:G11"/>
    <mergeCell ref="H11:S11"/>
    <mergeCell ref="AL8:AL9"/>
    <mergeCell ref="AM8:AP8"/>
    <mergeCell ref="AQ8:AS8"/>
    <mergeCell ref="AT8:AV8"/>
    <mergeCell ref="AW8:AZ9"/>
    <mergeCell ref="BA8:BB9"/>
    <mergeCell ref="AM9:AP9"/>
    <mergeCell ref="AQ9:AS9"/>
    <mergeCell ref="AT9:AV9"/>
    <mergeCell ref="B8:D8"/>
    <mergeCell ref="E8:G8"/>
    <mergeCell ref="H8:L8"/>
    <mergeCell ref="M8:P8"/>
    <mergeCell ref="Q8:S8"/>
    <mergeCell ref="AJ8:AK9"/>
    <mergeCell ref="B9:D9"/>
    <mergeCell ref="E9:G9"/>
    <mergeCell ref="H9:S9"/>
    <mergeCell ref="BD5:CI6"/>
    <mergeCell ref="A6:E6"/>
    <mergeCell ref="F6:Q6"/>
    <mergeCell ref="AO6:AU6"/>
    <mergeCell ref="AV6:BB6"/>
    <mergeCell ref="BD7:BS7"/>
    <mergeCell ref="BT7:CI7"/>
    <mergeCell ref="AV3:BB3"/>
    <mergeCell ref="A4:E4"/>
    <mergeCell ref="F4:Q4"/>
    <mergeCell ref="AO4:AU4"/>
    <mergeCell ref="AV4:BB4"/>
    <mergeCell ref="A5:E5"/>
    <mergeCell ref="F5:Q5"/>
    <mergeCell ref="AO5:AU5"/>
    <mergeCell ref="AV5:BB5"/>
    <mergeCell ref="A3:E3"/>
    <mergeCell ref="F3:Q3"/>
    <mergeCell ref="V3:Z3"/>
    <mergeCell ref="AA3:AE3"/>
    <mergeCell ref="AG3:AK3"/>
    <mergeCell ref="AO3:AU3"/>
    <mergeCell ref="AV1:BB1"/>
    <mergeCell ref="A2:E2"/>
    <mergeCell ref="F2:Q2"/>
    <mergeCell ref="AO2:AQ2"/>
    <mergeCell ref="AR2:AU2"/>
    <mergeCell ref="AV2:BB2"/>
    <mergeCell ref="A1:E1"/>
    <mergeCell ref="F1:Q1"/>
    <mergeCell ref="V1:AA2"/>
    <mergeCell ref="AB1:AK2"/>
    <mergeCell ref="AO1:AQ1"/>
    <mergeCell ref="AR1:AU1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woo921231@gmail.com</dc:creator>
  <cp:keywords/>
  <dc:description/>
  <cp:lastModifiedBy/>
  <cp:revision/>
  <dcterms:created xsi:type="dcterms:W3CDTF">2024-09-01T23:16:07Z</dcterms:created>
  <dcterms:modified xsi:type="dcterms:W3CDTF">2024-12-19T08:54:03Z</dcterms:modified>
  <cp:category/>
  <cp:contentStatus/>
</cp:coreProperties>
</file>