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Year 30\"/>
    </mc:Choice>
  </mc:AlternateContent>
  <xr:revisionPtr revIDLastSave="0" documentId="13_ncr:1_{3684F2E1-D781-4447-83BF-F28753923161}" xr6:coauthVersionLast="47" xr6:coauthVersionMax="47" xr10:uidLastSave="{00000000-0000-0000-0000-000000000000}"/>
  <bookViews>
    <workbookView xWindow="264" yWindow="444" windowWidth="12108" windowHeight="11424" firstSheet="3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7" l="1"/>
  <c r="G26" i="7"/>
  <c r="H26" i="7"/>
  <c r="I26" i="7"/>
  <c r="F27" i="7"/>
  <c r="G27" i="7"/>
  <c r="H27" i="7"/>
  <c r="I27" i="7"/>
  <c r="F28" i="7"/>
  <c r="G28" i="7"/>
  <c r="H28" i="7"/>
  <c r="I28" i="7"/>
  <c r="G25" i="7"/>
  <c r="H25" i="7"/>
  <c r="I25" i="7"/>
  <c r="F25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G58" i="7"/>
  <c r="R36" i="7" s="1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I35" i="6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28" i="6"/>
  <c r="J33" i="6" s="1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N68" i="4" s="1"/>
  <c r="E64" i="4"/>
  <c r="W67" i="4"/>
  <c r="E69" i="4"/>
  <c r="N70" i="4"/>
  <c r="L68" i="4"/>
  <c r="F64" i="4"/>
  <c r="J74" i="4"/>
  <c r="F69" i="4"/>
  <c r="U79" i="4"/>
  <c r="T68" i="4"/>
  <c r="E54" i="4"/>
  <c r="W64" i="4"/>
  <c r="F54" i="4"/>
  <c r="J56" i="4"/>
  <c r="N50" i="4"/>
  <c r="S47" i="4"/>
  <c r="S44" i="4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BC8" i="5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E7" i="5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D37" i="7" l="1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L99" i="7" s="1"/>
  <c r="P98" i="7" s="1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100" i="7" l="1"/>
  <c r="Q98" i="7" s="1"/>
  <c r="L98" i="7"/>
  <c r="Q97" i="7" s="1"/>
  <c r="L97" i="7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 l="1"/>
  <c r="T87" i="4"/>
  <c r="T88" i="4"/>
  <c r="V91" i="4"/>
  <c r="V92" i="4" s="1"/>
  <c r="S87" i="4"/>
  <c r="X87" i="4" s="1"/>
  <c r="Y87" i="4" s="1"/>
  <c r="S98" i="4" s="1"/>
  <c r="S89" i="4"/>
  <c r="X89" i="4" s="1"/>
  <c r="Y89" i="4" s="1"/>
  <c r="S100" i="4" s="1"/>
  <c r="S88" i="4"/>
  <c r="X88" i="4" s="1"/>
  <c r="Y88" i="4" s="1"/>
  <c r="T99" i="4" s="1"/>
  <c r="AJ30" i="5"/>
  <c r="AJ31" i="5" s="1"/>
  <c r="AN28" i="5"/>
  <c r="AO28" i="5" s="1"/>
  <c r="AK39" i="5" s="1"/>
  <c r="BN30" i="5"/>
  <c r="BN31" i="5" s="1"/>
  <c r="E38" i="5"/>
  <c r="J38" i="5" s="1"/>
  <c r="K38" i="5" s="1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U91" i="4"/>
  <c r="U92" i="4" s="1"/>
  <c r="X86" i="4"/>
  <c r="Y86" i="4" s="1"/>
  <c r="T91" i="4"/>
  <c r="T92" i="4" s="1"/>
  <c r="S91" i="4" l="1"/>
  <c r="S92" i="4" s="1"/>
  <c r="AI39" i="5"/>
  <c r="R37" i="5"/>
  <c r="O37" i="5"/>
  <c r="O41" i="5" s="1"/>
  <c r="O42" i="5" s="1"/>
  <c r="O50" i="5" s="1"/>
  <c r="P37" i="5"/>
  <c r="P38" i="5"/>
  <c r="O38" i="5"/>
  <c r="T38" i="5" s="1"/>
  <c r="U38" i="5" s="1"/>
  <c r="R38" i="5"/>
  <c r="BH37" i="5"/>
  <c r="BI37" i="5" s="1"/>
  <c r="AB37" i="5"/>
  <c r="O39" i="5"/>
  <c r="AA37" i="5"/>
  <c r="R39" i="5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T39" i="5"/>
  <c r="U39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G122" i="5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E69" i="5" l="1"/>
  <c r="BH58" i="5"/>
  <c r="BI58" i="5" s="1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G93" i="5"/>
  <c r="Q80" i="5"/>
  <c r="R80" i="5"/>
  <c r="G91" i="5"/>
  <c r="G96" i="5" s="1"/>
  <c r="G97" i="5" s="1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T82" i="5" l="1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J94" i="5" s="1"/>
  <c r="K94" i="5" s="1"/>
  <c r="F105" i="5" s="1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H96" i="5" l="1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G105" i="5"/>
  <c r="Q92" i="5"/>
  <c r="T92" i="5" s="1"/>
  <c r="U92" i="5" s="1"/>
  <c r="O103" i="5" s="1"/>
  <c r="F104" i="5"/>
  <c r="G104" i="5"/>
  <c r="H105" i="5"/>
  <c r="E104" i="5"/>
  <c r="E105" i="5"/>
  <c r="O96" i="5"/>
  <c r="O97" i="5" s="1"/>
  <c r="R96" i="5"/>
  <c r="R97" i="5" s="1"/>
  <c r="H104" i="5"/>
  <c r="E96" i="5"/>
  <c r="E97" i="5" s="1"/>
  <c r="J91" i="5"/>
  <c r="K91" i="5" s="1"/>
  <c r="P96" i="5" l="1"/>
  <c r="P97" i="5" s="1"/>
  <c r="T93" i="5"/>
  <c r="U93" i="5" s="1"/>
  <c r="O104" i="5" s="1"/>
  <c r="T91" i="5"/>
  <c r="U91" i="5" s="1"/>
  <c r="Q96" i="5"/>
  <c r="Q97" i="5" s="1"/>
  <c r="J105" i="5"/>
  <c r="K105" i="5" s="1"/>
  <c r="G103" i="5"/>
  <c r="F103" i="5"/>
  <c r="J104" i="5"/>
  <c r="K104" i="5" s="1"/>
  <c r="H103" i="5"/>
  <c r="P102" i="5"/>
  <c r="R102" i="5"/>
  <c r="O102" i="5"/>
  <c r="H102" i="5"/>
  <c r="F102" i="5"/>
  <c r="G102" i="5"/>
  <c r="E102" i="5"/>
  <c r="Q102" i="5"/>
  <c r="R105" i="5"/>
  <c r="P105" i="5"/>
  <c r="O105" i="5"/>
  <c r="T105" i="5" s="1"/>
  <c r="U105" i="5" s="1"/>
  <c r="P103" i="5"/>
  <c r="R103" i="5"/>
  <c r="Q103" i="5"/>
  <c r="G107" i="5" l="1"/>
  <c r="G108" i="5" s="1"/>
  <c r="R104" i="5"/>
  <c r="P104" i="5"/>
  <c r="Q104" i="5"/>
  <c r="J103" i="5"/>
  <c r="K103" i="5" s="1"/>
  <c r="H107" i="5"/>
  <c r="H108" i="5" s="1"/>
  <c r="H114" i="5" s="1"/>
  <c r="H123" i="5" s="1"/>
  <c r="H157" i="5" s="1"/>
  <c r="Q107" i="5"/>
  <c r="Q108" i="5" s="1"/>
  <c r="Q115" i="5" s="1"/>
  <c r="R124" i="5" s="1"/>
  <c r="Q136" i="5" s="1"/>
  <c r="F107" i="5"/>
  <c r="F108" i="5" s="1"/>
  <c r="F114" i="5" s="1"/>
  <c r="F123" i="5" s="1"/>
  <c r="G113" i="5"/>
  <c r="G116" i="5"/>
  <c r="G125" i="5" s="1"/>
  <c r="G114" i="5"/>
  <c r="G123" i="5" s="1"/>
  <c r="G115" i="5"/>
  <c r="G124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H135" i="5" l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O116" i="5"/>
  <c r="O113" i="5"/>
  <c r="O114" i="5"/>
  <c r="Q159" i="5"/>
  <c r="G135" i="5"/>
  <c r="C38" i="7" s="1"/>
  <c r="I60" i="7" s="1"/>
  <c r="T50" i="7" s="1"/>
  <c r="G157" i="5"/>
  <c r="G146" i="5"/>
  <c r="O115" i="5"/>
  <c r="G137" i="5"/>
  <c r="G159" i="5"/>
  <c r="G148" i="5"/>
  <c r="Q137" i="5"/>
  <c r="G136" i="5"/>
  <c r="G158" i="5"/>
  <c r="G147" i="5"/>
  <c r="P157" i="5"/>
  <c r="P135" i="5"/>
  <c r="P146" i="5"/>
  <c r="G122" i="5"/>
  <c r="G118" i="5"/>
  <c r="G119" i="5" s="1"/>
  <c r="F145" i="5"/>
  <c r="F157" i="5"/>
  <c r="F146" i="5"/>
  <c r="F135" i="5"/>
  <c r="H134" i="5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Q157" i="5"/>
  <c r="F156" i="5"/>
  <c r="R115" i="5"/>
  <c r="S124" i="5" s="1"/>
  <c r="R147" i="5" s="1"/>
  <c r="H136" i="5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F148" i="5"/>
  <c r="F137" i="5"/>
  <c r="F159" i="5"/>
  <c r="P124" i="5"/>
  <c r="P122" i="5"/>
  <c r="O118" i="5"/>
  <c r="O119" i="5" s="1"/>
  <c r="P125" i="5"/>
  <c r="T116" i="5"/>
  <c r="U116" i="5" s="1"/>
  <c r="R159" i="5"/>
  <c r="R137" i="5"/>
  <c r="R148" i="5"/>
  <c r="J113" i="5"/>
  <c r="K113" i="5" s="1"/>
  <c r="E122" i="5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G134" i="5"/>
  <c r="C36" i="7" s="1"/>
  <c r="I58" i="7" s="1"/>
  <c r="T36" i="7" s="1"/>
  <c r="G156" i="5"/>
  <c r="G145" i="5"/>
  <c r="P145" i="5"/>
  <c r="P134" i="5"/>
  <c r="P156" i="5"/>
  <c r="T114" i="5"/>
  <c r="U114" i="5" s="1"/>
  <c r="P123" i="5"/>
  <c r="R136" i="5" l="1"/>
  <c r="T113" i="5"/>
  <c r="U113" i="5" s="1"/>
  <c r="R118" i="5"/>
  <c r="R119" i="5" s="1"/>
  <c r="T115" i="5"/>
  <c r="U115" i="5" s="1"/>
  <c r="R158" i="5"/>
  <c r="O146" i="5"/>
  <c r="O157" i="5"/>
  <c r="O135" i="5"/>
  <c r="E134" i="5"/>
  <c r="E145" i="5"/>
  <c r="E156" i="5"/>
  <c r="E137" i="5"/>
  <c r="E148" i="5"/>
  <c r="E159" i="5"/>
  <c r="E147" i="5"/>
  <c r="E158" i="5"/>
  <c r="E136" i="5"/>
  <c r="R134" i="5"/>
  <c r="R145" i="5"/>
  <c r="R156" i="5"/>
  <c r="O156" i="5"/>
  <c r="O134" i="5"/>
  <c r="O145" i="5"/>
  <c r="O137" i="5"/>
  <c r="O159" i="5"/>
  <c r="O148" i="5"/>
  <c r="E146" i="5"/>
  <c r="E157" i="5"/>
  <c r="E135" i="5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<sst xmlns="http://schemas.openxmlformats.org/spreadsheetml/2006/main" count="2044" uniqueCount="259">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</sst>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3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B18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14.530243239644999</v>
      </c>
      <c r="L28" s="147">
        <v>14.69015471200451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14.462662388132756</v>
      </c>
      <c r="L29" s="147">
        <v>14.602983458667364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14.530243239644999</v>
      </c>
      <c r="J30" s="4">
        <v>14.462662388132756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14.69015471200451</v>
      </c>
      <c r="J31" s="4">
        <v>14.602983458667364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14.711519965587868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1.4045991759594071E-11</v>
      </c>
      <c r="V44" s="215">
        <f t="shared" si="1"/>
        <v>1.0424839062553571E-11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1.5931405661394564E-11</v>
      </c>
      <c r="V45" s="215">
        <f t="shared" si="1"/>
        <v>1.2264828434943428E-11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1.4045991759594071E-11</v>
      </c>
      <c r="T46" s="215">
        <f t="shared" si="1"/>
        <v>1.5931405661394564E-11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1.0424839062553571E-11</v>
      </c>
      <c r="T47" s="215">
        <f t="shared" si="1"/>
        <v>1.2264828434943428E-11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1.4045991759594071E-11</v>
      </c>
      <c r="V53" s="216">
        <f t="shared" si="2"/>
        <v>1.0424839062553571E-11</v>
      </c>
      <c r="W53" s="165">
        <f>N40</f>
        <v>2050</v>
      </c>
      <c r="X53" s="165">
        <f>SUM(S53:V53)</f>
        <v>3.0318738102017148E-11</v>
      </c>
      <c r="Y53" s="129">
        <f>W53/X53</f>
        <v>67614951291907.844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1.5931405661394564E-11</v>
      </c>
      <c r="V54" s="216">
        <f t="shared" si="2"/>
        <v>1.2264828434943428E-11</v>
      </c>
      <c r="W54" s="165">
        <f>N41</f>
        <v>2050</v>
      </c>
      <c r="X54" s="165">
        <f>SUM(S54:V54)</f>
        <v>3.4044141376207493E-11</v>
      </c>
      <c r="Y54" s="129">
        <f>W54/X54</f>
        <v>60215940750166.438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1.4045991759594071E-11</v>
      </c>
      <c r="T55" s="216">
        <f t="shared" si="2"/>
        <v>1.5931405661394564E-11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3.5825304700858143E-11</v>
      </c>
      <c r="Y55" s="129">
        <f>W55/X55</f>
        <v>29420545304524.738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1.0424839062553571E-11</v>
      </c>
      <c r="T56" s="216">
        <f t="shared" si="2"/>
        <v>1.2264828434943428E-11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2.8537574777366505E-11</v>
      </c>
      <c r="Y56" s="129">
        <f>W56/X56</f>
        <v>38826004264341.625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3.0318738102017148E-11</v>
      </c>
      <c r="T58" s="165">
        <f>SUM(T53:T56)</f>
        <v>3.4044141376207493E-11</v>
      </c>
      <c r="U58" s="165">
        <f>SUM(U53:U56)</f>
        <v>3.5825304700858143E-11</v>
      </c>
      <c r="V58" s="165">
        <f>SUM(V53:V56)</f>
        <v>2.8537574777366505E-11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67614951291907.844</v>
      </c>
      <c r="T59" s="120">
        <f>T57/T58</f>
        <v>60215940750166.438</v>
      </c>
      <c r="U59" s="120">
        <f>U57/U58</f>
        <v>29420545304524.738</v>
      </c>
      <c r="V59" s="120">
        <f>V57/V58</f>
        <v>38826004264341.625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395.40596588796996</v>
      </c>
      <c r="T64" s="216">
        <f t="shared" si="3"/>
        <v>0</v>
      </c>
      <c r="U64" s="216">
        <f t="shared" si="3"/>
        <v>413.24073691011853</v>
      </c>
      <c r="V64" s="216">
        <f t="shared" si="3"/>
        <v>404.75484589778006</v>
      </c>
      <c r="W64" s="165">
        <f>W53</f>
        <v>2050</v>
      </c>
      <c r="X64" s="165">
        <f>SUM(S64:V64)</f>
        <v>1213.4015486958685</v>
      </c>
      <c r="Y64" s="129">
        <f>W64/X64</f>
        <v>1.6894654553583561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352.13723827708918</v>
      </c>
      <c r="U65" s="216">
        <f t="shared" si="3"/>
        <v>468.71064202582068</v>
      </c>
      <c r="V65" s="216">
        <f t="shared" si="3"/>
        <v>476.19428111653195</v>
      </c>
      <c r="W65" s="165">
        <f>W54</f>
        <v>2050</v>
      </c>
      <c r="X65" s="165">
        <f>SUM(S65:V65)</f>
        <v>1297.0421614194418</v>
      </c>
      <c r="Y65" s="129">
        <f>W65/X65</f>
        <v>1.5805191696749048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949.71904867149203</v>
      </c>
      <c r="T66" s="216">
        <f t="shared" si="3"/>
        <v>959.32457937340121</v>
      </c>
      <c r="U66" s="216">
        <f t="shared" si="3"/>
        <v>172.04862106406085</v>
      </c>
      <c r="V66" s="216">
        <f t="shared" si="3"/>
        <v>0</v>
      </c>
      <c r="W66" s="165">
        <f>W55</f>
        <v>1054</v>
      </c>
      <c r="X66" s="165">
        <f>SUM(S66:V66)</f>
        <v>2081.0922491089541</v>
      </c>
      <c r="Y66" s="129">
        <f>W66/X66</f>
        <v>0.50646481454692049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704.8749854405379</v>
      </c>
      <c r="T67" s="216">
        <f t="shared" si="3"/>
        <v>738.53818234950995</v>
      </c>
      <c r="U67" s="216">
        <f t="shared" si="3"/>
        <v>0</v>
      </c>
      <c r="V67" s="216">
        <f t="shared" si="3"/>
        <v>227.05087298568787</v>
      </c>
      <c r="W67" s="165">
        <f>W56</f>
        <v>1108</v>
      </c>
      <c r="X67" s="165">
        <f>SUM(S67:V67)</f>
        <v>1670.4640407757356</v>
      </c>
      <c r="Y67" s="129">
        <f>W67/X67</f>
        <v>0.66328874669188531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2050</v>
      </c>
      <c r="T69" s="165">
        <f>SUM(T64:T67)</f>
        <v>2050.0000000000005</v>
      </c>
      <c r="U69" s="165">
        <f>SUM(U64:U67)</f>
        <v>1054</v>
      </c>
      <c r="V69" s="165">
        <f>SUM(V64:V67)</f>
        <v>1108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</v>
      </c>
      <c r="T70" s="120">
        <f>T68/T69</f>
        <v>0.99999999999999978</v>
      </c>
      <c r="U70" s="120">
        <f>U68/U69</f>
        <v>1</v>
      </c>
      <c r="V70" s="120">
        <f>V68/V69</f>
        <v>1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668.02472021032975</v>
      </c>
      <c r="T75" s="216">
        <f t="shared" si="4"/>
        <v>0</v>
      </c>
      <c r="U75" s="216">
        <f t="shared" si="4"/>
        <v>698.15594975647605</v>
      </c>
      <c r="V75" s="216">
        <f t="shared" si="4"/>
        <v>683.81933003319421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556.55965545331912</v>
      </c>
      <c r="U76" s="216">
        <f t="shared" si="4"/>
        <v>740.80615475244167</v>
      </c>
      <c r="V76" s="216">
        <f t="shared" si="4"/>
        <v>752.63418979423932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480.99928185708495</v>
      </c>
      <c r="T77" s="216">
        <f t="shared" si="4"/>
        <v>485.86414518265218</v>
      </c>
      <c r="U77" s="216">
        <f t="shared" si="4"/>
        <v>87.136572960262981</v>
      </c>
      <c r="V77" s="216">
        <f t="shared" si="4"/>
        <v>0</v>
      </c>
      <c r="W77" s="165">
        <f>W66</f>
        <v>1054</v>
      </c>
      <c r="X77" s="165">
        <f>SUM(S77:V77)</f>
        <v>1054.0000000000002</v>
      </c>
      <c r="Y77" s="129">
        <f>W77/X77</f>
        <v>0.99999999999999978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467.53564566731529</v>
      </c>
      <c r="T78" s="216">
        <f t="shared" si="4"/>
        <v>489.86406535470951</v>
      </c>
      <c r="U78" s="216">
        <f t="shared" si="4"/>
        <v>0</v>
      </c>
      <c r="V78" s="216">
        <f t="shared" si="4"/>
        <v>150.60028897797534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1616.5596477347299</v>
      </c>
      <c r="T80" s="165">
        <f>SUM(T75:T78)</f>
        <v>1532.2878659906808</v>
      </c>
      <c r="U80" s="165">
        <f>SUM(U75:U78)</f>
        <v>1526.0986774691808</v>
      </c>
      <c r="V80" s="165">
        <f>SUM(V75:V78)</f>
        <v>1587.0538088054088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1.2681251835480651</v>
      </c>
      <c r="T81" s="120">
        <f>T79/T80</f>
        <v>1.3378687161205178</v>
      </c>
      <c r="U81" s="120">
        <f>U79/U80</f>
        <v>0.69064996619216668</v>
      </c>
      <c r="V81" s="120">
        <f>V79/V80</f>
        <v>0.69814898137196912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847.13897093136927</v>
      </c>
      <c r="T86" s="131">
        <f t="shared" si="5"/>
        <v>0</v>
      </c>
      <c r="U86" s="131">
        <f t="shared" si="5"/>
        <v>482.18138309617018</v>
      </c>
      <c r="V86" s="131">
        <f t="shared" si="5"/>
        <v>477.4077687051369</v>
      </c>
      <c r="W86" s="165">
        <f>W75</f>
        <v>2050</v>
      </c>
      <c r="X86" s="165">
        <f>SUM(S86:V86)</f>
        <v>1806.7281227326764</v>
      </c>
      <c r="Y86" s="129">
        <f>W86/X86</f>
        <v>1.1346477503761745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744.60375168580981</v>
      </c>
      <c r="U87" s="131">
        <f t="shared" si="5"/>
        <v>511.63774573472284</v>
      </c>
      <c r="V87" s="131">
        <f t="shared" si="5"/>
        <v>525.45079295056541</v>
      </c>
      <c r="W87" s="165">
        <f>W76</f>
        <v>2050</v>
      </c>
      <c r="X87" s="165">
        <f>SUM(S87:V87)</f>
        <v>1781.6922903710979</v>
      </c>
      <c r="Y87" s="129">
        <f>W87/X87</f>
        <v>1.1505914972405353</v>
      </c>
    </row>
    <row r="88" spans="17:25" ht="15.6" x14ac:dyDescent="0.3">
      <c r="Q88" s="128"/>
      <c r="R88" s="131">
        <v>3</v>
      </c>
      <c r="S88" s="131">
        <f t="shared" si="5"/>
        <v>609.96730259150343</v>
      </c>
      <c r="T88" s="131">
        <f t="shared" si="5"/>
        <v>650.02244012450774</v>
      </c>
      <c r="U88" s="131">
        <f t="shared" si="5"/>
        <v>60.180871169106894</v>
      </c>
      <c r="V88" s="131">
        <f t="shared" si="5"/>
        <v>0</v>
      </c>
      <c r="W88" s="165">
        <f>W77</f>
        <v>1054</v>
      </c>
      <c r="X88" s="165">
        <f>SUM(S88:V88)</f>
        <v>1320.1706138851182</v>
      </c>
      <c r="Y88" s="129">
        <f>W88/X88</f>
        <v>0.79838165530604632</v>
      </c>
    </row>
    <row r="89" spans="17:25" ht="15.6" x14ac:dyDescent="0.3">
      <c r="Q89" s="128"/>
      <c r="R89" s="131">
        <v>4</v>
      </c>
      <c r="S89" s="131">
        <f t="shared" si="5"/>
        <v>592.8937264771273</v>
      </c>
      <c r="T89" s="131">
        <f t="shared" si="5"/>
        <v>655.37380818968268</v>
      </c>
      <c r="U89" s="131">
        <f t="shared" si="5"/>
        <v>0</v>
      </c>
      <c r="V89" s="131">
        <f t="shared" si="5"/>
        <v>105.14143834429767</v>
      </c>
      <c r="W89" s="165">
        <f>W78</f>
        <v>1108</v>
      </c>
      <c r="X89" s="165">
        <f>SUM(S89:V89)</f>
        <v>1353.4089730111077</v>
      </c>
      <c r="Y89" s="129">
        <f>W89/X89</f>
        <v>0.81867345502733446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961.20432762326561</v>
      </c>
      <c r="T97" s="131">
        <f t="shared" si="6"/>
        <v>0</v>
      </c>
      <c r="U97" s="131">
        <f t="shared" si="6"/>
        <v>547.1060216033419</v>
      </c>
      <c r="V97" s="131">
        <f t="shared" si="6"/>
        <v>541.6896507733926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856.73474550309572</v>
      </c>
      <c r="U98" s="131">
        <f t="shared" si="6"/>
        <v>588.68603990968711</v>
      </c>
      <c r="V98" s="131">
        <f t="shared" si="6"/>
        <v>604.57921458721762</v>
      </c>
      <c r="W98" s="165">
        <f>W87</f>
        <v>2050</v>
      </c>
      <c r="X98" s="165">
        <f>SUM(S98:V98)</f>
        <v>2050.0000000000005</v>
      </c>
      <c r="Y98" s="129">
        <f>W98/X98</f>
        <v>0.99999999999999978</v>
      </c>
    </row>
    <row r="99" spans="17:25" ht="15.6" x14ac:dyDescent="0.3">
      <c r="Q99" s="128"/>
      <c r="R99" s="131">
        <v>3</v>
      </c>
      <c r="S99" s="131">
        <f t="shared" si="6"/>
        <v>486.98670472556853</v>
      </c>
      <c r="T99" s="131">
        <f t="shared" si="6"/>
        <v>518.96599173267987</v>
      </c>
      <c r="U99" s="131">
        <f t="shared" si="6"/>
        <v>48.047303541751482</v>
      </c>
      <c r="V99" s="131">
        <f t="shared" si="6"/>
        <v>0</v>
      </c>
      <c r="W99" s="165">
        <f>W88</f>
        <v>1054</v>
      </c>
      <c r="X99" s="165">
        <f>SUM(S99:V99)</f>
        <v>1053.9999999999998</v>
      </c>
      <c r="Y99" s="129">
        <f>W99/X99</f>
        <v>1.0000000000000002</v>
      </c>
    </row>
    <row r="100" spans="17:25" ht="15.6" x14ac:dyDescent="0.3">
      <c r="Q100" s="128"/>
      <c r="R100" s="131">
        <v>4</v>
      </c>
      <c r="S100" s="131">
        <f t="shared" si="6"/>
        <v>485.38635551906123</v>
      </c>
      <c r="T100" s="131">
        <f t="shared" si="6"/>
        <v>536.53713988506911</v>
      </c>
      <c r="U100" s="131">
        <f t="shared" si="6"/>
        <v>0</v>
      </c>
      <c r="V100" s="131">
        <f t="shared" si="6"/>
        <v>86.076504595869636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1933.5773878678954</v>
      </c>
      <c r="T102" s="165">
        <f>SUM(T97:T100)</f>
        <v>1912.2378771208448</v>
      </c>
      <c r="U102" s="165">
        <f>SUM(U97:U100)</f>
        <v>1183.8393650547805</v>
      </c>
      <c r="V102" s="165">
        <f>SUM(V97:V100)</f>
        <v>1232.3453699564798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1.0602109917413136</v>
      </c>
      <c r="T103" s="120">
        <f>T101/T102</f>
        <v>1.0720423565119295</v>
      </c>
      <c r="U103" s="120">
        <f>U101/U102</f>
        <v>0.89032349414333556</v>
      </c>
      <c r="V103" s="120">
        <f>V101/V102</f>
        <v>0.89909860256068397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1019.0793934555049</v>
      </c>
      <c r="T108" s="131">
        <f t="shared" ref="T108:V108" si="7">T97*T$103</f>
        <v>0</v>
      </c>
      <c r="U108" s="131">
        <f t="shared" si="7"/>
        <v>487.10134482074659</v>
      </c>
      <c r="V108" s="131">
        <f t="shared" si="7"/>
        <v>487.03240803194223</v>
      </c>
      <c r="W108" s="165">
        <f>W97</f>
        <v>2050</v>
      </c>
      <c r="X108" s="165">
        <f>SUM(S108:V108)</f>
        <v>1993.2131463081937</v>
      </c>
      <c r="Y108" s="129">
        <f>W108/X108</f>
        <v>1.0284901059362297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918.45593547478688</v>
      </c>
      <c r="U109" s="131">
        <f t="shared" si="8"/>
        <v>524.12101200579571</v>
      </c>
      <c r="V109" s="131">
        <f t="shared" si="8"/>
        <v>543.57632697260328</v>
      </c>
      <c r="W109" s="165">
        <f>W98</f>
        <v>2050</v>
      </c>
      <c r="X109" s="165">
        <f>SUM(S109:V109)</f>
        <v>1986.1532744531858</v>
      </c>
      <c r="Y109" s="129">
        <f>W109/X109</f>
        <v>1.0321459206437087</v>
      </c>
    </row>
    <row r="110" spans="17:25" ht="15.6" x14ac:dyDescent="0.3">
      <c r="Q110" s="70"/>
      <c r="R110" s="131">
        <v>3</v>
      </c>
      <c r="S110" s="131">
        <f t="shared" ref="S110:V110" si="9">S99*S$103</f>
        <v>516.30865718192922</v>
      </c>
      <c r="T110" s="131">
        <f t="shared" si="9"/>
        <v>556.35352472665261</v>
      </c>
      <c r="U110" s="131">
        <f t="shared" si="9"/>
        <v>42.777643173457641</v>
      </c>
      <c r="V110" s="131">
        <f t="shared" si="9"/>
        <v>0</v>
      </c>
      <c r="W110" s="165">
        <f>W99</f>
        <v>1054</v>
      </c>
      <c r="X110" s="165">
        <f>SUM(S110:V110)</f>
        <v>1115.4398250820393</v>
      </c>
      <c r="Y110" s="129">
        <f>W110/X110</f>
        <v>0.9449187453231549</v>
      </c>
    </row>
    <row r="111" spans="17:25" ht="15.6" x14ac:dyDescent="0.3">
      <c r="Q111" s="70"/>
      <c r="R111" s="131">
        <v>4</v>
      </c>
      <c r="S111" s="131">
        <f t="shared" ref="S111:V111" si="10">S100*S$103</f>
        <v>514.61194936256572</v>
      </c>
      <c r="T111" s="131">
        <f t="shared" si="10"/>
        <v>575.19053979856028</v>
      </c>
      <c r="U111" s="131">
        <f t="shared" si="10"/>
        <v>0</v>
      </c>
      <c r="V111" s="131">
        <f t="shared" si="10"/>
        <v>77.391264995454677</v>
      </c>
      <c r="W111" s="165">
        <f>W100</f>
        <v>1108</v>
      </c>
      <c r="X111" s="165">
        <f>SUM(S111:V111)</f>
        <v>1167.1937541565808</v>
      </c>
      <c r="Y111" s="129">
        <f>W111/X111</f>
        <v>0.94928540874573608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2049.9999999999995</v>
      </c>
      <c r="U113" s="165">
        <f>SUM(U108:U111)</f>
        <v>1054</v>
      </c>
      <c r="V113" s="165">
        <f>SUM(V108:V111)</f>
        <v>1108.0000000000002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1.0000000000000002</v>
      </c>
      <c r="U114" s="120">
        <f>U112/U113</f>
        <v>1</v>
      </c>
      <c r="V114" s="120">
        <f>V112/V113</f>
        <v>0.99999999999999978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14.711519965587868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topLeftCell="A120" zoomScale="55" zoomScaleNormal="55" workbookViewId="0">
      <selection activeCell="E134" sqref="E134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1.4045991759594071E-11</v>
      </c>
      <c r="H7" s="132">
        <f>'Trip Length Frequency'!V44</f>
        <v>1.0424839062553571E-11</v>
      </c>
      <c r="I7" s="120">
        <f>SUMPRODUCT(E18:H18,E7:H7)</f>
        <v>3.8343406919653997E-8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1.4045991759594071E-11</v>
      </c>
      <c r="R7" s="132">
        <f t="shared" si="0"/>
        <v>1.0424839062553571E-11</v>
      </c>
      <c r="S7" s="120">
        <f>SUMPRODUCT(O18:R18,O7:R7)</f>
        <v>5.2998520039339283E-8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1.4045991759594071E-11</v>
      </c>
      <c r="AB7" s="132">
        <f t="shared" si="1"/>
        <v>1.0424839062553571E-11</v>
      </c>
      <c r="AC7" s="120">
        <f>SUMPRODUCT(Y18:AB18,Y7:AB7)</f>
        <v>5.2998520039339283E-8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1.4045991759594071E-11</v>
      </c>
      <c r="AL7" s="132">
        <f t="shared" si="2"/>
        <v>1.0424839062553571E-11</v>
      </c>
      <c r="AM7" s="120">
        <f>SUMPRODUCT(AI18:AL18,AI7:AL7)</f>
        <v>6.0040449675991599E-8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1.4045991759594071E-11</v>
      </c>
      <c r="AV7" s="132">
        <f t="shared" si="3"/>
        <v>1.0424839062553571E-11</v>
      </c>
      <c r="AW7" s="120">
        <f>SUMPRODUCT(AS18:AV18,AS7:AV7)</f>
        <v>6.3965394564888672E-8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1.4045991759594071E-11</v>
      </c>
      <c r="BF7" s="132">
        <f t="shared" si="4"/>
        <v>1.0424839062553571E-11</v>
      </c>
      <c r="BG7" s="120">
        <f>SUMPRODUCT(BC18:BF18,BC7:BF7)</f>
        <v>6.8187101939504483E-8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1.4045991759594071E-11</v>
      </c>
      <c r="BP7" s="132">
        <f t="shared" si="5"/>
        <v>1.0424839062553571E-11</v>
      </c>
      <c r="BQ7" s="120">
        <f>SUMPRODUCT(BM18:BP18,BM7:BP7)</f>
        <v>7.7129816933217541E-8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1.5931405661394564E-11</v>
      </c>
      <c r="H8" s="132">
        <f>'Trip Length Frequency'!V45</f>
        <v>1.2264828434943428E-11</v>
      </c>
      <c r="I8" s="120">
        <f>SUMPRODUCT(E18:H18,E8:H8)</f>
        <v>4.2369341396759676E-8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1.5931405661394564E-11</v>
      </c>
      <c r="R8" s="132">
        <f t="shared" si="0"/>
        <v>1.2264828434943428E-11</v>
      </c>
      <c r="S8" s="120">
        <f>SUMPRODUCT(O18:R18,O8:R8)</f>
        <v>6.1775843574296567E-8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1.5931405661394564E-11</v>
      </c>
      <c r="AB8" s="132">
        <f t="shared" si="1"/>
        <v>1.2264828434943428E-11</v>
      </c>
      <c r="AC8" s="120">
        <f>SUMPRODUCT(Y18:AB18,Y8:AB8)</f>
        <v>6.1775843574296567E-8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1.5931405661394564E-11</v>
      </c>
      <c r="AL8" s="132">
        <f t="shared" si="2"/>
        <v>1.2264828434943428E-11</v>
      </c>
      <c r="AM8" s="120">
        <f>SUMPRODUCT(AI18:AL18,AI8:AL8)</f>
        <v>7.0010178882554862E-8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1.5931405661394564E-11</v>
      </c>
      <c r="AV8" s="132">
        <f t="shared" si="3"/>
        <v>1.2264828434943428E-11</v>
      </c>
      <c r="AW8" s="120">
        <f>SUMPRODUCT(AS18:AV18,AS8:AV8)</f>
        <v>7.4599387110728004E-8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1.5931405661394564E-11</v>
      </c>
      <c r="BF8" s="132">
        <f t="shared" si="4"/>
        <v>1.2264828434943428E-11</v>
      </c>
      <c r="BG8" s="120">
        <f>SUMPRODUCT(BC18:BF18,BC8:BF8)</f>
        <v>7.953534167514926E-8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1.5931405661394564E-11</v>
      </c>
      <c r="BP8" s="132">
        <f t="shared" si="5"/>
        <v>1.2264828434943428E-11</v>
      </c>
      <c r="BQ8" s="120">
        <f>SUMPRODUCT(BM18:BP18,BM8:BP8)</f>
        <v>8.9979380903218803E-8</v>
      </c>
      <c r="BS8" s="129"/>
    </row>
    <row r="9" spans="2:71" x14ac:dyDescent="0.3">
      <c r="C9" s="128"/>
      <c r="D9" s="4" t="s">
        <v>13</v>
      </c>
      <c r="E9" s="132">
        <f>'Trip Length Frequency'!S46</f>
        <v>1.4045991759594071E-11</v>
      </c>
      <c r="F9" s="132">
        <f>'Trip Length Frequency'!T46</f>
        <v>1.5931405661394564E-11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6.7617358986009168E-8</v>
      </c>
      <c r="K9" s="129"/>
      <c r="M9" s="128"/>
      <c r="N9" s="4" t="s">
        <v>13</v>
      </c>
      <c r="O9" s="132">
        <f t="shared" si="0"/>
        <v>1.4045991759594071E-11</v>
      </c>
      <c r="P9" s="132">
        <f t="shared" si="0"/>
        <v>1.5931405661394564E-11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5.628996461093302E-8</v>
      </c>
      <c r="U9" s="129"/>
      <c r="W9" s="128"/>
      <c r="X9" s="4" t="s">
        <v>13</v>
      </c>
      <c r="Y9" s="132">
        <f t="shared" si="1"/>
        <v>1.4045991759594071E-11</v>
      </c>
      <c r="Z9" s="132">
        <f t="shared" si="1"/>
        <v>1.5931405661394564E-11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5.628996461093302E-8</v>
      </c>
      <c r="AE9" s="129"/>
      <c r="AG9" s="128"/>
      <c r="AH9" s="4" t="s">
        <v>13</v>
      </c>
      <c r="AI9" s="132">
        <f t="shared" si="2"/>
        <v>1.4045991759594071E-11</v>
      </c>
      <c r="AJ9" s="132">
        <f t="shared" si="2"/>
        <v>1.5931405661394564E-11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6.3794768135394592E-8</v>
      </c>
      <c r="AO9" s="129"/>
      <c r="AQ9" s="128"/>
      <c r="AR9" s="4" t="s">
        <v>13</v>
      </c>
      <c r="AS9" s="132">
        <f t="shared" si="3"/>
        <v>1.4045991759594071E-11</v>
      </c>
      <c r="AT9" s="132">
        <f t="shared" si="3"/>
        <v>1.5931405661394564E-11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6.798388830003556E-8</v>
      </c>
      <c r="AY9" s="129"/>
      <c r="BA9" s="128"/>
      <c r="BB9" s="4" t="s">
        <v>13</v>
      </c>
      <c r="BC9" s="132">
        <f t="shared" si="4"/>
        <v>1.4045991759594071E-11</v>
      </c>
      <c r="BD9" s="132">
        <f t="shared" si="4"/>
        <v>1.5931405661394564E-11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7.2494242884969414E-8</v>
      </c>
      <c r="BI9" s="129"/>
      <c r="BK9" s="128"/>
      <c r="BL9" s="4" t="s">
        <v>13</v>
      </c>
      <c r="BM9" s="132">
        <f t="shared" si="5"/>
        <v>1.4045991759594071E-11</v>
      </c>
      <c r="BN9" s="132">
        <f t="shared" si="5"/>
        <v>1.5931405661394564E-11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8.2032052169083757E-8</v>
      </c>
      <c r="BS9" s="129"/>
    </row>
    <row r="10" spans="2:71" x14ac:dyDescent="0.3">
      <c r="C10" s="128"/>
      <c r="D10" s="4" t="s">
        <v>14</v>
      </c>
      <c r="E10" s="132">
        <f>'Trip Length Frequency'!S47</f>
        <v>1.0424839062553571E-11</v>
      </c>
      <c r="F10" s="132">
        <f>'Trip Length Frequency'!T47</f>
        <v>1.2264828434943428E-11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5.2993299635964258E-8</v>
      </c>
      <c r="K10" s="129"/>
      <c r="M10" s="128"/>
      <c r="N10" s="4" t="s">
        <v>14</v>
      </c>
      <c r="O10" s="132">
        <f t="shared" si="0"/>
        <v>1.0424839062553571E-11</v>
      </c>
      <c r="P10" s="132">
        <f t="shared" si="0"/>
        <v>1.2264828434943428E-11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4.4447662730859209E-8</v>
      </c>
      <c r="U10" s="129"/>
      <c r="W10" s="128"/>
      <c r="X10" s="4" t="s">
        <v>14</v>
      </c>
      <c r="Y10" s="132">
        <f t="shared" si="1"/>
        <v>1.0424839062553571E-11</v>
      </c>
      <c r="Z10" s="132">
        <f t="shared" si="1"/>
        <v>1.2264828434943428E-11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4.4447662730859209E-8</v>
      </c>
      <c r="AE10" s="129"/>
      <c r="AG10" s="128"/>
      <c r="AH10" s="4" t="s">
        <v>14</v>
      </c>
      <c r="AI10" s="132">
        <f t="shared" si="2"/>
        <v>1.0424839062553571E-11</v>
      </c>
      <c r="AJ10" s="132">
        <f t="shared" si="2"/>
        <v>1.2264828434943428E-11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5.038470704461126E-8</v>
      </c>
      <c r="AO10" s="129"/>
      <c r="AQ10" s="128"/>
      <c r="AR10" s="4" t="s">
        <v>14</v>
      </c>
      <c r="AS10" s="132">
        <f t="shared" si="3"/>
        <v>1.0424839062553571E-11</v>
      </c>
      <c r="AT10" s="132">
        <f t="shared" si="3"/>
        <v>1.2264828434943428E-11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5.3699257238586062E-8</v>
      </c>
      <c r="AY10" s="129"/>
      <c r="BA10" s="128"/>
      <c r="BB10" s="4" t="s">
        <v>14</v>
      </c>
      <c r="BC10" s="132">
        <f t="shared" si="4"/>
        <v>1.0424839062553571E-11</v>
      </c>
      <c r="BD10" s="132">
        <f t="shared" si="4"/>
        <v>1.2264828434943428E-11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5.7268357890827017E-8</v>
      </c>
      <c r="BI10" s="129"/>
      <c r="BK10" s="128"/>
      <c r="BL10" s="4" t="s">
        <v>14</v>
      </c>
      <c r="BM10" s="132">
        <f t="shared" si="5"/>
        <v>1.0424839062553571E-11</v>
      </c>
      <c r="BN10" s="132">
        <f t="shared" si="5"/>
        <v>1.2264828434943428E-11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6.4810285736708981E-8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640.94018549652048</v>
      </c>
      <c r="F14" s="139">
        <f t="shared" si="6"/>
        <v>0</v>
      </c>
      <c r="G14" s="139">
        <f t="shared" si="6"/>
        <v>791.50959273257956</v>
      </c>
      <c r="H14" s="139">
        <f t="shared" si="6"/>
        <v>617.55022177089973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320.43306056915782</v>
      </c>
      <c r="P14" s="139">
        <f t="shared" si="7"/>
        <v>0</v>
      </c>
      <c r="Q14" s="139">
        <f t="shared" si="7"/>
        <v>1111.4576767784313</v>
      </c>
      <c r="R14" s="139">
        <f t="shared" si="7"/>
        <v>754.85581380369115</v>
      </c>
      <c r="S14" s="120">
        <v>2186.7465511512801</v>
      </c>
      <c r="T14" s="165">
        <f>SUM(O14:R14)</f>
        <v>2186.7465511512801</v>
      </c>
      <c r="U14" s="129">
        <f>S14/T14</f>
        <v>1</v>
      </c>
      <c r="W14" s="128"/>
      <c r="X14" s="4" t="s">
        <v>11</v>
      </c>
      <c r="Y14" s="139">
        <f>$AC14*(Y$18*Y7*1)/$AC7</f>
        <v>342.00204591793835</v>
      </c>
      <c r="Z14" s="139">
        <f t="shared" ref="Z14:AB14" si="8">$AC14*(Z$18*Z7*1)/$AC7</f>
        <v>0</v>
      </c>
      <c r="AA14" s="139">
        <f t="shared" si="8"/>
        <v>1186.2720991842918</v>
      </c>
      <c r="AB14" s="139">
        <f t="shared" si="8"/>
        <v>805.66665697778251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364.91191364903659</v>
      </c>
      <c r="AJ14" s="139">
        <f t="shared" ref="AJ14:AL14" si="9">$AM14*(AJ$18*AJ7*1)/$AM7</f>
        <v>0</v>
      </c>
      <c r="AK14" s="139">
        <f t="shared" si="9"/>
        <v>1266.4761984911208</v>
      </c>
      <c r="AL14" s="139">
        <f t="shared" si="9"/>
        <v>860.99592782210948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389.79126335422848</v>
      </c>
      <c r="AT14" s="139">
        <f t="shared" ref="AT14:AV14" si="10">$AW14*(AT$18*AT7*1)/$AW7</f>
        <v>0</v>
      </c>
      <c r="AU14" s="139">
        <f t="shared" si="10"/>
        <v>1352.9056549819629</v>
      </c>
      <c r="AV14" s="139">
        <f t="shared" si="10"/>
        <v>920.24224645971447</v>
      </c>
      <c r="AW14" s="120">
        <v>2662.939164795906</v>
      </c>
      <c r="AX14" s="165">
        <f>SUM(AS14:AV14)</f>
        <v>2662.939164795906</v>
      </c>
      <c r="AY14" s="129">
        <f>AW14/AX14</f>
        <v>1</v>
      </c>
      <c r="BA14" s="128"/>
      <c r="BB14" s="4" t="s">
        <v>11</v>
      </c>
      <c r="BC14" s="139">
        <f>$BG14*(BC$18*BC7*1)/$BG7</f>
        <v>416.61595382246901</v>
      </c>
      <c r="BD14" s="139">
        <f t="shared" ref="BD14:BF14" si="11">$BG14*(BD$18*BD7*1)/$BG7</f>
        <v>0</v>
      </c>
      <c r="BE14" s="139">
        <f t="shared" si="11"/>
        <v>1445.8891064654013</v>
      </c>
      <c r="BF14" s="139">
        <f t="shared" si="11"/>
        <v>984.03037478828492</v>
      </c>
      <c r="BG14" s="120">
        <v>2846.535435076155</v>
      </c>
      <c r="BH14" s="165">
        <f>SUM(BC14:BF14)</f>
        <v>2846.5354350761554</v>
      </c>
      <c r="BI14" s="129">
        <f>BG14/BH14</f>
        <v>0.99999999999999989</v>
      </c>
      <c r="BK14" s="128"/>
      <c r="BL14" s="4" t="s">
        <v>11</v>
      </c>
      <c r="BM14" s="139">
        <f>$BQ14*(BM$18*BM7*1)/$BQ7</f>
        <v>445.53881566510091</v>
      </c>
      <c r="BN14" s="139">
        <f t="shared" ref="BN14:BP14" si="12">$BQ14*(BN$18*BN7*1)/$BQ7</f>
        <v>0</v>
      </c>
      <c r="BO14" s="139">
        <f t="shared" si="12"/>
        <v>1545.9255231239256</v>
      </c>
      <c r="BP14" s="139">
        <f t="shared" si="12"/>
        <v>1052.7092406302875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580.03805425049904</v>
      </c>
      <c r="G15" s="139">
        <f t="shared" si="6"/>
        <v>812.45039638987248</v>
      </c>
      <c r="H15" s="139">
        <f t="shared" si="6"/>
        <v>657.51154935962848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343.30817637164967</v>
      </c>
      <c r="Q15" s="139">
        <f t="shared" si="7"/>
        <v>1081.5327489288986</v>
      </c>
      <c r="R15" s="139">
        <f t="shared" si="7"/>
        <v>761.90562585073155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366.41693117093337</v>
      </c>
      <c r="AA15" s="139">
        <f t="shared" si="13"/>
        <v>1154.3328650418832</v>
      </c>
      <c r="AB15" s="139">
        <f t="shared" si="13"/>
        <v>813.1910058671956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391.75469572423339</v>
      </c>
      <c r="AK15" s="139">
        <f t="shared" si="14"/>
        <v>1231.9170561055305</v>
      </c>
      <c r="AL15" s="139">
        <f t="shared" si="14"/>
        <v>868.71228813250275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418.83838095424858</v>
      </c>
      <c r="AU15" s="139">
        <f t="shared" si="15"/>
        <v>1315.7670993516331</v>
      </c>
      <c r="AV15" s="139">
        <f t="shared" si="15"/>
        <v>928.33368449002421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448.02883794534904</v>
      </c>
      <c r="BE15" s="139">
        <f t="shared" si="16"/>
        <v>1405.9787414306784</v>
      </c>
      <c r="BF15" s="139">
        <f t="shared" si="16"/>
        <v>992.52785570012782</v>
      </c>
      <c r="BG15" s="120">
        <v>2846.535435076155</v>
      </c>
      <c r="BH15" s="165">
        <f>SUM(BC15:BF15)</f>
        <v>2846.5354350761554</v>
      </c>
      <c r="BI15" s="129">
        <f>BG15/BH15</f>
        <v>0.99999999999999989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479.49067885996413</v>
      </c>
      <c r="BO15" s="139">
        <f t="shared" si="17"/>
        <v>1503.0365934166882</v>
      </c>
      <c r="BP15" s="139">
        <f t="shared" si="17"/>
        <v>1061.6463071426615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448.83702720827222</v>
      </c>
      <c r="F16" s="139">
        <f t="shared" si="6"/>
        <v>509.08507414046977</v>
      </c>
      <c r="G16" s="139">
        <f t="shared" si="6"/>
        <v>96.077898651257925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368.81814367932577</v>
      </c>
      <c r="P16" s="139">
        <f t="shared" si="7"/>
        <v>522.41511737109647</v>
      </c>
      <c r="Q16" s="139">
        <f t="shared" si="7"/>
        <v>221.75020361848962</v>
      </c>
      <c r="R16" s="139">
        <f t="shared" si="7"/>
        <v>0</v>
      </c>
      <c r="S16" s="120">
        <v>1112.9834646689119</v>
      </c>
      <c r="T16" s="165">
        <f>SUM(O16:R16)</f>
        <v>1112.9834646689119</v>
      </c>
      <c r="U16" s="129">
        <f>S16/T16</f>
        <v>1</v>
      </c>
      <c r="W16" s="128"/>
      <c r="X16" s="4" t="s">
        <v>13</v>
      </c>
      <c r="Y16" s="139">
        <f t="shared" ref="Y16:AB16" si="18">$AC16*(Y$18*Y9*1)/$AC9</f>
        <v>389.82124553049448</v>
      </c>
      <c r="Z16" s="139">
        <f t="shared" si="18"/>
        <v>552.16511233955305</v>
      </c>
      <c r="AA16" s="139">
        <f t="shared" si="18"/>
        <v>234.37822149649841</v>
      </c>
      <c r="AB16" s="139">
        <f t="shared" si="18"/>
        <v>0</v>
      </c>
      <c r="AC16" s="120">
        <v>1176.364579366546</v>
      </c>
      <c r="AD16" s="165">
        <f>SUM(Y16:AB16)</f>
        <v>1176.364579366546</v>
      </c>
      <c r="AE16" s="129">
        <f>AC16/AD16</f>
        <v>1</v>
      </c>
      <c r="AG16" s="128"/>
      <c r="AH16" s="4" t="s">
        <v>13</v>
      </c>
      <c r="AI16" s="139">
        <f t="shared" ref="AI16:AL16" si="19">$AM16*(AI$18*AI9*1)/$AM9</f>
        <v>411.87939335395288</v>
      </c>
      <c r="AJ16" s="139">
        <f t="shared" si="19"/>
        <v>584.81051233247501</v>
      </c>
      <c r="AK16" s="139">
        <f t="shared" si="19"/>
        <v>247.78510254955879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435.88213061845829</v>
      </c>
      <c r="AT16" s="139">
        <f t="shared" si="20"/>
        <v>619.54848549050098</v>
      </c>
      <c r="AU16" s="139">
        <f t="shared" si="20"/>
        <v>262.24101316503277</v>
      </c>
      <c r="AV16" s="139">
        <f t="shared" si="20"/>
        <v>0</v>
      </c>
      <c r="AW16" s="120">
        <v>1317.6716292739918</v>
      </c>
      <c r="AX16" s="165">
        <f>SUM(AS16:AV16)</f>
        <v>1317.671629273992</v>
      </c>
      <c r="AY16" s="129">
        <f>AW16/AX16</f>
        <v>0.99999999999999978</v>
      </c>
      <c r="BA16" s="128"/>
      <c r="BB16" s="4" t="s">
        <v>13</v>
      </c>
      <c r="BC16" s="139">
        <f t="shared" ref="BC16:BF16" si="21">$BG16*(BC$18*BC9*1)/$BG9</f>
        <v>461.70082240053938</v>
      </c>
      <c r="BD16" s="139">
        <f t="shared" si="21"/>
        <v>656.88648342287911</v>
      </c>
      <c r="BE16" s="139">
        <f t="shared" si="21"/>
        <v>277.75115578849125</v>
      </c>
      <c r="BF16" s="139">
        <f t="shared" si="21"/>
        <v>0</v>
      </c>
      <c r="BG16" s="120">
        <v>1396.3384616119097</v>
      </c>
      <c r="BH16" s="165">
        <f>SUM(BC16:BF16)</f>
        <v>1396.3384616119097</v>
      </c>
      <c r="BI16" s="129">
        <f>BG16/BH16</f>
        <v>1</v>
      </c>
      <c r="BK16" s="128"/>
      <c r="BL16" s="4" t="s">
        <v>13</v>
      </c>
      <c r="BM16" s="139">
        <f t="shared" ref="BM16:BP16" si="22">$BQ16*(BM$18*BM9*1)/$BQ9</f>
        <v>489.47354071052274</v>
      </c>
      <c r="BN16" s="139">
        <f t="shared" si="22"/>
        <v>697.02158980705235</v>
      </c>
      <c r="BO16" s="139">
        <f t="shared" si="22"/>
        <v>294.39361013811452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446.82968619327647</v>
      </c>
      <c r="F17" s="139">
        <f t="shared" si="6"/>
        <v>525.69535202567863</v>
      </c>
      <c r="G17" s="139">
        <f t="shared" si="6"/>
        <v>0</v>
      </c>
      <c r="H17" s="139">
        <f t="shared" si="6"/>
        <v>135.4749617810449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365.27655357632494</v>
      </c>
      <c r="P17" s="139">
        <f t="shared" si="7"/>
        <v>536.68033998858164</v>
      </c>
      <c r="Q17" s="139">
        <f t="shared" si="7"/>
        <v>0</v>
      </c>
      <c r="R17" s="139">
        <f t="shared" si="7"/>
        <v>270.77634454082391</v>
      </c>
      <c r="S17" s="120">
        <v>1172.7332381057306</v>
      </c>
      <c r="T17" s="165">
        <f>SUM(O17:R17)</f>
        <v>1172.7332381057304</v>
      </c>
      <c r="U17" s="129">
        <f>S17/T17</f>
        <v>1.0000000000000002</v>
      </c>
      <c r="W17" s="128"/>
      <c r="X17" s="4" t="s">
        <v>14</v>
      </c>
      <c r="Y17" s="139">
        <f t="shared" ref="Y17:AB17" si="23">$AC17*(Y$18*Y10*1)/$AC10</f>
        <v>386.97252111633009</v>
      </c>
      <c r="Z17" s="139">
        <f t="shared" si="23"/>
        <v>568.55700746627724</v>
      </c>
      <c r="AA17" s="139">
        <f t="shared" si="23"/>
        <v>0</v>
      </c>
      <c r="AB17" s="139">
        <f t="shared" si="23"/>
        <v>286.85937731213318</v>
      </c>
      <c r="AC17" s="120">
        <v>1242.3889058947407</v>
      </c>
      <c r="AD17" s="165">
        <f>SUM(Y17:AB17)</f>
        <v>1242.3889058947404</v>
      </c>
      <c r="AE17" s="129">
        <f>AC17/AD17</f>
        <v>1.0000000000000002</v>
      </c>
      <c r="AG17" s="128"/>
      <c r="AH17" s="4" t="s">
        <v>14</v>
      </c>
      <c r="AI17" s="139">
        <f t="shared" ref="AI17:AL17" si="24">$AM17*(AI$18*AI10*1)/$AM10</f>
        <v>409.71903016081399</v>
      </c>
      <c r="AJ17" s="139">
        <f t="shared" si="24"/>
        <v>603.42274180351478</v>
      </c>
      <c r="AK17" s="139">
        <f t="shared" si="24"/>
        <v>0</v>
      </c>
      <c r="AL17" s="139">
        <f t="shared" si="24"/>
        <v>304.20155454805598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434.53447686676759</v>
      </c>
      <c r="AT17" s="139">
        <f t="shared" si="25"/>
        <v>640.65011145757251</v>
      </c>
      <c r="AU17" s="139">
        <f t="shared" si="25"/>
        <v>0</v>
      </c>
      <c r="AV17" s="139">
        <f t="shared" si="25"/>
        <v>322.8171092994794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461.25781318118629</v>
      </c>
      <c r="BD17" s="139">
        <f t="shared" si="26"/>
        <v>680.71268644896236</v>
      </c>
      <c r="BE17" s="139">
        <f t="shared" si="26"/>
        <v>0</v>
      </c>
      <c r="BF17" s="139">
        <f t="shared" si="26"/>
        <v>342.82981264903378</v>
      </c>
      <c r="BG17" s="120">
        <v>1484.8003122791824</v>
      </c>
      <c r="BH17" s="165">
        <f>SUM(BC17:BF17)</f>
        <v>1484.8003122791824</v>
      </c>
      <c r="BI17" s="129">
        <f>BG17/BH17</f>
        <v>1</v>
      </c>
      <c r="BK17" s="128"/>
      <c r="BL17" s="4" t="s">
        <v>14</v>
      </c>
      <c r="BM17" s="139">
        <f t="shared" ref="BM17:BP17" si="27">$BQ17*(BM$18*BM10*1)/$BQ10</f>
        <v>490.03588154298131</v>
      </c>
      <c r="BN17" s="139">
        <f t="shared" si="27"/>
        <v>723.8279062134892</v>
      </c>
      <c r="BO17" s="139">
        <f t="shared" si="27"/>
        <v>0</v>
      </c>
      <c r="BP17" s="139">
        <f t="shared" si="27"/>
        <v>364.34516311520179</v>
      </c>
      <c r="BQ17" s="120">
        <v>1578.2089508716722</v>
      </c>
      <c r="BR17" s="165">
        <f>SUM(BM17:BP17)</f>
        <v>1578.2089508716724</v>
      </c>
      <c r="BS17" s="129">
        <f>BQ17/BR17</f>
        <v>0.99999999999999989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1536.6068988980692</v>
      </c>
      <c r="F19" s="165">
        <f>SUM(F14:F17)</f>
        <v>1614.8184804166474</v>
      </c>
      <c r="G19" s="165">
        <f>SUM(G14:G17)</f>
        <v>1700.0378877737101</v>
      </c>
      <c r="H19" s="165">
        <f>SUM(H14:H17)</f>
        <v>1410.5367329115729</v>
      </c>
      <c r="K19" s="129"/>
      <c r="M19" s="128"/>
      <c r="N19" s="120" t="s">
        <v>195</v>
      </c>
      <c r="O19" s="165">
        <f>SUM(O14:O17)</f>
        <v>1054.5277578248085</v>
      </c>
      <c r="P19" s="165">
        <f>SUM(P14:P17)</f>
        <v>1402.4036337313278</v>
      </c>
      <c r="Q19" s="165">
        <f>SUM(Q14:Q17)</f>
        <v>2414.7406293258196</v>
      </c>
      <c r="R19" s="165">
        <f>SUM(R14:R17)</f>
        <v>1787.5377841952466</v>
      </c>
      <c r="U19" s="129"/>
      <c r="W19" s="128"/>
      <c r="X19" s="120" t="s">
        <v>195</v>
      </c>
      <c r="Y19" s="165">
        <f>SUM(Y14:Y17)</f>
        <v>1118.7958125647629</v>
      </c>
      <c r="Z19" s="165">
        <f>SUM(Z14:Z17)</f>
        <v>1487.1390509767637</v>
      </c>
      <c r="AA19" s="165">
        <f>SUM(AA14:AA17)</f>
        <v>2574.9831857226736</v>
      </c>
      <c r="AB19" s="165">
        <f>SUM(AB14:AB17)</f>
        <v>1905.7170401571113</v>
      </c>
      <c r="AE19" s="129"/>
      <c r="AG19" s="128"/>
      <c r="AH19" s="120" t="s">
        <v>195</v>
      </c>
      <c r="AI19" s="165">
        <f>SUM(AI14:AI17)</f>
        <v>1186.5103371638033</v>
      </c>
      <c r="AJ19" s="165">
        <f>SUM(AJ14:AJ17)</f>
        <v>1579.9879498602231</v>
      </c>
      <c r="AK19" s="165">
        <f>SUM(AK14:AK17)</f>
        <v>2746.1783571462101</v>
      </c>
      <c r="AL19" s="165">
        <f>SUM(AL14:AL17)</f>
        <v>2033.9097705026682</v>
      </c>
      <c r="AO19" s="129"/>
      <c r="AQ19" s="128"/>
      <c r="AR19" s="120" t="s">
        <v>195</v>
      </c>
      <c r="AS19" s="165">
        <f>SUM(AS14:AS17)</f>
        <v>1260.2078708394542</v>
      </c>
      <c r="AT19" s="165">
        <f>SUM(AT14:AT17)</f>
        <v>1679.0369779023222</v>
      </c>
      <c r="AU19" s="165">
        <f>SUM(AU14:AU17)</f>
        <v>2930.9137674986287</v>
      </c>
      <c r="AV19" s="165">
        <f>SUM(AV14:AV17)</f>
        <v>2171.3930402492178</v>
      </c>
      <c r="AY19" s="129"/>
      <c r="BA19" s="128"/>
      <c r="BB19" s="120" t="s">
        <v>195</v>
      </c>
      <c r="BC19" s="165">
        <f>SUM(BC14:BC17)</f>
        <v>1339.5745894041947</v>
      </c>
      <c r="BD19" s="165">
        <f>SUM(BD14:BD17)</f>
        <v>1785.6280078171906</v>
      </c>
      <c r="BE19" s="165">
        <f>SUM(BE14:BE17)</f>
        <v>3129.619003684571</v>
      </c>
      <c r="BF19" s="165">
        <f>SUM(BF14:BF17)</f>
        <v>2319.3880431374464</v>
      </c>
      <c r="BI19" s="129"/>
      <c r="BK19" s="128"/>
      <c r="BL19" s="120" t="s">
        <v>195</v>
      </c>
      <c r="BM19" s="165">
        <f>SUM(BM14:BM17)</f>
        <v>1425.0482379186051</v>
      </c>
      <c r="BN19" s="165">
        <f>SUM(BN14:BN17)</f>
        <v>1900.3401748805059</v>
      </c>
      <c r="BO19" s="165">
        <f>SUM(BO14:BO17)</f>
        <v>3343.3557266787284</v>
      </c>
      <c r="BP19" s="165">
        <f>SUM(BP14:BP17)</f>
        <v>2478.7007108881508</v>
      </c>
      <c r="BS19" s="129"/>
    </row>
    <row r="20" spans="3:71" x14ac:dyDescent="0.3">
      <c r="C20" s="128"/>
      <c r="D20" s="120" t="s">
        <v>194</v>
      </c>
      <c r="E20" s="120">
        <f>E18/E19</f>
        <v>1.3341082885089837</v>
      </c>
      <c r="F20" s="120">
        <f>F18/F19</f>
        <v>1.2694925311178438</v>
      </c>
      <c r="G20" s="120">
        <f>G18/G19</f>
        <v>0.61998618241401016</v>
      </c>
      <c r="H20" s="120">
        <f>H18/H19</f>
        <v>0.78551658680515979</v>
      </c>
      <c r="K20" s="129"/>
      <c r="M20" s="128"/>
      <c r="N20" s="120" t="s">
        <v>194</v>
      </c>
      <c r="O20" s="120">
        <f>O18/O19</f>
        <v>1.2593432416622856</v>
      </c>
      <c r="P20" s="120">
        <f>P18/P19</f>
        <v>1.1825809389923252</v>
      </c>
      <c r="Q20" s="120">
        <f>Q18/Q19</f>
        <v>0.79420994907817355</v>
      </c>
      <c r="R20" s="120">
        <f>R18/R19</f>
        <v>0.98175858286946494</v>
      </c>
      <c r="U20" s="129"/>
      <c r="W20" s="128"/>
      <c r="X20" s="120" t="s">
        <v>194</v>
      </c>
      <c r="Y20" s="120">
        <f>Y18/Y19</f>
        <v>1.1870015869272681</v>
      </c>
      <c r="Z20" s="120">
        <f>Z18/Z19</f>
        <v>1.115198881325157</v>
      </c>
      <c r="AA20" s="120">
        <f>AA18/AA19</f>
        <v>0.74478584671441994</v>
      </c>
      <c r="AB20" s="120">
        <f>AB18/AB19</f>
        <v>0.9208767749132728</v>
      </c>
      <c r="AE20" s="129"/>
      <c r="AG20" s="128"/>
      <c r="AH20" s="120" t="s">
        <v>194</v>
      </c>
      <c r="AI20" s="120">
        <f>AI18/AI19</f>
        <v>1.2669078080050347</v>
      </c>
      <c r="AJ20" s="120">
        <f>AJ18/AJ19</f>
        <v>1.1909847036047845</v>
      </c>
      <c r="AK20" s="120">
        <f>AK18/AK19</f>
        <v>0.79094240036868568</v>
      </c>
      <c r="AL20" s="120">
        <f>AL18/AL19</f>
        <v>0.9782030900734201</v>
      </c>
      <c r="AO20" s="129"/>
      <c r="AQ20" s="128"/>
      <c r="AR20" s="120" t="s">
        <v>194</v>
      </c>
      <c r="AS20" s="120">
        <f>AS18/AS19</f>
        <v>1.2704959148851427</v>
      </c>
      <c r="AT20" s="120">
        <f>AT18/AT19</f>
        <v>1.1949775534723643</v>
      </c>
      <c r="AU20" s="120">
        <f>AU18/AU19</f>
        <v>0.78939777862903693</v>
      </c>
      <c r="AV20" s="120">
        <f>AV18/AV19</f>
        <v>0.97651339389878478</v>
      </c>
      <c r="AY20" s="129"/>
      <c r="BA20" s="128"/>
      <c r="BB20" s="120" t="s">
        <v>194</v>
      </c>
      <c r="BC20" s="120">
        <f>BC18/BC19</f>
        <v>1.2739552003925143</v>
      </c>
      <c r="BD20" s="120">
        <f>BD18/BD19</f>
        <v>1.1988312576980338</v>
      </c>
      <c r="BE20" s="120">
        <f>BE18/BE19</f>
        <v>0.78791023913156955</v>
      </c>
      <c r="BF20" s="120">
        <f>BF18/BF19</f>
        <v>0.97488046826502384</v>
      </c>
      <c r="BI20" s="129"/>
      <c r="BK20" s="128"/>
      <c r="BL20" s="120" t="s">
        <v>194</v>
      </c>
      <c r="BM20" s="120">
        <f>BM18/BM19</f>
        <v>1.354591638960492</v>
      </c>
      <c r="BN20" s="120">
        <f>BN18/BN19</f>
        <v>1.2753281016957305</v>
      </c>
      <c r="BO20" s="120">
        <f>BO18/BO19</f>
        <v>0.83407760237080264</v>
      </c>
      <c r="BP20" s="120">
        <f>BP18/BP19</f>
        <v>1.0322095502116635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855.08361390939342</v>
      </c>
      <c r="F25" s="139">
        <f t="shared" si="28"/>
        <v>0</v>
      </c>
      <c r="G25" s="139">
        <f t="shared" si="28"/>
        <v>490.72501074233998</v>
      </c>
      <c r="H25" s="139">
        <f t="shared" si="28"/>
        <v>485.09594238624663</v>
      </c>
      <c r="I25" s="120">
        <f>I14</f>
        <v>2050</v>
      </c>
      <c r="J25" s="165">
        <f>SUM(E25:H25)</f>
        <v>1830.9045670379801</v>
      </c>
      <c r="K25" s="129">
        <f>I25/J25</f>
        <v>1.1196651299616727</v>
      </c>
      <c r="M25" s="128"/>
      <c r="N25" s="4" t="s">
        <v>11</v>
      </c>
      <c r="O25" s="139">
        <f t="shared" ref="O25:R28" si="29">O14*O$20</f>
        <v>403.5352092329307</v>
      </c>
      <c r="P25" s="139">
        <f t="shared" si="29"/>
        <v>0</v>
      </c>
      <c r="Q25" s="139">
        <f t="shared" si="29"/>
        <v>882.73074487674296</v>
      </c>
      <c r="R25" s="139">
        <f t="shared" si="29"/>
        <v>741.08617403068854</v>
      </c>
      <c r="S25" s="120">
        <f>S14</f>
        <v>2186.7465511512801</v>
      </c>
      <c r="T25" s="165">
        <f>SUM(O25:R25)</f>
        <v>2027.3521281403623</v>
      </c>
      <c r="U25" s="129">
        <f>S25/T25</f>
        <v>1.0786219723739487</v>
      </c>
      <c r="W25" s="128"/>
      <c r="X25" s="4" t="s">
        <v>11</v>
      </c>
      <c r="Y25" s="139">
        <f>Y14*Y$20</f>
        <v>405.95697123696522</v>
      </c>
      <c r="Z25" s="139">
        <f t="shared" ref="Z25:AB25" si="30">Z14*Z$20</f>
        <v>0</v>
      </c>
      <c r="AA25" s="139">
        <f t="shared" si="30"/>
        <v>883.51866982466515</v>
      </c>
      <c r="AB25" s="139">
        <f t="shared" si="30"/>
        <v>741.91971273285844</v>
      </c>
      <c r="AC25" s="120">
        <f>AC14</f>
        <v>2333.9408020800124</v>
      </c>
      <c r="AD25" s="165">
        <f>SUM(Y25:AB25)</f>
        <v>2031.3953537944888</v>
      </c>
      <c r="AE25" s="129">
        <f>AC25/AD25</f>
        <v>1.1489347938698355</v>
      </c>
      <c r="AG25" s="128"/>
      <c r="AH25" s="4" t="s">
        <v>11</v>
      </c>
      <c r="AI25" s="139">
        <f t="shared" ref="AI25:AL28" si="31">AI14*AI$20</f>
        <v>462.30975263602346</v>
      </c>
      <c r="AJ25" s="139">
        <f t="shared" si="31"/>
        <v>0</v>
      </c>
      <c r="AK25" s="139">
        <f t="shared" si="31"/>
        <v>1001.7097244443752</v>
      </c>
      <c r="AL25" s="139">
        <f t="shared" si="31"/>
        <v>842.2288771362189</v>
      </c>
      <c r="AM25" s="120">
        <f>AM14</f>
        <v>2492.3840399622668</v>
      </c>
      <c r="AN25" s="165">
        <f>SUM(AI25:AL25)</f>
        <v>2306.2483542166174</v>
      </c>
      <c r="AO25" s="129">
        <f>AM25/AN25</f>
        <v>1.0807092980273911</v>
      </c>
      <c r="AQ25" s="128"/>
      <c r="AR25" s="4" t="s">
        <v>11</v>
      </c>
      <c r="AS25" s="139">
        <f t="shared" ref="AS25:AV28" si="32">AS14*AS$20</f>
        <v>495.22820774946609</v>
      </c>
      <c r="AT25" s="139">
        <f t="shared" si="32"/>
        <v>0</v>
      </c>
      <c r="AU25" s="139">
        <f t="shared" si="32"/>
        <v>1067.9807187374238</v>
      </c>
      <c r="AV25" s="139">
        <f t="shared" si="32"/>
        <v>898.62887929941769</v>
      </c>
      <c r="AW25" s="120">
        <f>AW14</f>
        <v>2662.939164795906</v>
      </c>
      <c r="AX25" s="165">
        <f>SUM(AS25:AV25)</f>
        <v>2461.8378057863074</v>
      </c>
      <c r="AY25" s="129">
        <f>AW25/AX25</f>
        <v>1.0816874931959082</v>
      </c>
      <c r="BA25" s="128"/>
      <c r="BB25" s="4" t="s">
        <v>11</v>
      </c>
      <c r="BC25" s="139">
        <f t="shared" ref="BC25:BF28" si="33">BC14*BC$20</f>
        <v>530.75006093862203</v>
      </c>
      <c r="BD25" s="139">
        <f t="shared" si="33"/>
        <v>0</v>
      </c>
      <c r="BE25" s="139">
        <f t="shared" si="33"/>
        <v>1139.2308316328856</v>
      </c>
      <c r="BF25" s="139">
        <f t="shared" si="33"/>
        <v>959.31199256061007</v>
      </c>
      <c r="BG25" s="120">
        <f>BG14</f>
        <v>2846.535435076155</v>
      </c>
      <c r="BH25" s="165">
        <f>SUM(BC25:BF25)</f>
        <v>2629.2928851321176</v>
      </c>
      <c r="BI25" s="129">
        <f>BG25/BH25</f>
        <v>1.0826239447010564</v>
      </c>
      <c r="BK25" s="128"/>
      <c r="BL25" s="4" t="s">
        <v>11</v>
      </c>
      <c r="BM25" s="139">
        <f t="shared" ref="BM25:BP28" si="34">BM14*BM$20</f>
        <v>603.52315453230551</v>
      </c>
      <c r="BN25" s="139">
        <f t="shared" si="34"/>
        <v>0</v>
      </c>
      <c r="BO25" s="139">
        <f t="shared" si="34"/>
        <v>1289.4218537710326</v>
      </c>
      <c r="BP25" s="139">
        <f t="shared" si="34"/>
        <v>1086.6165317746509</v>
      </c>
      <c r="BQ25" s="120">
        <f>BQ14</f>
        <v>3044.1735794193137</v>
      </c>
      <c r="BR25" s="165">
        <f>SUM(BM25:BP25)</f>
        <v>2979.5615400779889</v>
      </c>
      <c r="BS25" s="129">
        <f>BQ25/BR25</f>
        <v>1.0216850830138027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736.35397763513527</v>
      </c>
      <c r="G26" s="139">
        <f t="shared" si="28"/>
        <v>503.70801965850632</v>
      </c>
      <c r="H26" s="139">
        <f t="shared" si="28"/>
        <v>516.48622803794774</v>
      </c>
      <c r="I26" s="120">
        <f>I15</f>
        <v>2050</v>
      </c>
      <c r="J26" s="165">
        <f>SUM(E26:H26)</f>
        <v>1756.5482253315893</v>
      </c>
      <c r="K26" s="129">
        <f>I26/J26</f>
        <v>1.167061610057996</v>
      </c>
      <c r="M26" s="128"/>
      <c r="N26" s="4" t="s">
        <v>12</v>
      </c>
      <c r="O26" s="139">
        <f t="shared" si="29"/>
        <v>0</v>
      </c>
      <c r="P26" s="139">
        <f t="shared" si="29"/>
        <v>405.98970557732827</v>
      </c>
      <c r="Q26" s="139">
        <f t="shared" si="29"/>
        <v>858.96406945319768</v>
      </c>
      <c r="R26" s="139">
        <f t="shared" si="29"/>
        <v>748.00738751548693</v>
      </c>
      <c r="S26" s="120">
        <f>S15</f>
        <v>2186.7465511512801</v>
      </c>
      <c r="T26" s="165">
        <f>SUM(O26:R26)</f>
        <v>2012.9611625460129</v>
      </c>
      <c r="U26" s="129">
        <f>S26/T26</f>
        <v>1.086333204951387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408.62775174042196</v>
      </c>
      <c r="AA26" s="139">
        <f t="shared" si="35"/>
        <v>859.73078028050122</v>
      </c>
      <c r="AB26" s="139">
        <f t="shared" si="35"/>
        <v>748.84871087146337</v>
      </c>
      <c r="AC26" s="120">
        <f>AC15</f>
        <v>2333.9408020800124</v>
      </c>
      <c r="AD26" s="165">
        <f>SUM(Y26:AB26)</f>
        <v>2017.2072428923866</v>
      </c>
      <c r="AE26" s="129">
        <f>AC26/AD26</f>
        <v>1.1570158744490107</v>
      </c>
      <c r="AG26" s="128"/>
      <c r="AH26" s="4" t="s">
        <v>12</v>
      </c>
      <c r="AI26" s="139">
        <f t="shared" si="31"/>
        <v>0</v>
      </c>
      <c r="AJ26" s="139">
        <f t="shared" si="31"/>
        <v>466.57385017290864</v>
      </c>
      <c r="AK26" s="139">
        <f t="shared" si="31"/>
        <v>974.37543341123308</v>
      </c>
      <c r="AL26" s="139">
        <f t="shared" si="31"/>
        <v>849.77704463596547</v>
      </c>
      <c r="AM26" s="120">
        <f>AM15</f>
        <v>2492.3840399622668</v>
      </c>
      <c r="AN26" s="165">
        <f>SUM(AI26:AL26)</f>
        <v>2290.7263282201075</v>
      </c>
      <c r="AO26" s="129">
        <f>AM26/AN26</f>
        <v>1.088032214611532</v>
      </c>
      <c r="AQ26" s="128"/>
      <c r="AR26" s="4" t="s">
        <v>12</v>
      </c>
      <c r="AS26" s="139">
        <f t="shared" si="32"/>
        <v>0</v>
      </c>
      <c r="AT26" s="139">
        <f t="shared" si="32"/>
        <v>500.50246377303409</v>
      </c>
      <c r="AU26" s="139">
        <f t="shared" si="32"/>
        <v>1038.6636254213504</v>
      </c>
      <c r="AV26" s="139">
        <f t="shared" si="32"/>
        <v>906.53027691191721</v>
      </c>
      <c r="AW26" s="120">
        <f>AW15</f>
        <v>2662.939164795906</v>
      </c>
      <c r="AX26" s="165">
        <f>SUM(AS26:AV26)</f>
        <v>2445.6963661063019</v>
      </c>
      <c r="AY26" s="129">
        <f>AW26/AX26</f>
        <v>1.0888265615062707</v>
      </c>
      <c r="BA26" s="128"/>
      <c r="BB26" s="4" t="s">
        <v>12</v>
      </c>
      <c r="BC26" s="139">
        <f t="shared" si="33"/>
        <v>0</v>
      </c>
      <c r="BD26" s="139">
        <f t="shared" si="33"/>
        <v>537.11097527901131</v>
      </c>
      <c r="BE26" s="139">
        <f t="shared" si="33"/>
        <v>1107.785046374549</v>
      </c>
      <c r="BF26" s="139">
        <f t="shared" si="33"/>
        <v>967.59602073102064</v>
      </c>
      <c r="BG26" s="120">
        <f>BG15</f>
        <v>2846.535435076155</v>
      </c>
      <c r="BH26" s="165">
        <f>SUM(BC26:BF26)</f>
        <v>2612.4920423845806</v>
      </c>
      <c r="BI26" s="129">
        <f>BG26/BH26</f>
        <v>1.0895862605108448</v>
      </c>
      <c r="BK26" s="128"/>
      <c r="BL26" s="4" t="s">
        <v>12</v>
      </c>
      <c r="BM26" s="139">
        <f t="shared" si="34"/>
        <v>0</v>
      </c>
      <c r="BN26" s="139">
        <f t="shared" si="34"/>
        <v>611.50793725127517</v>
      </c>
      <c r="BO26" s="139">
        <f t="shared" si="34"/>
        <v>1253.6491581125701</v>
      </c>
      <c r="BP26" s="139">
        <f t="shared" si="34"/>
        <v>1095.8414571796002</v>
      </c>
      <c r="BQ26" s="120">
        <f>BQ15</f>
        <v>3044.1735794193137</v>
      </c>
      <c r="BR26" s="165">
        <f>SUM(BM26:BP26)</f>
        <v>2960.9985525434454</v>
      </c>
      <c r="BS26" s="129">
        <f>BQ26/BR26</f>
        <v>1.0280901950473507</v>
      </c>
    </row>
    <row r="27" spans="3:71" x14ac:dyDescent="0.3">
      <c r="C27" s="128"/>
      <c r="D27" s="4" t="s">
        <v>13</v>
      </c>
      <c r="E27" s="139">
        <f t="shared" si="28"/>
        <v>598.79719818828823</v>
      </c>
      <c r="F27" s="139">
        <f t="shared" si="28"/>
        <v>646.27969932490009</v>
      </c>
      <c r="G27" s="139">
        <f t="shared" si="28"/>
        <v>59.566969599153573</v>
      </c>
      <c r="H27" s="139">
        <f t="shared" si="28"/>
        <v>0</v>
      </c>
      <c r="I27" s="120">
        <f>I16</f>
        <v>1054</v>
      </c>
      <c r="J27" s="165">
        <f>SUM(E27:H27)</f>
        <v>1304.6438671123417</v>
      </c>
      <c r="K27" s="129">
        <f>I27/J27</f>
        <v>0.80788330560499311</v>
      </c>
      <c r="M27" s="128"/>
      <c r="N27" s="4" t="s">
        <v>13</v>
      </c>
      <c r="O27" s="139">
        <f t="shared" si="29"/>
        <v>464.46863664498875</v>
      </c>
      <c r="P27" s="139">
        <f t="shared" si="29"/>
        <v>617.79816004449708</v>
      </c>
      <c r="Q27" s="139">
        <f t="shared" si="29"/>
        <v>176.11621792391526</v>
      </c>
      <c r="R27" s="139">
        <f t="shared" si="29"/>
        <v>0</v>
      </c>
      <c r="S27" s="120">
        <f>S16</f>
        <v>1112.9834646689119</v>
      </c>
      <c r="T27" s="165">
        <f>SUM(O27:R27)</f>
        <v>1258.383014613401</v>
      </c>
      <c r="U27" s="129">
        <f>S27/T27</f>
        <v>0.8844552507019029</v>
      </c>
      <c r="W27" s="128"/>
      <c r="X27" s="4" t="s">
        <v>13</v>
      </c>
      <c r="Y27" s="139">
        <f t="shared" ref="Y27:AB27" si="36">Y16*Y$20</f>
        <v>462.71843706266117</v>
      </c>
      <c r="Z27" s="139">
        <f t="shared" si="36"/>
        <v>615.77391558784916</v>
      </c>
      <c r="AA27" s="139">
        <f t="shared" si="36"/>
        <v>174.56158214868944</v>
      </c>
      <c r="AB27" s="139">
        <f t="shared" si="36"/>
        <v>0</v>
      </c>
      <c r="AC27" s="120">
        <f>AC16</f>
        <v>1176.364579366546</v>
      </c>
      <c r="AD27" s="165">
        <f>SUM(Y27:AB27)</f>
        <v>1253.0539347991999</v>
      </c>
      <c r="AE27" s="129">
        <f>AC27/AD27</f>
        <v>0.93879804108755838</v>
      </c>
      <c r="AG27" s="128"/>
      <c r="AH27" s="4" t="s">
        <v>13</v>
      </c>
      <c r="AI27" s="139">
        <f t="shared" si="31"/>
        <v>521.8132193964999</v>
      </c>
      <c r="AJ27" s="139">
        <f t="shared" si="31"/>
        <v>696.50037469525489</v>
      </c>
      <c r="AK27" s="139">
        <f t="shared" si="31"/>
        <v>195.98374378614898</v>
      </c>
      <c r="AL27" s="139">
        <f t="shared" si="31"/>
        <v>0</v>
      </c>
      <c r="AM27" s="120">
        <f>AM16</f>
        <v>1244.4750082359867</v>
      </c>
      <c r="AN27" s="165">
        <f>SUM(AI27:AL27)</f>
        <v>1414.2973378779038</v>
      </c>
      <c r="AO27" s="129">
        <f>AM27/AN27</f>
        <v>0.87992459216763519</v>
      </c>
      <c r="AQ27" s="128"/>
      <c r="AR27" s="4" t="s">
        <v>13</v>
      </c>
      <c r="AS27" s="139">
        <f t="shared" si="32"/>
        <v>553.7864663221834</v>
      </c>
      <c r="AT27" s="139">
        <f t="shared" si="32"/>
        <v>740.34653344894753</v>
      </c>
      <c r="AU27" s="139">
        <f t="shared" si="32"/>
        <v>207.0124732579049</v>
      </c>
      <c r="AV27" s="139">
        <f t="shared" si="32"/>
        <v>0</v>
      </c>
      <c r="AW27" s="120">
        <f>AW16</f>
        <v>1317.6716292739918</v>
      </c>
      <c r="AX27" s="165">
        <f>SUM(AS27:AV27)</f>
        <v>1501.1454730290359</v>
      </c>
      <c r="AY27" s="129">
        <f>AW27/AX27</f>
        <v>0.87777743926121465</v>
      </c>
      <c r="BA27" s="128"/>
      <c r="BB27" s="4" t="s">
        <v>13</v>
      </c>
      <c r="BC27" s="139">
        <f t="shared" si="33"/>
        <v>588.18616372266786</v>
      </c>
      <c r="BD27" s="139">
        <f t="shared" si="33"/>
        <v>787.4960490866888</v>
      </c>
      <c r="BE27" s="139">
        <f t="shared" si="33"/>
        <v>218.84297957637997</v>
      </c>
      <c r="BF27" s="139">
        <f t="shared" si="33"/>
        <v>0</v>
      </c>
      <c r="BG27" s="120">
        <f>BG16</f>
        <v>1396.3384616119097</v>
      </c>
      <c r="BH27" s="165">
        <f>SUM(BC27:BF27)</f>
        <v>1594.5251923857368</v>
      </c>
      <c r="BI27" s="129">
        <f>BG27/BH27</f>
        <v>0.87570799651192777</v>
      </c>
      <c r="BK27" s="128"/>
      <c r="BL27" s="4" t="s">
        <v>13</v>
      </c>
      <c r="BM27" s="139">
        <f t="shared" si="34"/>
        <v>663.03676573886207</v>
      </c>
      <c r="BN27" s="139">
        <f t="shared" si="34"/>
        <v>888.93122096956824</v>
      </c>
      <c r="BO27" s="139">
        <f t="shared" si="34"/>
        <v>245.54711649728338</v>
      </c>
      <c r="BP27" s="139">
        <f t="shared" si="34"/>
        <v>0</v>
      </c>
      <c r="BQ27" s="120">
        <f>BQ16</f>
        <v>1480.8887406556896</v>
      </c>
      <c r="BR27" s="165">
        <f>SUM(BM27:BP27)</f>
        <v>1797.5151032057138</v>
      </c>
      <c r="BS27" s="129">
        <f>BQ27/BR27</f>
        <v>0.82385329503749472</v>
      </c>
    </row>
    <row r="28" spans="3:71" x14ac:dyDescent="0.3">
      <c r="C28" s="128"/>
      <c r="D28" s="4" t="s">
        <v>14</v>
      </c>
      <c r="E28" s="139">
        <f t="shared" si="28"/>
        <v>596.11918790231834</v>
      </c>
      <c r="F28" s="139">
        <f t="shared" si="28"/>
        <v>667.36632303996464</v>
      </c>
      <c r="G28" s="139">
        <f t="shared" si="28"/>
        <v>0</v>
      </c>
      <c r="H28" s="139">
        <f t="shared" si="28"/>
        <v>106.41782957580585</v>
      </c>
      <c r="I28" s="120">
        <f>I17</f>
        <v>1108</v>
      </c>
      <c r="J28" s="165">
        <f>SUM(E28:H28)</f>
        <v>1369.9033405180887</v>
      </c>
      <c r="K28" s="129">
        <f>I28/J28</f>
        <v>0.80881618960134916</v>
      </c>
      <c r="M28" s="128"/>
      <c r="N28" s="4" t="s">
        <v>14</v>
      </c>
      <c r="O28" s="139">
        <f t="shared" si="29"/>
        <v>460.00855908403662</v>
      </c>
      <c r="P28" s="139">
        <f t="shared" si="29"/>
        <v>634.66794040241723</v>
      </c>
      <c r="Q28" s="139">
        <f t="shared" si="29"/>
        <v>0</v>
      </c>
      <c r="R28" s="139">
        <f t="shared" si="29"/>
        <v>265.83700029097326</v>
      </c>
      <c r="S28" s="120">
        <f>S17</f>
        <v>1172.7332381057306</v>
      </c>
      <c r="T28" s="165">
        <f>SUM(O28:R28)</f>
        <v>1360.5134997774271</v>
      </c>
      <c r="U28" s="129">
        <f>S28/T28</f>
        <v>0.86197839146585731</v>
      </c>
      <c r="W28" s="128"/>
      <c r="X28" s="4" t="s">
        <v>14</v>
      </c>
      <c r="Y28" s="139">
        <f t="shared" ref="Y28:AB28" si="37">Y17*Y$20</f>
        <v>459.33699666232957</v>
      </c>
      <c r="Z28" s="139">
        <f t="shared" si="37"/>
        <v>634.05413869597135</v>
      </c>
      <c r="AA28" s="139">
        <f t="shared" si="37"/>
        <v>0</v>
      </c>
      <c r="AB28" s="139">
        <f t="shared" si="37"/>
        <v>264.16213823282686</v>
      </c>
      <c r="AC28" s="120">
        <f>AC17</f>
        <v>1242.3889058947407</v>
      </c>
      <c r="AD28" s="165">
        <f>SUM(Y28:AB28)</f>
        <v>1357.5532735911279</v>
      </c>
      <c r="AE28" s="129">
        <f>AC28/AD28</f>
        <v>0.91516769917121299</v>
      </c>
      <c r="AG28" s="128"/>
      <c r="AH28" s="4" t="s">
        <v>14</v>
      </c>
      <c r="AI28" s="139">
        <f t="shared" si="31"/>
        <v>519.07623839898554</v>
      </c>
      <c r="AJ28" s="139">
        <f t="shared" si="31"/>
        <v>718.66725529524547</v>
      </c>
      <c r="AK28" s="139">
        <f t="shared" si="31"/>
        <v>0</v>
      </c>
      <c r="AL28" s="139">
        <f t="shared" si="31"/>
        <v>297.57090066404641</v>
      </c>
      <c r="AM28" s="120">
        <f>AM17</f>
        <v>1317.3433265123847</v>
      </c>
      <c r="AN28" s="165">
        <f>SUM(AI28:AL28)</f>
        <v>1535.3143943582772</v>
      </c>
      <c r="AO28" s="129">
        <f>AM28/AN28</f>
        <v>0.85802838256004299</v>
      </c>
      <c r="AQ28" s="128"/>
      <c r="AR28" s="4" t="s">
        <v>14</v>
      </c>
      <c r="AS28" s="139">
        <f t="shared" si="32"/>
        <v>552.07427773598079</v>
      </c>
      <c r="AT28" s="139">
        <f t="shared" si="32"/>
        <v>765.5625028213675</v>
      </c>
      <c r="AU28" s="139">
        <f t="shared" si="32"/>
        <v>0</v>
      </c>
      <c r="AV28" s="139">
        <f t="shared" si="32"/>
        <v>315.2352310106296</v>
      </c>
      <c r="AW28" s="120">
        <f>AW17</f>
        <v>1398.0016976238194</v>
      </c>
      <c r="AX28" s="165">
        <f>SUM(AS28:AV28)</f>
        <v>1632.8720115679778</v>
      </c>
      <c r="AY28" s="129">
        <f>AW28/AX28</f>
        <v>0.85616122250841797</v>
      </c>
      <c r="BA28" s="128"/>
      <c r="BB28" s="4" t="s">
        <v>14</v>
      </c>
      <c r="BC28" s="139">
        <f t="shared" si="33"/>
        <v>587.62178982385115</v>
      </c>
      <c r="BD28" s="139">
        <f t="shared" si="33"/>
        <v>816.05964602661686</v>
      </c>
      <c r="BE28" s="139">
        <f t="shared" si="33"/>
        <v>0</v>
      </c>
      <c r="BF28" s="139">
        <f t="shared" si="33"/>
        <v>334.21808829050048</v>
      </c>
      <c r="BG28" s="120">
        <f>BG17</f>
        <v>1484.8003122791824</v>
      </c>
      <c r="BH28" s="165">
        <f>SUM(BC28:BF28)</f>
        <v>1737.8995241409684</v>
      </c>
      <c r="BI28" s="129">
        <f>BG28/BH28</f>
        <v>0.85436487648105486</v>
      </c>
      <c r="BK28" s="128"/>
      <c r="BL28" s="4" t="s">
        <v>14</v>
      </c>
      <c r="BM28" s="139">
        <f t="shared" si="34"/>
        <v>663.79850792875652</v>
      </c>
      <c r="BN28" s="139">
        <f t="shared" si="34"/>
        <v>923.11806958564443</v>
      </c>
      <c r="BO28" s="139">
        <f t="shared" si="34"/>
        <v>0</v>
      </c>
      <c r="BP28" s="139">
        <f t="shared" si="34"/>
        <v>376.08055694093758</v>
      </c>
      <c r="BQ28" s="120">
        <f>BQ17</f>
        <v>1578.2089508716722</v>
      </c>
      <c r="BR28" s="165">
        <f>SUM(BM28:BP28)</f>
        <v>1962.9971344553387</v>
      </c>
      <c r="BS28" s="129">
        <f>BQ28/BR28</f>
        <v>0.80397924335715776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1053.9999999999998</v>
      </c>
      <c r="H30" s="165">
        <f>SUM(H25:H28)</f>
        <v>1108.0000000000002</v>
      </c>
      <c r="K30" s="129"/>
      <c r="M30" s="128"/>
      <c r="N30" s="120" t="s">
        <v>195</v>
      </c>
      <c r="O30" s="165">
        <f>SUM(O25:O28)</f>
        <v>1328.0124049619562</v>
      </c>
      <c r="P30" s="165">
        <f>SUM(P25:P28)</f>
        <v>1658.4558060242425</v>
      </c>
      <c r="Q30" s="165">
        <f>SUM(Q25:Q28)</f>
        <v>1917.8110322538557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</v>
      </c>
      <c r="AB30" s="165">
        <f>SUM(AB25:AB28)</f>
        <v>1754.9305618371488</v>
      </c>
      <c r="AE30" s="129"/>
      <c r="AG30" s="128"/>
      <c r="AH30" s="120" t="s">
        <v>195</v>
      </c>
      <c r="AI30" s="165">
        <f>SUM(AI25:AI28)</f>
        <v>1503.1992104315091</v>
      </c>
      <c r="AJ30" s="165">
        <f>SUM(AJ25:AJ28)</f>
        <v>1881.7414801634091</v>
      </c>
      <c r="AK30" s="165">
        <f>SUM(AK25:AK28)</f>
        <v>2172.0689016417573</v>
      </c>
      <c r="AL30" s="165">
        <f>SUM(AL25:AL28)</f>
        <v>1989.5768224362307</v>
      </c>
      <c r="AO30" s="129"/>
      <c r="AQ30" s="128"/>
      <c r="AR30" s="120" t="s">
        <v>195</v>
      </c>
      <c r="AS30" s="165">
        <f>SUM(AS25:AS28)</f>
        <v>1601.0889518076303</v>
      </c>
      <c r="AT30" s="165">
        <f>SUM(AT25:AT28)</f>
        <v>2006.411500043349</v>
      </c>
      <c r="AU30" s="165">
        <f>SUM(AU25:AU28)</f>
        <v>2313.6568174166791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</v>
      </c>
      <c r="BE30" s="165">
        <f>SUM(BE25:BE28)</f>
        <v>2465.8588575838144</v>
      </c>
      <c r="BF30" s="165">
        <f>SUM(BF25:BF28)</f>
        <v>2261.126101582131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2423.5572278064878</v>
      </c>
      <c r="BO30" s="165">
        <f>SUM(BO25:BO28)</f>
        <v>2788.618128380886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1.0000000000000002</v>
      </c>
      <c r="H31" s="120">
        <f>H29/H30</f>
        <v>0.99999999999999978</v>
      </c>
      <c r="K31" s="129"/>
      <c r="M31" s="128"/>
      <c r="N31" s="120" t="s">
        <v>194</v>
      </c>
      <c r="O31" s="120">
        <f>O29/O30</f>
        <v>0.99999999999999978</v>
      </c>
      <c r="P31" s="120">
        <f>P29/P30</f>
        <v>1</v>
      </c>
      <c r="Q31" s="120">
        <f>Q29/Q30</f>
        <v>1.0000000000000002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1</v>
      </c>
      <c r="AB31" s="120">
        <f>AB29/AB30</f>
        <v>0.99999999999999989</v>
      </c>
      <c r="AE31" s="129"/>
      <c r="AG31" s="128"/>
      <c r="AH31" s="120" t="s">
        <v>194</v>
      </c>
      <c r="AI31" s="120">
        <f>AI29/AI30</f>
        <v>0.99999999999999967</v>
      </c>
      <c r="AJ31" s="120">
        <f>AJ29/AJ30</f>
        <v>0.99999999999999989</v>
      </c>
      <c r="AK31" s="120">
        <f>AK29/AK30</f>
        <v>1</v>
      </c>
      <c r="AL31" s="120">
        <f>AL29/AL30</f>
        <v>1</v>
      </c>
      <c r="AO31" s="129"/>
      <c r="AQ31" s="128"/>
      <c r="AR31" s="120" t="s">
        <v>194</v>
      </c>
      <c r="AS31" s="120">
        <f>AS29/AS30</f>
        <v>0.99999999999999989</v>
      </c>
      <c r="AT31" s="120">
        <f>AT29/AT30</f>
        <v>1.0000000000000002</v>
      </c>
      <c r="AU31" s="120">
        <f>AU29/AU30</f>
        <v>1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1</v>
      </c>
      <c r="BE31" s="120">
        <f>BE29/BE30</f>
        <v>1.0000000000000002</v>
      </c>
      <c r="BF31" s="120">
        <f>BF29/BF30</f>
        <v>1</v>
      </c>
      <c r="BI31" s="129"/>
      <c r="BK31" s="128"/>
      <c r="BL31" s="120" t="s">
        <v>194</v>
      </c>
      <c r="BM31" s="120">
        <f>BM29/BM30</f>
        <v>1</v>
      </c>
      <c r="BN31" s="120">
        <f>BN29/BN30</f>
        <v>1.0000000000000002</v>
      </c>
      <c r="BO31" s="120">
        <f>BO29/BO30</f>
        <v>1.0000000000000002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957.40730569595769</v>
      </c>
      <c r="F36" s="139">
        <f t="shared" si="38"/>
        <v>0</v>
      </c>
      <c r="G36" s="139">
        <f t="shared" si="38"/>
        <v>549.44768292826529</v>
      </c>
      <c r="H36" s="139">
        <f t="shared" si="38"/>
        <v>543.1450113757769</v>
      </c>
      <c r="I36" s="120">
        <f>I25</f>
        <v>2050</v>
      </c>
      <c r="J36" s="165">
        <f>SUM(E36:H36)</f>
        <v>2050</v>
      </c>
      <c r="K36" s="129">
        <f>I36/J36</f>
        <v>1</v>
      </c>
      <c r="M36" s="128"/>
      <c r="N36" s="4" t="s">
        <v>11</v>
      </c>
      <c r="O36" s="139">
        <f>O25*$U25</f>
        <v>435.26194330515779</v>
      </c>
      <c r="P36" s="139">
        <f t="shared" ref="P36:R36" si="39">P25*$U25</f>
        <v>0</v>
      </c>
      <c r="Q36" s="139">
        <f t="shared" si="39"/>
        <v>952.1327771140775</v>
      </c>
      <c r="R36" s="139">
        <f t="shared" si="39"/>
        <v>799.35183073204473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466.41808906816539</v>
      </c>
      <c r="Z36" s="139">
        <f t="shared" ref="Z36:AB36" si="40">Z25*$AE25</f>
        <v>0</v>
      </c>
      <c r="AA36" s="139">
        <f t="shared" si="40"/>
        <v>1015.105340795153</v>
      </c>
      <c r="AB36" s="139">
        <f t="shared" si="40"/>
        <v>852.41737221669428</v>
      </c>
      <c r="AC36" s="120">
        <f>AC25</f>
        <v>2333.9408020800124</v>
      </c>
      <c r="AD36" s="165">
        <f>SUM(Y36:AB36)</f>
        <v>2333.9408020800129</v>
      </c>
      <c r="AE36" s="129">
        <f>AC36/AD36</f>
        <v>0.99999999999999978</v>
      </c>
      <c r="AG36" s="128"/>
      <c r="AH36" s="4" t="s">
        <v>11</v>
      </c>
      <c r="AI36" s="139">
        <f>AI25*$AO25</f>
        <v>499.62244824249376</v>
      </c>
      <c r="AJ36" s="139">
        <f t="shared" ref="AJ36:AL36" si="41">AJ25*$AO25</f>
        <v>0</v>
      </c>
      <c r="AK36" s="139">
        <f t="shared" si="41"/>
        <v>1082.5570131314921</v>
      </c>
      <c r="AL36" s="139">
        <f t="shared" si="41"/>
        <v>910.20457858828092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535.68215860042244</v>
      </c>
      <c r="AT36" s="139">
        <f t="shared" ref="AT36:AV36" si="42">AT25*$AY25</f>
        <v>0</v>
      </c>
      <c r="AU36" s="139">
        <f t="shared" si="42"/>
        <v>1155.2213864326482</v>
      </c>
      <c r="AV36" s="139">
        <f t="shared" si="42"/>
        <v>972.03561976283549</v>
      </c>
      <c r="AW36" s="120">
        <f>AW25</f>
        <v>2662.939164795906</v>
      </c>
      <c r="AX36" s="165">
        <f>SUM(AS36:AV36)</f>
        <v>2662.9391647959064</v>
      </c>
      <c r="AY36" s="129">
        <f>AW36/AX36</f>
        <v>0.99999999999999978</v>
      </c>
      <c r="BA36" s="128"/>
      <c r="BB36" s="4" t="s">
        <v>11</v>
      </c>
      <c r="BC36" s="139">
        <f>BC25*$BI25</f>
        <v>574.60272462369699</v>
      </c>
      <c r="BD36" s="139">
        <f t="shared" ref="BD36:BF36" si="43">BD25*$BI25</f>
        <v>0</v>
      </c>
      <c r="BE36" s="139">
        <f t="shared" si="43"/>
        <v>1233.3585768674595</v>
      </c>
      <c r="BF36" s="139">
        <f t="shared" si="43"/>
        <v>1038.5741335849982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616.61060423909066</v>
      </c>
      <c r="BN36" s="139">
        <f t="shared" ref="BN36:BP36" si="44">BN25*$BS25</f>
        <v>0</v>
      </c>
      <c r="BO36" s="139">
        <f t="shared" si="44"/>
        <v>1317.3830737098688</v>
      </c>
      <c r="BP36" s="139">
        <f t="shared" si="44"/>
        <v>1110.1799014703545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859.37045871147052</v>
      </c>
      <c r="G37" s="139">
        <f t="shared" si="38"/>
        <v>587.85829242178113</v>
      </c>
      <c r="H37" s="139">
        <f t="shared" si="38"/>
        <v>602.77124886674858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441.04009803708902</v>
      </c>
      <c r="Q37" s="139">
        <f t="shared" si="45"/>
        <v>933.12119050717797</v>
      </c>
      <c r="R37" s="139">
        <f t="shared" si="45"/>
        <v>812.58526260701296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472.78879550407754</v>
      </c>
      <c r="AA37" s="139">
        <f t="shared" si="46"/>
        <v>994.72216053697434</v>
      </c>
      <c r="AB37" s="139">
        <f t="shared" si="46"/>
        <v>866.42984603896059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507.64737948345891</v>
      </c>
      <c r="AK37" s="139">
        <f t="shared" si="47"/>
        <v>1060.1518606774953</v>
      </c>
      <c r="AL37" s="139">
        <f t="shared" si="47"/>
        <v>924.58479980131222</v>
      </c>
      <c r="AM37" s="120">
        <f>AM26</f>
        <v>2492.3840399622668</v>
      </c>
      <c r="AN37" s="165">
        <f>SUM(AI37:AL37)</f>
        <v>2492.3840399622663</v>
      </c>
      <c r="AO37" s="129">
        <f>AM37/AN37</f>
        <v>1.0000000000000002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544.9603766554095</v>
      </c>
      <c r="AU37" s="139">
        <f t="shared" si="48"/>
        <v>1130.9245438291659</v>
      </c>
      <c r="AV37" s="139">
        <f t="shared" si="48"/>
        <v>987.05424431133019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585.22873903359073</v>
      </c>
      <c r="BE37" s="139">
        <f t="shared" si="49"/>
        <v>1207.0273661290776</v>
      </c>
      <c r="BF37" s="139">
        <f t="shared" si="49"/>
        <v>1054.2793299134867</v>
      </c>
      <c r="BG37" s="120">
        <f>BG26</f>
        <v>2846.535435076155</v>
      </c>
      <c r="BH37" s="165">
        <f>SUM(BC37:BF37)</f>
        <v>2846.535435076155</v>
      </c>
      <c r="BI37" s="129">
        <f>BG37/BH37</f>
        <v>1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628.68531448166652</v>
      </c>
      <c r="BO37" s="139">
        <f t="shared" si="50"/>
        <v>1288.8644074848992</v>
      </c>
      <c r="BP37" s="139">
        <f t="shared" si="50"/>
        <v>1126.6238574527481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483.75825985936251</v>
      </c>
      <c r="F38" s="139">
        <f t="shared" si="38"/>
        <v>522.11857983600135</v>
      </c>
      <c r="G38" s="139">
        <f t="shared" si="38"/>
        <v>48.123160304636322</v>
      </c>
      <c r="H38" s="139">
        <f t="shared" si="38"/>
        <v>0</v>
      </c>
      <c r="I38" s="120">
        <f>I27</f>
        <v>1054</v>
      </c>
      <c r="J38" s="165">
        <f>SUM(E38:H38)</f>
        <v>1054.0000000000002</v>
      </c>
      <c r="K38" s="129">
        <f>I38/J38</f>
        <v>0.99999999999999978</v>
      </c>
      <c r="M38" s="128"/>
      <c r="N38" s="4" t="s">
        <v>13</v>
      </c>
      <c r="O38" s="139">
        <f t="shared" ref="O38:R38" si="51">O27*$U27</f>
        <v>410.80172446701454</v>
      </c>
      <c r="P38" s="139">
        <f t="shared" si="51"/>
        <v>546.41482652533</v>
      </c>
      <c r="Q38" s="139">
        <f t="shared" si="51"/>
        <v>155.76691367656744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434.39916228952296</v>
      </c>
      <c r="Z38" s="139">
        <f t="shared" si="52"/>
        <v>578.08734570668832</v>
      </c>
      <c r="AA38" s="139">
        <f t="shared" si="52"/>
        <v>163.87807137033454</v>
      </c>
      <c r="AB38" s="139">
        <f t="shared" si="52"/>
        <v>0</v>
      </c>
      <c r="AC38" s="120">
        <f>AC27</f>
        <v>1176.364579366546</v>
      </c>
      <c r="AD38" s="165">
        <f>SUM(Y38:AB38)</f>
        <v>1176.3645793665457</v>
      </c>
      <c r="AE38" s="129">
        <f>AC38/AD38</f>
        <v>1.0000000000000002</v>
      </c>
      <c r="AG38" s="128"/>
      <c r="AH38" s="4" t="s">
        <v>13</v>
      </c>
      <c r="AI38" s="139">
        <f t="shared" ref="AI38:AL38" si="53">AI27*$AO27</f>
        <v>459.15628426514593</v>
      </c>
      <c r="AJ38" s="139">
        <f t="shared" si="53"/>
        <v>612.8678081483273</v>
      </c>
      <c r="AK38" s="139">
        <f t="shared" si="53"/>
        <v>172.45091582251345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486.10126630580305</v>
      </c>
      <c r="AT38" s="139">
        <f t="shared" si="54"/>
        <v>649.85948429673431</v>
      </c>
      <c r="AU38" s="139">
        <f t="shared" si="54"/>
        <v>181.71087867145445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1317.6716292739916</v>
      </c>
      <c r="AY38" s="129">
        <f>AW38/AX38</f>
        <v>1.0000000000000002</v>
      </c>
      <c r="BA38" s="128"/>
      <c r="BB38" s="4" t="s">
        <v>13</v>
      </c>
      <c r="BC38" s="139">
        <f t="shared" ref="BC38:BF38" si="55">BC27*$BI27</f>
        <v>515.07932700961419</v>
      </c>
      <c r="BD38" s="139">
        <f t="shared" si="55"/>
        <v>689.61658740676296</v>
      </c>
      <c r="BE38" s="139">
        <f t="shared" si="55"/>
        <v>191.64254719553244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1396.3384616119095</v>
      </c>
      <c r="BI38" s="129">
        <f>BG38/BH38</f>
        <v>1.0000000000000002</v>
      </c>
      <c r="BK38" s="128"/>
      <c r="BL38" s="4" t="s">
        <v>13</v>
      </c>
      <c r="BM38" s="139">
        <f t="shared" ref="BM38:BP38" si="56">BM27*$BS27</f>
        <v>546.24502418496502</v>
      </c>
      <c r="BN38" s="139">
        <f t="shared" si="56"/>
        <v>732.34891545748212</v>
      </c>
      <c r="BO38" s="139">
        <f t="shared" si="56"/>
        <v>202.29480101324251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482.15085010740381</v>
      </c>
      <c r="F39" s="139">
        <f t="shared" si="38"/>
        <v>539.77668646944733</v>
      </c>
      <c r="G39" s="139">
        <f t="shared" si="38"/>
        <v>0</v>
      </c>
      <c r="H39" s="139">
        <f t="shared" si="38"/>
        <v>86.072463423149046</v>
      </c>
      <c r="I39" s="120">
        <f>I28</f>
        <v>1108</v>
      </c>
      <c r="J39" s="165">
        <f>SUM(E39:H39)</f>
        <v>1108.0000000000002</v>
      </c>
      <c r="K39" s="129">
        <f>I39/J39</f>
        <v>0.99999999999999978</v>
      </c>
      <c r="M39" s="128"/>
      <c r="N39" s="4" t="s">
        <v>14</v>
      </c>
      <c r="O39" s="139">
        <f t="shared" ref="O39:R39" si="57">O28*$U28</f>
        <v>396.51743781978467</v>
      </c>
      <c r="P39" s="139">
        <f t="shared" si="57"/>
        <v>547.07005038302418</v>
      </c>
      <c r="Q39" s="139">
        <f t="shared" si="57"/>
        <v>0</v>
      </c>
      <c r="R39" s="139">
        <f t="shared" si="57"/>
        <v>229.14574990292178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420.37038237967931</v>
      </c>
      <c r="Z39" s="139">
        <f t="shared" si="58"/>
        <v>580.26586726037726</v>
      </c>
      <c r="AA39" s="139">
        <f t="shared" si="58"/>
        <v>0</v>
      </c>
      <c r="AB39" s="139">
        <f t="shared" si="58"/>
        <v>241.75265625468407</v>
      </c>
      <c r="AC39" s="120">
        <f>AC28</f>
        <v>1242.3889058947407</v>
      </c>
      <c r="AD39" s="165">
        <f>SUM(Y39:AB39)</f>
        <v>1242.3889058947407</v>
      </c>
      <c r="AE39" s="129">
        <f>AC39/AD39</f>
        <v>1</v>
      </c>
      <c r="AG39" s="128"/>
      <c r="AH39" s="4" t="s">
        <v>14</v>
      </c>
      <c r="AI39" s="139">
        <f t="shared" ref="AI39:AL39" si="59">AI28*$AO28</f>
        <v>445.38214525883285</v>
      </c>
      <c r="AJ39" s="139">
        <f t="shared" si="59"/>
        <v>616.63690265984496</v>
      </c>
      <c r="AK39" s="139">
        <f t="shared" si="59"/>
        <v>0</v>
      </c>
      <c r="AL39" s="139">
        <f t="shared" si="59"/>
        <v>255.32427859370696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472.6645885418892</v>
      </c>
      <c r="AT39" s="139">
        <f t="shared" si="60"/>
        <v>655.44492832214621</v>
      </c>
      <c r="AU39" s="139">
        <f t="shared" si="60"/>
        <v>0</v>
      </c>
      <c r="AV39" s="139">
        <f t="shared" si="60"/>
        <v>269.8921807597842</v>
      </c>
      <c r="AW39" s="120">
        <f>AW28</f>
        <v>1398.0016976238194</v>
      </c>
      <c r="AX39" s="165">
        <f>SUM(AS39:AV39)</f>
        <v>1398.0016976238196</v>
      </c>
      <c r="AY39" s="129">
        <f>AW39/AX39</f>
        <v>0.99999999999999989</v>
      </c>
      <c r="BA39" s="128"/>
      <c r="BB39" s="4" t="s">
        <v>14</v>
      </c>
      <c r="BC39" s="139">
        <f t="shared" ref="BC39:BF39" si="61">BC28*$BI28</f>
        <v>502.04341788043098</v>
      </c>
      <c r="BD39" s="139">
        <f t="shared" si="61"/>
        <v>697.21269867870387</v>
      </c>
      <c r="BE39" s="139">
        <f t="shared" si="61"/>
        <v>0</v>
      </c>
      <c r="BF39" s="139">
        <f t="shared" si="61"/>
        <v>285.54419572004775</v>
      </c>
      <c r="BG39" s="120">
        <f>BG28</f>
        <v>1484.8003122791824</v>
      </c>
      <c r="BH39" s="165">
        <f>SUM(BC39:BF39)</f>
        <v>1484.8003122791827</v>
      </c>
      <c r="BI39" s="129">
        <f>BG39/BH39</f>
        <v>0.99999999999999989</v>
      </c>
      <c r="BK39" s="128"/>
      <c r="BL39" s="4" t="s">
        <v>14</v>
      </c>
      <c r="BM39" s="139">
        <f t="shared" ref="BM39:BP39" si="62">BM28*$BS28</f>
        <v>533.6802221461719</v>
      </c>
      <c r="BN39" s="139">
        <f t="shared" si="62"/>
        <v>742.16776711478656</v>
      </c>
      <c r="BO39" s="139">
        <f t="shared" si="62"/>
        <v>0</v>
      </c>
      <c r="BP39" s="139">
        <f t="shared" si="62"/>
        <v>302.3609616107135</v>
      </c>
      <c r="BQ39" s="120">
        <f>BQ28</f>
        <v>1578.2089508716722</v>
      </c>
      <c r="BR39" s="165">
        <f>SUM(BM39:BP39)</f>
        <v>1578.208950871672</v>
      </c>
      <c r="BS39" s="129">
        <f>BQ39/BR39</f>
        <v>1.0000000000000002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1923.316415662724</v>
      </c>
      <c r="F41" s="165">
        <f>SUM(F36:F39)</f>
        <v>1921.2657250169191</v>
      </c>
      <c r="G41" s="165">
        <f>SUM(G36:G39)</f>
        <v>1185.4291356546828</v>
      </c>
      <c r="H41" s="165">
        <f>SUM(H36:H39)</f>
        <v>1231.9887236656743</v>
      </c>
      <c r="K41" s="129"/>
      <c r="M41" s="128"/>
      <c r="N41" s="120" t="s">
        <v>195</v>
      </c>
      <c r="O41" s="165">
        <f>SUM(O36:O39)</f>
        <v>1242.5811055919569</v>
      </c>
      <c r="P41" s="165">
        <f>SUM(P36:P39)</f>
        <v>1534.5249749454433</v>
      </c>
      <c r="Q41" s="165">
        <f>SUM(Q36:Q39)</f>
        <v>2041.0208812978228</v>
      </c>
      <c r="R41" s="165">
        <f>SUM(R36:R39)</f>
        <v>1841.0828432419796</v>
      </c>
      <c r="U41" s="129"/>
      <c r="W41" s="128"/>
      <c r="X41" s="120" t="s">
        <v>195</v>
      </c>
      <c r="Y41" s="165">
        <f>SUM(Y36:Y39)</f>
        <v>1321.1876337373676</v>
      </c>
      <c r="Z41" s="165">
        <f>SUM(Z36:Z39)</f>
        <v>1631.1420084711431</v>
      </c>
      <c r="AA41" s="165">
        <f>SUM(AA36:AA39)</f>
        <v>2173.7055727024617</v>
      </c>
      <c r="AB41" s="165">
        <f>SUM(AB36:AB39)</f>
        <v>1960.5998745103389</v>
      </c>
      <c r="AE41" s="129"/>
      <c r="AG41" s="128"/>
      <c r="AH41" s="120" t="s">
        <v>195</v>
      </c>
      <c r="AI41" s="165">
        <f>SUM(AI36:AI39)</f>
        <v>1404.1608777664726</v>
      </c>
      <c r="AJ41" s="165">
        <f>SUM(AJ36:AJ39)</f>
        <v>1737.1520902916311</v>
      </c>
      <c r="AK41" s="165">
        <f>SUM(AK36:AK39)</f>
        <v>2315.1597896315006</v>
      </c>
      <c r="AL41" s="165">
        <f>SUM(AL36:AL39)</f>
        <v>2090.1136569833002</v>
      </c>
      <c r="AO41" s="129"/>
      <c r="AQ41" s="128"/>
      <c r="AR41" s="120" t="s">
        <v>195</v>
      </c>
      <c r="AS41" s="165">
        <f>SUM(AS36:AS39)</f>
        <v>1494.4480134481146</v>
      </c>
      <c r="AT41" s="165">
        <f>SUM(AT36:AT39)</f>
        <v>1850.2647892742898</v>
      </c>
      <c r="AU41" s="165">
        <f>SUM(AU36:AU39)</f>
        <v>2467.8568089332684</v>
      </c>
      <c r="AV41" s="165">
        <f>SUM(AV36:AV39)</f>
        <v>2228.9820448339497</v>
      </c>
      <c r="AY41" s="129"/>
      <c r="BA41" s="128"/>
      <c r="BB41" s="120" t="s">
        <v>195</v>
      </c>
      <c r="BC41" s="165">
        <f>SUM(BC36:BC39)</f>
        <v>1591.7254695137422</v>
      </c>
      <c r="BD41" s="165">
        <f>SUM(BD36:BD39)</f>
        <v>1972.0580251190577</v>
      </c>
      <c r="BE41" s="165">
        <f>SUM(BE36:BE39)</f>
        <v>2632.0284901920695</v>
      </c>
      <c r="BF41" s="165">
        <f>SUM(BF36:BF39)</f>
        <v>2378.3976592185327</v>
      </c>
      <c r="BI41" s="129"/>
      <c r="BK41" s="128"/>
      <c r="BL41" s="120" t="s">
        <v>195</v>
      </c>
      <c r="BM41" s="165">
        <f>SUM(BM36:BM39)</f>
        <v>1696.5358505702277</v>
      </c>
      <c r="BN41" s="165">
        <f>SUM(BN36:BN39)</f>
        <v>2103.201997053935</v>
      </c>
      <c r="BO41" s="165">
        <f>SUM(BO36:BO39)</f>
        <v>2808.5422822080104</v>
      </c>
      <c r="BP41" s="165">
        <f>SUM(BP36:BP39)</f>
        <v>2539.1647205338159</v>
      </c>
      <c r="BS41" s="129"/>
    </row>
    <row r="42" spans="3:71" x14ac:dyDescent="0.3">
      <c r="C42" s="128"/>
      <c r="D42" s="120" t="s">
        <v>194</v>
      </c>
      <c r="E42" s="120">
        <f>E40/E41</f>
        <v>1.0658672610006421</v>
      </c>
      <c r="F42" s="120">
        <f>F40/F41</f>
        <v>1.0670049297745876</v>
      </c>
      <c r="G42" s="120">
        <f>G40/G41</f>
        <v>0.88912948762466704</v>
      </c>
      <c r="H42" s="120">
        <f>H40/H41</f>
        <v>0.8993588810644656</v>
      </c>
      <c r="K42" s="129"/>
      <c r="M42" s="128"/>
      <c r="N42" s="120" t="s">
        <v>194</v>
      </c>
      <c r="O42" s="120">
        <f>O40/O41</f>
        <v>1.0687530970699093</v>
      </c>
      <c r="P42" s="120">
        <f>P40/P41</f>
        <v>1.0807616904920074</v>
      </c>
      <c r="Q42" s="120">
        <f>Q40/Q41</f>
        <v>0.93963322464117982</v>
      </c>
      <c r="R42" s="120">
        <f>R40/R41</f>
        <v>0.95320564649164585</v>
      </c>
      <c r="U42" s="129"/>
      <c r="W42" s="128"/>
      <c r="X42" s="120" t="s">
        <v>194</v>
      </c>
      <c r="Y42" s="120">
        <f>Y40/Y41</f>
        <v>1.0051656335938315</v>
      </c>
      <c r="Z42" s="120">
        <f>Z40/Z41</f>
        <v>1.0167451990147078</v>
      </c>
      <c r="AA42" s="120">
        <f>AA40/AA41</f>
        <v>0.88227727634223041</v>
      </c>
      <c r="AB42" s="120">
        <f>AB40/AB41</f>
        <v>0.89509878310863589</v>
      </c>
      <c r="AE42" s="129"/>
      <c r="AG42" s="128"/>
      <c r="AH42" s="120" t="s">
        <v>194</v>
      </c>
      <c r="AI42" s="120">
        <f>AI40/AI41</f>
        <v>1.0705320410454473</v>
      </c>
      <c r="AJ42" s="120">
        <f>AJ40/AJ41</f>
        <v>1.0832335813771516</v>
      </c>
      <c r="AK42" s="120">
        <f>AK40/AK41</f>
        <v>0.93819394729012684</v>
      </c>
      <c r="AL42" s="120">
        <f>AL40/AL41</f>
        <v>0.9518988672165436</v>
      </c>
      <c r="AO42" s="129"/>
      <c r="AQ42" s="128"/>
      <c r="AR42" s="120" t="s">
        <v>194</v>
      </c>
      <c r="AS42" s="120">
        <f>AS40/AS41</f>
        <v>1.0713580783004051</v>
      </c>
      <c r="AT42" s="120">
        <f>AT40/AT41</f>
        <v>1.0843915485363063</v>
      </c>
      <c r="AU42" s="120">
        <f>AU40/AU41</f>
        <v>0.93751663753001846</v>
      </c>
      <c r="AV42" s="120">
        <f>AV40/AV41</f>
        <v>0.95128374503345325</v>
      </c>
      <c r="AY42" s="129"/>
      <c r="BA42" s="128"/>
      <c r="BB42" s="120" t="s">
        <v>194</v>
      </c>
      <c r="BC42" s="120">
        <f>BC40/BC41</f>
        <v>1.0721434362713811</v>
      </c>
      <c r="BD42" s="120">
        <f>BD40/BD41</f>
        <v>1.0854988256560454</v>
      </c>
      <c r="BE42" s="120">
        <f>BE40/BE41</f>
        <v>0.93686632449934892</v>
      </c>
      <c r="BF42" s="120">
        <f>BF40/BF41</f>
        <v>0.95069304025680323</v>
      </c>
      <c r="BI42" s="129"/>
      <c r="BK42" s="128"/>
      <c r="BL42" s="120" t="s">
        <v>194</v>
      </c>
      <c r="BM42" s="120">
        <f>BM40/BM41</f>
        <v>1.1378235405701009</v>
      </c>
      <c r="BN42" s="120">
        <f>BN40/BN41</f>
        <v>1.1523178616230356</v>
      </c>
      <c r="BO42" s="120">
        <f>BO40/BO41</f>
        <v>0.99290587364365401</v>
      </c>
      <c r="BP42" s="120">
        <f>BP40/BP41</f>
        <v>1.0076299994264648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1020.4691025841548</v>
      </c>
      <c r="F47" s="139">
        <f t="shared" ref="F47:H47" si="63">F36*F$42</f>
        <v>0</v>
      </c>
      <c r="G47" s="139">
        <f t="shared" si="63"/>
        <v>488.53013679856906</v>
      </c>
      <c r="H47" s="139">
        <f t="shared" si="63"/>
        <v>488.48228968666513</v>
      </c>
      <c r="I47" s="120">
        <f>I36</f>
        <v>2050</v>
      </c>
      <c r="J47" s="165">
        <f>SUM(E47:H47)</f>
        <v>1997.4815290693889</v>
      </c>
      <c r="K47" s="129">
        <f>I47/J47</f>
        <v>1.02629234371698</v>
      </c>
      <c r="L47" s="150"/>
      <c r="M47" s="128"/>
      <c r="N47" s="4" t="s">
        <v>11</v>
      </c>
      <c r="O47" s="139">
        <f>O36*O$42</f>
        <v>465.18754994405464</v>
      </c>
      <c r="P47" s="139">
        <f t="shared" ref="P47:R47" si="64">P36*P$42</f>
        <v>0</v>
      </c>
      <c r="Q47" s="139">
        <f t="shared" si="64"/>
        <v>894.65559164626234</v>
      </c>
      <c r="R47" s="139">
        <f t="shared" si="64"/>
        <v>761.94667858721937</v>
      </c>
      <c r="S47" s="120">
        <f>S36</f>
        <v>2186.7465511512801</v>
      </c>
      <c r="T47" s="165">
        <f>SUM(O47:R47)</f>
        <v>2121.7898201775361</v>
      </c>
      <c r="U47" s="129">
        <f>S47/T47</f>
        <v>1.0306141213215496</v>
      </c>
      <c r="W47" s="128"/>
      <c r="X47" s="4" t="s">
        <v>11</v>
      </c>
      <c r="Y47" s="139">
        <f>Y36*Y$42</f>
        <v>468.82743401782659</v>
      </c>
      <c r="Z47" s="139">
        <f t="shared" ref="Z47:AB47" si="65">Z36*Z$42</f>
        <v>0</v>
      </c>
      <c r="AA47" s="139">
        <f t="shared" si="65"/>
        <v>895.60437527719921</v>
      </c>
      <c r="AB47" s="139">
        <f t="shared" si="65"/>
        <v>762.99775257182421</v>
      </c>
      <c r="AC47" s="120">
        <f>AC36</f>
        <v>2333.9408020800124</v>
      </c>
      <c r="AD47" s="165">
        <f>SUM(Y47:AB47)</f>
        <v>2127.4295618668498</v>
      </c>
      <c r="AE47" s="129">
        <f>AC47/AD47</f>
        <v>1.0970707768260708</v>
      </c>
      <c r="AG47" s="128"/>
      <c r="AH47" s="4" t="s">
        <v>11</v>
      </c>
      <c r="AI47" s="139">
        <f>AI36*AI$42</f>
        <v>534.86183926916021</v>
      </c>
      <c r="AJ47" s="139">
        <f t="shared" ref="AJ47:AL47" si="66">AJ36*AJ$42</f>
        <v>0</v>
      </c>
      <c r="AK47" s="139">
        <f t="shared" si="66"/>
        <v>1015.6484373164443</v>
      </c>
      <c r="AL47" s="139">
        <f t="shared" si="66"/>
        <v>866.42270729349605</v>
      </c>
      <c r="AM47" s="120">
        <f>AM36</f>
        <v>2492.3840399622668</v>
      </c>
      <c r="AN47" s="165">
        <f>SUM(AI47:AL47)</f>
        <v>2416.9329838791004</v>
      </c>
      <c r="AO47" s="129">
        <f>AM47/AN47</f>
        <v>1.0312176864590055</v>
      </c>
      <c r="BA47" s="128"/>
      <c r="BB47" s="4" t="s">
        <v>11</v>
      </c>
      <c r="BC47" s="139">
        <f>BC36*BC$42</f>
        <v>616.05653966894863</v>
      </c>
      <c r="BD47" s="139">
        <f t="shared" ref="BD47:BF47" si="67">BD36*BD$42</f>
        <v>0</v>
      </c>
      <c r="BE47" s="139">
        <f t="shared" si="67"/>
        <v>1155.4921166995646</v>
      </c>
      <c r="BF47" s="139">
        <f t="shared" si="67"/>
        <v>987.36520058999724</v>
      </c>
      <c r="BG47" s="120">
        <f>BG36</f>
        <v>2846.535435076155</v>
      </c>
      <c r="BH47" s="165">
        <f>SUM(BC47:BF47)</f>
        <v>2758.9138569585102</v>
      </c>
      <c r="BI47" s="129">
        <f>BG47/BH47</f>
        <v>1.0317594468912634</v>
      </c>
      <c r="BK47" s="128"/>
      <c r="BL47" s="4" t="s">
        <v>11</v>
      </c>
      <c r="BM47" s="139">
        <f>BM36*BM$42</f>
        <v>701.59406086839147</v>
      </c>
      <c r="BN47" s="139">
        <f t="shared" ref="BN47:BP47" si="68">BN36*BN$42</f>
        <v>0</v>
      </c>
      <c r="BO47" s="139">
        <f t="shared" si="68"/>
        <v>1308.0373917252596</v>
      </c>
      <c r="BP47" s="139">
        <f t="shared" si="68"/>
        <v>1118.6505734818461</v>
      </c>
      <c r="BQ47" s="120">
        <f>BQ36</f>
        <v>3044.1735794193137</v>
      </c>
      <c r="BR47" s="165">
        <f>SUM(BM47:BP47)</f>
        <v>3128.282026075497</v>
      </c>
      <c r="BS47" s="129">
        <f>BQ47/BR47</f>
        <v>0.97311353453585536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916.95251594778779</v>
      </c>
      <c r="G48" s="139">
        <f t="shared" si="69"/>
        <v>522.68214233688991</v>
      </c>
      <c r="H48" s="139">
        <f t="shared" si="69"/>
        <v>542.10767591862952</v>
      </c>
      <c r="I48" s="120">
        <f>I37</f>
        <v>2050</v>
      </c>
      <c r="J48" s="165">
        <f>SUM(E48:H48)</f>
        <v>1981.7423342033071</v>
      </c>
      <c r="K48" s="129">
        <f>I48/J48</f>
        <v>1.0344432596602593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476.65924192932505</v>
      </c>
      <c r="Q48" s="139">
        <f t="shared" si="70"/>
        <v>876.7916732172763</v>
      </c>
      <c r="R48" s="139">
        <f t="shared" si="70"/>
        <v>774.56086057290156</v>
      </c>
      <c r="S48" s="120">
        <f>S37</f>
        <v>2186.7465511512801</v>
      </c>
      <c r="T48" s="165">
        <f>SUM(O48:R48)</f>
        <v>2128.011775719503</v>
      </c>
      <c r="U48" s="129">
        <f>S48/T48</f>
        <v>1.0276007755699181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480.70573797671733</v>
      </c>
      <c r="AA48" s="139">
        <f t="shared" si="71"/>
        <v>877.62075851582063</v>
      </c>
      <c r="AB48" s="139">
        <f t="shared" si="71"/>
        <v>775.54030083847636</v>
      </c>
      <c r="AC48" s="120">
        <f>AC37</f>
        <v>2333.9408020800124</v>
      </c>
      <c r="AD48" s="165">
        <f>SUM(Y48:AB48)</f>
        <v>2133.8667973310144</v>
      </c>
      <c r="AE48" s="129">
        <f>AC48/AD48</f>
        <v>1.0937612436724005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549.90068895459319</v>
      </c>
      <c r="AK48" s="139">
        <f t="shared" si="72"/>
        <v>994.6280588959919</v>
      </c>
      <c r="AL48" s="139">
        <f t="shared" si="72"/>
        <v>880.11122357650379</v>
      </c>
      <c r="AM48" s="120">
        <f>AM37</f>
        <v>2492.3840399622668</v>
      </c>
      <c r="AN48" s="165">
        <f>SUM(AI48:AL48)</f>
        <v>2424.6399714270892</v>
      </c>
      <c r="AO48" s="129">
        <f>AM48/AN48</f>
        <v>1.0279398464652485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635.26510896113098</v>
      </c>
      <c r="BE48" s="139">
        <f t="shared" si="73"/>
        <v>1130.8232920754788</v>
      </c>
      <c r="BF48" s="139">
        <f t="shared" si="73"/>
        <v>1002.2960214353579</v>
      </c>
      <c r="BG48" s="120">
        <f>BG37</f>
        <v>2846.535435076155</v>
      </c>
      <c r="BH48" s="165">
        <f>SUM(BC48:BF48)</f>
        <v>2768.3844224719678</v>
      </c>
      <c r="BI48" s="129">
        <f>BG48/BH48</f>
        <v>1.0282298267429217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724.4453172173196</v>
      </c>
      <c r="BO48" s="139">
        <f t="shared" si="74"/>
        <v>1279.7210405220044</v>
      </c>
      <c r="BP48" s="139">
        <f t="shared" si="74"/>
        <v>1135.2199968389541</v>
      </c>
      <c r="BQ48" s="120">
        <f>BQ37</f>
        <v>3044.1735794193137</v>
      </c>
      <c r="BR48" s="165">
        <f>SUM(BM48:BP48)</f>
        <v>3139.3863545782779</v>
      </c>
      <c r="BS48" s="129">
        <f>BQ48/BR48</f>
        <v>0.96967153309432208</v>
      </c>
    </row>
    <row r="49" spans="3:71" x14ac:dyDescent="0.3">
      <c r="C49" s="128"/>
      <c r="D49" s="4" t="s">
        <v>13</v>
      </c>
      <c r="E49" s="139">
        <f t="shared" ref="E49:H49" si="75">E38*E$42</f>
        <v>515.62209142273559</v>
      </c>
      <c r="F49" s="139">
        <f t="shared" si="75"/>
        <v>557.10309861192002</v>
      </c>
      <c r="G49" s="139">
        <f t="shared" si="75"/>
        <v>42.787720864541008</v>
      </c>
      <c r="H49" s="139">
        <f t="shared" si="75"/>
        <v>0</v>
      </c>
      <c r="I49" s="120">
        <f>I38</f>
        <v>1054</v>
      </c>
      <c r="J49" s="165">
        <f>SUM(E49:H49)</f>
        <v>1115.5129108991964</v>
      </c>
      <c r="K49" s="129">
        <f>I49/J49</f>
        <v>0.94485683643982943</v>
      </c>
      <c r="L49" s="150"/>
      <c r="M49" s="128"/>
      <c r="N49" s="4" t="s">
        <v>13</v>
      </c>
      <c r="O49" s="139">
        <f t="shared" ref="O49:R49" si="76">O38*O$42</f>
        <v>439.04561530578133</v>
      </c>
      <c r="P49" s="139">
        <f t="shared" si="76"/>
        <v>590.54421162541269</v>
      </c>
      <c r="Q49" s="139">
        <f t="shared" si="76"/>
        <v>146.36376739031735</v>
      </c>
      <c r="R49" s="139">
        <f t="shared" si="76"/>
        <v>0</v>
      </c>
      <c r="S49" s="120">
        <f>S38</f>
        <v>1112.9834646689119</v>
      </c>
      <c r="T49" s="165">
        <f>SUM(O49:R49)</f>
        <v>1175.9535943215114</v>
      </c>
      <c r="U49" s="129">
        <f>S49/T49</f>
        <v>0.94645185834145829</v>
      </c>
      <c r="W49" s="128"/>
      <c r="X49" s="4" t="s">
        <v>13</v>
      </c>
      <c r="Y49" s="139">
        <f t="shared" ref="Y49:AB49" si="77">Y38*Y$42</f>
        <v>436.64310919537797</v>
      </c>
      <c r="Z49" s="139">
        <f t="shared" si="77"/>
        <v>587.76753335843102</v>
      </c>
      <c r="AA49" s="139">
        <f t="shared" si="77"/>
        <v>144.5858984608364</v>
      </c>
      <c r="AB49" s="139">
        <f t="shared" si="77"/>
        <v>0</v>
      </c>
      <c r="AC49" s="120">
        <f>AC38</f>
        <v>1176.364579366546</v>
      </c>
      <c r="AD49" s="165">
        <f>SUM(Y49:AB49)</f>
        <v>1168.9965410146453</v>
      </c>
      <c r="AE49" s="129">
        <f>AC49/AD49</f>
        <v>1.0063028743827638</v>
      </c>
      <c r="AG49" s="128"/>
      <c r="AH49" s="4" t="s">
        <v>13</v>
      </c>
      <c r="AI49" s="139">
        <f t="shared" ref="AI49:AL49" si="78">AI38*AI$42</f>
        <v>491.54151415321024</v>
      </c>
      <c r="AJ49" s="139">
        <f t="shared" si="78"/>
        <v>663.87899073127767</v>
      </c>
      <c r="AK49" s="139">
        <f t="shared" si="78"/>
        <v>161.79240542932129</v>
      </c>
      <c r="AL49" s="139">
        <f t="shared" si="78"/>
        <v>0</v>
      </c>
      <c r="AM49" s="120">
        <f>AM38</f>
        <v>1244.4750082359867</v>
      </c>
      <c r="AN49" s="165">
        <f>SUM(AI49:AL49)</f>
        <v>1317.2129103138091</v>
      </c>
      <c r="AO49" s="129">
        <f>AM49/AN49</f>
        <v>0.94477893322462692</v>
      </c>
      <c r="BA49" s="128"/>
      <c r="BB49" s="4" t="s">
        <v>13</v>
      </c>
      <c r="BC49" s="139">
        <f t="shared" ref="BC49:BF49" si="79">BC38*BC$42</f>
        <v>552.23891961243817</v>
      </c>
      <c r="BD49" s="139">
        <f t="shared" si="79"/>
        <v>748.57799578297079</v>
      </c>
      <c r="BE49" s="139">
        <f t="shared" si="79"/>
        <v>179.5434488087715</v>
      </c>
      <c r="BF49" s="139">
        <f t="shared" si="79"/>
        <v>0</v>
      </c>
      <c r="BG49" s="120">
        <f>BG38</f>
        <v>1396.3384616119097</v>
      </c>
      <c r="BH49" s="165">
        <f>SUM(BC49:BF49)</f>
        <v>1480.3603642041805</v>
      </c>
      <c r="BI49" s="129">
        <f>BG49/BH49</f>
        <v>0.94324226409733702</v>
      </c>
      <c r="BK49" s="128"/>
      <c r="BL49" s="4" t="s">
        <v>13</v>
      </c>
      <c r="BM49" s="139">
        <f t="shared" ref="BM49:BP49" si="80">BM38*BM$42</f>
        <v>621.53044743693727</v>
      </c>
      <c r="BN49" s="139">
        <f t="shared" si="80"/>
        <v>843.8987362219151</v>
      </c>
      <c r="BO49" s="139">
        <f t="shared" si="80"/>
        <v>200.85969613362269</v>
      </c>
      <c r="BP49" s="139">
        <f t="shared" si="80"/>
        <v>0</v>
      </c>
      <c r="BQ49" s="120">
        <f>BQ38</f>
        <v>1480.8887406556896</v>
      </c>
      <c r="BR49" s="165">
        <f>SUM(BM49:BP49)</f>
        <v>1666.288879792475</v>
      </c>
      <c r="BS49" s="129">
        <f>BQ49/BR49</f>
        <v>0.88873469577503528</v>
      </c>
    </row>
    <row r="50" spans="3:71" x14ac:dyDescent="0.3">
      <c r="C50" s="128"/>
      <c r="D50" s="4" t="s">
        <v>14</v>
      </c>
      <c r="E50" s="139">
        <f t="shared" ref="E50:H50" si="81">E39*E$42</f>
        <v>513.9088059931097</v>
      </c>
      <c r="F50" s="139">
        <f t="shared" si="81"/>
        <v>575.94438544029219</v>
      </c>
      <c r="G50" s="139">
        <f t="shared" si="81"/>
        <v>0</v>
      </c>
      <c r="H50" s="139">
        <f t="shared" si="81"/>
        <v>77.410034394705463</v>
      </c>
      <c r="I50" s="120">
        <f>I39</f>
        <v>1108</v>
      </c>
      <c r="J50" s="165">
        <f>SUM(E50:H50)</f>
        <v>1167.2632258281074</v>
      </c>
      <c r="K50" s="129">
        <f>I50/J50</f>
        <v>0.94922891039759827</v>
      </c>
      <c r="L50" s="150"/>
      <c r="M50" s="128"/>
      <c r="N50" s="4" t="s">
        <v>14</v>
      </c>
      <c r="O50" s="139">
        <f t="shared" ref="O50:R50" si="82">O39*O$42</f>
        <v>423.77923971212005</v>
      </c>
      <c r="P50" s="139">
        <f t="shared" si="82"/>
        <v>591.2523524695049</v>
      </c>
      <c r="Q50" s="139">
        <f t="shared" si="82"/>
        <v>0</v>
      </c>
      <c r="R50" s="139">
        <f t="shared" si="82"/>
        <v>218.42302267702755</v>
      </c>
      <c r="S50" s="120">
        <f>S39</f>
        <v>1172.7332381057306</v>
      </c>
      <c r="T50" s="165">
        <f>SUM(O50:R50)</f>
        <v>1233.4546148586526</v>
      </c>
      <c r="U50" s="129">
        <f>S50/T50</f>
        <v>0.95077129225392676</v>
      </c>
      <c r="W50" s="128"/>
      <c r="X50" s="4" t="s">
        <v>14</v>
      </c>
      <c r="Y50" s="139">
        <f t="shared" ref="Y50:AB50" si="83">Y39*Y$42</f>
        <v>422.54186174875156</v>
      </c>
      <c r="Z50" s="139">
        <f t="shared" si="83"/>
        <v>589.98253468909434</v>
      </c>
      <c r="AA50" s="139">
        <f t="shared" si="83"/>
        <v>0</v>
      </c>
      <c r="AB50" s="139">
        <f t="shared" si="83"/>
        <v>216.39250842684805</v>
      </c>
      <c r="AC50" s="120">
        <f>AC39</f>
        <v>1242.3889058947407</v>
      </c>
      <c r="AD50" s="165">
        <f>SUM(Y50:AB50)</f>
        <v>1228.9169048646941</v>
      </c>
      <c r="AE50" s="129">
        <f>AC50/AD50</f>
        <v>1.010962499560969</v>
      </c>
      <c r="AG50" s="128"/>
      <c r="AH50" s="4" t="s">
        <v>14</v>
      </c>
      <c r="AI50" s="139">
        <f t="shared" ref="AI50:AL50" si="84">AI39*AI$42</f>
        <v>476.79585700913822</v>
      </c>
      <c r="AJ50" s="139">
        <f t="shared" si="84"/>
        <v>667.96180047753796</v>
      </c>
      <c r="AK50" s="139">
        <f t="shared" si="84"/>
        <v>0</v>
      </c>
      <c r="AL50" s="139">
        <f t="shared" si="84"/>
        <v>243.04289156623085</v>
      </c>
      <c r="AM50" s="120">
        <f>AM39</f>
        <v>1317.3433265123847</v>
      </c>
      <c r="AN50" s="165">
        <f>SUM(AI50:AL50)</f>
        <v>1387.8005490529069</v>
      </c>
      <c r="AO50" s="129">
        <f>AM50/AN50</f>
        <v>0.94923101695801659</v>
      </c>
      <c r="BA50" s="128"/>
      <c r="BB50" s="4" t="s">
        <v>14</v>
      </c>
      <c r="BC50" s="139">
        <f t="shared" ref="BC50:BF50" si="85">BC39*BC$42</f>
        <v>538.26255520375423</v>
      </c>
      <c r="BD50" s="139">
        <f t="shared" si="85"/>
        <v>756.82356564821532</v>
      </c>
      <c r="BE50" s="139">
        <f t="shared" si="85"/>
        <v>0</v>
      </c>
      <c r="BF50" s="139">
        <f t="shared" si="85"/>
        <v>271.46487955677588</v>
      </c>
      <c r="BG50" s="120">
        <f>BG39</f>
        <v>1484.8003122791824</v>
      </c>
      <c r="BH50" s="165">
        <f>SUM(BC50:BF50)</f>
        <v>1566.5510004087455</v>
      </c>
      <c r="BI50" s="129">
        <f>BG50/BH50</f>
        <v>0.94781485690013756</v>
      </c>
      <c r="BK50" s="128"/>
      <c r="BL50" s="4" t="s">
        <v>14</v>
      </c>
      <c r="BM50" s="139">
        <f t="shared" ref="BM50:BP50" si="86">BM39*BM$42</f>
        <v>607.23391989459526</v>
      </c>
      <c r="BN50" s="139">
        <f t="shared" si="86"/>
        <v>855.21317436725394</v>
      </c>
      <c r="BO50" s="139">
        <f t="shared" si="86"/>
        <v>0</v>
      </c>
      <c r="BP50" s="139">
        <f t="shared" si="86"/>
        <v>304.66797557438861</v>
      </c>
      <c r="BQ50" s="120">
        <f>BQ39</f>
        <v>1578.2089508716722</v>
      </c>
      <c r="BR50" s="165">
        <f>SUM(BM50:BP50)</f>
        <v>1767.1150698362376</v>
      </c>
      <c r="BS50" s="129">
        <f>BQ50/BR50</f>
        <v>0.8930991409732747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</v>
      </c>
      <c r="F52" s="165">
        <f>SUM(F47:F50)</f>
        <v>2050</v>
      </c>
      <c r="G52" s="165">
        <f>SUM(G47:G50)</f>
        <v>1054</v>
      </c>
      <c r="H52" s="165">
        <f>SUM(H47:H50)</f>
        <v>1108.0000000000002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1917.8110322538562</v>
      </c>
      <c r="R52" s="165">
        <f>SUM(R47:R50)</f>
        <v>1754.9305618371484</v>
      </c>
      <c r="U52" s="129"/>
      <c r="W52" s="128"/>
      <c r="X52" s="120" t="s">
        <v>195</v>
      </c>
      <c r="Y52" s="165">
        <f>SUM(Y47:Y50)</f>
        <v>1328.0124049619562</v>
      </c>
      <c r="Z52" s="165">
        <f>SUM(Z47:Z50)</f>
        <v>1658.4558060242427</v>
      </c>
      <c r="AA52" s="165">
        <f>SUM(AA47:AA50)</f>
        <v>1917.8110322538562</v>
      </c>
      <c r="AB52" s="165">
        <f>SUM(AB47:AB50)</f>
        <v>1754.9305618371486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1881.7414801634088</v>
      </c>
      <c r="AK52" s="165">
        <f>SUM(AK47:AK50)</f>
        <v>2172.0689016417573</v>
      </c>
      <c r="AL52" s="165">
        <f>SUM(AL47:AL50)</f>
        <v>1989.5768224362307</v>
      </c>
      <c r="AO52" s="129"/>
      <c r="BA52" s="128"/>
      <c r="BB52" s="120" t="s">
        <v>195</v>
      </c>
      <c r="BC52" s="165">
        <f>SUM(BC47:BC50)</f>
        <v>1706.558014485141</v>
      </c>
      <c r="BD52" s="165">
        <f>SUM(BD47:BD50)</f>
        <v>2140.666670392317</v>
      </c>
      <c r="BE52" s="165">
        <f>SUM(BE47:BE50)</f>
        <v>2465.8588575838153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1930.3584281999238</v>
      </c>
      <c r="BN52" s="165">
        <f>SUM(BN47:BN50)</f>
        <v>2423.5572278064888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1</v>
      </c>
      <c r="F53" s="120">
        <f>F51/F52</f>
        <v>1</v>
      </c>
      <c r="G53" s="120">
        <f>G51/G52</f>
        <v>1</v>
      </c>
      <c r="H53" s="120">
        <f>H51/H52</f>
        <v>0.99999999999999978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0.99999999999999989</v>
      </c>
      <c r="R53" s="120">
        <f>R51/R52</f>
        <v>1.0000000000000002</v>
      </c>
      <c r="U53" s="129"/>
      <c r="W53" s="128"/>
      <c r="X53" s="120" t="s">
        <v>194</v>
      </c>
      <c r="Y53" s="120">
        <f>Y51/Y52</f>
        <v>0.99999999999999978</v>
      </c>
      <c r="Z53" s="120">
        <f>Z51/Z52</f>
        <v>0.99999999999999989</v>
      </c>
      <c r="AA53" s="120">
        <f>AA51/AA52</f>
        <v>0.99999999999999989</v>
      </c>
      <c r="AB53" s="120">
        <f>AB51/AB52</f>
        <v>1</v>
      </c>
      <c r="AE53" s="129"/>
      <c r="AG53" s="128"/>
      <c r="AH53" s="120" t="s">
        <v>194</v>
      </c>
      <c r="AI53" s="120">
        <f>AI51/AI52</f>
        <v>1</v>
      </c>
      <c r="AJ53" s="120">
        <f>AJ51/AJ52</f>
        <v>1</v>
      </c>
      <c r="AK53" s="120">
        <f>AK51/AK52</f>
        <v>1</v>
      </c>
      <c r="AL53" s="120">
        <f>AL51/AL52</f>
        <v>1</v>
      </c>
      <c r="AO53" s="129"/>
      <c r="BA53" s="128"/>
      <c r="BB53" s="120" t="s">
        <v>194</v>
      </c>
      <c r="BC53" s="120">
        <f>BC51/BC52</f>
        <v>1</v>
      </c>
      <c r="BD53" s="120">
        <f>BD51/BD52</f>
        <v>1</v>
      </c>
      <c r="BE53" s="120">
        <f>BE51/BE52</f>
        <v>0.99999999999999978</v>
      </c>
      <c r="BF53" s="120">
        <f>BF51/BF52</f>
        <v>1</v>
      </c>
      <c r="BI53" s="129"/>
      <c r="BK53" s="128"/>
      <c r="BL53" s="120" t="s">
        <v>194</v>
      </c>
      <c r="BM53" s="120">
        <f>BM51/BM52</f>
        <v>1.0000000000000002</v>
      </c>
      <c r="BN53" s="120">
        <f>BN51/BN52</f>
        <v>0.99999999999999978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1047.2996269818555</v>
      </c>
      <c r="F58" s="139">
        <f t="shared" ref="F58:H58" si="87">F47*$K47</f>
        <v>0</v>
      </c>
      <c r="G58" s="139">
        <f t="shared" si="87"/>
        <v>501.3747390713803</v>
      </c>
      <c r="H58" s="139">
        <f t="shared" si="87"/>
        <v>501.3256339467643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479.42885803531635</v>
      </c>
      <c r="P58" s="139">
        <f t="shared" ref="P58:R58" si="88">P47*$U47</f>
        <v>0</v>
      </c>
      <c r="Q58" s="139">
        <f t="shared" si="88"/>
        <v>922.04468646992382</v>
      </c>
      <c r="R58" s="139">
        <f t="shared" si="88"/>
        <v>785.27300664604024</v>
      </c>
      <c r="S58" s="120">
        <f>S47</f>
        <v>2186.7465511512801</v>
      </c>
      <c r="T58" s="165">
        <f>SUM(O58:R58)</f>
        <v>2186.7465511512805</v>
      </c>
      <c r="U58" s="129">
        <f>S58/T58</f>
        <v>0.99999999999999978</v>
      </c>
      <c r="AG58" s="128"/>
      <c r="AH58" s="4" t="s">
        <v>11</v>
      </c>
      <c r="AI58" s="139">
        <f>AI47*$AO47</f>
        <v>551.55898846635182</v>
      </c>
      <c r="AJ58" s="139">
        <f t="shared" ref="AJ58:AL58" si="89">AJ47*$AO47</f>
        <v>0</v>
      </c>
      <c r="AK58" s="139">
        <f t="shared" si="89"/>
        <v>1047.3546317851678</v>
      </c>
      <c r="AL58" s="139">
        <f t="shared" si="89"/>
        <v>893.47041971074702</v>
      </c>
      <c r="AM58" s="120">
        <f>AM47</f>
        <v>2492.3840399622668</v>
      </c>
      <c r="AN58" s="165">
        <f>SUM(AI58:AL58)</f>
        <v>2492.3840399622668</v>
      </c>
      <c r="AO58" s="129">
        <f>AM58/AN58</f>
        <v>1</v>
      </c>
      <c r="BA58" s="128"/>
      <c r="BB58" s="4" t="s">
        <v>11</v>
      </c>
      <c r="BC58" s="139">
        <f>BC47*$BI47</f>
        <v>635.62215462258007</v>
      </c>
      <c r="BD58" s="139">
        <f t="shared" ref="BD58:BF58" si="90">BD47*$BI47</f>
        <v>0</v>
      </c>
      <c r="BE58" s="139">
        <f t="shared" si="90"/>
        <v>1192.189907213158</v>
      </c>
      <c r="BF58" s="139">
        <f t="shared" si="90"/>
        <v>1018.7233732404169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682.73067638100451</v>
      </c>
      <c r="BN58" s="139">
        <f t="shared" ref="BN58:BP58" si="91">BN47*$BS47</f>
        <v>0</v>
      </c>
      <c r="BO58" s="139">
        <f t="shared" si="91"/>
        <v>1272.8688895668286</v>
      </c>
      <c r="BP58" s="139">
        <f t="shared" si="91"/>
        <v>1088.5740134714808</v>
      </c>
      <c r="BQ58" s="120">
        <f>BQ47</f>
        <v>3044.1735794193137</v>
      </c>
      <c r="BR58" s="165">
        <f>SUM(BM58:BP58)</f>
        <v>3044.1735794193137</v>
      </c>
      <c r="BS58" s="129">
        <f>BQ58/BR58</f>
        <v>1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948.53534955070552</v>
      </c>
      <c r="G59" s="139">
        <f t="shared" si="92"/>
        <v>540.68501908517999</v>
      </c>
      <c r="H59" s="139">
        <f t="shared" si="92"/>
        <v>560.77963136411461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489.81540668914369</v>
      </c>
      <c r="Q59" s="139">
        <f t="shared" si="93"/>
        <v>900.99180341131932</v>
      </c>
      <c r="R59" s="139">
        <f t="shared" si="93"/>
        <v>795.93934105081689</v>
      </c>
      <c r="S59" s="120">
        <f>S48</f>
        <v>2186.7465511512801</v>
      </c>
      <c r="T59" s="165">
        <f>SUM(O59:R59)</f>
        <v>2186.7465511512801</v>
      </c>
      <c r="U59" s="129">
        <f>S59/T59</f>
        <v>1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565.26482977511887</v>
      </c>
      <c r="AK59" s="139">
        <f t="shared" si="94"/>
        <v>1022.417814151574</v>
      </c>
      <c r="AL59" s="139">
        <f t="shared" si="94"/>
        <v>904.70139603557334</v>
      </c>
      <c r="AM59" s="120">
        <f>AM48</f>
        <v>2492.3840399622668</v>
      </c>
      <c r="AN59" s="165">
        <f>SUM(AI59:AL59)</f>
        <v>2492.3840399622663</v>
      </c>
      <c r="AO59" s="129">
        <f>AM59/AN59</f>
        <v>1.0000000000000002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653.19853292292703</v>
      </c>
      <c r="BE59" s="139">
        <f t="shared" si="95"/>
        <v>1162.7462376876299</v>
      </c>
      <c r="BF59" s="139">
        <f t="shared" si="95"/>
        <v>1030.5906644655979</v>
      </c>
      <c r="BG59" s="120">
        <f>BG48</f>
        <v>2846.535435076155</v>
      </c>
      <c r="BH59" s="165">
        <f>SUM(BC59:BF59)</f>
        <v>2846.535435076155</v>
      </c>
      <c r="BI59" s="129">
        <f>BG59/BH59</f>
        <v>1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702.47400138912076</v>
      </c>
      <c r="BO59" s="139">
        <f t="shared" si="96"/>
        <v>1240.9090632960331</v>
      </c>
      <c r="BP59" s="139">
        <f t="shared" si="96"/>
        <v>1100.7905147341601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487.18905810017446</v>
      </c>
      <c r="F60" s="139">
        <f t="shared" si="97"/>
        <v>526.38267132528506</v>
      </c>
      <c r="G60" s="139">
        <f t="shared" si="97"/>
        <v>40.428270574540697</v>
      </c>
      <c r="H60" s="139">
        <f t="shared" si="97"/>
        <v>0</v>
      </c>
      <c r="I60" s="120">
        <f>I49</f>
        <v>1054</v>
      </c>
      <c r="J60" s="165">
        <f>SUM(E60:H60)</f>
        <v>1054.0000000000002</v>
      </c>
      <c r="K60" s="129">
        <f>I60/J60</f>
        <v>0.99999999999999978</v>
      </c>
      <c r="M60" s="128"/>
      <c r="N60" s="4" t="s">
        <v>13</v>
      </c>
      <c r="O60" s="139">
        <f t="shared" ref="O60:R60" si="98">O49*$U49</f>
        <v>415.53553850282572</v>
      </c>
      <c r="P60" s="139">
        <f t="shared" si="98"/>
        <v>558.92166652566323</v>
      </c>
      <c r="Q60" s="139">
        <f t="shared" si="98"/>
        <v>138.52625964042278</v>
      </c>
      <c r="R60" s="139">
        <f t="shared" si="98"/>
        <v>0</v>
      </c>
      <c r="S60" s="120">
        <f>S49</f>
        <v>1112.9834646689119</v>
      </c>
      <c r="T60" s="165">
        <f>SUM(O60:R60)</f>
        <v>1112.9834646689117</v>
      </c>
      <c r="U60" s="129">
        <f>S60/T60</f>
        <v>1.0000000000000002</v>
      </c>
      <c r="AG60" s="128"/>
      <c r="AH60" s="4" t="s">
        <v>13</v>
      </c>
      <c r="AI60" s="139">
        <f t="shared" ref="AI60:AL60" si="99">AI49*$AO49</f>
        <v>464.39806737728782</v>
      </c>
      <c r="AJ60" s="139">
        <f t="shared" si="99"/>
        <v>627.21888465333848</v>
      </c>
      <c r="AK60" s="139">
        <f t="shared" si="99"/>
        <v>152.8580562053605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1244.4750082359867</v>
      </c>
      <c r="AO60" s="129">
        <f>AM60/AN60</f>
        <v>1</v>
      </c>
      <c r="BA60" s="128"/>
      <c r="BB60" s="4" t="s">
        <v>13</v>
      </c>
      <c r="BC60" s="139">
        <f t="shared" ref="BC60:BF60" si="100">BC49*$BI49</f>
        <v>520.89508885790349</v>
      </c>
      <c r="BD60" s="139">
        <f t="shared" si="100"/>
        <v>706.09040359577614</v>
      </c>
      <c r="BE60" s="139">
        <f t="shared" si="100"/>
        <v>169.35296915822997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1396.3384616119097</v>
      </c>
      <c r="BI60" s="129">
        <f>BG60/BH60</f>
        <v>1</v>
      </c>
      <c r="BK60" s="128"/>
      <c r="BL60" s="4" t="s">
        <v>13</v>
      </c>
      <c r="BM60" s="139">
        <f t="shared" ref="BM60:BP60" si="101">BM49*$BS49</f>
        <v>552.37567311778798</v>
      </c>
      <c r="BN60" s="139">
        <f t="shared" si="101"/>
        <v>750.00208660112048</v>
      </c>
      <c r="BO60" s="139">
        <f t="shared" si="101"/>
        <v>178.51098093678118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487.81709595657026</v>
      </c>
      <c r="F61" s="139">
        <f t="shared" si="102"/>
        <v>546.70306144110293</v>
      </c>
      <c r="G61" s="139">
        <f t="shared" si="102"/>
        <v>0</v>
      </c>
      <c r="H61" s="139">
        <f t="shared" si="102"/>
        <v>73.479842602326869</v>
      </c>
      <c r="I61" s="120">
        <f>I50</f>
        <v>1108</v>
      </c>
      <c r="J61" s="165">
        <f>SUM(E61:H61)</f>
        <v>1108.0000000000002</v>
      </c>
      <c r="K61" s="129">
        <f>I61/J61</f>
        <v>0.99999999999999978</v>
      </c>
      <c r="M61" s="128"/>
      <c r="N61" s="4" t="s">
        <v>14</v>
      </c>
      <c r="O61" s="139">
        <f t="shared" ref="O61:R61" si="103">O50*$U50</f>
        <v>402.91713537147899</v>
      </c>
      <c r="P61" s="139">
        <f t="shared" si="103"/>
        <v>562.14576320560536</v>
      </c>
      <c r="Q61" s="139">
        <f t="shared" si="103"/>
        <v>0</v>
      </c>
      <c r="R61" s="139">
        <f t="shared" si="103"/>
        <v>207.67033952864622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452.58941623015335</v>
      </c>
      <c r="AJ61" s="139">
        <f t="shared" si="104"/>
        <v>634.05005915640118</v>
      </c>
      <c r="AK61" s="139">
        <f t="shared" si="104"/>
        <v>0</v>
      </c>
      <c r="AL61" s="139">
        <f t="shared" si="104"/>
        <v>230.70385112583025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510.17324673514872</v>
      </c>
      <c r="BD61" s="139">
        <f t="shared" si="105"/>
        <v>717.32861957351508</v>
      </c>
      <c r="BE61" s="139">
        <f t="shared" si="105"/>
        <v>0</v>
      </c>
      <c r="BF61" s="139">
        <f t="shared" si="105"/>
        <v>257.29844597051863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542.32009222769727</v>
      </c>
      <c r="BN61" s="139">
        <f t="shared" si="106"/>
        <v>763.79015137642193</v>
      </c>
      <c r="BO61" s="139">
        <f t="shared" si="106"/>
        <v>0</v>
      </c>
      <c r="BP61" s="139">
        <f t="shared" si="106"/>
        <v>272.0987072675531</v>
      </c>
      <c r="BQ61" s="120">
        <f>BQ50</f>
        <v>1578.2089508716722</v>
      </c>
      <c r="BR61" s="165">
        <f>SUM(BM61:BP61)</f>
        <v>1578.2089508716722</v>
      </c>
      <c r="BS61" s="129">
        <f>BQ61/BR61</f>
        <v>1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2022.3057810386001</v>
      </c>
      <c r="F63" s="165">
        <f>SUM(F58:F61)</f>
        <v>2021.6210823170936</v>
      </c>
      <c r="G63" s="165">
        <f>SUM(G58:G61)</f>
        <v>1082.4880287311009</v>
      </c>
      <c r="H63" s="165">
        <f>SUM(H58:H61)</f>
        <v>1135.5851079132058</v>
      </c>
      <c r="K63" s="129"/>
      <c r="M63" s="128"/>
      <c r="N63" s="120" t="s">
        <v>195</v>
      </c>
      <c r="O63" s="165">
        <f>SUM(O58:O61)</f>
        <v>1297.8815319096211</v>
      </c>
      <c r="P63" s="165">
        <f>SUM(P58:P61)</f>
        <v>1610.8828364204123</v>
      </c>
      <c r="Q63" s="165">
        <f>SUM(Q58:Q61)</f>
        <v>1961.5627495216659</v>
      </c>
      <c r="R63" s="165">
        <f>SUM(R58:R61)</f>
        <v>1788.8826872255036</v>
      </c>
      <c r="U63" s="129"/>
      <c r="AG63" s="128"/>
      <c r="AH63" s="120" t="s">
        <v>195</v>
      </c>
      <c r="AI63" s="165">
        <f>SUM(AI58:AI61)</f>
        <v>1468.546472073793</v>
      </c>
      <c r="AJ63" s="165">
        <f>SUM(AJ58:AJ61)</f>
        <v>1826.5337735848586</v>
      </c>
      <c r="AK63" s="165">
        <f>SUM(AK58:AK61)</f>
        <v>2222.6305021421022</v>
      </c>
      <c r="AL63" s="165">
        <f>SUM(AL58:AL61)</f>
        <v>2028.8756668721505</v>
      </c>
      <c r="AO63" s="129"/>
      <c r="BA63" s="128"/>
      <c r="BB63" s="120" t="s">
        <v>195</v>
      </c>
      <c r="BC63" s="165">
        <f>SUM(BC58:BC61)</f>
        <v>1666.6904902156323</v>
      </c>
      <c r="BD63" s="165">
        <f>SUM(BD58:BD61)</f>
        <v>2076.6175560922184</v>
      </c>
      <c r="BE63" s="165">
        <f>SUM(BE58:BE61)</f>
        <v>2524.2891140590177</v>
      </c>
      <c r="BF63" s="165">
        <f>SUM(BF58:BF61)</f>
        <v>2306.6124836765334</v>
      </c>
      <c r="BI63" s="129"/>
      <c r="BK63" s="128"/>
      <c r="BL63" s="120" t="s">
        <v>195</v>
      </c>
      <c r="BM63" s="165">
        <f>SUM(BM58:BM61)</f>
        <v>1777.4264417264899</v>
      </c>
      <c r="BN63" s="165">
        <f>SUM(BN58:BN61)</f>
        <v>2216.2662393666633</v>
      </c>
      <c r="BO63" s="165">
        <f>SUM(BO58:BO61)</f>
        <v>2692.288933799643</v>
      </c>
      <c r="BP63" s="165">
        <f>SUM(BP58:BP61)</f>
        <v>2461.4632354731939</v>
      </c>
      <c r="BS63" s="129"/>
    </row>
    <row r="64" spans="3:71" x14ac:dyDescent="0.3">
      <c r="C64" s="128"/>
      <c r="D64" s="120" t="s">
        <v>194</v>
      </c>
      <c r="E64" s="120">
        <f>E62/E63</f>
        <v>1.0136943775867451</v>
      </c>
      <c r="F64" s="120">
        <f>F62/F63</f>
        <v>1.0140377036681769</v>
      </c>
      <c r="G64" s="120">
        <f>G62/G63</f>
        <v>0.97368282329690536</v>
      </c>
      <c r="H64" s="120">
        <f>H62/H63</f>
        <v>0.97570846278188939</v>
      </c>
      <c r="K64" s="129"/>
      <c r="M64" s="128"/>
      <c r="N64" s="120" t="s">
        <v>194</v>
      </c>
      <c r="O64" s="120">
        <f>O62/O63</f>
        <v>1.0232154263016611</v>
      </c>
      <c r="P64" s="120">
        <f>P62/P63</f>
        <v>1.0295322344544582</v>
      </c>
      <c r="Q64" s="120">
        <f>Q62/Q63</f>
        <v>0.97769547913851906</v>
      </c>
      <c r="R64" s="120">
        <f>R62/R63</f>
        <v>0.98102048522756202</v>
      </c>
      <c r="U64" s="129"/>
      <c r="AG64" s="128"/>
      <c r="AH64" s="120" t="s">
        <v>194</v>
      </c>
      <c r="AI64" s="120">
        <f>AI62/AI63</f>
        <v>1.0235966236116323</v>
      </c>
      <c r="AJ64" s="120">
        <f>AJ62/AJ63</f>
        <v>1.0302253959806045</v>
      </c>
      <c r="AK64" s="120">
        <f>AK62/AK63</f>
        <v>0.9772514592724183</v>
      </c>
      <c r="AL64" s="120">
        <f>AL62/AL63</f>
        <v>0.98063023521963499</v>
      </c>
      <c r="AO64" s="129"/>
      <c r="BA64" s="128"/>
      <c r="BB64" s="120" t="s">
        <v>194</v>
      </c>
      <c r="BC64" s="120">
        <f>BC62/BC63</f>
        <v>1.0239201726436626</v>
      </c>
      <c r="BD64" s="120">
        <f>BD62/BD63</f>
        <v>1.0308429995268971</v>
      </c>
      <c r="BE64" s="120">
        <f>BE62/BE63</f>
        <v>0.97685278752351468</v>
      </c>
      <c r="BF64" s="120">
        <f>BF62/BF63</f>
        <v>0.98028000697286555</v>
      </c>
      <c r="BI64" s="129"/>
      <c r="BK64" s="128"/>
      <c r="BL64" s="120" t="s">
        <v>194</v>
      </c>
      <c r="BM64" s="120">
        <f>BM62/BM63</f>
        <v>1.0860412464241755</v>
      </c>
      <c r="BN64" s="120">
        <f>BN62/BN63</f>
        <v>1.0935316275444695</v>
      </c>
      <c r="BO64" s="120">
        <f>BO62/BO63</f>
        <v>1.0357796644230504</v>
      </c>
      <c r="BP64" s="120">
        <f>BP62/BP63</f>
        <v>1.0394380501089764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1061.6417435202022</v>
      </c>
      <c r="F69" s="139">
        <f t="shared" ref="F69:H69" si="107">F58*F$64</f>
        <v>0</v>
      </c>
      <c r="G69" s="139">
        <f t="shared" si="107"/>
        <v>488.17997146877082</v>
      </c>
      <c r="H69" s="139">
        <f t="shared" si="107"/>
        <v>489.14766365135358</v>
      </c>
      <c r="I69" s="120">
        <f>I58</f>
        <v>2050</v>
      </c>
      <c r="J69" s="165">
        <f>SUM(E69:H69)</f>
        <v>2038.9693786403268</v>
      </c>
      <c r="K69" s="129">
        <f>I69/J69</f>
        <v>1.0054099004503094</v>
      </c>
      <c r="M69" s="128"/>
      <c r="N69" s="4" t="s">
        <v>11</v>
      </c>
      <c r="O69" s="139">
        <f>O58*O$64</f>
        <v>490.55900335592474</v>
      </c>
      <c r="P69" s="139">
        <f t="shared" ref="P69:R69" si="108">P58*P$64</f>
        <v>0</v>
      </c>
      <c r="Q69" s="139">
        <f t="shared" si="108"/>
        <v>901.4789215253378</v>
      </c>
      <c r="R69" s="139">
        <f t="shared" si="108"/>
        <v>770.36890601600498</v>
      </c>
      <c r="S69" s="120">
        <f>S58</f>
        <v>2186.7465511512801</v>
      </c>
      <c r="T69" s="165">
        <f>SUM(O69:R69)</f>
        <v>2162.4068308972674</v>
      </c>
      <c r="U69" s="129">
        <f>S69/T69</f>
        <v>1.011255846913836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961.85060770648897</v>
      </c>
      <c r="G70" s="139">
        <f t="shared" si="109"/>
        <v>526.45571589719918</v>
      </c>
      <c r="H70" s="139">
        <f t="shared" si="109"/>
        <v>547.15743207767491</v>
      </c>
      <c r="I70" s="120">
        <f>I59</f>
        <v>2050</v>
      </c>
      <c r="J70" s="165">
        <f>SUM(E70:H70)</f>
        <v>2035.4637556813632</v>
      </c>
      <c r="K70" s="129">
        <f>I70/J70</f>
        <v>1.007141490128755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504.28075011889325</v>
      </c>
      <c r="Q70" s="139">
        <f t="shared" si="110"/>
        <v>880.89561293610825</v>
      </c>
      <c r="R70" s="139">
        <f t="shared" si="110"/>
        <v>780.83279856937838</v>
      </c>
      <c r="S70" s="120">
        <f>S59</f>
        <v>2186.7465511512801</v>
      </c>
      <c r="T70" s="165">
        <f>SUM(O70:R70)</f>
        <v>2166.0091616243799</v>
      </c>
      <c r="U70" s="129">
        <f>S70/T70</f>
        <v>1.0095740082241149</v>
      </c>
    </row>
    <row r="71" spans="3:21" x14ac:dyDescent="0.3">
      <c r="C71" s="128"/>
      <c r="D71" s="4" t="s">
        <v>13</v>
      </c>
      <c r="E71" s="139">
        <f t="shared" ref="E71:H71" si="111">E60*E$64</f>
        <v>493.86080901792894</v>
      </c>
      <c r="F71" s="139">
        <f t="shared" si="111"/>
        <v>533.7718752814128</v>
      </c>
      <c r="G71" s="139">
        <f t="shared" si="111"/>
        <v>39.364312634029986</v>
      </c>
      <c r="H71" s="139">
        <f t="shared" si="111"/>
        <v>0</v>
      </c>
      <c r="I71" s="120">
        <f>I60</f>
        <v>1054</v>
      </c>
      <c r="J71" s="165">
        <f>SUM(E71:H71)</f>
        <v>1066.9969969333717</v>
      </c>
      <c r="K71" s="129">
        <f>I71/J71</f>
        <v>0.98781908761624815</v>
      </c>
      <c r="M71" s="128"/>
      <c r="N71" s="4" t="s">
        <v>13</v>
      </c>
      <c r="O71" s="139">
        <f t="shared" ref="O71:R71" si="112">O60*O$64</f>
        <v>425.18237317265908</v>
      </c>
      <c r="P71" s="139">
        <f t="shared" si="112"/>
        <v>575.42787222317565</v>
      </c>
      <c r="Q71" s="139">
        <f t="shared" si="112"/>
        <v>135.43649779241005</v>
      </c>
      <c r="R71" s="139">
        <f t="shared" si="112"/>
        <v>0</v>
      </c>
      <c r="S71" s="120">
        <f>S60</f>
        <v>1112.9834646689119</v>
      </c>
      <c r="T71" s="165">
        <f>SUM(O71:R71)</f>
        <v>1136.0467431882448</v>
      </c>
      <c r="U71" s="129">
        <f>S71/T71</f>
        <v>0.97969865354782215</v>
      </c>
    </row>
    <row r="72" spans="3:21" x14ac:dyDescent="0.3">
      <c r="C72" s="128"/>
      <c r="D72" s="4" t="s">
        <v>14</v>
      </c>
      <c r="E72" s="139">
        <f t="shared" ref="E72:H72" si="113">E61*E$64</f>
        <v>494.497447461869</v>
      </c>
      <c r="F72" s="139">
        <f t="shared" si="113"/>
        <v>554.37751701209822</v>
      </c>
      <c r="G72" s="139">
        <f t="shared" si="113"/>
        <v>0</v>
      </c>
      <c r="H72" s="139">
        <f t="shared" si="113"/>
        <v>71.694904270971534</v>
      </c>
      <c r="I72" s="120">
        <f>I61</f>
        <v>1108</v>
      </c>
      <c r="J72" s="165">
        <f>SUM(E72:H72)</f>
        <v>1120.569868744939</v>
      </c>
      <c r="K72" s="129">
        <f>I72/J72</f>
        <v>0.98878261044175897</v>
      </c>
      <c r="M72" s="128"/>
      <c r="N72" s="4" t="s">
        <v>14</v>
      </c>
      <c r="O72" s="139">
        <f t="shared" ref="O72:R72" si="114">O61*O$64</f>
        <v>412.27102843337195</v>
      </c>
      <c r="P72" s="139">
        <f t="shared" si="114"/>
        <v>578.74718368217361</v>
      </c>
      <c r="Q72" s="139">
        <f t="shared" si="114"/>
        <v>0</v>
      </c>
      <c r="R72" s="139">
        <f t="shared" si="114"/>
        <v>203.72885725176508</v>
      </c>
      <c r="S72" s="120">
        <f>S61</f>
        <v>1172.7332381057306</v>
      </c>
      <c r="T72" s="165">
        <f>SUM(O72:R72)</f>
        <v>1194.7470693673106</v>
      </c>
      <c r="U72" s="129">
        <f>S72/T72</f>
        <v>0.98157448398409752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1917.8110322538562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0.99999999999999989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1067.3851196665394</v>
      </c>
      <c r="F80" s="139">
        <f t="shared" ref="F80:H80" si="115">F69*$K69</f>
        <v>0</v>
      </c>
      <c r="G80" s="139">
        <f t="shared" si="115"/>
        <v>490.82097651625173</v>
      </c>
      <c r="H80" s="139">
        <f t="shared" si="115"/>
        <v>491.79390381720884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496.08066039990297</v>
      </c>
      <c r="P80" s="139">
        <f t="shared" ref="P80:R80" si="116">P69*$U69</f>
        <v>0</v>
      </c>
      <c r="Q80" s="139">
        <f t="shared" si="116"/>
        <v>911.62583026207699</v>
      </c>
      <c r="R80" s="139">
        <f t="shared" si="116"/>
        <v>779.04006048930046</v>
      </c>
      <c r="S80" s="120">
        <f>S69</f>
        <v>2186.7465511512801</v>
      </c>
      <c r="T80" s="165">
        <f>SUM(O80:R80)</f>
        <v>2186.7465511512801</v>
      </c>
      <c r="U80" s="129">
        <f>S80/T80</f>
        <v>1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968.71965432676188</v>
      </c>
      <c r="G81" s="139">
        <f t="shared" si="117"/>
        <v>530.21539419550572</v>
      </c>
      <c r="H81" s="139">
        <f t="shared" si="117"/>
        <v>551.06495147773251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509.1087381677944</v>
      </c>
      <c r="Q81" s="139">
        <f t="shared" si="118"/>
        <v>889.32931477894533</v>
      </c>
      <c r="R81" s="139">
        <f t="shared" si="118"/>
        <v>788.30849820454023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487.84513377351277</v>
      </c>
      <c r="F82" s="139">
        <f t="shared" si="119"/>
        <v>527.27004683569896</v>
      </c>
      <c r="G82" s="139">
        <f t="shared" si="119"/>
        <v>38.884819390788252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416.55059850952176</v>
      </c>
      <c r="P82" s="139">
        <f t="shared" si="120"/>
        <v>563.74591163093339</v>
      </c>
      <c r="Q82" s="139">
        <f t="shared" si="120"/>
        <v>132.68695452845671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488.95047695813338</v>
      </c>
      <c r="F83" s="139">
        <f t="shared" si="121"/>
        <v>548.15884844144307</v>
      </c>
      <c r="G83" s="139">
        <f t="shared" si="121"/>
        <v>0</v>
      </c>
      <c r="H83" s="139">
        <f t="shared" si="121"/>
        <v>70.890674600423253</v>
      </c>
      <c r="I83" s="120">
        <f>I72</f>
        <v>1108</v>
      </c>
      <c r="J83" s="165">
        <f>SUM(E83:H83)</f>
        <v>1107.9999999999995</v>
      </c>
      <c r="K83" s="129">
        <f>I83/J83</f>
        <v>1.0000000000000004</v>
      </c>
      <c r="M83" s="128"/>
      <c r="N83" s="4" t="s">
        <v>14</v>
      </c>
      <c r="O83" s="139">
        <f t="shared" ref="O83:R83" si="122">O72*$U72</f>
        <v>404.67472199608028</v>
      </c>
      <c r="P83" s="139">
        <f t="shared" si="122"/>
        <v>568.08346818007931</v>
      </c>
      <c r="Q83" s="139">
        <f t="shared" si="122"/>
        <v>0</v>
      </c>
      <c r="R83" s="139">
        <f t="shared" si="122"/>
        <v>199.97504792957116</v>
      </c>
      <c r="S83" s="120">
        <f>S72</f>
        <v>1172.7332381057306</v>
      </c>
      <c r="T83" s="165">
        <f>SUM(O83:R83)</f>
        <v>1172.7332381057308</v>
      </c>
      <c r="U83" s="129">
        <f>S83/T83</f>
        <v>0.99999999999999978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2044.1807303981855</v>
      </c>
      <c r="F85" s="165">
        <f>SUM(F80:F83)</f>
        <v>2044.1485496039038</v>
      </c>
      <c r="G85" s="165">
        <f>SUM(G80:G83)</f>
        <v>1059.9211901025456</v>
      </c>
      <c r="H85" s="165">
        <f>SUM(H80:H83)</f>
        <v>1113.7495298953645</v>
      </c>
      <c r="K85" s="129"/>
      <c r="M85" s="128"/>
      <c r="N85" s="120" t="s">
        <v>195</v>
      </c>
      <c r="O85" s="165">
        <f>SUM(O80:O83)</f>
        <v>1317.3059809055051</v>
      </c>
      <c r="P85" s="165">
        <f>SUM(P80:P83)</f>
        <v>1640.938117978807</v>
      </c>
      <c r="Q85" s="165">
        <f>SUM(Q80:Q83)</f>
        <v>1933.6420995694789</v>
      </c>
      <c r="R85" s="165">
        <f>SUM(R80:R83)</f>
        <v>1767.3236066234119</v>
      </c>
      <c r="U85" s="129"/>
    </row>
    <row r="86" spans="3:21" x14ac:dyDescent="0.3">
      <c r="C86" s="128"/>
      <c r="D86" s="120" t="s">
        <v>194</v>
      </c>
      <c r="E86" s="120">
        <f>E84/E85</f>
        <v>1.0028467490742274</v>
      </c>
      <c r="F86" s="120">
        <f>F84/F85</f>
        <v>1.0028625367746538</v>
      </c>
      <c r="G86" s="120">
        <f>G84/G85</f>
        <v>0.99441355625509031</v>
      </c>
      <c r="H86" s="120">
        <f>H84/H85</f>
        <v>0.99483768141666051</v>
      </c>
      <c r="K86" s="129"/>
      <c r="M86" s="128"/>
      <c r="N86" s="120" t="s">
        <v>194</v>
      </c>
      <c r="O86" s="120">
        <f>O84/O85</f>
        <v>1.0081275149522144</v>
      </c>
      <c r="P86" s="120">
        <f>P84/P85</f>
        <v>1.0106754105188394</v>
      </c>
      <c r="Q86" s="120">
        <f>Q84/Q85</f>
        <v>0.99181282445228736</v>
      </c>
      <c r="R86" s="120">
        <f>R84/R85</f>
        <v>0.99298767654106024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1070.4236972677943</v>
      </c>
      <c r="F91" s="139">
        <f t="shared" ref="F91:H91" si="123">F80*F$86</f>
        <v>0</v>
      </c>
      <c r="G91" s="139">
        <f t="shared" si="123"/>
        <v>488.07903274212208</v>
      </c>
      <c r="H91" s="139">
        <f t="shared" si="123"/>
        <v>489.2551070083602</v>
      </c>
      <c r="I91" s="120">
        <f>I80</f>
        <v>2050</v>
      </c>
      <c r="J91" s="165">
        <f>SUM(E91:H91)</f>
        <v>2047.7578370182766</v>
      </c>
      <c r="K91" s="129">
        <f>I91/J91</f>
        <v>1.0010949356125958</v>
      </c>
      <c r="M91" s="128"/>
      <c r="N91" s="4" t="s">
        <v>11</v>
      </c>
      <c r="O91" s="139">
        <f>O80*O$86</f>
        <v>500.11256338480757</v>
      </c>
      <c r="P91" s="139">
        <f t="shared" ref="P91:R91" si="124">P80*P$86</f>
        <v>0</v>
      </c>
      <c r="Q91" s="139">
        <f t="shared" si="124"/>
        <v>904.16218955589204</v>
      </c>
      <c r="R91" s="139">
        <f t="shared" si="124"/>
        <v>773.57717959767751</v>
      </c>
      <c r="S91" s="120">
        <f>S80</f>
        <v>2186.7465511512801</v>
      </c>
      <c r="T91" s="165">
        <f>SUM(O91:R91)</f>
        <v>2177.8519325383772</v>
      </c>
      <c r="U91" s="129">
        <f>S91/T91</f>
        <v>1.0040841245816632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971.49264996160207</v>
      </c>
      <c r="G92" s="139">
        <f t="shared" si="125"/>
        <v>527.25337572314743</v>
      </c>
      <c r="H92" s="139">
        <f t="shared" si="125"/>
        <v>548.22017863809197</v>
      </c>
      <c r="I92" s="120">
        <f>I81</f>
        <v>2050</v>
      </c>
      <c r="J92" s="165">
        <f>SUM(E92:H92)</f>
        <v>2046.9662043228413</v>
      </c>
      <c r="K92" s="129">
        <f>I92/J92</f>
        <v>1.0014820936812499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514.54368294646395</v>
      </c>
      <c r="Q92" s="139">
        <f t="shared" si="126"/>
        <v>882.04821955912314</v>
      </c>
      <c r="R92" s="139">
        <f t="shared" si="126"/>
        <v>782.78062402969897</v>
      </c>
      <c r="S92" s="120">
        <f>S81</f>
        <v>2186.7465511512801</v>
      </c>
      <c r="T92" s="165">
        <f>SUM(O92:R92)</f>
        <v>2179.3725265352859</v>
      </c>
      <c r="U92" s="129">
        <f>S92/T92</f>
        <v>1.0033835539937348</v>
      </c>
    </row>
    <row r="93" spans="3:21" x14ac:dyDescent="0.3">
      <c r="C93" s="128"/>
      <c r="D93" s="4" t="s">
        <v>13</v>
      </c>
      <c r="E93" s="139">
        <f t="shared" ref="E93:H93" si="127">E82*E$86</f>
        <v>489.23390645644889</v>
      </c>
      <c r="F93" s="139">
        <f t="shared" si="127"/>
        <v>528.77937673493955</v>
      </c>
      <c r="G93" s="139">
        <f t="shared" si="127"/>
        <v>38.66759153473064</v>
      </c>
      <c r="H93" s="139">
        <f t="shared" si="127"/>
        <v>0</v>
      </c>
      <c r="I93" s="120">
        <f>I82</f>
        <v>1054</v>
      </c>
      <c r="J93" s="165">
        <f>SUM(E93:H93)</f>
        <v>1056.6808747261191</v>
      </c>
      <c r="K93" s="129">
        <f>I93/J93</f>
        <v>0.99746292869470743</v>
      </c>
      <c r="M93" s="128"/>
      <c r="N93" s="4" t="s">
        <v>13</v>
      </c>
      <c r="O93" s="139">
        <f t="shared" ref="O93:R93" si="128">O82*O$86</f>
        <v>419.93611972726177</v>
      </c>
      <c r="P93" s="139">
        <f t="shared" si="128"/>
        <v>569.7641306659109</v>
      </c>
      <c r="Q93" s="139">
        <f t="shared" si="128"/>
        <v>131.60062313884086</v>
      </c>
      <c r="R93" s="139">
        <f t="shared" si="128"/>
        <v>0</v>
      </c>
      <c r="S93" s="120">
        <f>S82</f>
        <v>1112.9834646689119</v>
      </c>
      <c r="T93" s="165">
        <f>SUM(O93:R93)</f>
        <v>1121.3008735320134</v>
      </c>
      <c r="U93" s="129">
        <f>S93/T93</f>
        <v>0.99258235763528635</v>
      </c>
    </row>
    <row r="94" spans="3:21" x14ac:dyDescent="0.3">
      <c r="C94" s="128"/>
      <c r="D94" s="4" t="s">
        <v>14</v>
      </c>
      <c r="E94" s="139">
        <f t="shared" ref="E94:H94" si="129">E83*E$86</f>
        <v>490.34239627575698</v>
      </c>
      <c r="F94" s="139">
        <f t="shared" si="129"/>
        <v>549.72797330345861</v>
      </c>
      <c r="G94" s="139">
        <f t="shared" si="129"/>
        <v>0</v>
      </c>
      <c r="H94" s="139">
        <f t="shared" si="129"/>
        <v>70.524714353548021</v>
      </c>
      <c r="I94" s="120">
        <f>I83</f>
        <v>1108</v>
      </c>
      <c r="J94" s="165">
        <f>SUM(E94:H94)</f>
        <v>1110.5950839327636</v>
      </c>
      <c r="K94" s="129">
        <f>I94/J94</f>
        <v>0.99766333925810835</v>
      </c>
      <c r="M94" s="128"/>
      <c r="N94" s="4" t="s">
        <v>14</v>
      </c>
      <c r="O94" s="139">
        <f t="shared" ref="O94:R94" si="130">O83*O$86</f>
        <v>407.96372184988661</v>
      </c>
      <c r="P94" s="139">
        <f t="shared" si="130"/>
        <v>574.14799241186768</v>
      </c>
      <c r="Q94" s="139">
        <f t="shared" si="130"/>
        <v>0</v>
      </c>
      <c r="R94" s="139">
        <f t="shared" si="130"/>
        <v>198.57275820977202</v>
      </c>
      <c r="S94" s="120">
        <f>S83</f>
        <v>1172.7332381057306</v>
      </c>
      <c r="T94" s="165">
        <f>SUM(O94:R94)</f>
        <v>1180.6844724715263</v>
      </c>
      <c r="U94" s="129">
        <f>S94/T94</f>
        <v>0.99326557217344325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1108.0000000000002</v>
      </c>
      <c r="K96" s="129"/>
      <c r="M96" s="128"/>
      <c r="N96" s="120" t="s">
        <v>195</v>
      </c>
      <c r="O96" s="165">
        <f>SUM(O91:O94)</f>
        <v>1328.0124049619558</v>
      </c>
      <c r="P96" s="165">
        <f>SUM(P91:P94)</f>
        <v>1658.4558060242425</v>
      </c>
      <c r="Q96" s="165">
        <f>SUM(Q91:Q94)</f>
        <v>1917.811032253856</v>
      </c>
      <c r="R96" s="165">
        <f>SUM(R91:R94)</f>
        <v>1754.9305618371486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0.99999999999999978</v>
      </c>
      <c r="K97" s="129"/>
      <c r="M97" s="128"/>
      <c r="N97" s="120" t="s">
        <v>194</v>
      </c>
      <c r="O97" s="120">
        <f>O95/O96</f>
        <v>1.0000000000000002</v>
      </c>
      <c r="P97" s="120">
        <f>P95/P96</f>
        <v>1</v>
      </c>
      <c r="Q97" s="120">
        <f>Q95/Q96</f>
        <v>1</v>
      </c>
      <c r="R97" s="120">
        <f>R95/R96</f>
        <v>1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1071.5957422944991</v>
      </c>
      <c r="F102" s="139">
        <f t="shared" ref="F102:H102" si="131">F91*$K91</f>
        <v>0</v>
      </c>
      <c r="G102" s="139">
        <f t="shared" si="131"/>
        <v>488.61344785683275</v>
      </c>
      <c r="H102" s="139">
        <f t="shared" si="131"/>
        <v>489.790809848668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502.15508539852607</v>
      </c>
      <c r="P102" s="139">
        <f t="shared" ref="P102:R102" si="132">P91*$U91</f>
        <v>0</v>
      </c>
      <c r="Q102" s="139">
        <f t="shared" si="132"/>
        <v>907.85490058006769</v>
      </c>
      <c r="R102" s="139">
        <f t="shared" si="132"/>
        <v>776.73656517268603</v>
      </c>
      <c r="S102" s="120">
        <f>S91</f>
        <v>2186.7465511512801</v>
      </c>
      <c r="T102" s="165">
        <f>SUM(O102:R102)</f>
        <v>2186.7465511512796</v>
      </c>
      <c r="U102" s="129">
        <f>S102/T102</f>
        <v>1.0000000000000002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972.93249307949088</v>
      </c>
      <c r="G103" s="139">
        <f t="shared" si="133"/>
        <v>528.03481461972433</v>
      </c>
      <c r="H103" s="139">
        <f t="shared" si="133"/>
        <v>549.03269230078513</v>
      </c>
      <c r="I103" s="120">
        <f>I92</f>
        <v>2050</v>
      </c>
      <c r="J103" s="165">
        <f>SUM(E103:H103)</f>
        <v>2050.0000000000005</v>
      </c>
      <c r="K103" s="129">
        <f>I103/J103</f>
        <v>0.99999999999999978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516.28466927984846</v>
      </c>
      <c r="Q103" s="139">
        <f t="shared" si="134"/>
        <v>885.03267733507903</v>
      </c>
      <c r="R103" s="139">
        <f t="shared" si="134"/>
        <v>785.42920453635293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487.99268515080206</v>
      </c>
      <c r="F104" s="139">
        <f t="shared" si="135"/>
        <v>527.43782575139483</v>
      </c>
      <c r="G104" s="139">
        <f t="shared" si="135"/>
        <v>38.5694890978031</v>
      </c>
      <c r="H104" s="139">
        <f t="shared" si="135"/>
        <v>0</v>
      </c>
      <c r="I104" s="120">
        <f>I93</f>
        <v>1054</v>
      </c>
      <c r="J104" s="165">
        <f>SUM(E104:H104)</f>
        <v>1054</v>
      </c>
      <c r="K104" s="129">
        <f>I104/J104</f>
        <v>1</v>
      </c>
      <c r="M104" s="128"/>
      <c r="N104" s="4" t="s">
        <v>13</v>
      </c>
      <c r="O104" s="139">
        <f t="shared" ref="O104:R104" si="136">O93*$U93</f>
        <v>416.82118377509937</v>
      </c>
      <c r="P104" s="139">
        <f t="shared" si="136"/>
        <v>565.53782411238922</v>
      </c>
      <c r="Q104" s="139">
        <f t="shared" si="136"/>
        <v>130.62445678142348</v>
      </c>
      <c r="R104" s="139">
        <f t="shared" si="136"/>
        <v>0</v>
      </c>
      <c r="S104" s="120">
        <f>S93</f>
        <v>1112.9834646689119</v>
      </c>
      <c r="T104" s="165">
        <f>SUM(O104:R104)</f>
        <v>1112.9834646689121</v>
      </c>
      <c r="U104" s="129">
        <f>S104/T104</f>
        <v>0.99999999999999978</v>
      </c>
    </row>
    <row r="105" spans="3:21" x14ac:dyDescent="0.3">
      <c r="C105" s="128"/>
      <c r="D105" s="4" t="s">
        <v>14</v>
      </c>
      <c r="E105" s="139">
        <f t="shared" ref="E105:H105" si="137">E94*$K94</f>
        <v>489.19663244829434</v>
      </c>
      <c r="F105" s="139">
        <f t="shared" si="137"/>
        <v>548.44344552952077</v>
      </c>
      <c r="G105" s="139">
        <f t="shared" si="137"/>
        <v>0</v>
      </c>
      <c r="H105" s="139">
        <f t="shared" si="137"/>
        <v>70.359922022184961</v>
      </c>
      <c r="I105" s="120">
        <f>I94</f>
        <v>1108</v>
      </c>
      <c r="J105" s="165">
        <f>SUM(E105:H105)</f>
        <v>1108</v>
      </c>
      <c r="K105" s="129">
        <f>I105/J105</f>
        <v>1</v>
      </c>
      <c r="M105" s="128"/>
      <c r="N105" s="4" t="s">
        <v>14</v>
      </c>
      <c r="O105" s="139">
        <f t="shared" ref="O105:R105" si="138">O94*$U94</f>
        <v>405.21631960923509</v>
      </c>
      <c r="P105" s="139">
        <f t="shared" si="138"/>
        <v>570.28143419520745</v>
      </c>
      <c r="Q105" s="139">
        <f t="shared" si="138"/>
        <v>0</v>
      </c>
      <c r="R105" s="139">
        <f t="shared" si="138"/>
        <v>197.23548430128801</v>
      </c>
      <c r="S105" s="120">
        <f>S94</f>
        <v>1172.7332381057306</v>
      </c>
      <c r="T105" s="165">
        <f>SUM(O105:R105)</f>
        <v>1172.7332381057304</v>
      </c>
      <c r="U105" s="129">
        <f>S105/T105</f>
        <v>1.0000000000000002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2048.7850598935956</v>
      </c>
      <c r="F107" s="165">
        <f>SUM(F102:F105)</f>
        <v>2048.8137643604064</v>
      </c>
      <c r="G107" s="165">
        <f>SUM(G102:G105)</f>
        <v>1055.2177515743601</v>
      </c>
      <c r="H107" s="165">
        <f>SUM(H102:H105)</f>
        <v>1109.1834241716381</v>
      </c>
      <c r="K107" s="129"/>
      <c r="M107" s="128"/>
      <c r="N107" s="120" t="s">
        <v>195</v>
      </c>
      <c r="O107" s="165">
        <f>SUM(O102:O105)</f>
        <v>1324.1925887828606</v>
      </c>
      <c r="P107" s="165">
        <f>SUM(P102:P105)</f>
        <v>1652.103927587445</v>
      </c>
      <c r="Q107" s="165">
        <f>SUM(Q102:Q105)</f>
        <v>1923.5120346965703</v>
      </c>
      <c r="R107" s="165">
        <f>SUM(R102:R105)</f>
        <v>1759.4012540103272</v>
      </c>
      <c r="U107" s="129"/>
    </row>
    <row r="108" spans="3:21" x14ac:dyDescent="0.3">
      <c r="C108" s="128"/>
      <c r="D108" s="120" t="s">
        <v>194</v>
      </c>
      <c r="E108" s="120">
        <f>E106/E107</f>
        <v>1.0005930051571479</v>
      </c>
      <c r="F108" s="120">
        <f>F106/F107</f>
        <v>1.0005789865629704</v>
      </c>
      <c r="G108" s="120">
        <f>G106/G107</f>
        <v>0.99884597129593089</v>
      </c>
      <c r="H108" s="120">
        <f>H106/H107</f>
        <v>0.99893306720435182</v>
      </c>
      <c r="K108" s="129"/>
      <c r="M108" s="128"/>
      <c r="N108" s="120" t="s">
        <v>194</v>
      </c>
      <c r="O108" s="120">
        <f>O106/O107</f>
        <v>1.0028846379382068</v>
      </c>
      <c r="P108" s="120">
        <f>P106/P107</f>
        <v>1.0038447208621271</v>
      </c>
      <c r="Q108" s="120">
        <f>Q106/Q107</f>
        <v>0.99703614932483975</v>
      </c>
      <c r="R108" s="120">
        <f>R106/R107</f>
        <v>0.99745896954262814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1072.2312040960576</v>
      </c>
      <c r="F113" s="139">
        <f t="shared" ref="F113:H113" si="139">F102*F$108</f>
        <v>0</v>
      </c>
      <c r="G113" s="139">
        <f t="shared" si="139"/>
        <v>488.04957391281181</v>
      </c>
      <c r="H113" s="139">
        <f t="shared" si="139"/>
        <v>489.26823597063338</v>
      </c>
      <c r="I113" s="120">
        <f>I102</f>
        <v>2050</v>
      </c>
      <c r="J113" s="165">
        <f>SUM(E113:H113)</f>
        <v>2049.5490139795029</v>
      </c>
      <c r="K113" s="129">
        <f>I113/J113</f>
        <v>1.0002200415883793</v>
      </c>
      <c r="M113" s="128"/>
      <c r="N113" s="4" t="s">
        <v>11</v>
      </c>
      <c r="O113" s="139">
        <f>O102*O$108</f>
        <v>503.60362100873016</v>
      </c>
      <c r="P113" s="139">
        <f t="shared" ref="P113:R113" si="140">P102*P$108</f>
        <v>0</v>
      </c>
      <c r="Q113" s="139">
        <f t="shared" si="140"/>
        <v>905.16415422003593</v>
      </c>
      <c r="R113" s="139">
        <f t="shared" si="140"/>
        <v>774.76285390322778</v>
      </c>
      <c r="S113" s="120">
        <f>S102</f>
        <v>2186.7465511512801</v>
      </c>
      <c r="T113" s="165">
        <f>SUM(O113:R113)</f>
        <v>2183.5306291319939</v>
      </c>
      <c r="U113" s="129">
        <f>S113/T113</f>
        <v>1.001472808293312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973.49580791966116</v>
      </c>
      <c r="G114" s="139">
        <f t="shared" si="141"/>
        <v>527.42544728690541</v>
      </c>
      <c r="H114" s="139">
        <f t="shared" si="141"/>
        <v>548.44691131548643</v>
      </c>
      <c r="I114" s="120">
        <f>I103</f>
        <v>2050</v>
      </c>
      <c r="J114" s="165">
        <f>SUM(E114:H114)</f>
        <v>2049.3681665220529</v>
      </c>
      <c r="K114" s="129">
        <f>I114/J114</f>
        <v>1.0003083064762441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518.26963971862506</v>
      </c>
      <c r="Q114" s="139">
        <f t="shared" si="142"/>
        <v>882.4095726368206</v>
      </c>
      <c r="R114" s="139">
        <f t="shared" si="142"/>
        <v>783.43340500551665</v>
      </c>
      <c r="S114" s="120">
        <f>S103</f>
        <v>2186.7465511512801</v>
      </c>
      <c r="T114" s="165">
        <f>SUM(O114:R114)</f>
        <v>2184.1126173609623</v>
      </c>
      <c r="U114" s="129">
        <f>S114/T114</f>
        <v>1.0012059514556992</v>
      </c>
    </row>
    <row r="115" spans="3:71" x14ac:dyDescent="0.3">
      <c r="C115" s="128"/>
      <c r="D115" s="4" t="s">
        <v>13</v>
      </c>
      <c r="E115" s="139">
        <f t="shared" ref="E115:H115" si="143">E104*E$108</f>
        <v>488.28206732974695</v>
      </c>
      <c r="F115" s="139">
        <f t="shared" si="143"/>
        <v>527.74320516530724</v>
      </c>
      <c r="G115" s="139">
        <f t="shared" si="143"/>
        <v>38.524978800282952</v>
      </c>
      <c r="H115" s="139">
        <f t="shared" si="143"/>
        <v>0</v>
      </c>
      <c r="I115" s="120">
        <f>I104</f>
        <v>1054</v>
      </c>
      <c r="J115" s="165">
        <f>SUM(E115:H115)</f>
        <v>1054.5502512953371</v>
      </c>
      <c r="K115" s="129">
        <f>I115/J115</f>
        <v>0.99947821235198486</v>
      </c>
      <c r="M115" s="128"/>
      <c r="N115" s="4" t="s">
        <v>13</v>
      </c>
      <c r="O115" s="139">
        <f t="shared" ref="O115:R115" si="144">O104*O$108</f>
        <v>418.0235619752653</v>
      </c>
      <c r="P115" s="139">
        <f t="shared" si="144"/>
        <v>567.7121591830761</v>
      </c>
      <c r="Q115" s="139">
        <f t="shared" si="144"/>
        <v>130.2373053969994</v>
      </c>
      <c r="R115" s="139">
        <f t="shared" si="144"/>
        <v>0</v>
      </c>
      <c r="S115" s="120">
        <f>S104</f>
        <v>1112.9834646689119</v>
      </c>
      <c r="T115" s="165">
        <f>SUM(O115:R115)</f>
        <v>1115.9730265553408</v>
      </c>
      <c r="U115" s="129">
        <f>S115/T115</f>
        <v>0.99732111635739373</v>
      </c>
    </row>
    <row r="116" spans="3:71" x14ac:dyDescent="0.3">
      <c r="C116" s="128"/>
      <c r="D116" s="4" t="s">
        <v>14</v>
      </c>
      <c r="E116" s="139">
        <f t="shared" ref="E116:H116" si="145">E105*E$108</f>
        <v>489.48672857419558</v>
      </c>
      <c r="F116" s="139">
        <f t="shared" si="145"/>
        <v>548.76098691503159</v>
      </c>
      <c r="G116" s="139">
        <f t="shared" si="145"/>
        <v>0</v>
      </c>
      <c r="H116" s="139">
        <f t="shared" si="145"/>
        <v>70.284852713880241</v>
      </c>
      <c r="I116" s="120">
        <f>I105</f>
        <v>1108</v>
      </c>
      <c r="J116" s="165">
        <f>SUM(E116:H116)</f>
        <v>1108.5325682031075</v>
      </c>
      <c r="K116" s="129">
        <f>I116/J116</f>
        <v>0.99951957369735123</v>
      </c>
      <c r="M116" s="128"/>
      <c r="N116" s="4" t="s">
        <v>14</v>
      </c>
      <c r="O116" s="139">
        <f t="shared" ref="O116:R116" si="146">O105*O$108</f>
        <v>406.38522197796044</v>
      </c>
      <c r="P116" s="139">
        <f t="shared" si="146"/>
        <v>572.47400712254148</v>
      </c>
      <c r="Q116" s="139">
        <f t="shared" si="146"/>
        <v>0</v>
      </c>
      <c r="R116" s="139">
        <f t="shared" si="146"/>
        <v>196.73430292840393</v>
      </c>
      <c r="S116" s="120">
        <f>S105</f>
        <v>1172.7332381057306</v>
      </c>
      <c r="T116" s="165">
        <f>SUM(O116:R116)</f>
        <v>1175.5935320289059</v>
      </c>
      <c r="U116" s="129">
        <f>S116/T116</f>
        <v>0.99756693632174143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1054.0000000000002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1328.0124049619558</v>
      </c>
      <c r="P118" s="165">
        <f>SUM(P113:P116)</f>
        <v>1658.4558060242425</v>
      </c>
      <c r="Q118" s="165">
        <f>SUM(Q113:Q116)</f>
        <v>1917.8110322538557</v>
      </c>
      <c r="R118" s="165">
        <f>SUM(R113:R116)</f>
        <v>1754.9305618371482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0.99999999999999978</v>
      </c>
      <c r="H119" s="120">
        <f>H117/H118</f>
        <v>1</v>
      </c>
      <c r="K119" s="129"/>
      <c r="M119" s="128"/>
      <c r="N119" s="120" t="s">
        <v>194</v>
      </c>
      <c r="O119" s="120">
        <f>O117/O118</f>
        <v>1.0000000000000002</v>
      </c>
      <c r="P119" s="120">
        <f>P117/P118</f>
        <v>1</v>
      </c>
      <c r="Q119" s="120">
        <f>Q117/Q118</f>
        <v>1.0000000000000002</v>
      </c>
      <c r="R119" s="120">
        <f>R117/R118</f>
        <v>1.0000000000000002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 t="shared" ref="E122:H125" si="148">E113</f>
        <v>1072.2312040960576</v>
      </c>
      <c r="F122" s="159">
        <f t="shared" si="148"/>
        <v>0</v>
      </c>
      <c r="G122" s="159">
        <f t="shared" si="148"/>
        <v>488.04957391281181</v>
      </c>
      <c r="H122" s="158">
        <f t="shared" si="148"/>
        <v>489.26823597063338</v>
      </c>
      <c r="N122" s="150"/>
      <c r="O122" s="160" t="str">
        <f>N36</f>
        <v>A</v>
      </c>
      <c r="P122" s="159">
        <f>O113</f>
        <v>503.60362100873016</v>
      </c>
      <c r="Q122" s="159">
        <f t="shared" ref="Q122:S122" si="149">P113</f>
        <v>0</v>
      </c>
      <c r="R122" s="159">
        <f t="shared" si="149"/>
        <v>905.16415422003593</v>
      </c>
      <c r="S122" s="159">
        <f t="shared" si="149"/>
        <v>774.76285390322778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468.82743401782659</v>
      </c>
      <c r="AA122" s="159">
        <f t="shared" ref="AA122:AC122" si="150">Z47</f>
        <v>0</v>
      </c>
      <c r="AB122" s="159">
        <f t="shared" si="150"/>
        <v>895.60437527719921</v>
      </c>
      <c r="AC122" s="159">
        <f t="shared" si="150"/>
        <v>762.99775257182421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551.55898846635182</v>
      </c>
      <c r="AK122" s="159">
        <f t="shared" ref="AK122:AM122" si="151">AJ58</f>
        <v>0</v>
      </c>
      <c r="AL122" s="159">
        <f t="shared" si="151"/>
        <v>1047.3546317851678</v>
      </c>
      <c r="AM122" s="159">
        <f t="shared" si="151"/>
        <v>893.47041971074702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535.68215860042244</v>
      </c>
      <c r="AU122" s="159">
        <f t="shared" si="147"/>
        <v>0</v>
      </c>
      <c r="AV122" s="159">
        <f t="shared" si="147"/>
        <v>1155.2213864326482</v>
      </c>
      <c r="AW122" s="158">
        <f t="shared" si="147"/>
        <v>972.03561976283549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635.62215462258007</v>
      </c>
      <c r="BE122" s="159">
        <f t="shared" ref="BE122:BG122" si="152">BD58</f>
        <v>0</v>
      </c>
      <c r="BF122" s="159">
        <f t="shared" si="152"/>
        <v>1192.189907213158</v>
      </c>
      <c r="BG122" s="159">
        <f t="shared" si="152"/>
        <v>1018.7233732404169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682.73067638100451</v>
      </c>
      <c r="BO122" s="159">
        <f t="shared" ref="BO122:BQ122" si="153">BN58</f>
        <v>0</v>
      </c>
      <c r="BP122" s="159">
        <f t="shared" si="153"/>
        <v>1272.8688895668286</v>
      </c>
      <c r="BQ122" s="159">
        <f t="shared" si="153"/>
        <v>1088.5740134714808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973.49580791966116</v>
      </c>
      <c r="G123" s="159">
        <f t="shared" si="148"/>
        <v>527.42544728690541</v>
      </c>
      <c r="H123" s="158">
        <f t="shared" si="148"/>
        <v>548.44691131548643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518.26963971862506</v>
      </c>
      <c r="R123" s="159">
        <f t="shared" si="154"/>
        <v>882.4095726368206</v>
      </c>
      <c r="S123" s="159">
        <f t="shared" si="154"/>
        <v>783.43340500551665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480.70573797671733</v>
      </c>
      <c r="AB123" s="159">
        <f t="shared" si="155"/>
        <v>877.62075851582063</v>
      </c>
      <c r="AC123" s="159">
        <f t="shared" si="155"/>
        <v>775.54030083847636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565.26482977511887</v>
      </c>
      <c r="AL123" s="159">
        <f t="shared" si="156"/>
        <v>1022.417814151574</v>
      </c>
      <c r="AM123" s="159">
        <f t="shared" si="156"/>
        <v>904.70139603557334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544.9603766554095</v>
      </c>
      <c r="AV123" s="159">
        <f t="shared" si="147"/>
        <v>1130.9245438291659</v>
      </c>
      <c r="AW123" s="158">
        <f t="shared" si="147"/>
        <v>987.05424431133019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653.19853292292703</v>
      </c>
      <c r="BF123" s="159">
        <f t="shared" si="157"/>
        <v>1162.7462376876299</v>
      </c>
      <c r="BG123" s="159">
        <f t="shared" si="157"/>
        <v>1030.5906644655979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702.47400138912076</v>
      </c>
      <c r="BP123" s="159">
        <f t="shared" si="158"/>
        <v>1240.9090632960331</v>
      </c>
      <c r="BQ123" s="159">
        <f t="shared" si="158"/>
        <v>1100.7905147341601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488.28206732974695</v>
      </c>
      <c r="F124" s="159">
        <f t="shared" si="148"/>
        <v>527.74320516530724</v>
      </c>
      <c r="G124" s="159">
        <f t="shared" si="148"/>
        <v>38.524978800282952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418.0235619752653</v>
      </c>
      <c r="Q124" s="159">
        <f t="shared" si="159"/>
        <v>567.7121591830761</v>
      </c>
      <c r="R124" s="159">
        <f t="shared" si="159"/>
        <v>130.2373053969994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436.64310919537797</v>
      </c>
      <c r="AA124" s="159">
        <f t="shared" si="160"/>
        <v>587.76753335843102</v>
      </c>
      <c r="AB124" s="159">
        <f t="shared" si="160"/>
        <v>144.5858984608364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464.39806737728782</v>
      </c>
      <c r="AK124" s="159">
        <f t="shared" si="161"/>
        <v>627.21888465333848</v>
      </c>
      <c r="AL124" s="159">
        <f t="shared" si="161"/>
        <v>152.8580562053605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486.10126630580305</v>
      </c>
      <c r="AU124" s="159">
        <f t="shared" si="147"/>
        <v>649.85948429673431</v>
      </c>
      <c r="AV124" s="159">
        <f t="shared" si="147"/>
        <v>181.71087867145445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520.89508885790349</v>
      </c>
      <c r="BE124" s="159">
        <f t="shared" si="162"/>
        <v>706.09040359577614</v>
      </c>
      <c r="BF124" s="159">
        <f t="shared" si="162"/>
        <v>169.35296915822997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552.37567311778798</v>
      </c>
      <c r="BO124" s="159">
        <f t="shared" si="163"/>
        <v>750.00208660112048</v>
      </c>
      <c r="BP124" s="159">
        <f t="shared" si="163"/>
        <v>178.51098093678118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489.48672857419558</v>
      </c>
      <c r="F125" s="154">
        <f t="shared" si="148"/>
        <v>548.76098691503159</v>
      </c>
      <c r="G125" s="154">
        <f t="shared" si="148"/>
        <v>0</v>
      </c>
      <c r="H125" s="153">
        <f t="shared" si="148"/>
        <v>70.284852713880241</v>
      </c>
      <c r="N125" s="152"/>
      <c r="O125" s="155" t="str">
        <f>N39</f>
        <v>D</v>
      </c>
      <c r="P125" s="159">
        <f t="shared" ref="P125:S125" si="164">O116</f>
        <v>406.38522197796044</v>
      </c>
      <c r="Q125" s="159">
        <f t="shared" si="164"/>
        <v>572.47400712254148</v>
      </c>
      <c r="R125" s="159">
        <f t="shared" si="164"/>
        <v>0</v>
      </c>
      <c r="S125" s="159">
        <f t="shared" si="164"/>
        <v>196.73430292840393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422.54186174875156</v>
      </c>
      <c r="AA125" s="159">
        <f t="shared" si="165"/>
        <v>589.98253468909434</v>
      </c>
      <c r="AB125" s="159">
        <f t="shared" si="165"/>
        <v>0</v>
      </c>
      <c r="AC125" s="159">
        <f t="shared" si="165"/>
        <v>216.39250842684805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452.58941623015335</v>
      </c>
      <c r="AK125" s="159">
        <f t="shared" si="166"/>
        <v>634.05005915640118</v>
      </c>
      <c r="AL125" s="159">
        <f t="shared" si="166"/>
        <v>0</v>
      </c>
      <c r="AM125" s="159">
        <f t="shared" si="166"/>
        <v>230.70385112583025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472.6645885418892</v>
      </c>
      <c r="AU125" s="154">
        <f t="shared" si="147"/>
        <v>655.44492832214621</v>
      </c>
      <c r="AV125" s="154">
        <f t="shared" si="147"/>
        <v>0</v>
      </c>
      <c r="AW125" s="153">
        <f t="shared" si="147"/>
        <v>269.8921807597842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510.17324673514872</v>
      </c>
      <c r="BE125" s="159">
        <f t="shared" si="167"/>
        <v>717.32861957351508</v>
      </c>
      <c r="BF125" s="159">
        <f t="shared" si="167"/>
        <v>0</v>
      </c>
      <c r="BG125" s="159">
        <f t="shared" si="167"/>
        <v>257.29844597051863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542.32009222769727</v>
      </c>
      <c r="BO125" s="159">
        <f t="shared" si="168"/>
        <v>763.79015137642193</v>
      </c>
      <c r="BP125" s="159">
        <f t="shared" si="168"/>
        <v>0</v>
      </c>
      <c r="BQ125" s="159">
        <f t="shared" si="168"/>
        <v>272.0987072675531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9.2610267476273544E-86</v>
      </c>
      <c r="F134" s="130" t="e">
        <f t="shared" si="169"/>
        <v>#DIV/0!</v>
      </c>
      <c r="G134" s="148">
        <f t="shared" si="169"/>
        <v>488.04957391281181</v>
      </c>
      <c r="H134" s="148">
        <f t="shared" si="169"/>
        <v>489.26823597063338</v>
      </c>
      <c r="N134" s="130" t="s">
        <v>11</v>
      </c>
      <c r="O134" s="130">
        <f t="shared" ref="O134:R137" si="170">O129*P122</f>
        <v>4.3497023650750022E-86</v>
      </c>
      <c r="P134" s="130" t="e">
        <f t="shared" si="170"/>
        <v>#DIV/0!</v>
      </c>
      <c r="Q134" s="148">
        <f t="shared" si="170"/>
        <v>905.16415422003593</v>
      </c>
      <c r="R134" s="148">
        <f t="shared" si="170"/>
        <v>774.76285390322778</v>
      </c>
      <c r="W134" s="130" t="s">
        <v>11</v>
      </c>
      <c r="X134" s="130">
        <f t="shared" ref="X134:AA137" si="171">X129*Z122</f>
        <v>4.0493350593363457E-86</v>
      </c>
      <c r="Y134" s="130" t="e">
        <f t="shared" si="171"/>
        <v>#DIV/0!</v>
      </c>
      <c r="Z134" s="148">
        <f t="shared" si="171"/>
        <v>895.60437527719921</v>
      </c>
      <c r="AA134" s="148">
        <f t="shared" si="171"/>
        <v>762.99775257182421</v>
      </c>
      <c r="AG134" s="130" t="s">
        <v>11</v>
      </c>
      <c r="AH134" s="130">
        <f t="shared" ref="AH134:AK137" si="172">AH129*AJ122</f>
        <v>4.763900290877529E-86</v>
      </c>
      <c r="AI134" s="130" t="e">
        <f t="shared" si="172"/>
        <v>#DIV/0!</v>
      </c>
      <c r="AJ134" s="148">
        <f t="shared" si="172"/>
        <v>1047.3546317851678</v>
      </c>
      <c r="AK134" s="148">
        <f t="shared" si="172"/>
        <v>893.47041971074702</v>
      </c>
      <c r="AQ134" s="130" t="s">
        <v>11</v>
      </c>
      <c r="AR134" s="130">
        <f t="shared" ref="AR134:AU137" si="173">AR129*AT122</f>
        <v>4.6267696557176807E-86</v>
      </c>
      <c r="AS134" s="130" t="e">
        <f t="shared" si="173"/>
        <v>#DIV/0!</v>
      </c>
      <c r="AT134" s="148">
        <f t="shared" si="173"/>
        <v>1155.2213864326482</v>
      </c>
      <c r="AU134" s="148">
        <f t="shared" si="173"/>
        <v>972.03561976283549</v>
      </c>
      <c r="BA134" s="130" t="s">
        <v>11</v>
      </c>
      <c r="BB134" s="130">
        <f t="shared" ref="BB134:BE137" si="174">BB129*BD122</f>
        <v>5.4899668586933709E-86</v>
      </c>
      <c r="BC134" s="130" t="e">
        <f t="shared" si="174"/>
        <v>#DIV/0!</v>
      </c>
      <c r="BD134" s="148">
        <f t="shared" si="174"/>
        <v>1192.189907213158</v>
      </c>
      <c r="BE134" s="148">
        <f t="shared" si="174"/>
        <v>1018.7233732404169</v>
      </c>
      <c r="BK134" s="130" t="s">
        <v>11</v>
      </c>
      <c r="BL134" s="130">
        <f t="shared" ref="BL134:BO137" si="175">BL129*BN122</f>
        <v>5.8968504472135852E-86</v>
      </c>
      <c r="BM134" s="130" t="e">
        <f t="shared" si="175"/>
        <v>#DIV/0!</v>
      </c>
      <c r="BN134" s="148">
        <f t="shared" si="175"/>
        <v>1272.8688895668286</v>
      </c>
      <c r="BO134" s="148">
        <f t="shared" si="175"/>
        <v>1088.5740134714808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8.4082338598302995E-86</v>
      </c>
      <c r="G135" s="148">
        <f t="shared" si="169"/>
        <v>527.42544728690541</v>
      </c>
      <c r="H135" s="148">
        <f t="shared" si="169"/>
        <v>548.44691131548643</v>
      </c>
      <c r="N135" s="130" t="s">
        <v>12</v>
      </c>
      <c r="O135" s="130" t="e">
        <f t="shared" si="170"/>
        <v>#DIV/0!</v>
      </c>
      <c r="P135" s="130">
        <f t="shared" si="170"/>
        <v>4.4763750370087057E-86</v>
      </c>
      <c r="Q135" s="148">
        <f t="shared" si="170"/>
        <v>882.4095726368206</v>
      </c>
      <c r="R135" s="148">
        <f t="shared" si="170"/>
        <v>783.43340500551665</v>
      </c>
      <c r="W135" s="130" t="s">
        <v>12</v>
      </c>
      <c r="X135" s="130" t="e">
        <f t="shared" si="171"/>
        <v>#DIV/0!</v>
      </c>
      <c r="Y135" s="130">
        <f t="shared" si="171"/>
        <v>4.1519298078005769E-86</v>
      </c>
      <c r="Z135" s="148">
        <f t="shared" si="171"/>
        <v>877.62075851582063</v>
      </c>
      <c r="AA135" s="148">
        <f t="shared" si="171"/>
        <v>775.54030083847636</v>
      </c>
      <c r="AG135" s="130" t="s">
        <v>12</v>
      </c>
      <c r="AH135" s="130" t="e">
        <f t="shared" si="172"/>
        <v>#DIV/0!</v>
      </c>
      <c r="AI135" s="130">
        <f t="shared" si="172"/>
        <v>4.8822797620907698E-86</v>
      </c>
      <c r="AJ135" s="148">
        <f t="shared" si="172"/>
        <v>1022.417814151574</v>
      </c>
      <c r="AK135" s="148">
        <f t="shared" si="172"/>
        <v>904.70139603557334</v>
      </c>
      <c r="AQ135" s="130" t="s">
        <v>12</v>
      </c>
      <c r="AR135" s="130" t="e">
        <f t="shared" si="173"/>
        <v>#DIV/0!</v>
      </c>
      <c r="AS135" s="130">
        <f t="shared" si="173"/>
        <v>4.7069070600846743E-86</v>
      </c>
      <c r="AT135" s="148">
        <f t="shared" si="173"/>
        <v>1130.9245438291659</v>
      </c>
      <c r="AU135" s="148">
        <f t="shared" si="173"/>
        <v>987.05424431133019</v>
      </c>
      <c r="BA135" s="130" t="s">
        <v>12</v>
      </c>
      <c r="BB135" s="130" t="e">
        <f t="shared" si="174"/>
        <v>#DIV/0!</v>
      </c>
      <c r="BC135" s="130">
        <f t="shared" si="174"/>
        <v>5.6417767565438606E-86</v>
      </c>
      <c r="BD135" s="148">
        <f t="shared" si="174"/>
        <v>1162.7462376876299</v>
      </c>
      <c r="BE135" s="148">
        <f t="shared" si="174"/>
        <v>1030.5906644655979</v>
      </c>
      <c r="BK135" s="130" t="s">
        <v>12</v>
      </c>
      <c r="BL135" s="130" t="e">
        <f t="shared" si="175"/>
        <v>#DIV/0!</v>
      </c>
      <c r="BM135" s="130">
        <f t="shared" si="175"/>
        <v>6.0673765989323373E-86</v>
      </c>
      <c r="BN135" s="148">
        <f t="shared" si="175"/>
        <v>1240.9090632960331</v>
      </c>
      <c r="BO135" s="148">
        <f t="shared" si="175"/>
        <v>1100.7905147341601</v>
      </c>
    </row>
    <row r="136" spans="4:67" x14ac:dyDescent="0.3">
      <c r="D136" s="130" t="s">
        <v>13</v>
      </c>
      <c r="E136" s="148">
        <f t="shared" si="169"/>
        <v>488.28206732974695</v>
      </c>
      <c r="F136" s="148">
        <f t="shared" si="169"/>
        <v>527.74320516530724</v>
      </c>
      <c r="G136" s="130">
        <f t="shared" si="169"/>
        <v>3.327462004073838E-87</v>
      </c>
      <c r="H136" s="130" t="e">
        <f t="shared" si="169"/>
        <v>#DIV/0!</v>
      </c>
      <c r="N136" s="130" t="s">
        <v>13</v>
      </c>
      <c r="O136" s="148">
        <f t="shared" si="170"/>
        <v>418.0235619752653</v>
      </c>
      <c r="P136" s="148">
        <f t="shared" si="170"/>
        <v>567.7121591830761</v>
      </c>
      <c r="Q136" s="130">
        <f t="shared" si="170"/>
        <v>1.124879750013758E-86</v>
      </c>
      <c r="R136" s="130" t="e">
        <f t="shared" si="170"/>
        <v>#DIV/0!</v>
      </c>
      <c r="W136" s="130" t="s">
        <v>13</v>
      </c>
      <c r="X136" s="148">
        <f t="shared" si="171"/>
        <v>436.64310919537797</v>
      </c>
      <c r="Y136" s="148">
        <f t="shared" si="171"/>
        <v>587.76753335843102</v>
      </c>
      <c r="Z136" s="130">
        <f t="shared" si="171"/>
        <v>1.2488107675474636E-86</v>
      </c>
      <c r="AA136" s="130" t="e">
        <f t="shared" si="171"/>
        <v>#DIV/0!</v>
      </c>
      <c r="AG136" s="130" t="s">
        <v>13</v>
      </c>
      <c r="AH136" s="148">
        <f t="shared" si="172"/>
        <v>464.39806737728782</v>
      </c>
      <c r="AI136" s="148">
        <f t="shared" si="172"/>
        <v>627.21888465333848</v>
      </c>
      <c r="AJ136" s="130">
        <f t="shared" si="172"/>
        <v>1.3202586734095347E-86</v>
      </c>
      <c r="AK136" s="130" t="e">
        <f t="shared" si="172"/>
        <v>#DIV/0!</v>
      </c>
      <c r="AQ136" s="130" t="s">
        <v>13</v>
      </c>
      <c r="AR136" s="148">
        <f t="shared" si="173"/>
        <v>486.10126630580305</v>
      </c>
      <c r="AS136" s="148">
        <f t="shared" si="173"/>
        <v>649.85948429673431</v>
      </c>
      <c r="AT136" s="130">
        <f t="shared" si="173"/>
        <v>1.5694649636035491E-86</v>
      </c>
      <c r="AU136" s="130" t="e">
        <f t="shared" si="173"/>
        <v>#DIV/0!</v>
      </c>
      <c r="BA136" s="130" t="s">
        <v>13</v>
      </c>
      <c r="BB136" s="148">
        <f t="shared" si="174"/>
        <v>520.89508885790349</v>
      </c>
      <c r="BC136" s="148">
        <f t="shared" si="174"/>
        <v>706.09040359577614</v>
      </c>
      <c r="BD136" s="130">
        <f t="shared" si="174"/>
        <v>1.4627277877878025E-86</v>
      </c>
      <c r="BE136" s="130" t="e">
        <f t="shared" si="174"/>
        <v>#DIV/0!</v>
      </c>
      <c r="BK136" s="130" t="s">
        <v>13</v>
      </c>
      <c r="BL136" s="148">
        <f t="shared" si="175"/>
        <v>552.37567311778798</v>
      </c>
      <c r="BM136" s="148">
        <f t="shared" si="175"/>
        <v>750.00208660112048</v>
      </c>
      <c r="BN136" s="130">
        <f t="shared" si="175"/>
        <v>1.5418269519533804E-86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489.48672857419558</v>
      </c>
      <c r="F137" s="148">
        <f t="shared" si="169"/>
        <v>548.76098691503159</v>
      </c>
      <c r="G137" s="130" t="e">
        <f t="shared" si="169"/>
        <v>#DIV/0!</v>
      </c>
      <c r="H137" s="130">
        <f t="shared" si="169"/>
        <v>6.070611435758786E-87</v>
      </c>
      <c r="N137" s="130" t="s">
        <v>14</v>
      </c>
      <c r="O137" s="148">
        <f t="shared" si="170"/>
        <v>406.38522197796044</v>
      </c>
      <c r="P137" s="148">
        <f t="shared" si="170"/>
        <v>572.47400712254148</v>
      </c>
      <c r="Q137" s="130" t="e">
        <f t="shared" si="170"/>
        <v>#DIV/0!</v>
      </c>
      <c r="R137" s="130">
        <f t="shared" si="170"/>
        <v>1.6992246025256956E-86</v>
      </c>
      <c r="W137" s="130" t="s">
        <v>14</v>
      </c>
      <c r="X137" s="148">
        <f t="shared" si="171"/>
        <v>422.54186174875156</v>
      </c>
      <c r="Y137" s="148">
        <f t="shared" si="171"/>
        <v>589.98253468909434</v>
      </c>
      <c r="Z137" s="130" t="e">
        <f t="shared" si="171"/>
        <v>#DIV/0!</v>
      </c>
      <c r="AA137" s="130">
        <f t="shared" si="171"/>
        <v>1.8690155638743045E-86</v>
      </c>
      <c r="AG137" s="130" t="s">
        <v>14</v>
      </c>
      <c r="AH137" s="148">
        <f t="shared" si="172"/>
        <v>452.58941623015335</v>
      </c>
      <c r="AI137" s="148">
        <f t="shared" si="172"/>
        <v>634.05005915640118</v>
      </c>
      <c r="AJ137" s="130" t="e">
        <f t="shared" si="172"/>
        <v>#DIV/0!</v>
      </c>
      <c r="AK137" s="130">
        <f t="shared" si="172"/>
        <v>1.9926248442453893E-86</v>
      </c>
      <c r="AQ137" s="130" t="s">
        <v>14</v>
      </c>
      <c r="AR137" s="148">
        <f t="shared" si="173"/>
        <v>472.6645885418892</v>
      </c>
      <c r="AS137" s="148">
        <f t="shared" si="173"/>
        <v>655.44492832214621</v>
      </c>
      <c r="AT137" s="130" t="e">
        <f t="shared" si="173"/>
        <v>#DIV/0!</v>
      </c>
      <c r="AU137" s="130">
        <f t="shared" si="173"/>
        <v>2.3311005084010952E-86</v>
      </c>
      <c r="BA137" s="130" t="s">
        <v>14</v>
      </c>
      <c r="BB137" s="148">
        <f t="shared" si="174"/>
        <v>510.17324673514872</v>
      </c>
      <c r="BC137" s="148">
        <f t="shared" si="174"/>
        <v>717.32861957351508</v>
      </c>
      <c r="BD137" s="130" t="e">
        <f t="shared" si="174"/>
        <v>#DIV/0!</v>
      </c>
      <c r="BE137" s="130">
        <f t="shared" si="174"/>
        <v>2.2223264732019993E-86</v>
      </c>
      <c r="BK137" s="130" t="s">
        <v>14</v>
      </c>
      <c r="BL137" s="148">
        <f t="shared" si="175"/>
        <v>542.32009222769727</v>
      </c>
      <c r="BM137" s="148">
        <f t="shared" si="175"/>
        <v>763.79015137642193</v>
      </c>
      <c r="BN137" s="130" t="e">
        <f t="shared" si="175"/>
        <v>#DIV/0!</v>
      </c>
      <c r="BO137" s="130">
        <f t="shared" si="175"/>
        <v>2.3501586191236086E-86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4.3585491814844272E-68</v>
      </c>
      <c r="H140" s="130">
        <f>'Mode Choice Q'!O38</f>
        <v>1.405068881598976E-66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1.032923976528468E-45</v>
      </c>
      <c r="H141" s="130">
        <f>'Mode Choice Q'!O39</f>
        <v>2.1758988217052651E-44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4.3585491814844272E-68</v>
      </c>
      <c r="F142" s="130">
        <f>'Mode Choice Q'!M40</f>
        <v>1.032923976528468E-45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1.405068881598976E-66</v>
      </c>
      <c r="F143" s="130">
        <f>'Mode Choice Q'!M41</f>
        <v>2.1758988217052651E-44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7.3921778205995263E-5</v>
      </c>
      <c r="F145" s="130" t="e">
        <f t="shared" si="176"/>
        <v>#DIV/0!</v>
      </c>
      <c r="G145" s="217">
        <f t="shared" si="176"/>
        <v>2.1271880709015095E-65</v>
      </c>
      <c r="H145" s="130">
        <f t="shared" si="176"/>
        <v>6.8745557311716168E-64</v>
      </c>
      <c r="N145" s="130" t="s">
        <v>11</v>
      </c>
      <c r="O145" s="130">
        <f t="shared" ref="O145:R148" si="177">O140*P122</f>
        <v>3.471944766551336E-5</v>
      </c>
      <c r="P145" s="130" t="e">
        <f t="shared" si="177"/>
        <v>#DIV/0!</v>
      </c>
      <c r="Q145" s="149">
        <f t="shared" si="177"/>
        <v>2.792016583774826E-84</v>
      </c>
      <c r="R145" s="130">
        <f t="shared" si="177"/>
        <v>2.3897883345308497E-84</v>
      </c>
      <c r="W145" s="130" t="s">
        <v>11</v>
      </c>
      <c r="X145" s="130">
        <f t="shared" ref="X145:AA148" si="178">X140*Z122</f>
        <v>3.2321907310624111E-5</v>
      </c>
      <c r="Y145" s="130" t="e">
        <f t="shared" si="178"/>
        <v>#DIV/0!</v>
      </c>
      <c r="Z145" s="149">
        <f t="shared" si="178"/>
        <v>2.7625290469328256E-84</v>
      </c>
      <c r="AA145" s="130">
        <f t="shared" si="178"/>
        <v>2.3534983888078277E-84</v>
      </c>
      <c r="AG145" s="130" t="s">
        <v>11</v>
      </c>
      <c r="AH145" s="130">
        <f t="shared" ref="AH145:AK148" si="179">AH140*AJ122</f>
        <v>3.8025587258771955E-5</v>
      </c>
      <c r="AI145" s="130" t="e">
        <f t="shared" si="179"/>
        <v>#DIV/0!</v>
      </c>
      <c r="AJ145" s="149">
        <f t="shared" si="179"/>
        <v>3.2306090419116568E-84</v>
      </c>
      <c r="AK145" s="130">
        <f t="shared" si="179"/>
        <v>2.7559467719909873E-84</v>
      </c>
      <c r="AQ145" s="130" t="s">
        <v>11</v>
      </c>
      <c r="AR145" s="130">
        <f t="shared" ref="AR145:AU148" si="180">AR140*AT122</f>
        <v>3.6931006638957785E-5</v>
      </c>
      <c r="AS145" s="130" t="e">
        <f t="shared" si="180"/>
        <v>#DIV/0!</v>
      </c>
      <c r="AT145" s="149">
        <f t="shared" si="180"/>
        <v>3.5633285452300846E-84</v>
      </c>
      <c r="AU145" s="130">
        <f t="shared" si="180"/>
        <v>2.9982844081317294E-84</v>
      </c>
      <c r="BA145" s="130" t="s">
        <v>11</v>
      </c>
      <c r="BB145" s="130">
        <f t="shared" ref="BB145:BE148" si="181">BB140*BD122</f>
        <v>4.3821071199321151E-5</v>
      </c>
      <c r="BC145" s="130" t="e">
        <f t="shared" si="181"/>
        <v>#DIV/0!</v>
      </c>
      <c r="BD145" s="149">
        <f t="shared" si="181"/>
        <v>3.6773594893583876E-84</v>
      </c>
      <c r="BE145" s="130">
        <f t="shared" si="181"/>
        <v>3.1422947308570267E-84</v>
      </c>
      <c r="BK145" s="130" t="s">
        <v>11</v>
      </c>
      <c r="BL145" s="130">
        <f t="shared" ref="BL145:BO148" si="182">BL140*BN122</f>
        <v>4.7068827544907401E-5</v>
      </c>
      <c r="BM145" s="130" t="e">
        <f t="shared" si="182"/>
        <v>#DIV/0!</v>
      </c>
      <c r="BN145" s="149">
        <f t="shared" si="182"/>
        <v>3.9262171751641464E-84</v>
      </c>
      <c r="BO145" s="130">
        <f t="shared" si="182"/>
        <v>3.3577519437870595E-84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6.7114761184525711E-5</v>
      </c>
      <c r="G146" s="130">
        <f t="shared" si="176"/>
        <v>5.447903903338962E-43</v>
      </c>
      <c r="H146" s="130">
        <f t="shared" si="176"/>
        <v>1.1933649880992588E-41</v>
      </c>
      <c r="N146" s="130" t="s">
        <v>12</v>
      </c>
      <c r="O146" s="130" t="e">
        <f t="shared" si="177"/>
        <v>#DIV/0!</v>
      </c>
      <c r="P146" s="130">
        <f t="shared" si="177"/>
        <v>3.5730552526196655E-5</v>
      </c>
      <c r="Q146" s="130">
        <f t="shared" si="177"/>
        <v>7.3440408875842454E-85</v>
      </c>
      <c r="R146" s="130">
        <f t="shared" si="177"/>
        <v>6.5202907328702544E-85</v>
      </c>
      <c r="W146" s="130" t="s">
        <v>12</v>
      </c>
      <c r="X146" s="130" t="e">
        <f t="shared" si="178"/>
        <v>#DIV/0!</v>
      </c>
      <c r="Y146" s="130">
        <f t="shared" si="178"/>
        <v>3.3140821503158513E-5</v>
      </c>
      <c r="Z146" s="130">
        <f t="shared" si="178"/>
        <v>7.3041849660278058E-85</v>
      </c>
      <c r="AA146" s="130">
        <f t="shared" si="178"/>
        <v>6.4545986987737887E-85</v>
      </c>
      <c r="AG146" s="130" t="s">
        <v>12</v>
      </c>
      <c r="AH146" s="130" t="e">
        <f t="shared" si="179"/>
        <v>#DIV/0!</v>
      </c>
      <c r="AI146" s="130">
        <f t="shared" si="179"/>
        <v>3.8970495556052283E-5</v>
      </c>
      <c r="AJ146" s="130">
        <f t="shared" si="179"/>
        <v>8.5092891828974622E-85</v>
      </c>
      <c r="AK146" s="130">
        <f t="shared" si="179"/>
        <v>7.5295693174380177E-85</v>
      </c>
      <c r="AQ146" s="130" t="s">
        <v>12</v>
      </c>
      <c r="AR146" s="130" t="e">
        <f t="shared" si="180"/>
        <v>#DIV/0!</v>
      </c>
      <c r="AS146" s="130">
        <f t="shared" si="180"/>
        <v>3.7570665673863255E-5</v>
      </c>
      <c r="AT146" s="130">
        <f t="shared" si="180"/>
        <v>9.4123594623245672E-85</v>
      </c>
      <c r="AU146" s="130">
        <f t="shared" si="180"/>
        <v>8.2149683698745249E-85</v>
      </c>
      <c r="BA146" s="130" t="s">
        <v>12</v>
      </c>
      <c r="BB146" s="130" t="e">
        <f t="shared" si="181"/>
        <v>#DIV/0!</v>
      </c>
      <c r="BC146" s="130">
        <f t="shared" si="181"/>
        <v>4.5032822110336904E-5</v>
      </c>
      <c r="BD146" s="130">
        <f t="shared" si="181"/>
        <v>9.6772022610154353E-85</v>
      </c>
      <c r="BE146" s="130">
        <f t="shared" si="181"/>
        <v>8.5773094636554556E-85</v>
      </c>
      <c r="BK146" s="130" t="s">
        <v>12</v>
      </c>
      <c r="BL146" s="130" t="e">
        <f t="shared" si="182"/>
        <v>#DIV/0!</v>
      </c>
      <c r="BM146" s="130">
        <f t="shared" si="182"/>
        <v>4.8429972125221345E-5</v>
      </c>
      <c r="BN146" s="130">
        <f t="shared" si="182"/>
        <v>1.0327728960813022E-84</v>
      </c>
      <c r="BO146" s="130">
        <f t="shared" si="182"/>
        <v>9.1615626116964974E-85</v>
      </c>
    </row>
    <row r="147" spans="4:67" x14ac:dyDescent="0.3">
      <c r="D147" s="130" t="s">
        <v>13</v>
      </c>
      <c r="E147" s="130">
        <f t="shared" si="176"/>
        <v>2.1282014048935925E-65</v>
      </c>
      <c r="F147" s="130">
        <f t="shared" si="176"/>
        <v>5.4511861006522832E-43</v>
      </c>
      <c r="G147" s="130">
        <f t="shared" si="176"/>
        <v>2.6559896106232492E-6</v>
      </c>
      <c r="H147" s="130" t="e">
        <f t="shared" si="176"/>
        <v>#DIV/0!</v>
      </c>
      <c r="N147" s="130" t="s">
        <v>13</v>
      </c>
      <c r="O147" s="130">
        <f t="shared" si="177"/>
        <v>1.289411110683298E-84</v>
      </c>
      <c r="P147" s="130">
        <f t="shared" si="177"/>
        <v>4.724904895309012E-85</v>
      </c>
      <c r="Q147" s="130">
        <f t="shared" si="177"/>
        <v>8.9788220739386119E-6</v>
      </c>
      <c r="R147" s="130" t="e">
        <f t="shared" si="177"/>
        <v>#DIV/0!</v>
      </c>
      <c r="W147" s="130" t="s">
        <v>13</v>
      </c>
      <c r="X147" s="130">
        <f t="shared" si="178"/>
        <v>1.3468438806163148E-84</v>
      </c>
      <c r="Y147" s="130">
        <f t="shared" si="178"/>
        <v>4.8918200019974884E-85</v>
      </c>
      <c r="Z147" s="130">
        <f t="shared" si="178"/>
        <v>9.9680429714289428E-6</v>
      </c>
      <c r="AA147" s="130" t="e">
        <f t="shared" si="178"/>
        <v>#DIV/0!</v>
      </c>
      <c r="AG147" s="130" t="s">
        <v>13</v>
      </c>
      <c r="AH147" s="130">
        <f t="shared" si="179"/>
        <v>1.4324552066554495E-84</v>
      </c>
      <c r="AI147" s="130">
        <f t="shared" si="179"/>
        <v>5.220162243474392E-85</v>
      </c>
      <c r="AJ147" s="130">
        <f t="shared" si="179"/>
        <v>1.0538342182774162E-5</v>
      </c>
      <c r="AK147" s="130" t="e">
        <f t="shared" si="179"/>
        <v>#DIV/0!</v>
      </c>
      <c r="AQ147" s="130" t="s">
        <v>13</v>
      </c>
      <c r="AR147" s="130">
        <f t="shared" si="180"/>
        <v>1.4993996288874509E-84</v>
      </c>
      <c r="AS147" s="130">
        <f t="shared" si="180"/>
        <v>5.4085934376234589E-85</v>
      </c>
      <c r="AT147" s="130">
        <f t="shared" si="180"/>
        <v>1.2527513860307696E-5</v>
      </c>
      <c r="AU147" s="130" t="e">
        <f t="shared" si="180"/>
        <v>#DIV/0!</v>
      </c>
      <c r="BA147" s="130" t="s">
        <v>13</v>
      </c>
      <c r="BB147" s="130">
        <f t="shared" si="181"/>
        <v>1.6067226256339262E-84</v>
      </c>
      <c r="BC147" s="130">
        <f t="shared" si="181"/>
        <v>5.8765871939067202E-85</v>
      </c>
      <c r="BD147" s="130">
        <f t="shared" si="181"/>
        <v>1.1675534695145757E-5</v>
      </c>
      <c r="BE147" s="130" t="e">
        <f t="shared" si="181"/>
        <v>#DIV/0!</v>
      </c>
      <c r="BK147" s="130" t="s">
        <v>13</v>
      </c>
      <c r="BL147" s="130">
        <f t="shared" si="182"/>
        <v>1.7038258006886821E-84</v>
      </c>
      <c r="BM147" s="130">
        <f t="shared" si="182"/>
        <v>6.2420514923846068E-85</v>
      </c>
      <c r="BN147" s="130">
        <f t="shared" si="182"/>
        <v>1.2306906467311889E-5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6.8776257027528647E-64</v>
      </c>
      <c r="F148" s="130">
        <f t="shared" si="176"/>
        <v>1.1940483848262357E-41</v>
      </c>
      <c r="G148" s="130" t="e">
        <f t="shared" si="176"/>
        <v>#DIV/0!</v>
      </c>
      <c r="H148" s="130">
        <f t="shared" si="176"/>
        <v>4.8455792684532283E-6</v>
      </c>
      <c r="N148" s="130" t="s">
        <v>14</v>
      </c>
      <c r="O148" s="130">
        <f t="shared" si="177"/>
        <v>1.2535121655819148E-84</v>
      </c>
      <c r="P148" s="130">
        <f t="shared" si="177"/>
        <v>4.7645363850982619E-85</v>
      </c>
      <c r="Q148" s="130" t="e">
        <f t="shared" si="177"/>
        <v>#DIV/0!</v>
      </c>
      <c r="R148" s="130">
        <f t="shared" si="177"/>
        <v>1.3563258979060364E-5</v>
      </c>
      <c r="W148" s="130" t="s">
        <v>14</v>
      </c>
      <c r="X148" s="130">
        <f t="shared" si="178"/>
        <v>1.3033479947713669E-84</v>
      </c>
      <c r="Y148" s="130">
        <f t="shared" si="178"/>
        <v>4.9102548205249391E-85</v>
      </c>
      <c r="Z148" s="130" t="e">
        <f t="shared" si="178"/>
        <v>#DIV/0!</v>
      </c>
      <c r="AA148" s="130">
        <f t="shared" si="178"/>
        <v>1.4918535248984773E-5</v>
      </c>
      <c r="AG148" s="130" t="s">
        <v>14</v>
      </c>
      <c r="AH148" s="130">
        <f t="shared" si="179"/>
        <v>1.3960309297095504E-84</v>
      </c>
      <c r="AI148" s="130">
        <f t="shared" si="179"/>
        <v>5.2770161426346216E-85</v>
      </c>
      <c r="AJ148" s="130" t="e">
        <f t="shared" si="179"/>
        <v>#DIV/0!</v>
      </c>
      <c r="AK148" s="130">
        <f t="shared" si="179"/>
        <v>1.5905188031316386E-5</v>
      </c>
      <c r="AQ148" s="130" t="s">
        <v>14</v>
      </c>
      <c r="AR148" s="130">
        <f t="shared" si="180"/>
        <v>1.4579536359448643E-84</v>
      </c>
      <c r="AS148" s="130">
        <f t="shared" si="180"/>
        <v>5.455079480578957E-85</v>
      </c>
      <c r="AT148" s="130" t="e">
        <f t="shared" si="180"/>
        <v>#DIV/0!</v>
      </c>
      <c r="AU148" s="130">
        <f t="shared" si="180"/>
        <v>1.8606910384105752E-5</v>
      </c>
      <c r="BA148" s="130" t="s">
        <v>14</v>
      </c>
      <c r="BB148" s="130">
        <f t="shared" si="181"/>
        <v>1.5736506564493512E-84</v>
      </c>
      <c r="BC148" s="130">
        <f t="shared" si="181"/>
        <v>5.9701196307743182E-85</v>
      </c>
      <c r="BD148" s="130" t="e">
        <f t="shared" si="181"/>
        <v>#DIV/0!</v>
      </c>
      <c r="BE148" s="130">
        <f t="shared" si="181"/>
        <v>1.7738672949566574E-5</v>
      </c>
      <c r="BK148" s="130" t="s">
        <v>14</v>
      </c>
      <c r="BL148" s="130">
        <f t="shared" si="182"/>
        <v>1.6728089420628404E-84</v>
      </c>
      <c r="BM148" s="130">
        <f t="shared" si="182"/>
        <v>6.3568055868669325E-85</v>
      </c>
      <c r="BN148" s="130" t="e">
        <f t="shared" si="182"/>
        <v>#DIV/0!</v>
      </c>
      <c r="BO148" s="130">
        <f t="shared" si="182"/>
        <v>1.8759032764511994E-5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1.7756713686270792E-43</v>
      </c>
      <c r="H151" s="130">
        <f>'Mode Choice Q'!T38</f>
        <v>5.7242455691516378E-42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6.0181102999457905E-24</v>
      </c>
      <c r="H152" s="130">
        <f>'Mode Choice Q'!T39</f>
        <v>1.2677408413496602E-22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1.7756713686270792E-43</v>
      </c>
      <c r="F153" s="130">
        <f>'Mode Choice Q'!R40</f>
        <v>6.0181102999457905E-24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5.7242455691516378E-42</v>
      </c>
      <c r="F154" s="130">
        <f>'Mode Choice Q'!R41</f>
        <v>1.2677408413496602E-22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1072.2311301742793</v>
      </c>
      <c r="F156" s="130" t="e">
        <f t="shared" si="183"/>
        <v>#DIV/0!</v>
      </c>
      <c r="G156" s="130">
        <f t="shared" si="183"/>
        <v>8.6661565486762534E-41</v>
      </c>
      <c r="H156" s="130">
        <f t="shared" si="183"/>
        <v>2.8006915318815361E-39</v>
      </c>
      <c r="N156" s="130" t="s">
        <v>11</v>
      </c>
      <c r="O156" s="148">
        <f t="shared" ref="O156:R159" si="184">O151*P122</f>
        <v>503.60358628928248</v>
      </c>
      <c r="P156" s="130" t="e">
        <f t="shared" si="184"/>
        <v>#DIV/0!</v>
      </c>
      <c r="Q156" s="130">
        <f t="shared" si="184"/>
        <v>1.1374665518521145E-59</v>
      </c>
      <c r="R156" s="130">
        <f t="shared" si="184"/>
        <v>9.7359890780449681E-60</v>
      </c>
      <c r="W156" s="130" t="s">
        <v>11</v>
      </c>
      <c r="X156" s="148">
        <f t="shared" ref="X156:AA159" si="185">X151*Z122</f>
        <v>468.82740169591926</v>
      </c>
      <c r="Y156" s="130" t="e">
        <f t="shared" si="185"/>
        <v>#DIV/0!</v>
      </c>
      <c r="Z156" s="130">
        <f t="shared" si="185"/>
        <v>1.1254533399502945E-59</v>
      </c>
      <c r="AA156" s="130">
        <f t="shared" si="185"/>
        <v>9.5881439697159297E-60</v>
      </c>
      <c r="AG156" s="130" t="s">
        <v>11</v>
      </c>
      <c r="AH156" s="148">
        <f t="shared" ref="AH156:AK159" si="186">AH151*AJ122</f>
        <v>551.55895044076453</v>
      </c>
      <c r="AI156" s="130" t="e">
        <f t="shared" si="186"/>
        <v>#DIV/0!</v>
      </c>
      <c r="AJ156" s="130">
        <f t="shared" si="186"/>
        <v>1.3161489615213109E-59</v>
      </c>
      <c r="AK156" s="130">
        <f t="shared" si="186"/>
        <v>1.1227717235068445E-59</v>
      </c>
      <c r="AQ156" s="130" t="s">
        <v>11</v>
      </c>
      <c r="AR156" s="148">
        <f t="shared" ref="AR156:AU159" si="187">AR151*AT122</f>
        <v>535.68212166941578</v>
      </c>
      <c r="AS156" s="130" t="e">
        <f t="shared" si="187"/>
        <v>#DIV/0!</v>
      </c>
      <c r="AT156" s="130">
        <f t="shared" si="187"/>
        <v>1.4516987674833813E-59</v>
      </c>
      <c r="AU156" s="130">
        <f t="shared" si="187"/>
        <v>1.2214999892939769E-59</v>
      </c>
      <c r="BA156" s="130" t="s">
        <v>11</v>
      </c>
      <c r="BB156" s="148">
        <f t="shared" ref="BB156:BE159" si="188">BB151*BD122</f>
        <v>635.62211080150882</v>
      </c>
      <c r="BC156" s="130" t="e">
        <f t="shared" si="188"/>
        <v>#DIV/0!</v>
      </c>
      <c r="BD156" s="130">
        <f t="shared" si="188"/>
        <v>1.4981549331006708E-59</v>
      </c>
      <c r="BE156" s="130">
        <f t="shared" si="188"/>
        <v>1.2801697429671397E-59</v>
      </c>
      <c r="BK156" s="130" t="s">
        <v>11</v>
      </c>
      <c r="BL156" s="148">
        <f t="shared" ref="BL156:BO159" si="189">BL151*BN122</f>
        <v>682.73062931217703</v>
      </c>
      <c r="BM156" s="130" t="e">
        <f t="shared" si="189"/>
        <v>#DIV/0!</v>
      </c>
      <c r="BN156" s="130">
        <f t="shared" si="189"/>
        <v>1.5995394647758602E-59</v>
      </c>
      <c r="BO156" s="130">
        <f t="shared" si="189"/>
        <v>1.3679469340079779E-59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973.49574080490004</v>
      </c>
      <c r="G157" s="130">
        <f t="shared" si="183"/>
        <v>3.1741045167708411E-21</v>
      </c>
      <c r="H157" s="130">
        <f t="shared" si="183"/>
        <v>6.9528854878671726E-20</v>
      </c>
      <c r="N157" s="130" t="s">
        <v>12</v>
      </c>
      <c r="O157" s="130" t="e">
        <f t="shared" si="184"/>
        <v>#DIV/0!</v>
      </c>
      <c r="P157" s="148">
        <f t="shared" si="184"/>
        <v>518.2696039880725</v>
      </c>
      <c r="Q157" s="130">
        <f t="shared" si="184"/>
        <v>4.2788481159412484E-63</v>
      </c>
      <c r="R157" s="130">
        <f t="shared" si="184"/>
        <v>3.7989077327847359E-63</v>
      </c>
      <c r="W157" s="130" t="s">
        <v>12</v>
      </c>
      <c r="X157" s="130" t="e">
        <f t="shared" si="185"/>
        <v>#DIV/0!</v>
      </c>
      <c r="Y157" s="148">
        <f t="shared" si="185"/>
        <v>480.70570483589586</v>
      </c>
      <c r="Z157" s="130">
        <f t="shared" si="185"/>
        <v>4.255626916948582E-63</v>
      </c>
      <c r="AA157" s="130">
        <f t="shared" si="185"/>
        <v>3.7606336762226042E-63</v>
      </c>
      <c r="AG157" s="130" t="s">
        <v>12</v>
      </c>
      <c r="AH157" s="130" t="e">
        <f t="shared" si="186"/>
        <v>#DIV/0!</v>
      </c>
      <c r="AI157" s="148">
        <f t="shared" si="186"/>
        <v>565.26479080462332</v>
      </c>
      <c r="AJ157" s="130">
        <f t="shared" si="186"/>
        <v>4.9577550759275213E-63</v>
      </c>
      <c r="AK157" s="130">
        <f t="shared" si="186"/>
        <v>4.3869422816307969E-63</v>
      </c>
      <c r="AQ157" s="130" t="s">
        <v>12</v>
      </c>
      <c r="AR157" s="130" t="e">
        <f t="shared" si="187"/>
        <v>#DIV/0!</v>
      </c>
      <c r="AS157" s="148">
        <f t="shared" si="187"/>
        <v>544.96033908474385</v>
      </c>
      <c r="AT157" s="130">
        <f t="shared" si="187"/>
        <v>5.4839096307342372E-63</v>
      </c>
      <c r="AU157" s="130">
        <f t="shared" si="187"/>
        <v>4.7862753584855144E-63</v>
      </c>
      <c r="BA157" s="130" t="s">
        <v>12</v>
      </c>
      <c r="BB157" s="130" t="e">
        <f t="shared" si="188"/>
        <v>#DIV/0!</v>
      </c>
      <c r="BC157" s="148">
        <f t="shared" si="188"/>
        <v>653.19848789010496</v>
      </c>
      <c r="BD157" s="130">
        <f t="shared" si="188"/>
        <v>5.6382146145361158E-63</v>
      </c>
      <c r="BE157" s="130">
        <f t="shared" si="188"/>
        <v>4.9973856355366294E-63</v>
      </c>
      <c r="BK157" s="130" t="s">
        <v>12</v>
      </c>
      <c r="BL157" s="130" t="e">
        <f t="shared" si="189"/>
        <v>#DIV/0!</v>
      </c>
      <c r="BM157" s="148">
        <f t="shared" si="189"/>
        <v>702.47395295914862</v>
      </c>
      <c r="BN157" s="130">
        <f t="shared" si="189"/>
        <v>6.0172300620813696E-63</v>
      </c>
      <c r="BO157" s="130">
        <f t="shared" si="189"/>
        <v>5.3377882177110436E-63</v>
      </c>
    </row>
    <row r="158" spans="4:67" x14ac:dyDescent="0.3">
      <c r="D158" s="130" t="s">
        <v>13</v>
      </c>
      <c r="E158" s="130">
        <f t="shared" si="183"/>
        <v>8.670284867714714E-41</v>
      </c>
      <c r="F158" s="130">
        <f t="shared" si="183"/>
        <v>3.1760168187317398E-21</v>
      </c>
      <c r="G158" s="148">
        <f t="shared" si="183"/>
        <v>38.52497614429334</v>
      </c>
      <c r="H158" s="130" t="e">
        <f t="shared" si="183"/>
        <v>#DIV/0!</v>
      </c>
      <c r="N158" s="130" t="s">
        <v>13</v>
      </c>
      <c r="O158" s="130">
        <f t="shared" si="184"/>
        <v>5.2530562264991948E-60</v>
      </c>
      <c r="P158" s="130">
        <f t="shared" si="184"/>
        <v>2.7528646311696655E-63</v>
      </c>
      <c r="Q158" s="148">
        <f t="shared" si="184"/>
        <v>130.23729641817732</v>
      </c>
      <c r="R158" s="130" t="e">
        <f t="shared" si="184"/>
        <v>#DIV/0!</v>
      </c>
      <c r="W158" s="130" t="s">
        <v>13</v>
      </c>
      <c r="X158" s="130">
        <f t="shared" si="185"/>
        <v>5.4870371246022458E-60</v>
      </c>
      <c r="Y158" s="130">
        <f t="shared" si="185"/>
        <v>2.8501141428088975E-63</v>
      </c>
      <c r="Z158" s="148">
        <f t="shared" si="185"/>
        <v>144.58588849279343</v>
      </c>
      <c r="AA158" s="130" t="e">
        <f t="shared" si="185"/>
        <v>#DIV/0!</v>
      </c>
      <c r="AG158" s="130" t="s">
        <v>13</v>
      </c>
      <c r="AH158" s="130">
        <f t="shared" si="186"/>
        <v>5.8358173589143324E-60</v>
      </c>
      <c r="AI158" s="130">
        <f t="shared" si="186"/>
        <v>3.041415716810552E-63</v>
      </c>
      <c r="AJ158" s="148">
        <f t="shared" si="186"/>
        <v>152.85804566701833</v>
      </c>
      <c r="AK158" s="130" t="e">
        <f t="shared" si="186"/>
        <v>#DIV/0!</v>
      </c>
      <c r="AQ158" s="130" t="s">
        <v>13</v>
      </c>
      <c r="AR158" s="130">
        <f t="shared" si="187"/>
        <v>6.1085486942669874E-60</v>
      </c>
      <c r="AS158" s="130">
        <f t="shared" si="187"/>
        <v>3.1512011159403915E-63</v>
      </c>
      <c r="AT158" s="148">
        <f t="shared" si="187"/>
        <v>181.71086614394059</v>
      </c>
      <c r="AU158" s="130" t="e">
        <f t="shared" si="187"/>
        <v>#DIV/0!</v>
      </c>
      <c r="BA158" s="130" t="s">
        <v>13</v>
      </c>
      <c r="BB158" s="130">
        <f t="shared" si="188"/>
        <v>6.5457821969369501E-60</v>
      </c>
      <c r="BC158" s="130">
        <f t="shared" si="188"/>
        <v>3.4238676537493329E-63</v>
      </c>
      <c r="BD158" s="148">
        <f t="shared" si="188"/>
        <v>169.35295748269527</v>
      </c>
      <c r="BE158" s="130" t="e">
        <f t="shared" si="188"/>
        <v>#DIV/0!</v>
      </c>
      <c r="BK158" s="130" t="s">
        <v>13</v>
      </c>
      <c r="BL158" s="130">
        <f t="shared" si="189"/>
        <v>6.9413801827988186E-60</v>
      </c>
      <c r="BM158" s="130">
        <f t="shared" si="189"/>
        <v>3.636797599118997E-63</v>
      </c>
      <c r="BN158" s="148">
        <f t="shared" si="189"/>
        <v>178.51096862987472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2.8019422371993696E-39</v>
      </c>
      <c r="F159" s="130">
        <f t="shared" si="183"/>
        <v>6.9568671525153207E-20</v>
      </c>
      <c r="G159" s="130" t="e">
        <f t="shared" si="183"/>
        <v>#DIV/0!</v>
      </c>
      <c r="H159" s="148">
        <f t="shared" si="183"/>
        <v>70.284847868300972</v>
      </c>
      <c r="N159" s="130" t="s">
        <v>14</v>
      </c>
      <c r="O159" s="130">
        <f t="shared" si="184"/>
        <v>5.1068040532961576E-60</v>
      </c>
      <c r="P159" s="130">
        <f t="shared" si="184"/>
        <v>2.7759550698004418E-63</v>
      </c>
      <c r="Q159" s="130" t="e">
        <f t="shared" si="184"/>
        <v>#DIV/0!</v>
      </c>
      <c r="R159" s="148">
        <f t="shared" si="184"/>
        <v>196.73428936514495</v>
      </c>
      <c r="W159" s="130" t="s">
        <v>14</v>
      </c>
      <c r="X159" s="130">
        <f t="shared" si="185"/>
        <v>5.3098350421385547E-60</v>
      </c>
      <c r="Y159" s="130">
        <f t="shared" si="185"/>
        <v>2.8608547949554909E-63</v>
      </c>
      <c r="Z159" s="130" t="e">
        <f t="shared" si="185"/>
        <v>#DIV/0!</v>
      </c>
      <c r="AA159" s="148">
        <f t="shared" si="185"/>
        <v>216.39249350831281</v>
      </c>
      <c r="AG159" s="130" t="s">
        <v>14</v>
      </c>
      <c r="AH159" s="130">
        <f t="shared" si="186"/>
        <v>5.6874249856665252E-60</v>
      </c>
      <c r="AI159" s="130">
        <f t="shared" si="186"/>
        <v>3.0745404233623541E-63</v>
      </c>
      <c r="AJ159" s="130" t="e">
        <f t="shared" si="186"/>
        <v>#DIV/0!</v>
      </c>
      <c r="AK159" s="148">
        <f t="shared" si="186"/>
        <v>230.70383522064222</v>
      </c>
      <c r="AQ159" s="130" t="s">
        <v>14</v>
      </c>
      <c r="AR159" s="130">
        <f t="shared" si="187"/>
        <v>5.9396978681133957E-60</v>
      </c>
      <c r="AS159" s="130">
        <f t="shared" si="187"/>
        <v>3.1782852131509569E-63</v>
      </c>
      <c r="AT159" s="130" t="e">
        <f t="shared" si="187"/>
        <v>#DIV/0!</v>
      </c>
      <c r="AU159" s="148">
        <f t="shared" si="187"/>
        <v>269.89216215287382</v>
      </c>
      <c r="BA159" s="130" t="s">
        <v>14</v>
      </c>
      <c r="BB159" s="130">
        <f t="shared" si="188"/>
        <v>6.411047113449453E-60</v>
      </c>
      <c r="BC159" s="130">
        <f t="shared" si="188"/>
        <v>3.4783623246527736E-63</v>
      </c>
      <c r="BD159" s="130" t="e">
        <f t="shared" si="188"/>
        <v>#DIV/0!</v>
      </c>
      <c r="BE159" s="148">
        <f t="shared" si="188"/>
        <v>257.29842823184566</v>
      </c>
      <c r="BK159" s="130" t="s">
        <v>14</v>
      </c>
      <c r="BL159" s="130">
        <f t="shared" si="189"/>
        <v>6.8150176123347093E-60</v>
      </c>
      <c r="BM159" s="130">
        <f t="shared" si="189"/>
        <v>3.703656614269954E-63</v>
      </c>
      <c r="BN159" s="130" t="e">
        <f t="shared" si="189"/>
        <v>#DIV/0!</v>
      </c>
      <c r="BO159" s="148">
        <f t="shared" si="189"/>
        <v>272.09868850852035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4" zoomScale="62" zoomScaleNormal="62" workbookViewId="0">
      <selection activeCell="I55" sqref="I55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J28" si="7">11.561-21.719*H46</f>
        <v>-2171866.7199999997</v>
      </c>
      <c r="I28" s="206">
        <f t="shared" si="7"/>
        <v>-304.02135292184977</v>
      </c>
      <c r="J28" s="206">
        <f t="shared" si="7"/>
        <v>-307.49447019002599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-302.55356440785539</v>
      </c>
      <c r="J29" s="206">
        <f t="shared" si="10"/>
        <v>-305.60119773879649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-304.02135292184977</v>
      </c>
      <c r="H30" s="206">
        <f t="shared" si="10"/>
        <v>-302.55356440785539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-307.49447019002599</v>
      </c>
      <c r="H31" s="206">
        <f t="shared" si="10"/>
        <v>-305.60119773879649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9.2300498222304034E-133</v>
      </c>
      <c r="J33" s="206">
        <f t="shared" si="13"/>
        <v>2.8631782131535983E-134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4.0054977997217981E-132</v>
      </c>
      <c r="J34" s="206">
        <f t="shared" si="16"/>
        <v>1.9014554693412549E-133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9.2300498222304034E-133</v>
      </c>
      <c r="H35" s="206">
        <f t="shared" si="16"/>
        <v>4.0054977997217981E-132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2.8631782131535983E-134</v>
      </c>
      <c r="H36" s="206">
        <f t="shared" si="16"/>
        <v>1.9014554693412549E-133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4.3585491814844272E-68</v>
      </c>
      <c r="O38" s="206">
        <f t="shared" si="20"/>
        <v>1.405068881598976E-66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1.7756713686270792E-43</v>
      </c>
      <c r="T38" s="206">
        <f t="shared" si="21"/>
        <v>5.7242455691516378E-42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1.032923976528468E-45</v>
      </c>
      <c r="O39" s="206">
        <f t="shared" si="20"/>
        <v>2.1758988217052651E-44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6.0181102999457905E-24</v>
      </c>
      <c r="T39" s="206">
        <f t="shared" si="21"/>
        <v>1.2677408413496602E-22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4.3585491814844272E-68</v>
      </c>
      <c r="M40" s="206">
        <f t="shared" si="20"/>
        <v>1.032923976528468E-45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1.7756713686270792E-43</v>
      </c>
      <c r="R40" s="206">
        <f t="shared" si="21"/>
        <v>6.0181102999457905E-24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1.405068881598976E-66</v>
      </c>
      <c r="M41" s="206">
        <f t="shared" si="20"/>
        <v>2.1758988217052651E-44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5.7242455691516378E-42</v>
      </c>
      <c r="R41" s="206">
        <f t="shared" si="21"/>
        <v>1.2677408413496602E-22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14.530243239644999</v>
      </c>
      <c r="J46">
        <f>'Trip Length Frequency'!L28</f>
        <v>14.69015471200451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14.462662388132756</v>
      </c>
      <c r="J47">
        <f>'Trip Length Frequency'!L29</f>
        <v>14.602983458667364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14.530243239644999</v>
      </c>
      <c r="H48">
        <f>'Trip Length Frequency'!J30</f>
        <v>14.462662388132756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14.69015471200451</v>
      </c>
      <c r="H49">
        <f>'Trip Length Frequency'!J31</f>
        <v>14.602983458667364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M88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Gravity!BL134</f>
        <v>5.8968504472135852E-86</v>
      </c>
      <c r="G25" s="4" t="e">
        <f>Gravity!BM134</f>
        <v>#DIV/0!</v>
      </c>
      <c r="H25" s="4">
        <f>Gravity!BN134</f>
        <v>1272.8688895668286</v>
      </c>
      <c r="I25" s="4">
        <f>Gravity!BO134</f>
        <v>1088.5740134714808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Gravity!BL135</f>
        <v>#DIV/0!</v>
      </c>
      <c r="G26" s="4">
        <f>Gravity!BM135</f>
        <v>6.0673765989323373E-86</v>
      </c>
      <c r="H26" s="4">
        <f>Gravity!BN135</f>
        <v>1240.9090632960331</v>
      </c>
      <c r="I26" s="4">
        <f>Gravity!BO135</f>
        <v>1100.7905147341601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Gravity!BL136</f>
        <v>552.37567311778798</v>
      </c>
      <c r="G27" s="4">
        <f>Gravity!BM136</f>
        <v>750.00208660112048</v>
      </c>
      <c r="H27" s="4">
        <f>Gravity!BN136</f>
        <v>1.5418269519533804E-86</v>
      </c>
      <c r="I27" s="4" t="e">
        <f>Gravity!BO136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Gravity!BL137</f>
        <v>542.32009222769727</v>
      </c>
      <c r="G28" s="4">
        <f>Gravity!BM137</f>
        <v>763.79015137642193</v>
      </c>
      <c r="H28" s="4" t="e">
        <f>Gravity!BN137</f>
        <v>#DIV/0!</v>
      </c>
      <c r="I28" s="4">
        <f>Gravity!BO137</f>
        <v>2.3501586191236086E-86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1272.8688895668286</v>
      </c>
      <c r="D36" s="31">
        <f>E36-H36</f>
        <v>0</v>
      </c>
      <c r="E36">
        <f>W6*G66+(W6*0.17/X6^3.8)*(G66^4.8/4.8)</f>
        <v>3675.8311844651626</v>
      </c>
      <c r="F36" s="258"/>
      <c r="G36" s="32" t="s">
        <v>62</v>
      </c>
      <c r="H36" s="33">
        <f>W6*G66+0.17*W6/X6^3.8*G66^4.8/4.8</f>
        <v>3675.8311844651626</v>
      </c>
      <c r="I36" s="32" t="s">
        <v>63</v>
      </c>
      <c r="J36" s="33">
        <f>W6*(1+0.17*(G66/X6)^3.8)</f>
        <v>2.5280321609111835</v>
      </c>
      <c r="K36" s="34">
        <v>1</v>
      </c>
      <c r="L36" s="35" t="s">
        <v>61</v>
      </c>
      <c r="M36" s="36" t="s">
        <v>64</v>
      </c>
      <c r="N36" s="37">
        <f>J36+J54+J51</f>
        <v>15.08173360974758</v>
      </c>
      <c r="O36" s="38" t="s">
        <v>65</v>
      </c>
      <c r="P36" s="39">
        <v>0</v>
      </c>
      <c r="Q36" s="39">
        <f>IF(P36&lt;=0,0,P36)</f>
        <v>0</v>
      </c>
      <c r="R36" s="40">
        <f>G58</f>
        <v>1272.8688895668288</v>
      </c>
      <c r="S36" s="40" t="s">
        <v>39</v>
      </c>
      <c r="T36" s="40">
        <f>I58</f>
        <v>1272.8688895668286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1088.5740134714808</v>
      </c>
      <c r="D37" s="31">
        <f t="shared" ref="D37:D54" si="1">E37-H37</f>
        <v>0</v>
      </c>
      <c r="E37">
        <f t="shared" ref="E37:E54" si="2">W7*G67+(W7*0.17/X7^3.8)*(G67^4.8/4.8)</f>
        <v>444.08629440721654</v>
      </c>
      <c r="F37" s="258"/>
      <c r="G37" s="44" t="s">
        <v>67</v>
      </c>
      <c r="H37" s="33">
        <f t="shared" ref="H37:H53" si="3">W7*G67+0.17*W7/X7^3.8*G67^4.8/4.8</f>
        <v>444.08629440721654</v>
      </c>
      <c r="I37" s="44" t="s">
        <v>68</v>
      </c>
      <c r="J37" s="33">
        <f t="shared" ref="J37:J54" si="4">W7*(1+0.17*(G67/X7)^3.8)</f>
        <v>2.5001280644257595</v>
      </c>
      <c r="K37" s="34">
        <v>2</v>
      </c>
      <c r="L37" s="45"/>
      <c r="M37" s="46" t="s">
        <v>69</v>
      </c>
      <c r="N37" s="47">
        <f>J36+J47+J39+J40+J51</f>
        <v>14.287889746956761</v>
      </c>
      <c r="O37" s="48" t="s">
        <v>70</v>
      </c>
      <c r="P37" s="39">
        <v>776.07799777523337</v>
      </c>
      <c r="Q37" s="39">
        <f t="shared" ref="Q37:Q60" si="5">IF(P37&lt;=0,0,P37)</f>
        <v>776.07799777523337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1240.9090632960331</v>
      </c>
      <c r="D38" s="31">
        <f t="shared" si="1"/>
        <v>0</v>
      </c>
      <c r="E38">
        <f t="shared" si="2"/>
        <v>2689.3061617992262</v>
      </c>
      <c r="F38" s="258"/>
      <c r="G38" s="44" t="s">
        <v>72</v>
      </c>
      <c r="H38" s="33">
        <f t="shared" si="3"/>
        <v>2689.3061617992262</v>
      </c>
      <c r="I38" s="44" t="s">
        <v>73</v>
      </c>
      <c r="J38" s="33">
        <f t="shared" si="4"/>
        <v>2.5397627539805527</v>
      </c>
      <c r="K38" s="34">
        <v>3</v>
      </c>
      <c r="L38" s="45"/>
      <c r="M38" s="46" t="s">
        <v>74</v>
      </c>
      <c r="N38" s="47">
        <f>J36+J47+J39+J49+J43</f>
        <v>14.656175628512894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1100.7905147341601</v>
      </c>
      <c r="D39" s="31">
        <f t="shared" si="1"/>
        <v>0</v>
      </c>
      <c r="E39">
        <f t="shared" si="2"/>
        <v>8383.2516287058406</v>
      </c>
      <c r="F39" s="258"/>
      <c r="G39" s="44" t="s">
        <v>77</v>
      </c>
      <c r="H39" s="33">
        <f t="shared" si="3"/>
        <v>8383.2516287058406</v>
      </c>
      <c r="I39" s="44" t="s">
        <v>78</v>
      </c>
      <c r="J39" s="33">
        <f t="shared" si="4"/>
        <v>3.9499126504064148</v>
      </c>
      <c r="K39" s="34">
        <v>4</v>
      </c>
      <c r="L39" s="45"/>
      <c r="M39" s="46" t="s">
        <v>79</v>
      </c>
      <c r="N39" s="47">
        <f>J36+J47+J48+J42+J43</f>
        <v>14.65619470628063</v>
      </c>
      <c r="O39" s="48" t="s">
        <v>80</v>
      </c>
      <c r="P39" s="39">
        <v>7.1054273576010019E-15</v>
      </c>
      <c r="Q39" s="39">
        <f t="shared" si="5"/>
        <v>7.1054273576010019E-15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3664.1434645888626</v>
      </c>
      <c r="F40" s="258"/>
      <c r="G40" s="44" t="s">
        <v>81</v>
      </c>
      <c r="H40" s="33">
        <f t="shared" si="3"/>
        <v>3664.1434645888626</v>
      </c>
      <c r="I40" s="44" t="s">
        <v>82</v>
      </c>
      <c r="J40" s="33">
        <f t="shared" si="4"/>
        <v>2.625384557707604</v>
      </c>
      <c r="K40" s="34">
        <v>5</v>
      </c>
      <c r="L40" s="45"/>
      <c r="M40" s="46" t="s">
        <v>83</v>
      </c>
      <c r="N40" s="47">
        <f>J45+J38+J39+J40+J51</f>
        <v>14.287941776488164</v>
      </c>
      <c r="O40" s="48" t="s">
        <v>84</v>
      </c>
      <c r="P40" s="39">
        <v>496.79089179159541</v>
      </c>
      <c r="Q40" s="39">
        <f t="shared" si="5"/>
        <v>496.79089179159541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6181.6039890985285</v>
      </c>
      <c r="F41" s="258"/>
      <c r="G41" s="44" t="s">
        <v>85</v>
      </c>
      <c r="H41" s="33">
        <f t="shared" si="3"/>
        <v>6181.6039890985285</v>
      </c>
      <c r="I41" s="44" t="s">
        <v>86</v>
      </c>
      <c r="J41" s="33">
        <f t="shared" si="4"/>
        <v>4.2110818396520617</v>
      </c>
      <c r="K41" s="34">
        <v>6</v>
      </c>
      <c r="L41" s="45"/>
      <c r="M41" s="46" t="s">
        <v>87</v>
      </c>
      <c r="N41" s="47">
        <f>J45+J38+J39+J49+J43</f>
        <v>14.656227658044294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6339.4683925352074</v>
      </c>
      <c r="F42" s="258"/>
      <c r="G42" s="44" t="s">
        <v>89</v>
      </c>
      <c r="H42" s="33">
        <f t="shared" si="3"/>
        <v>6339.4683925352074</v>
      </c>
      <c r="I42" s="44" t="s">
        <v>90</v>
      </c>
      <c r="J42" s="33">
        <f t="shared" si="4"/>
        <v>2.7100484984763034</v>
      </c>
      <c r="K42" s="34">
        <v>7</v>
      </c>
      <c r="L42" s="45"/>
      <c r="M42" s="46" t="s">
        <v>91</v>
      </c>
      <c r="N42" s="47">
        <f>J45+J38+J48+J42+J43</f>
        <v>14.656246735812029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2777.0548486887533</v>
      </c>
      <c r="F43" s="258"/>
      <c r="G43" s="44" t="s">
        <v>93</v>
      </c>
      <c r="H43" s="33">
        <f t="shared" si="3"/>
        <v>2777.0548486887533</v>
      </c>
      <c r="I43" s="44" t="s">
        <v>94</v>
      </c>
      <c r="J43" s="33">
        <f t="shared" si="4"/>
        <v>3.036592326099071</v>
      </c>
      <c r="K43" s="34">
        <v>8</v>
      </c>
      <c r="L43" s="53"/>
      <c r="M43" s="54" t="s">
        <v>95</v>
      </c>
      <c r="N43" s="55">
        <f>J45+J46+J41+J42+J43</f>
        <v>15.076903029784635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14.502676160734989</v>
      </c>
      <c r="O44" s="38" t="s">
        <v>100</v>
      </c>
      <c r="P44" s="39">
        <v>544.20120478964486</v>
      </c>
      <c r="Q44" s="39">
        <f t="shared" si="5"/>
        <v>544.20120478964486</v>
      </c>
      <c r="R44" s="40">
        <f>G59</f>
        <v>1088.5740134714808</v>
      </c>
      <c r="S44" s="40" t="s">
        <v>39</v>
      </c>
      <c r="T44" s="40">
        <f>I59</f>
        <v>1088.5740134714808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2258.5535318414645</v>
      </c>
      <c r="F45" s="258"/>
      <c r="G45" s="44" t="s">
        <v>101</v>
      </c>
      <c r="H45" s="33">
        <f t="shared" si="3"/>
        <v>2258.5535318414645</v>
      </c>
      <c r="I45" s="44" t="s">
        <v>102</v>
      </c>
      <c r="J45" s="33">
        <f t="shared" si="4"/>
        <v>2.619180365557197</v>
      </c>
      <c r="K45" s="34">
        <v>10</v>
      </c>
      <c r="L45" s="45"/>
      <c r="M45" s="46" t="s">
        <v>103</v>
      </c>
      <c r="N45" s="47">
        <f>J36+J47+J48+J42+J50</f>
        <v>14.502695238502724</v>
      </c>
      <c r="O45" s="48" t="s">
        <v>104</v>
      </c>
      <c r="P45" s="39">
        <v>146.62655969042967</v>
      </c>
      <c r="Q45" s="39">
        <f t="shared" si="5"/>
        <v>146.62655969042967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8.8817841970012523E-15</v>
      </c>
      <c r="F46" s="258"/>
      <c r="G46" s="44" t="s">
        <v>105</v>
      </c>
      <c r="H46" s="33">
        <f t="shared" si="3"/>
        <v>8.8817841970012523E-15</v>
      </c>
      <c r="I46" s="44" t="s">
        <v>106</v>
      </c>
      <c r="J46" s="33">
        <f t="shared" si="4"/>
        <v>2.5</v>
      </c>
      <c r="K46" s="34">
        <v>11</v>
      </c>
      <c r="L46" s="45"/>
      <c r="M46" s="46" t="s">
        <v>107</v>
      </c>
      <c r="N46" s="47">
        <f>J45+J38+J39+J49+J50</f>
        <v>14.502728190266389</v>
      </c>
      <c r="O46" s="48" t="s">
        <v>108</v>
      </c>
      <c r="P46" s="39">
        <v>216.2753575286705</v>
      </c>
      <c r="Q46" s="39">
        <f t="shared" si="5"/>
        <v>216.2753575286705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3707.25559670749</v>
      </c>
      <c r="F47" s="258"/>
      <c r="G47" s="44" t="s">
        <v>109</v>
      </c>
      <c r="H47" s="33">
        <f t="shared" si="3"/>
        <v>3707.25559670749</v>
      </c>
      <c r="I47" s="44" t="s">
        <v>110</v>
      </c>
      <c r="J47" s="33">
        <f t="shared" si="4"/>
        <v>2.6308589290951638</v>
      </c>
      <c r="K47" s="34">
        <v>12</v>
      </c>
      <c r="L47" s="45"/>
      <c r="M47" s="46" t="s">
        <v>111</v>
      </c>
      <c r="N47" s="47">
        <f>J45+J38+J48+J42+J50</f>
        <v>14.502747268034124</v>
      </c>
      <c r="O47" s="48" t="s">
        <v>112</v>
      </c>
      <c r="P47" s="39">
        <v>181.47089146273589</v>
      </c>
      <c r="Q47" s="39">
        <f t="shared" si="5"/>
        <v>181.47089146273589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1230.4107460466744</v>
      </c>
      <c r="F48" s="258"/>
      <c r="G48" s="44" t="s">
        <v>113</v>
      </c>
      <c r="H48" s="33">
        <f t="shared" si="3"/>
        <v>1230.4107460466744</v>
      </c>
      <c r="I48" s="44" t="s">
        <v>114</v>
      </c>
      <c r="J48" s="33">
        <f t="shared" si="4"/>
        <v>3.7506627916989062</v>
      </c>
      <c r="K48" s="34">
        <v>13</v>
      </c>
      <c r="L48" s="45"/>
      <c r="M48" s="46" t="s">
        <v>115</v>
      </c>
      <c r="N48" s="47">
        <f>J45+J46+J41+J42+J50</f>
        <v>14.92340356200673</v>
      </c>
      <c r="O48" s="48" t="s">
        <v>116</v>
      </c>
      <c r="P48" s="39">
        <v>0</v>
      </c>
      <c r="Q48" s="39">
        <f t="shared" si="5"/>
        <v>0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1902.8992400153431</v>
      </c>
      <c r="F49" s="258"/>
      <c r="G49" s="44" t="s">
        <v>117</v>
      </c>
      <c r="H49" s="33">
        <f t="shared" si="3"/>
        <v>1902.8992400153431</v>
      </c>
      <c r="I49" s="44" t="s">
        <v>118</v>
      </c>
      <c r="J49" s="33">
        <f t="shared" si="4"/>
        <v>2.5107795620010593</v>
      </c>
      <c r="K49" s="34">
        <v>14</v>
      </c>
      <c r="L49" s="53"/>
      <c r="M49" s="54" t="s">
        <v>119</v>
      </c>
      <c r="N49" s="55">
        <f>J45+J46+J53+J44</f>
        <v>15.119180365557197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5648.1467209616903</v>
      </c>
      <c r="F50" s="258"/>
      <c r="G50" s="44" t="s">
        <v>121</v>
      </c>
      <c r="H50" s="33">
        <f t="shared" si="3"/>
        <v>5648.1467209616903</v>
      </c>
      <c r="I50" s="44" t="s">
        <v>122</v>
      </c>
      <c r="J50" s="33">
        <f t="shared" si="4"/>
        <v>2.8830928583211657</v>
      </c>
      <c r="K50" s="34">
        <v>15</v>
      </c>
      <c r="L50" s="35" t="s">
        <v>71</v>
      </c>
      <c r="M50" s="36" t="s">
        <v>123</v>
      </c>
      <c r="N50" s="37">
        <f>J37+J46+J41+J42+J43</f>
        <v>14.957850728653195</v>
      </c>
      <c r="O50" s="38" t="s">
        <v>124</v>
      </c>
      <c r="P50" s="39">
        <v>0</v>
      </c>
      <c r="Q50" s="39">
        <f t="shared" si="5"/>
        <v>0</v>
      </c>
      <c r="R50" s="40">
        <f>G60</f>
        <v>1240.9090632960331</v>
      </c>
      <c r="S50" s="40" t="s">
        <v>39</v>
      </c>
      <c r="T50" s="40">
        <f>I60</f>
        <v>1240.9090632960331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3642.4817025522198</v>
      </c>
      <c r="F51" s="258"/>
      <c r="G51" s="44" t="s">
        <v>125</v>
      </c>
      <c r="H51" s="33">
        <f t="shared" si="3"/>
        <v>3642.4817025522198</v>
      </c>
      <c r="I51" s="44" t="s">
        <v>126</v>
      </c>
      <c r="J51" s="33">
        <f t="shared" si="4"/>
        <v>2.5537014488363967</v>
      </c>
      <c r="K51" s="34">
        <v>16</v>
      </c>
      <c r="L51" s="45"/>
      <c r="M51" s="46" t="s">
        <v>127</v>
      </c>
      <c r="N51" s="47">
        <f>J37+J38+J39+J40+J51</f>
        <v>14.168889475356728</v>
      </c>
      <c r="O51" s="48" t="s">
        <v>128</v>
      </c>
      <c r="P51" s="39">
        <v>177.63262206124156</v>
      </c>
      <c r="Q51" s="39">
        <f t="shared" si="5"/>
        <v>177.63262206124156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6181.6039890985285</v>
      </c>
      <c r="F52" s="258"/>
      <c r="G52" s="44" t="s">
        <v>129</v>
      </c>
      <c r="H52" s="33">
        <f t="shared" si="3"/>
        <v>6181.6039890985285</v>
      </c>
      <c r="I52" s="44" t="s">
        <v>130</v>
      </c>
      <c r="J52" s="33">
        <f t="shared" si="4"/>
        <v>4.2110818396520617</v>
      </c>
      <c r="K52" s="34">
        <v>17</v>
      </c>
      <c r="L52" s="45"/>
      <c r="M52" s="46" t="s">
        <v>131</v>
      </c>
      <c r="N52" s="47">
        <f>J37+J38+J39+J49+J43</f>
        <v>14.537175356912858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14.537194434680593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14.1688045038795</v>
      </c>
      <c r="O54" s="56" t="s">
        <v>140</v>
      </c>
      <c r="P54" s="39">
        <v>1063.2764412347915</v>
      </c>
      <c r="Q54" s="39">
        <f t="shared" si="5"/>
        <v>1063.2764412347915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58726.097491512206</v>
      </c>
      <c r="K55" s="34">
        <v>20</v>
      </c>
      <c r="L55" s="35" t="s">
        <v>76</v>
      </c>
      <c r="M55" s="36" t="s">
        <v>142</v>
      </c>
      <c r="N55" s="37">
        <f>J37+J38+J39+J49+J50</f>
        <v>14.383675889134953</v>
      </c>
      <c r="O55" s="38" t="s">
        <v>143</v>
      </c>
      <c r="P55" s="39">
        <v>0</v>
      </c>
      <c r="Q55" s="39">
        <f t="shared" si="5"/>
        <v>0</v>
      </c>
      <c r="R55" s="40">
        <f>G61</f>
        <v>1100.790515310038</v>
      </c>
      <c r="S55" s="40" t="s">
        <v>39</v>
      </c>
      <c r="T55" s="40">
        <f>I61</f>
        <v>1100.7905147341601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14.383694966902688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14.80435126087529</v>
      </c>
      <c r="O57" s="48" t="s">
        <v>148</v>
      </c>
      <c r="P57" s="39">
        <v>3.5527136788005009E-15</v>
      </c>
      <c r="Q57" s="39">
        <f t="shared" si="5"/>
        <v>3.5527136788005009E-15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1272.8688895668288</v>
      </c>
      <c r="H58" s="68" t="s">
        <v>39</v>
      </c>
      <c r="I58" s="69">
        <f>C36</f>
        <v>1272.8688895668286</v>
      </c>
      <c r="K58" s="34">
        <v>23</v>
      </c>
      <c r="L58" s="45"/>
      <c r="M58" s="46" t="s">
        <v>149</v>
      </c>
      <c r="N58" s="47">
        <f>J37+J46+J53+J44</f>
        <v>15.000128064425759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1088.5740134714808</v>
      </c>
      <c r="H59" s="68" t="s">
        <v>39</v>
      </c>
      <c r="I59" s="69">
        <f t="shared" ref="I59:I60" si="6">C37</f>
        <v>1088.5740134714808</v>
      </c>
      <c r="K59" s="34">
        <v>24</v>
      </c>
      <c r="L59" s="45"/>
      <c r="M59" s="46" t="s">
        <v>151</v>
      </c>
      <c r="N59" s="47">
        <f>J52+J53+J44</f>
        <v>14.211081839652062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1240.9090632960331</v>
      </c>
      <c r="H60" s="68" t="s">
        <v>39</v>
      </c>
      <c r="I60" s="69">
        <f t="shared" si="6"/>
        <v>1240.9090632960331</v>
      </c>
      <c r="K60" s="34">
        <v>25</v>
      </c>
      <c r="L60" s="53"/>
      <c r="M60" s="54" t="s">
        <v>153</v>
      </c>
      <c r="N60" s="55">
        <f>J52+J41+J42+J50</f>
        <v>14.015305036101594</v>
      </c>
      <c r="O60" s="56" t="s">
        <v>154</v>
      </c>
      <c r="P60" s="39">
        <v>1100.790515310038</v>
      </c>
      <c r="Q60" s="71">
        <f t="shared" si="5"/>
        <v>1100.790515310038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1100.790515310038</v>
      </c>
      <c r="H61" s="74" t="s">
        <v>39</v>
      </c>
      <c r="I61" s="69">
        <f>C39</f>
        <v>1100.7905147341601</v>
      </c>
      <c r="K61" s="264" t="s">
        <v>155</v>
      </c>
      <c r="L61" s="264"/>
      <c r="M61" s="264"/>
      <c r="N61" s="76">
        <f>SUM(N36:N60)</f>
        <v>364.58089523330437</v>
      </c>
      <c r="U61" s="77" t="s">
        <v>156</v>
      </c>
      <c r="V61" s="78">
        <f>SUMPRODUCT($Q$36:$Q$60,V36:V60)</f>
        <v>1466.905762255308</v>
      </c>
      <c r="W61" s="78">
        <f>SUMPRODUCT($Q$36:$Q$60,W36:W60)</f>
        <v>177.63262206124156</v>
      </c>
      <c r="X61" s="78">
        <f t="shared" ref="X61:AN61" si="7">SUMPRODUCT($Q$36:$Q$60,X36:X60)</f>
        <v>1072.1697628442435</v>
      </c>
      <c r="Y61" s="78">
        <f t="shared" si="7"/>
        <v>2210.9780739463854</v>
      </c>
      <c r="Z61" s="78">
        <f t="shared" si="7"/>
        <v>1450.5015116280704</v>
      </c>
      <c r="AA61" s="78">
        <f t="shared" si="7"/>
        <v>2164.0669565448297</v>
      </c>
      <c r="AB61" s="78">
        <f t="shared" si="7"/>
        <v>2492.1644076979951</v>
      </c>
      <c r="AC61" s="78">
        <f t="shared" si="7"/>
        <v>1063.2764412347915</v>
      </c>
      <c r="AD61" s="78">
        <f t="shared" si="7"/>
        <v>0</v>
      </c>
      <c r="AE61" s="78">
        <f t="shared" si="7"/>
        <v>894.53714078300186</v>
      </c>
      <c r="AF61" s="78">
        <f t="shared" si="7"/>
        <v>3.5527136788005009E-15</v>
      </c>
      <c r="AG61" s="78">
        <f t="shared" si="7"/>
        <v>1466.905762255308</v>
      </c>
      <c r="AH61" s="78">
        <f t="shared" si="7"/>
        <v>328.09745115316559</v>
      </c>
      <c r="AI61" s="78">
        <f t="shared" si="7"/>
        <v>760.47656231831536</v>
      </c>
      <c r="AJ61" s="78">
        <f t="shared" si="7"/>
        <v>2189.3645287815189</v>
      </c>
      <c r="AK61" s="78">
        <f t="shared" si="7"/>
        <v>1450.5015116280704</v>
      </c>
      <c r="AL61" s="78">
        <f t="shared" si="7"/>
        <v>2164.0669565448297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0.48896858741843602</v>
      </c>
      <c r="W64">
        <f t="shared" ref="W64:AN64" si="8">W61/W63</f>
        <v>0.11842174804082771</v>
      </c>
      <c r="X64">
        <f t="shared" si="8"/>
        <v>0.53608488142212174</v>
      </c>
      <c r="Y64">
        <f t="shared" si="8"/>
        <v>0.73699269131546175</v>
      </c>
      <c r="Z64">
        <f t="shared" si="8"/>
        <v>0.7252507558140352</v>
      </c>
      <c r="AA64">
        <f t="shared" si="8"/>
        <v>1.4427113043632198</v>
      </c>
      <c r="AB64">
        <f t="shared" si="8"/>
        <v>0.83072146923266499</v>
      </c>
      <c r="AC64">
        <f t="shared" si="8"/>
        <v>1.0632764412347915</v>
      </c>
      <c r="AD64">
        <f t="shared" si="8"/>
        <v>0</v>
      </c>
      <c r="AE64">
        <f t="shared" si="8"/>
        <v>0.71562971262640152</v>
      </c>
      <c r="AF64">
        <f t="shared" si="8"/>
        <v>1.7763568394002505E-18</v>
      </c>
      <c r="AG64">
        <f t="shared" si="8"/>
        <v>0.73345288112765394</v>
      </c>
      <c r="AH64">
        <f t="shared" si="8"/>
        <v>0.16404872557658279</v>
      </c>
      <c r="AI64">
        <f t="shared" si="8"/>
        <v>0.3802382811591577</v>
      </c>
      <c r="AJ64">
        <f t="shared" si="8"/>
        <v>0.9730509016806751</v>
      </c>
      <c r="AK64">
        <f t="shared" si="8"/>
        <v>0.58020060465122814</v>
      </c>
      <c r="AL64">
        <f t="shared" si="8"/>
        <v>1.4427113043632198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1466.905762255308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177.63262206124156</v>
      </c>
      <c r="H67" s="6"/>
      <c r="U67" t="s">
        <v>162</v>
      </c>
      <c r="V67" s="82">
        <f>AA15*(1+0.17*(V61/AA16)^3.8)</f>
        <v>2.5280321609111835</v>
      </c>
      <c r="W67" s="82">
        <f t="shared" ref="W67:AN67" si="9">AB15*(1+0.17*(W61/AB16)^3.8)</f>
        <v>2.5001280644257595</v>
      </c>
      <c r="X67" s="82">
        <f t="shared" si="9"/>
        <v>2.5397627539805527</v>
      </c>
      <c r="Y67" s="82">
        <f t="shared" si="9"/>
        <v>3.9499126504064148</v>
      </c>
      <c r="Z67" s="82">
        <f t="shared" si="9"/>
        <v>2.625384557707604</v>
      </c>
      <c r="AA67" s="82">
        <f t="shared" si="9"/>
        <v>4.2110818396520617</v>
      </c>
      <c r="AB67" s="82">
        <f t="shared" si="9"/>
        <v>2.7100484984763034</v>
      </c>
      <c r="AC67" s="82">
        <f t="shared" si="9"/>
        <v>3.036592326099071</v>
      </c>
      <c r="AD67" s="82">
        <f t="shared" si="9"/>
        <v>2.5</v>
      </c>
      <c r="AE67" s="82">
        <f t="shared" si="9"/>
        <v>2.619180365557197</v>
      </c>
      <c r="AF67" s="82">
        <f t="shared" si="9"/>
        <v>2.5</v>
      </c>
      <c r="AG67" s="82">
        <f t="shared" si="9"/>
        <v>2.6308589290951638</v>
      </c>
      <c r="AH67" s="82">
        <f t="shared" si="9"/>
        <v>3.7506627916989062</v>
      </c>
      <c r="AI67" s="82">
        <f t="shared" si="9"/>
        <v>2.5107795620010593</v>
      </c>
      <c r="AJ67" s="82">
        <f t="shared" si="9"/>
        <v>2.8830928583211657</v>
      </c>
      <c r="AK67" s="82">
        <f t="shared" si="9"/>
        <v>2.5537014488363967</v>
      </c>
      <c r="AL67" s="82">
        <f t="shared" si="9"/>
        <v>4.2110818396520617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1072.1697628442435</v>
      </c>
      <c r="H68" s="6"/>
    </row>
    <row r="69" spans="6:40" x14ac:dyDescent="0.3">
      <c r="F69" s="4" t="s">
        <v>45</v>
      </c>
      <c r="G69" s="4">
        <f>Y61</f>
        <v>2210.9780739463854</v>
      </c>
      <c r="H69" s="6"/>
    </row>
    <row r="70" spans="6:40" x14ac:dyDescent="0.3">
      <c r="F70" s="4" t="s">
        <v>46</v>
      </c>
      <c r="G70" s="4">
        <f>Z61</f>
        <v>1450.5015116280704</v>
      </c>
      <c r="U70" s="41" t="s">
        <v>65</v>
      </c>
      <c r="V70">
        <f t="shared" ref="V70:V94" si="10">SUMPRODUCT($V$67:$AN$67,V36:AN36)</f>
        <v>15.08173360974758</v>
      </c>
      <c r="X70">
        <v>15.000195603366421</v>
      </c>
    </row>
    <row r="71" spans="6:40" x14ac:dyDescent="0.3">
      <c r="F71" s="4" t="s">
        <v>47</v>
      </c>
      <c r="G71" s="4">
        <f>AA61</f>
        <v>2164.0669565448297</v>
      </c>
      <c r="U71" s="41" t="s">
        <v>70</v>
      </c>
      <c r="V71">
        <f t="shared" si="10"/>
        <v>14.287889746956765</v>
      </c>
      <c r="X71">
        <v>13.75090229828113</v>
      </c>
    </row>
    <row r="72" spans="6:40" x14ac:dyDescent="0.3">
      <c r="F72" s="4" t="s">
        <v>48</v>
      </c>
      <c r="G72" s="4">
        <f>AB61</f>
        <v>2492.1644076979951</v>
      </c>
      <c r="U72" s="41" t="s">
        <v>75</v>
      </c>
      <c r="V72">
        <f t="shared" si="10"/>
        <v>14.656175628512894</v>
      </c>
      <c r="X72">
        <v>14.225219683523857</v>
      </c>
    </row>
    <row r="73" spans="6:40" x14ac:dyDescent="0.3">
      <c r="F73" s="4" t="s">
        <v>49</v>
      </c>
      <c r="G73" s="4">
        <f>AC61</f>
        <v>1063.2764412347915</v>
      </c>
      <c r="U73" s="41" t="s">
        <v>80</v>
      </c>
      <c r="V73">
        <f t="shared" si="10"/>
        <v>14.656194706280626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14.287941776488164</v>
      </c>
      <c r="X74">
        <v>13.805151472614</v>
      </c>
    </row>
    <row r="75" spans="6:40" x14ac:dyDescent="0.3">
      <c r="F75" s="4" t="s">
        <v>51</v>
      </c>
      <c r="G75" s="4">
        <f>AE61</f>
        <v>894.53714078300186</v>
      </c>
      <c r="U75" s="41" t="s">
        <v>88</v>
      </c>
      <c r="V75">
        <f t="shared" si="10"/>
        <v>14.656227658044294</v>
      </c>
      <c r="X75">
        <v>14.279468857856727</v>
      </c>
    </row>
    <row r="76" spans="6:40" x14ac:dyDescent="0.3">
      <c r="F76" s="4" t="s">
        <v>52</v>
      </c>
      <c r="G76" s="4">
        <f>AF61</f>
        <v>3.5527136788005009E-15</v>
      </c>
      <c r="U76" s="41" t="s">
        <v>92</v>
      </c>
      <c r="V76">
        <f t="shared" si="10"/>
        <v>14.656246735812029</v>
      </c>
      <c r="X76">
        <v>14.326575531725375</v>
      </c>
    </row>
    <row r="77" spans="6:40" x14ac:dyDescent="0.3">
      <c r="F77" s="4" t="s">
        <v>53</v>
      </c>
      <c r="G77" s="4">
        <f>AG61</f>
        <v>1466.905762255308</v>
      </c>
      <c r="U77" s="41" t="s">
        <v>96</v>
      </c>
      <c r="V77">
        <f t="shared" si="10"/>
        <v>15.076903029784633</v>
      </c>
      <c r="X77">
        <v>13.750902037729439</v>
      </c>
    </row>
    <row r="78" spans="6:40" x14ac:dyDescent="0.3">
      <c r="F78" s="4" t="s">
        <v>54</v>
      </c>
      <c r="G78" s="4">
        <f>AH61</f>
        <v>328.09745115316559</v>
      </c>
      <c r="U78" s="41" t="s">
        <v>100</v>
      </c>
      <c r="V78">
        <f t="shared" si="10"/>
        <v>14.502676160734989</v>
      </c>
      <c r="X78">
        <v>13.750771910176033</v>
      </c>
    </row>
    <row r="79" spans="6:40" x14ac:dyDescent="0.3">
      <c r="F79" s="4" t="s">
        <v>55</v>
      </c>
      <c r="G79" s="4">
        <f>AI61</f>
        <v>760.47656231831536</v>
      </c>
      <c r="U79" s="41" t="s">
        <v>104</v>
      </c>
      <c r="V79">
        <f t="shared" si="10"/>
        <v>14.502695238502721</v>
      </c>
      <c r="X79">
        <v>13.801434953032715</v>
      </c>
    </row>
    <row r="80" spans="6:40" x14ac:dyDescent="0.3">
      <c r="F80" s="4" t="s">
        <v>56</v>
      </c>
      <c r="G80" s="4">
        <f>AJ61</f>
        <v>2189.3645287815189</v>
      </c>
      <c r="U80" s="41" t="s">
        <v>108</v>
      </c>
      <c r="V80">
        <f t="shared" si="10"/>
        <v>14.502728190266389</v>
      </c>
      <c r="X80">
        <v>13.808577453496937</v>
      </c>
    </row>
    <row r="81" spans="6:24" x14ac:dyDescent="0.3">
      <c r="F81" s="4" t="s">
        <v>57</v>
      </c>
      <c r="G81" s="4">
        <f>AK61</f>
        <v>1450.5015116280704</v>
      </c>
      <c r="U81" s="41" t="s">
        <v>112</v>
      </c>
      <c r="V81">
        <f t="shared" si="10"/>
        <v>14.502747268034124</v>
      </c>
      <c r="X81">
        <v>13.855684127365585</v>
      </c>
    </row>
    <row r="82" spans="6:24" x14ac:dyDescent="0.3">
      <c r="F82" s="4" t="s">
        <v>58</v>
      </c>
      <c r="G82" s="4">
        <f>AL61</f>
        <v>2164.0669565448297</v>
      </c>
      <c r="U82" s="41" t="s">
        <v>116</v>
      </c>
      <c r="V82">
        <f t="shared" si="10"/>
        <v>14.92340356200673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15.119180365557197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14.957850728653195</v>
      </c>
      <c r="X84">
        <v>13.696318465991869</v>
      </c>
    </row>
    <row r="85" spans="6:24" x14ac:dyDescent="0.3">
      <c r="U85" s="41" t="s">
        <v>128</v>
      </c>
      <c r="V85">
        <f t="shared" si="10"/>
        <v>14.168889475356728</v>
      </c>
      <c r="X85">
        <v>13.75056790087643</v>
      </c>
    </row>
    <row r="86" spans="6:24" x14ac:dyDescent="0.3">
      <c r="U86" s="41" t="s">
        <v>132</v>
      </c>
      <c r="V86">
        <f t="shared" si="10"/>
        <v>14.537175356912858</v>
      </c>
      <c r="X86">
        <v>14.224885286119157</v>
      </c>
    </row>
    <row r="87" spans="6:24" x14ac:dyDescent="0.3">
      <c r="U87" s="41" t="s">
        <v>136</v>
      </c>
      <c r="V87">
        <f t="shared" si="10"/>
        <v>14.537194434680591</v>
      </c>
      <c r="X87">
        <v>14.271991959987805</v>
      </c>
    </row>
    <row r="88" spans="6:24" x14ac:dyDescent="0.3">
      <c r="U88" s="41" t="s">
        <v>140</v>
      </c>
      <c r="V88">
        <f t="shared" si="10"/>
        <v>14.168804503879498</v>
      </c>
      <c r="X88">
        <v>11.68222407686552</v>
      </c>
    </row>
    <row r="89" spans="6:24" x14ac:dyDescent="0.3">
      <c r="U89" s="41" t="s">
        <v>143</v>
      </c>
      <c r="V89">
        <f t="shared" si="10"/>
        <v>14.383675889134953</v>
      </c>
      <c r="X89">
        <v>13.753993881759367</v>
      </c>
    </row>
    <row r="90" spans="6:24" x14ac:dyDescent="0.3">
      <c r="U90" s="41" t="s">
        <v>145</v>
      </c>
      <c r="V90">
        <f t="shared" si="10"/>
        <v>14.383694966902688</v>
      </c>
      <c r="X90">
        <v>13.801100555628015</v>
      </c>
    </row>
    <row r="91" spans="6:24" x14ac:dyDescent="0.3">
      <c r="U91" s="41" t="s">
        <v>148</v>
      </c>
      <c r="V91">
        <f t="shared" si="10"/>
        <v>14.80435126087529</v>
      </c>
      <c r="X91">
        <v>13.225427061632079</v>
      </c>
    </row>
    <row r="92" spans="6:24" x14ac:dyDescent="0.3">
      <c r="U92" s="41" t="s">
        <v>150</v>
      </c>
      <c r="V92">
        <f t="shared" si="10"/>
        <v>15.000128064425759</v>
      </c>
      <c r="X92">
        <v>15.239521451121469</v>
      </c>
    </row>
    <row r="93" spans="6:24" x14ac:dyDescent="0.3">
      <c r="U93" s="41" t="s">
        <v>152</v>
      </c>
      <c r="V93">
        <f t="shared" si="10"/>
        <v>14.211081839652062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14.015305036101593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2.5280321609111835</v>
      </c>
      <c r="K97" s="4" t="s">
        <v>61</v>
      </c>
      <c r="L97" s="76">
        <f>MIN(N36:N43)</f>
        <v>14.287889746956761</v>
      </c>
      <c r="M97" s="135" t="s">
        <v>11</v>
      </c>
      <c r="N97" s="4">
        <v>15</v>
      </c>
      <c r="O97" s="4">
        <v>99999</v>
      </c>
      <c r="P97" s="76">
        <f>L97</f>
        <v>14.287889746956761</v>
      </c>
      <c r="Q97" s="76">
        <f>L98</f>
        <v>14.502676160734989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2.5001280644257595</v>
      </c>
      <c r="K98" s="4" t="s">
        <v>66</v>
      </c>
      <c r="L98" s="76">
        <f>MIN(N44:N49)</f>
        <v>14.502676160734989</v>
      </c>
      <c r="M98" s="135" t="s">
        <v>12</v>
      </c>
      <c r="N98" s="4">
        <v>99999</v>
      </c>
      <c r="O98" s="4">
        <v>15</v>
      </c>
      <c r="P98" s="76">
        <f>L99</f>
        <v>14.1688045038795</v>
      </c>
      <c r="Q98" s="76">
        <f>L100</f>
        <v>14.015305036101594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2.5397627539805527</v>
      </c>
      <c r="K99" s="4" t="s">
        <v>71</v>
      </c>
      <c r="L99" s="76">
        <f>MIN(N50:N54)</f>
        <v>14.1688045038795</v>
      </c>
      <c r="M99" s="135" t="s">
        <v>13</v>
      </c>
      <c r="N99" s="76">
        <f>L101</f>
        <v>15.076903029784633</v>
      </c>
      <c r="O99" s="76">
        <f>L102</f>
        <v>14.168804503879498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3.9499126504064148</v>
      </c>
      <c r="K100" s="4" t="s">
        <v>76</v>
      </c>
      <c r="L100" s="76">
        <f>MIN(N55:N60)</f>
        <v>14.015305036101594</v>
      </c>
      <c r="M100" s="135" t="s">
        <v>14</v>
      </c>
      <c r="N100" s="76">
        <f>L104</f>
        <v>14.923403562006728</v>
      </c>
      <c r="O100" s="76">
        <f>L105</f>
        <v>14.015305036101593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2.625384557707604</v>
      </c>
      <c r="K101" s="4" t="s">
        <v>252</v>
      </c>
      <c r="L101" s="76">
        <f>J104+J103+J102+J107+J106</f>
        <v>15.076903029784633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4.2110818396520617</v>
      </c>
      <c r="K102" s="4" t="s">
        <v>253</v>
      </c>
      <c r="L102" s="76">
        <f>J104+J103+J102+J113</f>
        <v>14.168804503879498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2.7100484984763034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3.036592326099071</v>
      </c>
      <c r="K104" s="4" t="s">
        <v>255</v>
      </c>
      <c r="L104" s="76">
        <f>J111+J103+J102+J107+J106</f>
        <v>14.923403562006728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14.015305036101593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2.619180365557197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2.6308589290951638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3.7506627916989062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2.5107795620010593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2.8830928583211657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2.5537014488363967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4.2110818396520617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2024-01-07T17:40:33Z</dcterms:modified>
</cp:coreProperties>
</file>