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DE330639-DFDA-4FA6-9ED4-1C66166CD785}" xr6:coauthVersionLast="47" xr6:coauthVersionMax="47" xr10:uidLastSave="{00000000-0000-0000-0000-000000000000}"/>
  <bookViews>
    <workbookView xWindow="-1212" yWindow="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6" l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 l="1"/>
  <c r="Y86" i="4" s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<sst xmlns="http://schemas.openxmlformats.org/spreadsheetml/2006/main" count="2044" uniqueCount="259">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</sst>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13.871026922292662</v>
      </c>
      <c r="L28" s="147">
        <v>14.001231646031453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13.325776901264934</v>
      </c>
      <c r="L29" s="147">
        <v>13.13456278366443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14.417360121046366</v>
      </c>
      <c r="J30" s="4">
        <v>13.325776901264934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14.22614600344586</v>
      </c>
      <c r="J31" s="4">
        <v>13.134562783664428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13.840525956770112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4.793143037915503E-11</v>
      </c>
      <c r="V44" s="215">
        <f t="shared" si="1"/>
        <v>3.7620572124500048E-11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1.3201050449740818E-10</v>
      </c>
      <c r="V45" s="215">
        <f t="shared" si="1"/>
        <v>1.8823338604844193E-10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1.733469848273995E-11</v>
      </c>
      <c r="T46" s="215">
        <f t="shared" si="1"/>
        <v>1.3201050449740818E-10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2.4751555448868336E-11</v>
      </c>
      <c r="T47" s="215">
        <f t="shared" si="1"/>
        <v>1.882333860484426E-10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4.793143037915503E-11</v>
      </c>
      <c r="V53" s="216">
        <f t="shared" si="2"/>
        <v>3.7620572124500048E-11</v>
      </c>
      <c r="W53" s="165">
        <f>N40</f>
        <v>2050</v>
      </c>
      <c r="X53" s="165">
        <f>SUM(S53:V53)</f>
        <v>9.1399909783524587E-11</v>
      </c>
      <c r="Y53" s="129">
        <f>W53/X53</f>
        <v>22428906164735.902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1.3201050449740818E-10</v>
      </c>
      <c r="V54" s="216">
        <f t="shared" si="2"/>
        <v>1.8823338604844193E-10</v>
      </c>
      <c r="W54" s="165">
        <f>N41</f>
        <v>2050</v>
      </c>
      <c r="X54" s="165">
        <f>SUM(S54:V54)</f>
        <v>3.2609179782571958E-10</v>
      </c>
      <c r="Y54" s="129">
        <f>W54/X54</f>
        <v>6286573332015.0137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1.733469848273995E-11</v>
      </c>
      <c r="T55" s="216">
        <f t="shared" si="2"/>
        <v>1.3201050449740818E-10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1.5519311026001764E-10</v>
      </c>
      <c r="Y55" s="129">
        <f>W55/X55</f>
        <v>6791538607829.1758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2.4751555448868336E-11</v>
      </c>
      <c r="T56" s="216">
        <f t="shared" si="2"/>
        <v>1.882333860484426E-10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2.1883284877718044E-10</v>
      </c>
      <c r="Y56" s="129">
        <f>W56/X56</f>
        <v>5063225225058.3535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4.7934161211477791E-11</v>
      </c>
      <c r="T58" s="165">
        <f>SUM(T53:T56)</f>
        <v>3.2609179782572031E-10</v>
      </c>
      <c r="U58" s="165">
        <f>SUM(U53:U56)</f>
        <v>1.8578984215643271E-10</v>
      </c>
      <c r="V58" s="165">
        <f>SUM(V53:V56)</f>
        <v>2.3170186545281148E-10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42766994314466.68</v>
      </c>
      <c r="T59" s="120">
        <f>T57/T58</f>
        <v>6286573332014.999</v>
      </c>
      <c r="U59" s="120">
        <f>U57/U58</f>
        <v>5673076567407.5186</v>
      </c>
      <c r="V59" s="120">
        <f>V57/V58</f>
        <v>4782007248127.4688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250.09741738970749</v>
      </c>
      <c r="T64" s="216">
        <f t="shared" si="3"/>
        <v>0</v>
      </c>
      <c r="U64" s="216">
        <f t="shared" si="3"/>
        <v>271.9186745263093</v>
      </c>
      <c r="V64" s="216">
        <f t="shared" si="3"/>
        <v>179.90184857806145</v>
      </c>
      <c r="W64" s="165">
        <f>W53</f>
        <v>2050</v>
      </c>
      <c r="X64" s="165">
        <f>SUM(S64:V64)</f>
        <v>701.91794049407827</v>
      </c>
      <c r="Y64" s="129">
        <f>W64/X64</f>
        <v>2.9205693169161773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36.763297953724013</v>
      </c>
      <c r="U65" s="216">
        <f t="shared" si="3"/>
        <v>748.90569971589116</v>
      </c>
      <c r="V65" s="216">
        <f t="shared" si="3"/>
        <v>900.1334164232253</v>
      </c>
      <c r="W65" s="165">
        <f>W54</f>
        <v>2050</v>
      </c>
      <c r="X65" s="165">
        <f>SUM(S65:V65)</f>
        <v>1685.8024140928405</v>
      </c>
      <c r="Y65" s="129">
        <f>W65/X65</f>
        <v>1.2160381209936399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741.35295145433361</v>
      </c>
      <c r="T66" s="216">
        <f t="shared" si="3"/>
        <v>829.8937171192523</v>
      </c>
      <c r="U66" s="216">
        <f t="shared" si="3"/>
        <v>33.175625757799537</v>
      </c>
      <c r="V66" s="216">
        <f t="shared" si="3"/>
        <v>0</v>
      </c>
      <c r="W66" s="165">
        <f>W55</f>
        <v>1054</v>
      </c>
      <c r="X66" s="165">
        <f>SUM(S66:V66)</f>
        <v>1604.4222943313853</v>
      </c>
      <c r="Y66" s="129">
        <f>W66/X66</f>
        <v>0.65693427704408458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1058.5496311559589</v>
      </c>
      <c r="T67" s="216">
        <f t="shared" si="3"/>
        <v>1183.3429849270235</v>
      </c>
      <c r="U67" s="216">
        <f t="shared" si="3"/>
        <v>0</v>
      </c>
      <c r="V67" s="216">
        <f t="shared" si="3"/>
        <v>27.964734998713368</v>
      </c>
      <c r="W67" s="165">
        <f>W56</f>
        <v>1108</v>
      </c>
      <c r="X67" s="165">
        <f>SUM(S67:V67)</f>
        <v>2269.8573510816959</v>
      </c>
      <c r="Y67" s="129">
        <f>W67/X67</f>
        <v>0.488136401819253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730.42684346835813</v>
      </c>
      <c r="T75" s="216">
        <f t="shared" si="4"/>
        <v>0</v>
      </c>
      <c r="U75" s="216">
        <f t="shared" si="4"/>
        <v>794.15733751805544</v>
      </c>
      <c r="V75" s="216">
        <f t="shared" si="4"/>
        <v>525.41581901358643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44.705571765175875</v>
      </c>
      <c r="U76" s="216">
        <f t="shared" si="4"/>
        <v>910.69787988393944</v>
      </c>
      <c r="V76" s="216">
        <f t="shared" si="4"/>
        <v>1094.5965483508846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487.02016519815101</v>
      </c>
      <c r="T77" s="216">
        <f t="shared" si="4"/>
        <v>545.18562907916407</v>
      </c>
      <c r="U77" s="216">
        <f t="shared" si="4"/>
        <v>21.794205722685149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516.71660809956722</v>
      </c>
      <c r="T78" s="216">
        <f t="shared" si="4"/>
        <v>577.6327867803318</v>
      </c>
      <c r="U78" s="216">
        <f t="shared" si="4"/>
        <v>0</v>
      </c>
      <c r="V78" s="216">
        <f t="shared" si="4"/>
        <v>13.650605120100876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1734.1636167660763</v>
      </c>
      <c r="T80" s="165">
        <f>SUM(T75:T78)</f>
        <v>1167.5239876246717</v>
      </c>
      <c r="U80" s="165">
        <f>SUM(U75:U78)</f>
        <v>1726.64942312468</v>
      </c>
      <c r="V80" s="165">
        <f>SUM(V75:V78)</f>
        <v>1633.662972484572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1.1821260578761914</v>
      </c>
      <c r="T81" s="120">
        <f>T79/T80</f>
        <v>1.7558525749614158</v>
      </c>
      <c r="U81" s="120">
        <f>U79/U80</f>
        <v>0.6104308065574765</v>
      </c>
      <c r="V81" s="120">
        <f>V79/V80</f>
        <v>0.67823046654163166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863.45660503620013</v>
      </c>
      <c r="T86" s="131">
        <f t="shared" si="5"/>
        <v>0</v>
      </c>
      <c r="U86" s="131">
        <f t="shared" si="5"/>
        <v>484.77810407468468</v>
      </c>
      <c r="V86" s="131">
        <f t="shared" si="5"/>
        <v>356.35301605793825</v>
      </c>
      <c r="W86" s="165">
        <f>W75</f>
        <v>2050</v>
      </c>
      <c r="X86" s="165">
        <f>SUM(S86:V86)</f>
        <v>1704.587725168823</v>
      </c>
      <c r="Y86" s="129">
        <f>W86/X86</f>
        <v>1.2026368427573695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78.496393299006428</v>
      </c>
      <c r="U87" s="131">
        <f t="shared" si="5"/>
        <v>555.91804134773702</v>
      </c>
      <c r="V87" s="131">
        <f t="shared" si="5"/>
        <v>742.38872766288011</v>
      </c>
      <c r="W87" s="165">
        <f>W76</f>
        <v>2050</v>
      </c>
      <c r="X87" s="165">
        <f>SUM(S87:V87)</f>
        <v>1376.8031623096235</v>
      </c>
      <c r="Y87" s="129">
        <f>W87/X87</f>
        <v>1.488956487114012</v>
      </c>
    </row>
    <row r="88" spans="17:25" ht="15.6" x14ac:dyDescent="0.3">
      <c r="Q88" s="128"/>
      <c r="R88" s="131">
        <v>3</v>
      </c>
      <c r="S88" s="131">
        <f t="shared" si="5"/>
        <v>575.71922799190179</v>
      </c>
      <c r="T88" s="131">
        <f t="shared" si="5"/>
        <v>957.26559065060951</v>
      </c>
      <c r="U88" s="131">
        <f t="shared" si="5"/>
        <v>13.303854577578266</v>
      </c>
      <c r="V88" s="131">
        <f t="shared" si="5"/>
        <v>0</v>
      </c>
      <c r="W88" s="165">
        <f>W77</f>
        <v>1054</v>
      </c>
      <c r="X88" s="165">
        <f>SUM(S88:V88)</f>
        <v>1546.2886732200895</v>
      </c>
      <c r="Y88" s="129">
        <f>W88/X88</f>
        <v>0.68163210288870812</v>
      </c>
    </row>
    <row r="89" spans="17:25" ht="15.6" x14ac:dyDescent="0.3">
      <c r="Q89" s="128"/>
      <c r="R89" s="131">
        <v>4</v>
      </c>
      <c r="S89" s="131">
        <f t="shared" si="5"/>
        <v>610.82416697189831</v>
      </c>
      <c r="T89" s="131">
        <f t="shared" si="5"/>
        <v>1014.2380160503841</v>
      </c>
      <c r="U89" s="131">
        <f t="shared" si="5"/>
        <v>0</v>
      </c>
      <c r="V89" s="131">
        <f t="shared" si="5"/>
        <v>9.2582562791816034</v>
      </c>
      <c r="W89" s="165">
        <f>W78</f>
        <v>1108</v>
      </c>
      <c r="X89" s="165">
        <f>SUM(S89:V89)</f>
        <v>1634.3204393014639</v>
      </c>
      <c r="Y89" s="129">
        <f>W89/X89</f>
        <v>0.67795762284755967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1038.4247253387327</v>
      </c>
      <c r="T97" s="131">
        <f t="shared" si="6"/>
        <v>0</v>
      </c>
      <c r="U97" s="131">
        <f t="shared" si="6"/>
        <v>583.01200852228226</v>
      </c>
      <c r="V97" s="131">
        <f t="shared" si="6"/>
        <v>428.56326613898506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116.87771401760848</v>
      </c>
      <c r="U98" s="131">
        <f t="shared" si="6"/>
        <v>827.73777396842854</v>
      </c>
      <c r="V98" s="131">
        <f t="shared" si="6"/>
        <v>1105.3845120139629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392.42870804958363</v>
      </c>
      <c r="T99" s="131">
        <f t="shared" si="6"/>
        <v>652.50295757817617</v>
      </c>
      <c r="U99" s="131">
        <f t="shared" si="6"/>
        <v>9.0683343722402387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414.11290021810908</v>
      </c>
      <c r="T100" s="131">
        <f t="shared" si="6"/>
        <v>687.61039436314343</v>
      </c>
      <c r="U100" s="131">
        <f t="shared" si="6"/>
        <v>0</v>
      </c>
      <c r="V100" s="131">
        <f t="shared" si="6"/>
        <v>6.2767054187474525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1844.9663336064255</v>
      </c>
      <c r="T102" s="165">
        <f>SUM(T97:T100)</f>
        <v>1456.9910659589282</v>
      </c>
      <c r="U102" s="165">
        <f>SUM(U97:U100)</f>
        <v>1419.8181168629512</v>
      </c>
      <c r="V102" s="165">
        <f>SUM(V97:V100)</f>
        <v>1540.2244835716954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1.1111313863341818</v>
      </c>
      <c r="T103" s="120">
        <f>T101/T102</f>
        <v>1.40700931384969</v>
      </c>
      <c r="U103" s="120">
        <f>U101/U102</f>
        <v>0.74234860612201781</v>
      </c>
      <c r="V103" s="120">
        <f>V101/V102</f>
        <v>0.71937565713188079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1153.8263046693182</v>
      </c>
      <c r="T108" s="131">
        <f t="shared" ref="T108:V108" si="7">T97*T$103</f>
        <v>0</v>
      </c>
      <c r="U108" s="131">
        <f t="shared" si="7"/>
        <v>432.79815187891421</v>
      </c>
      <c r="V108" s="131">
        <f t="shared" si="7"/>
        <v>308.2979812013175</v>
      </c>
      <c r="W108" s="165">
        <f>W97</f>
        <v>2050</v>
      </c>
      <c r="X108" s="165">
        <f>SUM(S108:V108)</f>
        <v>1894.92243774955</v>
      </c>
      <c r="Y108" s="129">
        <f>W108/X108</f>
        <v>1.0818384748426026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164.4480322042356</v>
      </c>
      <c r="U109" s="131">
        <f t="shared" si="8"/>
        <v>614.46998274000475</v>
      </c>
      <c r="V109" s="131">
        <f t="shared" si="8"/>
        <v>795.18670971344795</v>
      </c>
      <c r="W109" s="165">
        <f>W98</f>
        <v>2050</v>
      </c>
      <c r="X109" s="165">
        <f>SUM(S109:V109)</f>
        <v>1574.1047246576882</v>
      </c>
      <c r="Y109" s="129">
        <f>W109/X109</f>
        <v>1.3023275820773628</v>
      </c>
    </row>
    <row r="110" spans="17:25" ht="15.6" x14ac:dyDescent="0.3">
      <c r="Q110" s="70"/>
      <c r="R110" s="131">
        <v>3</v>
      </c>
      <c r="S110" s="131">
        <f t="shared" ref="S110:V110" si="9">S99*S$103</f>
        <v>436.03985441246579</v>
      </c>
      <c r="T110" s="131">
        <f t="shared" si="9"/>
        <v>918.07773862696297</v>
      </c>
      <c r="U110" s="131">
        <f t="shared" si="9"/>
        <v>6.731865381080925</v>
      </c>
      <c r="V110" s="131">
        <f t="shared" si="9"/>
        <v>0</v>
      </c>
      <c r="W110" s="165">
        <f>W99</f>
        <v>1054</v>
      </c>
      <c r="X110" s="165">
        <f>SUM(S110:V110)</f>
        <v>1360.8494584205098</v>
      </c>
      <c r="Y110" s="129">
        <f>W110/X110</f>
        <v>0.77451623578065776</v>
      </c>
    </row>
    <row r="111" spans="17:25" ht="15.6" x14ac:dyDescent="0.3">
      <c r="Q111" s="70"/>
      <c r="R111" s="131">
        <v>4</v>
      </c>
      <c r="S111" s="131">
        <f t="shared" ref="S111:V111" si="10">S100*S$103</f>
        <v>460.13384091821626</v>
      </c>
      <c r="T111" s="131">
        <f t="shared" si="10"/>
        <v>967.47422916880112</v>
      </c>
      <c r="U111" s="131">
        <f t="shared" si="10"/>
        <v>0</v>
      </c>
      <c r="V111" s="131">
        <f t="shared" si="10"/>
        <v>4.5153090852346853</v>
      </c>
      <c r="W111" s="165">
        <f>W100</f>
        <v>1108</v>
      </c>
      <c r="X111" s="165">
        <f>SUM(S111:V111)</f>
        <v>1432.1233791722523</v>
      </c>
      <c r="Y111" s="129">
        <f>W111/X111</f>
        <v>0.77367635785710642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2049.9999999999995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1.0000000000000002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13.840525956770112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4.793143037915503E-11</v>
      </c>
      <c r="H7" s="132">
        <f>'Trip Length Frequency'!V44</f>
        <v>3.7620572124500048E-11</v>
      </c>
      <c r="I7" s="120">
        <f>SUMPRODUCT(E18:H18,E7:H7)</f>
        <v>1.0419153145730796E-7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4.793143037915503E-11</v>
      </c>
      <c r="R7" s="132">
        <f t="shared" si="0"/>
        <v>3.7620572124500048E-11</v>
      </c>
      <c r="S7" s="120">
        <f>SUMPRODUCT(O18:R18,O7:R7)</f>
        <v>1.65711011158669E-7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4.793143037915503E-11</v>
      </c>
      <c r="AB7" s="132">
        <f t="shared" si="1"/>
        <v>3.7620572124500048E-11</v>
      </c>
      <c r="AC7" s="120">
        <f>SUMPRODUCT(Y18:AB18,Y7:AB7)</f>
        <v>1.65711011158669E-7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4.793143037915503E-11</v>
      </c>
      <c r="AL7" s="132">
        <f t="shared" si="2"/>
        <v>3.7620572124500048E-11</v>
      </c>
      <c r="AM7" s="120">
        <f>SUMPRODUCT(AI18:AL18,AI7:AL7)</f>
        <v>1.8774995728924198E-7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4.793143037915503E-11</v>
      </c>
      <c r="AV7" s="132">
        <f t="shared" si="3"/>
        <v>3.7620572124500048E-11</v>
      </c>
      <c r="AW7" s="120">
        <f>SUMPRODUCT(AS18:AV18,AS7:AV7)</f>
        <v>2.0003035037912842E-7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4.793143037915503E-11</v>
      </c>
      <c r="BF7" s="132">
        <f t="shared" si="4"/>
        <v>3.7620572124500048E-11</v>
      </c>
      <c r="BG7" s="120">
        <f>SUMPRODUCT(BC18:BF18,BC7:BF7)</f>
        <v>2.1323679278068886E-7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4.793143037915503E-11</v>
      </c>
      <c r="BP7" s="132">
        <f t="shared" si="5"/>
        <v>3.7620572124500048E-11</v>
      </c>
      <c r="BQ7" s="120">
        <f>SUMPRODUCT(BM18:BP18,BM7:BP7)</f>
        <v>2.412046966787293E-7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1.3201050449740818E-10</v>
      </c>
      <c r="H8" s="132">
        <f>'Trip Length Frequency'!V45</f>
        <v>1.8823338604844193E-10</v>
      </c>
      <c r="I8" s="120">
        <f>SUMPRODUCT(E18:H18,E8:H8)</f>
        <v>3.5968987340567439E-7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1.3201050449740818E-10</v>
      </c>
      <c r="R8" s="132">
        <f t="shared" si="0"/>
        <v>1.8823338604844193E-10</v>
      </c>
      <c r="S8" s="120">
        <f>SUMPRODUCT(O18:R18,O8:R8)</f>
        <v>5.9320621961441875E-7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1.3201050449740818E-10</v>
      </c>
      <c r="AB8" s="132">
        <f t="shared" si="1"/>
        <v>1.8823338604844193E-10</v>
      </c>
      <c r="AC8" s="120">
        <f>SUMPRODUCT(Y18:AB18,Y8:AB8)</f>
        <v>5.9320621961441875E-7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1.3201050449740818E-10</v>
      </c>
      <c r="AL8" s="132">
        <f t="shared" si="2"/>
        <v>1.8823338604844193E-10</v>
      </c>
      <c r="AM8" s="120">
        <f>SUMPRODUCT(AI18:AL18,AI8:AL8)</f>
        <v>6.7224494330021111E-7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1.3201050449740818E-10</v>
      </c>
      <c r="AV8" s="132">
        <f t="shared" si="3"/>
        <v>1.8823338604844193E-10</v>
      </c>
      <c r="AW8" s="120">
        <f>SUMPRODUCT(AS18:AV18,AS8:AV8)</f>
        <v>7.1628932738346257E-7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1.3201050449740818E-10</v>
      </c>
      <c r="BF8" s="132">
        <f t="shared" si="4"/>
        <v>1.8823338604844193E-10</v>
      </c>
      <c r="BG8" s="120">
        <f>SUMPRODUCT(BC18:BF18,BC8:BF8)</f>
        <v>7.63657114397921E-7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1.3201050449740818E-10</v>
      </c>
      <c r="BP8" s="132">
        <f t="shared" si="5"/>
        <v>1.8823338604844193E-10</v>
      </c>
      <c r="BQ8" s="120">
        <f>SUMPRODUCT(BM18:BP18,BM8:BP8)</f>
        <v>8.6390199776315714E-7</v>
      </c>
      <c r="BS8" s="129"/>
    </row>
    <row r="9" spans="2:71" x14ac:dyDescent="0.3">
      <c r="C9" s="128"/>
      <c r="D9" s="4" t="s">
        <v>13</v>
      </c>
      <c r="E9" s="132">
        <f>'Trip Length Frequency'!S46</f>
        <v>1.733469848273995E-11</v>
      </c>
      <c r="F9" s="132">
        <f>'Trip Length Frequency'!T46</f>
        <v>1.3201050449740818E-10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3.1232136038228613E-7</v>
      </c>
      <c r="K9" s="129"/>
      <c r="M9" s="128"/>
      <c r="N9" s="4" t="s">
        <v>13</v>
      </c>
      <c r="O9" s="132">
        <f t="shared" si="0"/>
        <v>1.733469848273995E-11</v>
      </c>
      <c r="P9" s="132">
        <f t="shared" si="0"/>
        <v>1.3201050449740818E-10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2.5316946335820123E-7</v>
      </c>
      <c r="U9" s="129"/>
      <c r="W9" s="128"/>
      <c r="X9" s="4" t="s">
        <v>13</v>
      </c>
      <c r="Y9" s="132">
        <f t="shared" si="1"/>
        <v>1.733469848273995E-11</v>
      </c>
      <c r="Z9" s="132">
        <f t="shared" si="1"/>
        <v>1.3201050449740818E-10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2.5316946335820123E-7</v>
      </c>
      <c r="AE9" s="129"/>
      <c r="AG9" s="128"/>
      <c r="AH9" s="4" t="s">
        <v>13</v>
      </c>
      <c r="AI9" s="132">
        <f t="shared" si="2"/>
        <v>1.733469848273995E-11</v>
      </c>
      <c r="AJ9" s="132">
        <f t="shared" si="2"/>
        <v>1.3201050449740818E-10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2.8716920474468317E-7</v>
      </c>
      <c r="AO9" s="129"/>
      <c r="AQ9" s="128"/>
      <c r="AR9" s="4" t="s">
        <v>13</v>
      </c>
      <c r="AS9" s="132">
        <f t="shared" si="3"/>
        <v>1.733469848273995E-11</v>
      </c>
      <c r="AT9" s="132">
        <f t="shared" si="3"/>
        <v>1.3201050449740818E-10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3.0615183911944623E-7</v>
      </c>
      <c r="AY9" s="129"/>
      <c r="BA9" s="128"/>
      <c r="BB9" s="4" t="s">
        <v>13</v>
      </c>
      <c r="BC9" s="132">
        <f t="shared" si="4"/>
        <v>1.733469848273995E-11</v>
      </c>
      <c r="BD9" s="132">
        <f t="shared" si="4"/>
        <v>1.3201050449740818E-10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3.2659326970807514E-7</v>
      </c>
      <c r="BI9" s="129"/>
      <c r="BK9" s="128"/>
      <c r="BL9" s="4" t="s">
        <v>13</v>
      </c>
      <c r="BM9" s="132">
        <f t="shared" si="5"/>
        <v>1.733469848273995E-11</v>
      </c>
      <c r="BN9" s="132">
        <f t="shared" si="5"/>
        <v>1.3201050449740818E-10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3.6970477389127071E-7</v>
      </c>
      <c r="BS9" s="129"/>
    </row>
    <row r="10" spans="2:71" x14ac:dyDescent="0.3">
      <c r="C10" s="128"/>
      <c r="D10" s="4" t="s">
        <v>14</v>
      </c>
      <c r="E10" s="132">
        <f>'Trip Length Frequency'!S47</f>
        <v>2.4751555448868336E-11</v>
      </c>
      <c r="F10" s="132">
        <f>'Trip Length Frequency'!T47</f>
        <v>1.882333860484426E-10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4.4309861133558284E-7</v>
      </c>
      <c r="K10" s="129"/>
      <c r="M10" s="128"/>
      <c r="N10" s="4" t="s">
        <v>14</v>
      </c>
      <c r="O10" s="132">
        <f t="shared" si="0"/>
        <v>2.4751555448868336E-11</v>
      </c>
      <c r="P10" s="132">
        <f t="shared" si="0"/>
        <v>1.882333860484426E-10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3.5530979586607602E-7</v>
      </c>
      <c r="U10" s="129"/>
      <c r="W10" s="128"/>
      <c r="X10" s="4" t="s">
        <v>14</v>
      </c>
      <c r="Y10" s="132">
        <f t="shared" si="1"/>
        <v>2.4751555448868336E-11</v>
      </c>
      <c r="Z10" s="132">
        <f t="shared" si="1"/>
        <v>1.882333860484426E-10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3.5530979586607602E-7</v>
      </c>
      <c r="AE10" s="129"/>
      <c r="AG10" s="128"/>
      <c r="AH10" s="4" t="s">
        <v>14</v>
      </c>
      <c r="AI10" s="132">
        <f t="shared" si="2"/>
        <v>2.4751555448868336E-11</v>
      </c>
      <c r="AJ10" s="132">
        <f t="shared" si="2"/>
        <v>1.882333860484426E-10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4.0304794987044179E-7</v>
      </c>
      <c r="AO10" s="129"/>
      <c r="AQ10" s="128"/>
      <c r="AR10" s="4" t="s">
        <v>14</v>
      </c>
      <c r="AS10" s="132">
        <f t="shared" si="3"/>
        <v>2.4751555448868336E-11</v>
      </c>
      <c r="AT10" s="132">
        <f t="shared" si="3"/>
        <v>1.882333860484426E-10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4.2970294220216137E-7</v>
      </c>
      <c r="AY10" s="129"/>
      <c r="BA10" s="128"/>
      <c r="BB10" s="4" t="s">
        <v>14</v>
      </c>
      <c r="BC10" s="132">
        <f t="shared" si="4"/>
        <v>2.4751555448868336E-11</v>
      </c>
      <c r="BD10" s="132">
        <f t="shared" si="4"/>
        <v>1.882333860484426E-10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4.5840775688137595E-7</v>
      </c>
      <c r="BI10" s="129"/>
      <c r="BK10" s="128"/>
      <c r="BL10" s="4" t="s">
        <v>14</v>
      </c>
      <c r="BM10" s="132">
        <f t="shared" si="5"/>
        <v>2.4751555448868336E-11</v>
      </c>
      <c r="BN10" s="132">
        <f t="shared" si="5"/>
        <v>1.882333860484426E-10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5.1893585313234006E-7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235.87166826241963</v>
      </c>
      <c r="F14" s="139">
        <f t="shared" si="6"/>
        <v>0</v>
      </c>
      <c r="G14" s="139">
        <f t="shared" si="6"/>
        <v>993.99097193110924</v>
      </c>
      <c r="H14" s="139">
        <f t="shared" si="6"/>
        <v>820.13735980647095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102.48249565975151</v>
      </c>
      <c r="P14" s="139">
        <f t="shared" si="7"/>
        <v>0</v>
      </c>
      <c r="Q14" s="139">
        <f t="shared" si="7"/>
        <v>1213.0348690206906</v>
      </c>
      <c r="R14" s="139">
        <f t="shared" si="7"/>
        <v>871.22918647083827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109.38079586468487</v>
      </c>
      <c r="Z14" s="139">
        <f t="shared" ref="Z14:AB14" si="8">$AC14*(Z$18*Z7*1)/$AC7</f>
        <v>0</v>
      </c>
      <c r="AA14" s="139">
        <f t="shared" si="8"/>
        <v>1294.6866538614759</v>
      </c>
      <c r="AB14" s="139">
        <f t="shared" si="8"/>
        <v>929.87335235385194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116.69496869105377</v>
      </c>
      <c r="AJ14" s="139">
        <f t="shared" ref="AJ14:AL14" si="9">$AM14*(AJ$18*AJ7*1)/$AM7</f>
        <v>0</v>
      </c>
      <c r="AK14" s="139">
        <f t="shared" si="9"/>
        <v>1382.0670144402864</v>
      </c>
      <c r="AL14" s="139">
        <f t="shared" si="9"/>
        <v>993.62205683092668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124.64684439707521</v>
      </c>
      <c r="AT14" s="139">
        <f t="shared" ref="AT14:AV14" si="10">$AW14*(AT$18*AT7*1)/$AW7</f>
        <v>0</v>
      </c>
      <c r="AU14" s="139">
        <f t="shared" si="10"/>
        <v>1476.3341973731071</v>
      </c>
      <c r="AV14" s="139">
        <f t="shared" si="10"/>
        <v>1061.958123025724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133.22201174791471</v>
      </c>
      <c r="BD14" s="139">
        <f t="shared" ref="BD14:BF14" si="11">$BG14*(BD$18*BD7*1)/$BG7</f>
        <v>0</v>
      </c>
      <c r="BE14" s="139">
        <f t="shared" si="11"/>
        <v>1577.7676845091614</v>
      </c>
      <c r="BF14" s="139">
        <f t="shared" si="11"/>
        <v>1135.5457388190789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142.46956117385676</v>
      </c>
      <c r="BN14" s="139">
        <f t="shared" ref="BN14:BP14" si="12">$BQ14*(BN$18*BN7*1)/$BQ7</f>
        <v>0</v>
      </c>
      <c r="BO14" s="139">
        <f t="shared" si="12"/>
        <v>1686.9145656259343</v>
      </c>
      <c r="BP14" s="139">
        <f t="shared" si="12"/>
        <v>1214.7894526195225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68.325054889532225</v>
      </c>
      <c r="G15" s="139">
        <f t="shared" si="6"/>
        <v>793.00285650758065</v>
      </c>
      <c r="H15" s="139">
        <f t="shared" si="6"/>
        <v>1188.672088602887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35.751736074340634</v>
      </c>
      <c r="Q15" s="139">
        <f t="shared" si="7"/>
        <v>933.2694673401752</v>
      </c>
      <c r="R15" s="139">
        <f t="shared" si="7"/>
        <v>1217.7253477367642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38.158256394719665</v>
      </c>
      <c r="AA15" s="139">
        <f t="shared" si="13"/>
        <v>996.08968767502404</v>
      </c>
      <c r="AB15" s="139">
        <f t="shared" si="13"/>
        <v>1299.6928580102688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40.798843634419377</v>
      </c>
      <c r="AK15" s="139">
        <f t="shared" si="14"/>
        <v>1063.0887099281065</v>
      </c>
      <c r="AL15" s="139">
        <f t="shared" si="14"/>
        <v>1388.4964863997404</v>
      </c>
      <c r="AM15" s="120">
        <v>2492.3840399622668</v>
      </c>
      <c r="AN15" s="165">
        <f>SUM(AI15:AL15)</f>
        <v>2492.3840399622663</v>
      </c>
      <c r="AO15" s="129">
        <f>AM15/AN15</f>
        <v>1.0000000000000002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43.620762341625159</v>
      </c>
      <c r="AU15" s="139">
        <f t="shared" si="15"/>
        <v>1135.4818493705664</v>
      </c>
      <c r="AV15" s="139">
        <f t="shared" si="15"/>
        <v>1483.8365530837143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46.662469365453248</v>
      </c>
      <c r="BE15" s="139">
        <f t="shared" si="16"/>
        <v>1213.3745951351109</v>
      </c>
      <c r="BF15" s="139">
        <f t="shared" si="16"/>
        <v>1586.4983705755906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49.941167568073951</v>
      </c>
      <c r="BO15" s="139">
        <f t="shared" si="17"/>
        <v>1297.1866520395615</v>
      </c>
      <c r="BP15" s="139">
        <f t="shared" si="17"/>
        <v>1697.0457598116782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119.9248202742541</v>
      </c>
      <c r="F16" s="139">
        <f t="shared" si="6"/>
        <v>913.27438097227082</v>
      </c>
      <c r="G16" s="139">
        <f t="shared" si="6"/>
        <v>20.800798753475124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101.20356586018494</v>
      </c>
      <c r="P16" s="139">
        <f t="shared" si="7"/>
        <v>962.47572543576689</v>
      </c>
      <c r="Q16" s="139">
        <f t="shared" si="7"/>
        <v>49.304173372959895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106.96680944754775</v>
      </c>
      <c r="Z16" s="139">
        <f t="shared" si="18"/>
        <v>1017.2858697766624</v>
      </c>
      <c r="AA16" s="139">
        <f t="shared" si="18"/>
        <v>52.111900142335763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112.9226717339676</v>
      </c>
      <c r="AJ16" s="139">
        <f t="shared" si="19"/>
        <v>1076.5067644024336</v>
      </c>
      <c r="AK16" s="139">
        <f t="shared" si="19"/>
        <v>55.045572099585456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119.45437911250538</v>
      </c>
      <c r="AT16" s="139">
        <f t="shared" si="20"/>
        <v>1139.9841727513453</v>
      </c>
      <c r="AU16" s="139">
        <f t="shared" si="20"/>
        <v>58.233077410140986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126.47969761990731</v>
      </c>
      <c r="BD16" s="139">
        <f t="shared" si="21"/>
        <v>1208.2060552043724</v>
      </c>
      <c r="BE16" s="139">
        <f t="shared" si="21"/>
        <v>61.652708787630011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134.03604997510976</v>
      </c>
      <c r="BN16" s="139">
        <f t="shared" si="22"/>
        <v>1281.5310781655162</v>
      </c>
      <c r="BO16" s="139">
        <f t="shared" si="22"/>
        <v>65.321612515063407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126.88074755436446</v>
      </c>
      <c r="F17" s="139">
        <f t="shared" si="6"/>
        <v>964.91684273553949</v>
      </c>
      <c r="G17" s="139">
        <f t="shared" si="6"/>
        <v>0</v>
      </c>
      <c r="H17" s="139">
        <f t="shared" si="6"/>
        <v>16.202409710096038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108.49174167767178</v>
      </c>
      <c r="P17" s="139">
        <f t="shared" si="7"/>
        <v>1030.3685895235112</v>
      </c>
      <c r="Q17" s="139">
        <f t="shared" si="7"/>
        <v>0</v>
      </c>
      <c r="R17" s="139">
        <f t="shared" si="7"/>
        <v>33.87290690454779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114.93571757142033</v>
      </c>
      <c r="Z17" s="139">
        <f t="shared" si="23"/>
        <v>1091.5683661138032</v>
      </c>
      <c r="AA17" s="139">
        <f t="shared" si="23"/>
        <v>0</v>
      </c>
      <c r="AB17" s="139">
        <f t="shared" si="23"/>
        <v>35.884822209517189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121.6077615736672</v>
      </c>
      <c r="AJ17" s="139">
        <f t="shared" si="24"/>
        <v>1157.7075679886127</v>
      </c>
      <c r="AK17" s="139">
        <f t="shared" si="24"/>
        <v>0</v>
      </c>
      <c r="AL17" s="139">
        <f t="shared" si="24"/>
        <v>38.02799695010475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128.93099326932966</v>
      </c>
      <c r="AT17" s="139">
        <f t="shared" si="25"/>
        <v>1228.7287906956024</v>
      </c>
      <c r="AU17" s="139">
        <f t="shared" si="25"/>
        <v>0</v>
      </c>
      <c r="AV17" s="139">
        <f t="shared" si="25"/>
        <v>40.341913658887442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136.81686830040488</v>
      </c>
      <c r="BD17" s="139">
        <f t="shared" si="26"/>
        <v>1305.154106752901</v>
      </c>
      <c r="BE17" s="139">
        <f t="shared" si="26"/>
        <v>0</v>
      </c>
      <c r="BF17" s="139">
        <f t="shared" si="26"/>
        <v>42.829337225876458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145.30858629383724</v>
      </c>
      <c r="BN17" s="139">
        <f t="shared" si="27"/>
        <v>1387.3970254160633</v>
      </c>
      <c r="BO17" s="139">
        <f t="shared" si="27"/>
        <v>0</v>
      </c>
      <c r="BP17" s="139">
        <f t="shared" si="27"/>
        <v>45.503339161771414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482.6772360910382</v>
      </c>
      <c r="F19" s="165">
        <f>SUM(F14:F17)</f>
        <v>1946.5162785973425</v>
      </c>
      <c r="G19" s="165">
        <f>SUM(G14:G17)</f>
        <v>1807.7946271921651</v>
      </c>
      <c r="H19" s="165">
        <f>SUM(H14:H17)</f>
        <v>2025.011858119454</v>
      </c>
      <c r="K19" s="129"/>
      <c r="M19" s="128"/>
      <c r="N19" s="120" t="s">
        <v>195</v>
      </c>
      <c r="O19" s="165">
        <f>SUM(O14:O17)</f>
        <v>312.17780319760823</v>
      </c>
      <c r="P19" s="165">
        <f>SUM(P14:P17)</f>
        <v>2028.5960510336188</v>
      </c>
      <c r="Q19" s="165">
        <f>SUM(Q14:Q17)</f>
        <v>2195.6085097338255</v>
      </c>
      <c r="R19" s="165">
        <f>SUM(R14:R17)</f>
        <v>2122.8274411121502</v>
      </c>
      <c r="U19" s="129"/>
      <c r="W19" s="128"/>
      <c r="X19" s="120" t="s">
        <v>195</v>
      </c>
      <c r="Y19" s="165">
        <f>SUM(Y14:Y17)</f>
        <v>331.28332288365294</v>
      </c>
      <c r="Z19" s="165">
        <f>SUM(Z14:Z17)</f>
        <v>2147.0124922851855</v>
      </c>
      <c r="AA19" s="165">
        <f>SUM(AA14:AA17)</f>
        <v>2342.8882416788356</v>
      </c>
      <c r="AB19" s="165">
        <f>SUM(AB14:AB17)</f>
        <v>2265.4510325736378</v>
      </c>
      <c r="AE19" s="129"/>
      <c r="AG19" s="128"/>
      <c r="AH19" s="120" t="s">
        <v>195</v>
      </c>
      <c r="AI19" s="165">
        <f>SUM(AI14:AI17)</f>
        <v>351.22540199868854</v>
      </c>
      <c r="AJ19" s="165">
        <f>SUM(AJ14:AJ17)</f>
        <v>2275.0131760254658</v>
      </c>
      <c r="AK19" s="165">
        <f>SUM(AK14:AK17)</f>
        <v>2500.2012964679784</v>
      </c>
      <c r="AL19" s="165">
        <f>SUM(AL14:AL17)</f>
        <v>2420.1465401807718</v>
      </c>
      <c r="AO19" s="129"/>
      <c r="AQ19" s="128"/>
      <c r="AR19" s="120" t="s">
        <v>195</v>
      </c>
      <c r="AS19" s="165">
        <f>SUM(AS14:AS17)</f>
        <v>373.03221677891025</v>
      </c>
      <c r="AT19" s="165">
        <f>SUM(AT14:AT17)</f>
        <v>2412.3337257885728</v>
      </c>
      <c r="AU19" s="165">
        <f>SUM(AU14:AU17)</f>
        <v>2670.0491241538148</v>
      </c>
      <c r="AV19" s="165">
        <f>SUM(AV14:AV17)</f>
        <v>2586.1365897683254</v>
      </c>
      <c r="AY19" s="129"/>
      <c r="BA19" s="128"/>
      <c r="BB19" s="120" t="s">
        <v>195</v>
      </c>
      <c r="BC19" s="165">
        <f>SUM(BC14:BC17)</f>
        <v>396.51857766822684</v>
      </c>
      <c r="BD19" s="165">
        <f>SUM(BD14:BD17)</f>
        <v>2560.0226313227267</v>
      </c>
      <c r="BE19" s="165">
        <f>SUM(BE14:BE17)</f>
        <v>2852.7949884319023</v>
      </c>
      <c r="BF19" s="165">
        <f>SUM(BF14:BF17)</f>
        <v>2764.8734466205456</v>
      </c>
      <c r="BI19" s="129"/>
      <c r="BK19" s="128"/>
      <c r="BL19" s="120" t="s">
        <v>195</v>
      </c>
      <c r="BM19" s="165">
        <f>SUM(BM14:BM17)</f>
        <v>421.81419744280379</v>
      </c>
      <c r="BN19" s="165">
        <f>SUM(BN14:BN17)</f>
        <v>2718.8692711496533</v>
      </c>
      <c r="BO19" s="165">
        <f>SUM(BO14:BO17)</f>
        <v>3049.4228301805592</v>
      </c>
      <c r="BP19" s="165">
        <f>SUM(BP14:BP17)</f>
        <v>2957.3385515929717</v>
      </c>
      <c r="BS19" s="129"/>
    </row>
    <row r="20" spans="3:71" x14ac:dyDescent="0.3">
      <c r="C20" s="128"/>
      <c r="D20" s="120" t="s">
        <v>194</v>
      </c>
      <c r="E20" s="120">
        <f>E18/E19</f>
        <v>4.2471445651796751</v>
      </c>
      <c r="F20" s="120">
        <f>F18/F19</f>
        <v>1.0531635530308678</v>
      </c>
      <c r="G20" s="120">
        <f>G18/G19</f>
        <v>0.58303082891503799</v>
      </c>
      <c r="H20" s="120">
        <f>H18/H19</f>
        <v>0.54715728974987554</v>
      </c>
      <c r="K20" s="129"/>
      <c r="M20" s="128"/>
      <c r="N20" s="120" t="s">
        <v>194</v>
      </c>
      <c r="O20" s="120">
        <f>O18/O19</f>
        <v>4.2540257230310683</v>
      </c>
      <c r="P20" s="120">
        <f>P18/P19</f>
        <v>0.81753871362374941</v>
      </c>
      <c r="Q20" s="120">
        <f>Q18/Q19</f>
        <v>0.87347586045125725</v>
      </c>
      <c r="R20" s="120">
        <f>R18/R19</f>
        <v>0.82669487300283806</v>
      </c>
      <c r="U20" s="129"/>
      <c r="W20" s="128"/>
      <c r="X20" s="120" t="s">
        <v>194</v>
      </c>
      <c r="Y20" s="120">
        <f>Y18/Y19</f>
        <v>4.0086907889062537</v>
      </c>
      <c r="Z20" s="120">
        <f>Z18/Z19</f>
        <v>0.77244813990767947</v>
      </c>
      <c r="AA20" s="120">
        <f>AA18/AA19</f>
        <v>0.81856701405424981</v>
      </c>
      <c r="AB20" s="120">
        <f>AB18/AB19</f>
        <v>0.77464952303271872</v>
      </c>
      <c r="AE20" s="129"/>
      <c r="AG20" s="128"/>
      <c r="AH20" s="120" t="s">
        <v>194</v>
      </c>
      <c r="AI20" s="120">
        <f>AI18/AI19</f>
        <v>4.2798704247397277</v>
      </c>
      <c r="AJ20" s="120">
        <f>AJ18/AJ19</f>
        <v>0.82713432167935064</v>
      </c>
      <c r="AK20" s="120">
        <f>AK18/AK19</f>
        <v>0.86875760952137249</v>
      </c>
      <c r="AL20" s="120">
        <f>AL18/AL19</f>
        <v>0.82208940219281934</v>
      </c>
      <c r="AO20" s="129"/>
      <c r="AQ20" s="128"/>
      <c r="AR20" s="120" t="s">
        <v>194</v>
      </c>
      <c r="AS20" s="120">
        <f>AS18/AS19</f>
        <v>4.2920929608516039</v>
      </c>
      <c r="AT20" s="120">
        <f>AT18/AT19</f>
        <v>0.83173048512907122</v>
      </c>
      <c r="AU20" s="120">
        <f>AU18/AU19</f>
        <v>0.86652219110384998</v>
      </c>
      <c r="AV20" s="120">
        <f>AV18/AV19</f>
        <v>0.81990811916547535</v>
      </c>
      <c r="AY20" s="129"/>
      <c r="BA20" s="128"/>
      <c r="BB20" s="120" t="s">
        <v>194</v>
      </c>
      <c r="BC20" s="120">
        <f>BC18/BC19</f>
        <v>4.3038538686402843</v>
      </c>
      <c r="BD20" s="120">
        <f>BD18/BD19</f>
        <v>0.83619052589635323</v>
      </c>
      <c r="BE20" s="120">
        <f>BE18/BE19</f>
        <v>0.86436595254229087</v>
      </c>
      <c r="BF20" s="120">
        <f>BF18/BF19</f>
        <v>0.81780455606236313</v>
      </c>
      <c r="BI20" s="129"/>
      <c r="BK20" s="128"/>
      <c r="BL20" s="120" t="s">
        <v>194</v>
      </c>
      <c r="BM20" s="120">
        <f>BM18/BM19</f>
        <v>4.5763239831719336</v>
      </c>
      <c r="BN20" s="120">
        <f>BN18/BN19</f>
        <v>0.89138424326731436</v>
      </c>
      <c r="BO20" s="120">
        <f>BO18/BO19</f>
        <v>0.9144740771209382</v>
      </c>
      <c r="BP20" s="120">
        <f>BP18/BP19</f>
        <v>0.86514901870705019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1001.7810739405988</v>
      </c>
      <c r="F25" s="139">
        <f t="shared" si="28"/>
        <v>0</v>
      </c>
      <c r="G25" s="139">
        <f t="shared" si="28"/>
        <v>579.5273802990589</v>
      </c>
      <c r="H25" s="139">
        <f t="shared" si="28"/>
        <v>448.74413501432718</v>
      </c>
      <c r="I25" s="120">
        <f>I14</f>
        <v>2050</v>
      </c>
      <c r="J25" s="165">
        <f>SUM(E25:H25)</f>
        <v>2030.0525892539849</v>
      </c>
      <c r="K25" s="129">
        <f>I25/J25</f>
        <v>1.0098260561581538</v>
      </c>
      <c r="M25" s="128"/>
      <c r="N25" s="4" t="s">
        <v>11</v>
      </c>
      <c r="O25" s="139">
        <f t="shared" ref="O25:R28" si="29">O14*O$20</f>
        <v>435.96317269700273</v>
      </c>
      <c r="P25" s="139">
        <f t="shared" si="29"/>
        <v>0</v>
      </c>
      <c r="Q25" s="139">
        <f t="shared" si="29"/>
        <v>1059.556675975226</v>
      </c>
      <c r="R25" s="139">
        <f t="shared" si="29"/>
        <v>720.24070166587558</v>
      </c>
      <c r="S25" s="120">
        <f>S14</f>
        <v>2186.7465511512801</v>
      </c>
      <c r="T25" s="165">
        <f>SUM(O25:R25)</f>
        <v>2215.7605503381046</v>
      </c>
      <c r="U25" s="129">
        <f>S25/T25</f>
        <v>0.98690562516676394</v>
      </c>
      <c r="W25" s="128"/>
      <c r="X25" s="4" t="s">
        <v>11</v>
      </c>
      <c r="Y25" s="139">
        <f>Y14*Y$20</f>
        <v>438.47378886599751</v>
      </c>
      <c r="Z25" s="139">
        <f t="shared" ref="Z25:AB25" si="30">Z14*Z$20</f>
        <v>0</v>
      </c>
      <c r="AA25" s="139">
        <f t="shared" si="30"/>
        <v>1059.7877883872764</v>
      </c>
      <c r="AB25" s="139">
        <f t="shared" si="30"/>
        <v>720.32594888174663</v>
      </c>
      <c r="AC25" s="120">
        <f>AC14</f>
        <v>2333.9408020800124</v>
      </c>
      <c r="AD25" s="165">
        <f>SUM(Y25:AB25)</f>
        <v>2218.5875261350202</v>
      </c>
      <c r="AE25" s="129">
        <f>AC25/AD25</f>
        <v>1.0519940162766299</v>
      </c>
      <c r="AG25" s="128"/>
      <c r="AH25" s="4" t="s">
        <v>11</v>
      </c>
      <c r="AI25" s="139">
        <f t="shared" ref="AI25:AL28" si="31">AI14*AI$20</f>
        <v>499.43934521676954</v>
      </c>
      <c r="AJ25" s="139">
        <f t="shared" si="31"/>
        <v>0</v>
      </c>
      <c r="AK25" s="139">
        <f t="shared" si="31"/>
        <v>1200.6812356634834</v>
      </c>
      <c r="AL25" s="139">
        <f t="shared" si="31"/>
        <v>816.84616270573611</v>
      </c>
      <c r="AM25" s="120">
        <f>AM14</f>
        <v>2492.3840399622668</v>
      </c>
      <c r="AN25" s="165">
        <f>SUM(AI25:AL25)</f>
        <v>2516.9667435859892</v>
      </c>
      <c r="AO25" s="129">
        <f>AM25/AN25</f>
        <v>0.9902332028476869</v>
      </c>
      <c r="AQ25" s="128"/>
      <c r="AR25" s="4" t="s">
        <v>11</v>
      </c>
      <c r="AS25" s="139">
        <f t="shared" ref="AS25:AV28" si="32">AS14*AS$20</f>
        <v>534.99584342905166</v>
      </c>
      <c r="AT25" s="139">
        <f t="shared" si="32"/>
        <v>0</v>
      </c>
      <c r="AU25" s="139">
        <f t="shared" si="32"/>
        <v>1279.2763435092886</v>
      </c>
      <c r="AV25" s="139">
        <f t="shared" si="32"/>
        <v>870.70808728251984</v>
      </c>
      <c r="AW25" s="120">
        <f>AW14</f>
        <v>2662.939164795906</v>
      </c>
      <c r="AX25" s="165">
        <f>SUM(AS25:AV25)</f>
        <v>2684.9802742208603</v>
      </c>
      <c r="AY25" s="129">
        <f>AW25/AX25</f>
        <v>0.99179096038932713</v>
      </c>
      <c r="BA25" s="128"/>
      <c r="BB25" s="4" t="s">
        <v>11</v>
      </c>
      <c r="BC25" s="139">
        <f t="shared" ref="BC25:BF28" si="33">BC14*BC$20</f>
        <v>573.36807064930406</v>
      </c>
      <c r="BD25" s="139">
        <f t="shared" si="33"/>
        <v>0</v>
      </c>
      <c r="BE25" s="139">
        <f t="shared" si="33"/>
        <v>1363.7686675112059</v>
      </c>
      <c r="BF25" s="139">
        <f t="shared" si="33"/>
        <v>928.65447882344495</v>
      </c>
      <c r="BG25" s="120">
        <f>BG14</f>
        <v>2846.535435076155</v>
      </c>
      <c r="BH25" s="165">
        <f>SUM(BC25:BF25)</f>
        <v>2865.7912169839551</v>
      </c>
      <c r="BI25" s="129">
        <f>BG25/BH25</f>
        <v>0.99328081480825192</v>
      </c>
      <c r="BK25" s="128"/>
      <c r="BL25" s="4" t="s">
        <v>11</v>
      </c>
      <c r="BM25" s="139">
        <f t="shared" ref="BM25:BP28" si="34">BM14*BM$20</f>
        <v>651.98686967190167</v>
      </c>
      <c r="BN25" s="139">
        <f t="shared" si="34"/>
        <v>0</v>
      </c>
      <c r="BO25" s="139">
        <f t="shared" si="34"/>
        <v>1542.6396405826447</v>
      </c>
      <c r="BP25" s="139">
        <f t="shared" si="34"/>
        <v>1050.9739028694546</v>
      </c>
      <c r="BQ25" s="120">
        <f>BQ14</f>
        <v>3044.1735794193137</v>
      </c>
      <c r="BR25" s="165">
        <f>SUM(BM25:BP25)</f>
        <v>3245.6004131240006</v>
      </c>
      <c r="BS25" s="129">
        <f>BQ25/BR25</f>
        <v>0.93793849887059666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71.957457568488834</v>
      </c>
      <c r="G26" s="139">
        <f t="shared" si="28"/>
        <v>462.34511276160765</v>
      </c>
      <c r="H26" s="139">
        <f t="shared" si="28"/>
        <v>650.39059840127959</v>
      </c>
      <c r="I26" s="120">
        <f>I15</f>
        <v>2050</v>
      </c>
      <c r="J26" s="165">
        <f>SUM(E26:H26)</f>
        <v>1184.6931687313761</v>
      </c>
      <c r="K26" s="129">
        <f>I26/J26</f>
        <v>1.7304058587551696</v>
      </c>
      <c r="M26" s="128"/>
      <c r="N26" s="4" t="s">
        <v>12</v>
      </c>
      <c r="O26" s="139">
        <f t="shared" si="29"/>
        <v>0</v>
      </c>
      <c r="P26" s="139">
        <f t="shared" si="29"/>
        <v>29.22842832003224</v>
      </c>
      <c r="Q26" s="139">
        <f t="shared" si="29"/>
        <v>815.188351017846</v>
      </c>
      <c r="R26" s="139">
        <f t="shared" si="29"/>
        <v>1006.6873016995811</v>
      </c>
      <c r="S26" s="120">
        <f>S15</f>
        <v>2186.7465511512801</v>
      </c>
      <c r="T26" s="165">
        <f>SUM(O26:R26)</f>
        <v>1851.1040810374593</v>
      </c>
      <c r="U26" s="129">
        <f>S26/T26</f>
        <v>1.1813201502563315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29.475274174221521</v>
      </c>
      <c r="AA26" s="139">
        <f t="shared" si="35"/>
        <v>815.3661613703747</v>
      </c>
      <c r="AB26" s="139">
        <f t="shared" si="35"/>
        <v>1006.8064525466857</v>
      </c>
      <c r="AC26" s="120">
        <f>AC15</f>
        <v>2333.9408020800124</v>
      </c>
      <c r="AD26" s="165">
        <f>SUM(Y26:AB26)</f>
        <v>1851.6478880912819</v>
      </c>
      <c r="AE26" s="129">
        <f>AC26/AD26</f>
        <v>1.2604668614862238</v>
      </c>
      <c r="AG26" s="128"/>
      <c r="AH26" s="4" t="s">
        <v>12</v>
      </c>
      <c r="AI26" s="139">
        <f t="shared" si="31"/>
        <v>0</v>
      </c>
      <c r="AJ26" s="139">
        <f t="shared" si="31"/>
        <v>33.746123854857366</v>
      </c>
      <c r="AK26" s="139">
        <f t="shared" si="31"/>
        <v>923.56640634630151</v>
      </c>
      <c r="AL26" s="139">
        <f t="shared" si="31"/>
        <v>1141.4682464511927</v>
      </c>
      <c r="AM26" s="120">
        <f>AM15</f>
        <v>2492.3840399622668</v>
      </c>
      <c r="AN26" s="165">
        <f>SUM(AI26:AL26)</f>
        <v>2098.7807766523515</v>
      </c>
      <c r="AO26" s="129">
        <f>AM26/AN26</f>
        <v>1.1875390072600769</v>
      </c>
      <c r="AQ26" s="128"/>
      <c r="AR26" s="4" t="s">
        <v>12</v>
      </c>
      <c r="AS26" s="139">
        <f t="shared" si="32"/>
        <v>0</v>
      </c>
      <c r="AT26" s="139">
        <f t="shared" si="32"/>
        <v>36.280717824099817</v>
      </c>
      <c r="AU26" s="139">
        <f t="shared" si="32"/>
        <v>983.92022007523485</v>
      </c>
      <c r="AV26" s="139">
        <f t="shared" si="32"/>
        <v>1216.6096373878502</v>
      </c>
      <c r="AW26" s="120">
        <f>AW15</f>
        <v>2662.939164795906</v>
      </c>
      <c r="AX26" s="165">
        <f>SUM(AS26:AV26)</f>
        <v>2236.8105752871847</v>
      </c>
      <c r="AY26" s="129">
        <f>AW26/AX26</f>
        <v>1.1905072312410765</v>
      </c>
      <c r="BA26" s="128"/>
      <c r="BB26" s="4" t="s">
        <v>12</v>
      </c>
      <c r="BC26" s="139">
        <f t="shared" si="33"/>
        <v>0</v>
      </c>
      <c r="BD26" s="139">
        <f t="shared" si="33"/>
        <v>39.018714798320822</v>
      </c>
      <c r="BE26" s="139">
        <f t="shared" si="33"/>
        <v>1048.7996877145767</v>
      </c>
      <c r="BF26" s="139">
        <f t="shared" si="33"/>
        <v>1297.4455956422332</v>
      </c>
      <c r="BG26" s="120">
        <f>BG15</f>
        <v>2846.535435076155</v>
      </c>
      <c r="BH26" s="165">
        <f>SUM(BC26:BF26)</f>
        <v>2385.263998155131</v>
      </c>
      <c r="BI26" s="129">
        <f>BG26/BH26</f>
        <v>1.1933838087850199</v>
      </c>
      <c r="BK26" s="128"/>
      <c r="BL26" s="4" t="s">
        <v>12</v>
      </c>
      <c r="BM26" s="139">
        <f t="shared" si="34"/>
        <v>0</v>
      </c>
      <c r="BN26" s="139">
        <f t="shared" si="34"/>
        <v>44.516769860553744</v>
      </c>
      <c r="BO26" s="139">
        <f t="shared" si="34"/>
        <v>1186.2435664774775</v>
      </c>
      <c r="BP26" s="139">
        <f t="shared" si="34"/>
        <v>1468.1974738020338</v>
      </c>
      <c r="BQ26" s="120">
        <f>BQ15</f>
        <v>3044.1735794193137</v>
      </c>
      <c r="BR26" s="165">
        <f>SUM(BM26:BP26)</f>
        <v>2698.9578101400648</v>
      </c>
      <c r="BS26" s="129">
        <f>BQ26/BR26</f>
        <v>1.1279070639719757</v>
      </c>
    </row>
    <row r="27" spans="3:71" x14ac:dyDescent="0.3">
      <c r="C27" s="128"/>
      <c r="D27" s="4" t="s">
        <v>13</v>
      </c>
      <c r="E27" s="139">
        <f t="shared" si="28"/>
        <v>509.33804865794764</v>
      </c>
      <c r="F27" s="139">
        <f t="shared" si="28"/>
        <v>961.82729195682316</v>
      </c>
      <c r="G27" s="139">
        <f t="shared" si="28"/>
        <v>12.127506939333491</v>
      </c>
      <c r="H27" s="139">
        <f t="shared" si="28"/>
        <v>0</v>
      </c>
      <c r="I27" s="120">
        <f>I16</f>
        <v>1054</v>
      </c>
      <c r="J27" s="165">
        <f>SUM(E27:H27)</f>
        <v>1483.2928475541041</v>
      </c>
      <c r="K27" s="129">
        <f>I27/J27</f>
        <v>0.71058119220220584</v>
      </c>
      <c r="M27" s="128"/>
      <c r="N27" s="4" t="s">
        <v>13</v>
      </c>
      <c r="O27" s="139">
        <f t="shared" si="29"/>
        <v>430.52257243169555</v>
      </c>
      <c r="P27" s="139">
        <f t="shared" si="29"/>
        <v>786.86116646684195</v>
      </c>
      <c r="Q27" s="139">
        <f t="shared" si="29"/>
        <v>43.06600526078411</v>
      </c>
      <c r="R27" s="139">
        <f t="shared" si="29"/>
        <v>0</v>
      </c>
      <c r="S27" s="120">
        <f>S16</f>
        <v>1112.9834646689119</v>
      </c>
      <c r="T27" s="165">
        <f>SUM(O27:R27)</f>
        <v>1260.4497441593217</v>
      </c>
      <c r="U27" s="129">
        <f>S27/T27</f>
        <v>0.88300503040780498</v>
      </c>
      <c r="W27" s="128"/>
      <c r="X27" s="4" t="s">
        <v>13</v>
      </c>
      <c r="Y27" s="139">
        <f t="shared" ref="Y27:AB27" si="36">Y16*Y$20</f>
        <v>428.79686375107508</v>
      </c>
      <c r="Z27" s="139">
        <f t="shared" si="36"/>
        <v>785.80057786334874</v>
      </c>
      <c r="AA27" s="139">
        <f t="shared" si="36"/>
        <v>42.657082496205021</v>
      </c>
      <c r="AB27" s="139">
        <f t="shared" si="36"/>
        <v>0</v>
      </c>
      <c r="AC27" s="120">
        <f>AC16</f>
        <v>1176.364579366546</v>
      </c>
      <c r="AD27" s="165">
        <f>SUM(Y27:AB27)</f>
        <v>1257.2545241106288</v>
      </c>
      <c r="AE27" s="129">
        <f>AC27/AD27</f>
        <v>0.93566144070843271</v>
      </c>
      <c r="AG27" s="128"/>
      <c r="AH27" s="4" t="s">
        <v>13</v>
      </c>
      <c r="AI27" s="139">
        <f t="shared" si="31"/>
        <v>483.29440303680076</v>
      </c>
      <c r="AJ27" s="139">
        <f t="shared" si="31"/>
        <v>890.41569235723944</v>
      </c>
      <c r="AK27" s="139">
        <f t="shared" si="31"/>
        <v>47.821259631972218</v>
      </c>
      <c r="AL27" s="139">
        <f t="shared" si="31"/>
        <v>0</v>
      </c>
      <c r="AM27" s="120">
        <f>AM16</f>
        <v>1244.4750082359867</v>
      </c>
      <c r="AN27" s="165">
        <f>SUM(AI27:AL27)</f>
        <v>1421.5313550260125</v>
      </c>
      <c r="AO27" s="129">
        <f>AM27/AN27</f>
        <v>0.87544675243073633</v>
      </c>
      <c r="AQ27" s="128"/>
      <c r="AR27" s="4" t="s">
        <v>13</v>
      </c>
      <c r="AS27" s="139">
        <f t="shared" si="32"/>
        <v>512.70929973168325</v>
      </c>
      <c r="AT27" s="139">
        <f t="shared" si="32"/>
        <v>948.1595890419394</v>
      </c>
      <c r="AU27" s="139">
        <f t="shared" si="32"/>
        <v>50.460253832155473</v>
      </c>
      <c r="AV27" s="139">
        <f t="shared" si="32"/>
        <v>0</v>
      </c>
      <c r="AW27" s="120">
        <f>AW16</f>
        <v>1317.6716292739918</v>
      </c>
      <c r="AX27" s="165">
        <f>SUM(AS27:AV27)</f>
        <v>1511.3291426057781</v>
      </c>
      <c r="AY27" s="129">
        <f>AW27/AX27</f>
        <v>0.87186278099693815</v>
      </c>
      <c r="BA27" s="128"/>
      <c r="BB27" s="4" t="s">
        <v>13</v>
      </c>
      <c r="BC27" s="139">
        <f t="shared" si="33"/>
        <v>544.35013590589142</v>
      </c>
      <c r="BD27" s="139">
        <f t="shared" si="33"/>
        <v>1010.2904566925025</v>
      </c>
      <c r="BE27" s="139">
        <f t="shared" si="33"/>
        <v>53.290502358032285</v>
      </c>
      <c r="BF27" s="139">
        <f t="shared" si="33"/>
        <v>0</v>
      </c>
      <c r="BG27" s="120">
        <f>BG16</f>
        <v>1396.3384616119097</v>
      </c>
      <c r="BH27" s="165">
        <f>SUM(BC27:BF27)</f>
        <v>1607.9310949564263</v>
      </c>
      <c r="BI27" s="129">
        <f>BG27/BH27</f>
        <v>0.86840690250458119</v>
      </c>
      <c r="BK27" s="128"/>
      <c r="BL27" s="4" t="s">
        <v>13</v>
      </c>
      <c r="BM27" s="139">
        <f t="shared" si="34"/>
        <v>613.39239011072664</v>
      </c>
      <c r="BN27" s="139">
        <f t="shared" si="34"/>
        <v>1142.3366103341141</v>
      </c>
      <c r="BO27" s="139">
        <f t="shared" si="34"/>
        <v>59.734921320764137</v>
      </c>
      <c r="BP27" s="139">
        <f t="shared" si="34"/>
        <v>0</v>
      </c>
      <c r="BQ27" s="120">
        <f>BQ16</f>
        <v>1480.8887406556896</v>
      </c>
      <c r="BR27" s="165">
        <f>SUM(BM27:BP27)</f>
        <v>1815.4639217656049</v>
      </c>
      <c r="BS27" s="129">
        <f>BQ27/BR27</f>
        <v>0.81570816302175331</v>
      </c>
    </row>
    <row r="28" spans="3:71" x14ac:dyDescent="0.3">
      <c r="C28" s="128"/>
      <c r="D28" s="4" t="s">
        <v>14</v>
      </c>
      <c r="E28" s="139">
        <f t="shared" si="28"/>
        <v>538.8808774014534</v>
      </c>
      <c r="F28" s="139">
        <f t="shared" si="28"/>
        <v>1016.2152504746879</v>
      </c>
      <c r="G28" s="139">
        <f t="shared" si="28"/>
        <v>0</v>
      </c>
      <c r="H28" s="139">
        <f t="shared" si="28"/>
        <v>8.8652665843932148</v>
      </c>
      <c r="I28" s="120">
        <f>I17</f>
        <v>1108</v>
      </c>
      <c r="J28" s="165">
        <f>SUM(E28:H28)</f>
        <v>1563.9613944605344</v>
      </c>
      <c r="K28" s="129">
        <f>I28/J28</f>
        <v>0.70845738515316004</v>
      </c>
      <c r="M28" s="128"/>
      <c r="N28" s="4" t="s">
        <v>14</v>
      </c>
      <c r="O28" s="139">
        <f t="shared" si="29"/>
        <v>461.52665983325761</v>
      </c>
      <c r="P28" s="139">
        <f t="shared" si="29"/>
        <v>842.36621123736847</v>
      </c>
      <c r="Q28" s="139">
        <f t="shared" si="29"/>
        <v>0</v>
      </c>
      <c r="R28" s="139">
        <f t="shared" si="29"/>
        <v>28.00255847169209</v>
      </c>
      <c r="S28" s="120">
        <f>S17</f>
        <v>1172.7332381057306</v>
      </c>
      <c r="T28" s="165">
        <f>SUM(O28:R28)</f>
        <v>1331.8954295423182</v>
      </c>
      <c r="U28" s="129">
        <f>S28/T28</f>
        <v>0.88049948373853881</v>
      </c>
      <c r="W28" s="128"/>
      <c r="X28" s="4" t="s">
        <v>14</v>
      </c>
      <c r="Y28" s="139">
        <f t="shared" ref="Y28:AB28" si="37">Y17*Y$20</f>
        <v>460.74175234488331</v>
      </c>
      <c r="Z28" s="139">
        <f t="shared" si="37"/>
        <v>843.1799539866721</v>
      </c>
      <c r="AA28" s="139">
        <f t="shared" si="37"/>
        <v>0</v>
      </c>
      <c r="AB28" s="139">
        <f t="shared" si="37"/>
        <v>27.798160408716402</v>
      </c>
      <c r="AC28" s="120">
        <f>AC17</f>
        <v>1242.3889058947407</v>
      </c>
      <c r="AD28" s="165">
        <f>SUM(Y28:AB28)</f>
        <v>1331.719866740272</v>
      </c>
      <c r="AE28" s="129">
        <f>AC28/AD28</f>
        <v>0.93292060659559595</v>
      </c>
      <c r="AG28" s="128"/>
      <c r="AH28" s="4" t="s">
        <v>14</v>
      </c>
      <c r="AI28" s="139">
        <f t="shared" si="31"/>
        <v>520.46546217793855</v>
      </c>
      <c r="AJ28" s="139">
        <f t="shared" si="31"/>
        <v>957.57966395131189</v>
      </c>
      <c r="AK28" s="139">
        <f t="shared" si="31"/>
        <v>0</v>
      </c>
      <c r="AL28" s="139">
        <f t="shared" si="31"/>
        <v>31.26241327930197</v>
      </c>
      <c r="AM28" s="120">
        <f>AM17</f>
        <v>1317.3433265123847</v>
      </c>
      <c r="AN28" s="165">
        <f>SUM(AI28:AL28)</f>
        <v>1509.3075394085524</v>
      </c>
      <c r="AO28" s="129">
        <f>AM28/AN28</f>
        <v>0.87281305639578788</v>
      </c>
      <c r="AQ28" s="128"/>
      <c r="AR28" s="4" t="s">
        <v>14</v>
      </c>
      <c r="AS28" s="139">
        <f t="shared" si="32"/>
        <v>553.38380864689532</v>
      </c>
      <c r="AT28" s="139">
        <f t="shared" si="32"/>
        <v>1021.9711931773104</v>
      </c>
      <c r="AU28" s="139">
        <f t="shared" si="32"/>
        <v>0</v>
      </c>
      <c r="AV28" s="139">
        <f t="shared" si="32"/>
        <v>33.076662551594403</v>
      </c>
      <c r="AW28" s="120">
        <f>AW17</f>
        <v>1398.0016976238194</v>
      </c>
      <c r="AX28" s="165">
        <f>SUM(AS28:AV28)</f>
        <v>1608.4316643758002</v>
      </c>
      <c r="AY28" s="129">
        <f>AW28/AX28</f>
        <v>0.86917071367552046</v>
      </c>
      <c r="BA28" s="128"/>
      <c r="BB28" s="4" t="s">
        <v>14</v>
      </c>
      <c r="BC28" s="139">
        <f t="shared" si="33"/>
        <v>588.83980792994578</v>
      </c>
      <c r="BD28" s="139">
        <f t="shared" si="33"/>
        <v>1091.3574989014935</v>
      </c>
      <c r="BE28" s="139">
        <f t="shared" si="33"/>
        <v>0</v>
      </c>
      <c r="BF28" s="139">
        <f t="shared" si="33"/>
        <v>35.026027116453143</v>
      </c>
      <c r="BG28" s="120">
        <f>BG17</f>
        <v>1484.8003122791824</v>
      </c>
      <c r="BH28" s="165">
        <f>SUM(BC28:BF28)</f>
        <v>1715.2233339478923</v>
      </c>
      <c r="BI28" s="129">
        <f>BG28/BH28</f>
        <v>0.86566004723224566</v>
      </c>
      <c r="BK28" s="128"/>
      <c r="BL28" s="4" t="s">
        <v>14</v>
      </c>
      <c r="BM28" s="139">
        <f t="shared" si="34"/>
        <v>664.97916841729591</v>
      </c>
      <c r="BN28" s="139">
        <f t="shared" si="34"/>
        <v>1236.7038476118205</v>
      </c>
      <c r="BO28" s="139">
        <f t="shared" si="34"/>
        <v>0</v>
      </c>
      <c r="BP28" s="139">
        <f t="shared" si="34"/>
        <v>39.367169223700628</v>
      </c>
      <c r="BQ28" s="120">
        <f>BQ17</f>
        <v>1578.2089508716722</v>
      </c>
      <c r="BR28" s="165">
        <f>SUM(BM28:BP28)</f>
        <v>1941.0501852528171</v>
      </c>
      <c r="BS28" s="129">
        <f>BQ28/BR28</f>
        <v>0.81306962739148048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2006.4115000433496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1706.5580144851415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0.99999999999999989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0.99999999999999978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1011.6246310313148</v>
      </c>
      <c r="F36" s="139">
        <f t="shared" si="38"/>
        <v>0</v>
      </c>
      <c r="G36" s="139">
        <f t="shared" si="38"/>
        <v>585.22184888306526</v>
      </c>
      <c r="H36" s="139">
        <f t="shared" si="38"/>
        <v>453.15352008562013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430.25450750022134</v>
      </c>
      <c r="P36" s="139">
        <f t="shared" ref="P36:R36" si="39">P25*$U25</f>
        <v>0</v>
      </c>
      <c r="Q36" s="139">
        <f t="shared" si="39"/>
        <v>1045.6824437029488</v>
      </c>
      <c r="R36" s="139">
        <f t="shared" si="39"/>
        <v>710.80959994810962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461.27180218117178</v>
      </c>
      <c r="Z36" s="139">
        <f t="shared" ref="Z36:AB36" si="40">Z25*$AE25</f>
        <v>0</v>
      </c>
      <c r="AA36" s="139">
        <f t="shared" si="40"/>
        <v>1114.890411906458</v>
      </c>
      <c r="AB36" s="139">
        <f t="shared" si="40"/>
        <v>757.778587992383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494.56142244215329</v>
      </c>
      <c r="AJ36" s="139">
        <f t="shared" ref="AJ36:AL36" si="41">AJ25*$AO25</f>
        <v>0</v>
      </c>
      <c r="AK36" s="139">
        <f t="shared" si="41"/>
        <v>1188.9544255901696</v>
      </c>
      <c r="AL36" s="139">
        <f t="shared" si="41"/>
        <v>808.86819192994381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530.60404135879719</v>
      </c>
      <c r="AT36" s="139">
        <f t="shared" ref="AT36:AV36" si="42">AT25*$AY25</f>
        <v>0</v>
      </c>
      <c r="AU36" s="139">
        <f t="shared" si="42"/>
        <v>1268.7747133324242</v>
      </c>
      <c r="AV36" s="139">
        <f t="shared" si="42"/>
        <v>863.56041010468437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569.51550439957612</v>
      </c>
      <c r="BD36" s="139">
        <f t="shared" ref="BD36:BF36" si="43">BD25*$BI25</f>
        <v>0</v>
      </c>
      <c r="BE36" s="139">
        <f t="shared" si="43"/>
        <v>1354.6052532754945</v>
      </c>
      <c r="BF36" s="139">
        <f t="shared" si="43"/>
        <v>922.41467740108396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611.52358582340275</v>
      </c>
      <c r="BN36" s="139">
        <f t="shared" ref="BN36:BP36" si="44">BN25*$BS25</f>
        <v>0</v>
      </c>
      <c r="BO36" s="139">
        <f t="shared" si="44"/>
        <v>1446.9011087863626</v>
      </c>
      <c r="BP36" s="139">
        <f t="shared" si="44"/>
        <v>985.74888480954849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124.5156061576396</v>
      </c>
      <c r="G37" s="139">
        <f t="shared" si="38"/>
        <v>800.04469188950543</v>
      </c>
      <c r="H37" s="139">
        <f t="shared" si="38"/>
        <v>1125.4397019528549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34.528131334776901</v>
      </c>
      <c r="Q37" s="139">
        <f t="shared" si="45"/>
        <v>962.998425311613</v>
      </c>
      <c r="R37" s="139">
        <f t="shared" si="45"/>
        <v>1189.2199945048901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37.152606329826945</v>
      </c>
      <c r="AA37" s="139">
        <f t="shared" si="46"/>
        <v>1027.7420263845861</v>
      </c>
      <c r="AB37" s="139">
        <f t="shared" si="46"/>
        <v>1269.0461693655996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40.074838421472919</v>
      </c>
      <c r="AK37" s="139">
        <f t="shared" si="47"/>
        <v>1096.7711333312436</v>
      </c>
      <c r="AL37" s="139">
        <f t="shared" si="47"/>
        <v>1355.5380682095501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43.192456924207846</v>
      </c>
      <c r="AU37" s="139">
        <f t="shared" si="48"/>
        <v>1171.3641369638785</v>
      </c>
      <c r="AV37" s="139">
        <f t="shared" si="48"/>
        <v>1448.3825709078196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46.56430247991652</v>
      </c>
      <c r="BE37" s="139">
        <f t="shared" si="49"/>
        <v>1251.6205659773611</v>
      </c>
      <c r="BF37" s="139">
        <f t="shared" si="49"/>
        <v>1548.3505666188771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50.210779190933309</v>
      </c>
      <c r="BO37" s="139">
        <f t="shared" si="50"/>
        <v>1337.972498221257</v>
      </c>
      <c r="BP37" s="139">
        <f t="shared" si="50"/>
        <v>1655.9903020071235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361.92603784930958</v>
      </c>
      <c r="F38" s="139">
        <f t="shared" si="38"/>
        <v>683.45638381129845</v>
      </c>
      <c r="G38" s="139">
        <f t="shared" si="38"/>
        <v>8.6175783393921161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380.15359716129575</v>
      </c>
      <c r="P38" s="139">
        <f t="shared" si="51"/>
        <v>694.8023682227747</v>
      </c>
      <c r="Q38" s="139">
        <f t="shared" si="51"/>
        <v>38.027499284841362</v>
      </c>
      <c r="R38" s="139">
        <f t="shared" si="51"/>
        <v>0</v>
      </c>
      <c r="S38" s="120">
        <f>S27</f>
        <v>1112.9834646689119</v>
      </c>
      <c r="T38" s="165">
        <f>SUM(O38:R38)</f>
        <v>1112.9834646689117</v>
      </c>
      <c r="U38" s="129">
        <f>S38/T38</f>
        <v>1.0000000000000002</v>
      </c>
      <c r="W38" s="128"/>
      <c r="X38" s="4" t="s">
        <v>13</v>
      </c>
      <c r="Y38" s="139">
        <f t="shared" ref="Y38:AB38" si="52">Y27*$AE27</f>
        <v>401.20869130858841</v>
      </c>
      <c r="Z38" s="139">
        <f t="shared" si="52"/>
        <v>735.24330079313984</v>
      </c>
      <c r="AA38" s="139">
        <f t="shared" si="52"/>
        <v>39.91258726481766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423.09851560651862</v>
      </c>
      <c r="AJ38" s="139">
        <f t="shared" si="53"/>
        <v>779.51152618751087</v>
      </c>
      <c r="AK38" s="139">
        <f t="shared" si="53"/>
        <v>41.864966441957151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447.01215590705806</v>
      </c>
      <c r="AT38" s="139">
        <f t="shared" si="54"/>
        <v>826.66505613101924</v>
      </c>
      <c r="AU38" s="139">
        <f t="shared" si="54"/>
        <v>43.994417235914476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472.717415399983</v>
      </c>
      <c r="BD38" s="139">
        <f t="shared" si="55"/>
        <v>877.34320612627482</v>
      </c>
      <c r="BE38" s="139">
        <f t="shared" si="55"/>
        <v>46.277840085651896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500.3491797487435</v>
      </c>
      <c r="BN38" s="139">
        <f t="shared" si="56"/>
        <v>931.81329796813657</v>
      </c>
      <c r="BO38" s="139">
        <f t="shared" si="56"/>
        <v>48.726262938809477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381.7741373128743</v>
      </c>
      <c r="F39" s="139">
        <f t="shared" si="38"/>
        <v>719.94519910406098</v>
      </c>
      <c r="G39" s="139">
        <f t="shared" si="38"/>
        <v>0</v>
      </c>
      <c r="H39" s="139">
        <f t="shared" si="38"/>
        <v>6.2806635830649036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406.37398571475552</v>
      </c>
      <c r="P39" s="139">
        <f t="shared" si="57"/>
        <v>741.70301411329183</v>
      </c>
      <c r="Q39" s="139">
        <f t="shared" si="57"/>
        <v>0</v>
      </c>
      <c r="R39" s="139">
        <f t="shared" si="57"/>
        <v>24.656238277683133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429.83547508150639</v>
      </c>
      <c r="Z39" s="139">
        <f t="shared" si="58"/>
        <v>786.61995414249282</v>
      </c>
      <c r="AA39" s="139">
        <f t="shared" si="58"/>
        <v>0</v>
      </c>
      <c r="AB39" s="139">
        <f t="shared" si="58"/>
        <v>25.933476670741385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454.26905079197286</v>
      </c>
      <c r="AJ39" s="139">
        <f t="shared" si="59"/>
        <v>835.78803323579598</v>
      </c>
      <c r="AK39" s="139">
        <f t="shared" si="59"/>
        <v>0</v>
      </c>
      <c r="AL39" s="139">
        <f t="shared" si="59"/>
        <v>27.286242484615819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480.98499989809966</v>
      </c>
      <c r="AT39" s="139">
        <f t="shared" si="60"/>
        <v>888.26743132974605</v>
      </c>
      <c r="AU39" s="139">
        <f t="shared" si="60"/>
        <v>0</v>
      </c>
      <c r="AV39" s="139">
        <f t="shared" si="60"/>
        <v>28.74926639597367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509.7350959448633</v>
      </c>
      <c r="BD39" s="139">
        <f t="shared" si="61"/>
        <v>944.74458404633231</v>
      </c>
      <c r="BE39" s="139">
        <f t="shared" si="61"/>
        <v>0</v>
      </c>
      <c r="BF39" s="139">
        <f t="shared" si="61"/>
        <v>30.320632287986744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540.67436468814731</v>
      </c>
      <c r="BN39" s="139">
        <f t="shared" si="62"/>
        <v>1005.5263365713531</v>
      </c>
      <c r="BO39" s="139">
        <f t="shared" si="62"/>
        <v>0</v>
      </c>
      <c r="BP39" s="139">
        <f t="shared" si="62"/>
        <v>32.008249612171625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1755.3248061934987</v>
      </c>
      <c r="F41" s="165">
        <f>SUM(F36:F39)</f>
        <v>1527.917189072999</v>
      </c>
      <c r="G41" s="165">
        <f>SUM(G36:G39)</f>
        <v>1393.8841191119629</v>
      </c>
      <c r="H41" s="165">
        <f>SUM(H36:H39)</f>
        <v>1584.87388562154</v>
      </c>
      <c r="K41" s="129"/>
      <c r="M41" s="128"/>
      <c r="N41" s="120" t="s">
        <v>195</v>
      </c>
      <c r="O41" s="165">
        <f>SUM(O36:O39)</f>
        <v>1216.7820903762727</v>
      </c>
      <c r="P41" s="165">
        <f>SUM(P36:P39)</f>
        <v>1471.0335136708434</v>
      </c>
      <c r="Q41" s="165">
        <f>SUM(Q36:Q39)</f>
        <v>2046.708368299403</v>
      </c>
      <c r="R41" s="165">
        <f>SUM(R36:R39)</f>
        <v>1924.6858327306829</v>
      </c>
      <c r="U41" s="129"/>
      <c r="W41" s="128"/>
      <c r="X41" s="120" t="s">
        <v>195</v>
      </c>
      <c r="Y41" s="165">
        <f>SUM(Y36:Y39)</f>
        <v>1292.3159685712667</v>
      </c>
      <c r="Z41" s="165">
        <f>SUM(Z36:Z39)</f>
        <v>1559.0158612654595</v>
      </c>
      <c r="AA41" s="165">
        <f>SUM(AA36:AA39)</f>
        <v>2182.5450255558621</v>
      </c>
      <c r="AB41" s="165">
        <f>SUM(AB36:AB39)</f>
        <v>2052.758234028724</v>
      </c>
      <c r="AE41" s="129"/>
      <c r="AG41" s="128"/>
      <c r="AH41" s="120" t="s">
        <v>195</v>
      </c>
      <c r="AI41" s="165">
        <f>SUM(AI36:AI39)</f>
        <v>1371.9289888406447</v>
      </c>
      <c r="AJ41" s="165">
        <f>SUM(AJ36:AJ39)</f>
        <v>1655.3743978447797</v>
      </c>
      <c r="AK41" s="165">
        <f>SUM(AK36:AK39)</f>
        <v>2327.5905253633705</v>
      </c>
      <c r="AL41" s="165">
        <f>SUM(AL36:AL39)</f>
        <v>2191.6925026241097</v>
      </c>
      <c r="AO41" s="129"/>
      <c r="AQ41" s="128"/>
      <c r="AR41" s="120" t="s">
        <v>195</v>
      </c>
      <c r="AS41" s="165">
        <f>SUM(AS36:AS39)</f>
        <v>1458.601197163955</v>
      </c>
      <c r="AT41" s="165">
        <f>SUM(AT36:AT39)</f>
        <v>1758.1249443849731</v>
      </c>
      <c r="AU41" s="165">
        <f>SUM(AU36:AU39)</f>
        <v>2484.1332675322174</v>
      </c>
      <c r="AV41" s="165">
        <f>SUM(AV36:AV39)</f>
        <v>2340.6922474084777</v>
      </c>
      <c r="AY41" s="129"/>
      <c r="BA41" s="128"/>
      <c r="BB41" s="120" t="s">
        <v>195</v>
      </c>
      <c r="BC41" s="165">
        <f>SUM(BC36:BC39)</f>
        <v>1551.9680157444225</v>
      </c>
      <c r="BD41" s="165">
        <f>SUM(BD36:BD39)</f>
        <v>1868.6520926525236</v>
      </c>
      <c r="BE41" s="165">
        <f>SUM(BE36:BE39)</f>
        <v>2652.5036593385075</v>
      </c>
      <c r="BF41" s="165">
        <f>SUM(BF36:BF39)</f>
        <v>2501.0858763079477</v>
      </c>
      <c r="BI41" s="129"/>
      <c r="BK41" s="128"/>
      <c r="BL41" s="120" t="s">
        <v>195</v>
      </c>
      <c r="BM41" s="165">
        <f>SUM(BM36:BM39)</f>
        <v>1652.5471302602937</v>
      </c>
      <c r="BN41" s="165">
        <f>SUM(BN36:BN39)</f>
        <v>1987.5504137304229</v>
      </c>
      <c r="BO41" s="165">
        <f>SUM(BO36:BO39)</f>
        <v>2833.599869946429</v>
      </c>
      <c r="BP41" s="165">
        <f>SUM(BP36:BP39)</f>
        <v>2673.7474364288437</v>
      </c>
      <c r="BS41" s="129"/>
    </row>
    <row r="42" spans="3:71" x14ac:dyDescent="0.3">
      <c r="C42" s="128"/>
      <c r="D42" s="120" t="s">
        <v>194</v>
      </c>
      <c r="E42" s="120">
        <f>E40/E41</f>
        <v>1.1678750239082634</v>
      </c>
      <c r="F42" s="120">
        <f>F40/F41</f>
        <v>1.3416957506995215</v>
      </c>
      <c r="G42" s="120">
        <f>G40/G41</f>
        <v>0.75616041932631994</v>
      </c>
      <c r="H42" s="120">
        <f>H40/H41</f>
        <v>0.69910925408773184</v>
      </c>
      <c r="K42" s="129"/>
      <c r="M42" s="128"/>
      <c r="N42" s="120" t="s">
        <v>194</v>
      </c>
      <c r="O42" s="120">
        <f>O40/O41</f>
        <v>1.0914135040821376</v>
      </c>
      <c r="P42" s="120">
        <f>P40/P41</f>
        <v>1.1274085808457908</v>
      </c>
      <c r="Q42" s="120">
        <f>Q40/Q41</f>
        <v>0.93702212877907609</v>
      </c>
      <c r="R42" s="120">
        <f>R40/R41</f>
        <v>0.91180104928985162</v>
      </c>
      <c r="U42" s="129"/>
      <c r="W42" s="128"/>
      <c r="X42" s="120" t="s">
        <v>194</v>
      </c>
      <c r="Y42" s="120">
        <f>Y40/Y41</f>
        <v>1.0276220655465194</v>
      </c>
      <c r="Z42" s="120">
        <f>Z40/Z41</f>
        <v>1.063783792858956</v>
      </c>
      <c r="AA42" s="120">
        <f>AA40/AA41</f>
        <v>0.87870399455581338</v>
      </c>
      <c r="AB42" s="120">
        <f>AB40/AB41</f>
        <v>0.85491341978102231</v>
      </c>
      <c r="AE42" s="129"/>
      <c r="AG42" s="128"/>
      <c r="AH42" s="120" t="s">
        <v>194</v>
      </c>
      <c r="AI42" s="120">
        <f>AI40/AI41</f>
        <v>1.0956829563764772</v>
      </c>
      <c r="AJ42" s="120">
        <f>AJ40/AJ41</f>
        <v>1.1367467580828534</v>
      </c>
      <c r="AK42" s="120">
        <f>AK40/AK41</f>
        <v>0.93318342636863327</v>
      </c>
      <c r="AL42" s="120">
        <f>AL40/AL41</f>
        <v>0.90778100488737068</v>
      </c>
      <c r="AO42" s="129"/>
      <c r="AQ42" s="128"/>
      <c r="AR42" s="120" t="s">
        <v>194</v>
      </c>
      <c r="AS42" s="120">
        <f>AS40/AS41</f>
        <v>1.0976879457666171</v>
      </c>
      <c r="AT42" s="120">
        <f>AT40/AT41</f>
        <v>1.1412223610451258</v>
      </c>
      <c r="AU42" s="120">
        <f>AU40/AU41</f>
        <v>0.93137387098201352</v>
      </c>
      <c r="AV42" s="120">
        <f>AV40/AV41</f>
        <v>0.90588345801101422</v>
      </c>
      <c r="AY42" s="129"/>
      <c r="BA42" s="128"/>
      <c r="BB42" s="120" t="s">
        <v>194</v>
      </c>
      <c r="BC42" s="120">
        <f>BC40/BC41</f>
        <v>1.0996090107350358</v>
      </c>
      <c r="BD42" s="120">
        <f>BD40/BD41</f>
        <v>1.1455672668065637</v>
      </c>
      <c r="BE42" s="120">
        <f>BE40/BE41</f>
        <v>0.92963447907127905</v>
      </c>
      <c r="BF42" s="120">
        <f>BF40/BF41</f>
        <v>0.9040577626706523</v>
      </c>
      <c r="BI42" s="129"/>
      <c r="BK42" s="128"/>
      <c r="BL42" s="120" t="s">
        <v>194</v>
      </c>
      <c r="BM42" s="120">
        <f>BM40/BM41</f>
        <v>1.168110968124626</v>
      </c>
      <c r="BN42" s="120">
        <f>BN40/BN41</f>
        <v>1.2193689332678241</v>
      </c>
      <c r="BO42" s="120">
        <f>BO40/BO41</f>
        <v>0.98412558454613674</v>
      </c>
      <c r="BP42" s="120">
        <f>BP40/BP41</f>
        <v>0.95691107957169941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1181.4511401518848</v>
      </c>
      <c r="F47" s="139">
        <f t="shared" ref="F47:H47" si="63">F36*F$42</f>
        <v>0</v>
      </c>
      <c r="G47" s="139">
        <f t="shared" si="63"/>
        <v>442.52159865034287</v>
      </c>
      <c r="H47" s="139">
        <f t="shared" si="63"/>
        <v>316.80381941428789</v>
      </c>
      <c r="I47" s="120">
        <f>I36</f>
        <v>2050</v>
      </c>
      <c r="J47" s="165">
        <f>SUM(E47:H47)</f>
        <v>1940.7765582165157</v>
      </c>
      <c r="K47" s="129">
        <f>I47/J47</f>
        <v>1.0562782157075596</v>
      </c>
      <c r="L47" s="150"/>
      <c r="M47" s="128"/>
      <c r="N47" s="4" t="s">
        <v>11</v>
      </c>
      <c r="O47" s="139">
        <f>O36*O$42</f>
        <v>469.58557967795088</v>
      </c>
      <c r="P47" s="139">
        <f t="shared" ref="P47:R47" si="64">P36*P$42</f>
        <v>0</v>
      </c>
      <c r="Q47" s="139">
        <f t="shared" si="64"/>
        <v>979.82758942544353</v>
      </c>
      <c r="R47" s="139">
        <f t="shared" si="64"/>
        <v>648.11693907798599</v>
      </c>
      <c r="S47" s="120">
        <f>S36</f>
        <v>2186.7465511512801</v>
      </c>
      <c r="T47" s="165">
        <f>SUM(O47:R47)</f>
        <v>2097.5301081813805</v>
      </c>
      <c r="U47" s="129">
        <f>S47/T47</f>
        <v>1.0425340464110204</v>
      </c>
      <c r="W47" s="128"/>
      <c r="X47" s="4" t="s">
        <v>11</v>
      </c>
      <c r="Y47" s="139">
        <f>Y36*Y$42</f>
        <v>474.01308213578119</v>
      </c>
      <c r="Z47" s="139">
        <f t="shared" ref="Z47:AB47" si="65">Z36*Z$42</f>
        <v>0</v>
      </c>
      <c r="AA47" s="139">
        <f t="shared" si="65"/>
        <v>979.65865843418078</v>
      </c>
      <c r="AB47" s="139">
        <f t="shared" si="65"/>
        <v>647.8350840974025</v>
      </c>
      <c r="AC47" s="120">
        <f>AC36</f>
        <v>2333.9408020800124</v>
      </c>
      <c r="AD47" s="165">
        <f>SUM(Y47:AB47)</f>
        <v>2101.5068246673645</v>
      </c>
      <c r="AE47" s="129">
        <f>AC47/AD47</f>
        <v>1.1106034844542743</v>
      </c>
      <c r="AG47" s="128"/>
      <c r="AH47" s="4" t="s">
        <v>11</v>
      </c>
      <c r="AI47" s="139">
        <f>AI36*AI$42</f>
        <v>541.88252145117428</v>
      </c>
      <c r="AJ47" s="139">
        <f t="shared" ref="AJ47:AL47" si="66">AJ36*AJ$42</f>
        <v>0</v>
      </c>
      <c r="AK47" s="139">
        <f t="shared" si="66"/>
        <v>1109.5125646683848</v>
      </c>
      <c r="AL47" s="139">
        <f t="shared" si="66"/>
        <v>734.27518009159496</v>
      </c>
      <c r="AM47" s="120">
        <f>AM36</f>
        <v>2492.3840399622668</v>
      </c>
      <c r="AN47" s="165">
        <f>SUM(AI47:AL47)</f>
        <v>2385.6702662111538</v>
      </c>
      <c r="AO47" s="129">
        <f>AM47/AN47</f>
        <v>1.044731149674172</v>
      </c>
      <c r="BA47" s="128"/>
      <c r="BB47" s="4" t="s">
        <v>11</v>
      </c>
      <c r="BC47" s="139">
        <f>BC36*BC$42</f>
        <v>626.24438039108281</v>
      </c>
      <c r="BD47" s="139">
        <f t="shared" ref="BD47:BF47" si="67">BD36*BD$42</f>
        <v>0</v>
      </c>
      <c r="BE47" s="139">
        <f t="shared" si="67"/>
        <v>1259.2877489759824</v>
      </c>
      <c r="BF47" s="139">
        <f t="shared" si="67"/>
        <v>833.91614950579549</v>
      </c>
      <c r="BG47" s="120">
        <f>BG36</f>
        <v>2846.535435076155</v>
      </c>
      <c r="BH47" s="165">
        <f>SUM(BC47:BF47)</f>
        <v>2719.4482788728606</v>
      </c>
      <c r="BI47" s="129">
        <f>BG47/BH47</f>
        <v>1.0467326983898251</v>
      </c>
      <c r="BK47" s="128"/>
      <c r="BL47" s="4" t="s">
        <v>11</v>
      </c>
      <c r="BM47" s="139">
        <f>BM36*BM$42</f>
        <v>714.32740786721786</v>
      </c>
      <c r="BN47" s="139">
        <f t="shared" ref="BN47:BP47" si="68">BN36*BN$42</f>
        <v>0</v>
      </c>
      <c r="BO47" s="139">
        <f t="shared" si="68"/>
        <v>1423.9323994648325</v>
      </c>
      <c r="BP47" s="139">
        <f t="shared" si="68"/>
        <v>943.27402954970376</v>
      </c>
      <c r="BQ47" s="120">
        <f>BQ36</f>
        <v>3044.1735794193137</v>
      </c>
      <c r="BR47" s="165">
        <f>SUM(BM47:BP47)</f>
        <v>3081.5338368817543</v>
      </c>
      <c r="BS47" s="129">
        <f>BQ47/BR47</f>
        <v>0.98787608397633375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167.06205967748022</v>
      </c>
      <c r="G48" s="139">
        <f t="shared" si="69"/>
        <v>604.96212969896487</v>
      </c>
      <c r="H48" s="139">
        <f t="shared" si="69"/>
        <v>786.80531055297956</v>
      </c>
      <c r="I48" s="120">
        <f>I37</f>
        <v>2050</v>
      </c>
      <c r="J48" s="165">
        <f>SUM(E48:H48)</f>
        <v>1558.8294999294246</v>
      </c>
      <c r="K48" s="129">
        <f>I48/J48</f>
        <v>1.3150893026420227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38.927311547397906</v>
      </c>
      <c r="Q48" s="139">
        <f t="shared" si="70"/>
        <v>902.35083449638569</v>
      </c>
      <c r="R48" s="139">
        <f t="shared" si="70"/>
        <v>1084.3320388260304</v>
      </c>
      <c r="S48" s="120">
        <f>S37</f>
        <v>2186.7465511512801</v>
      </c>
      <c r="T48" s="165">
        <f>SUM(O48:R48)</f>
        <v>2025.610184869814</v>
      </c>
      <c r="U48" s="129">
        <f>S48/T48</f>
        <v>1.0795495438782177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39.522340476138965</v>
      </c>
      <c r="AA48" s="139">
        <f t="shared" si="71"/>
        <v>903.08102395702201</v>
      </c>
      <c r="AB48" s="139">
        <f t="shared" si="71"/>
        <v>1084.9246005123512</v>
      </c>
      <c r="AC48" s="120">
        <f>AC37</f>
        <v>2333.9408020800124</v>
      </c>
      <c r="AD48" s="165">
        <f>SUM(Y48:AB48)</f>
        <v>2027.5279649455122</v>
      </c>
      <c r="AE48" s="129">
        <f>AC48/AD48</f>
        <v>1.1511263185673175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45.554942656303517</v>
      </c>
      <c r="AK48" s="139">
        <f t="shared" si="72"/>
        <v>1023.4886441442591</v>
      </c>
      <c r="AL48" s="139">
        <f t="shared" si="72"/>
        <v>1230.5317097223506</v>
      </c>
      <c r="AM48" s="120">
        <f>AM37</f>
        <v>2492.3840399622668</v>
      </c>
      <c r="AN48" s="165">
        <f>SUM(AI48:AL48)</f>
        <v>2299.575296522913</v>
      </c>
      <c r="AO48" s="129">
        <f>AM48/AN48</f>
        <v>1.0838453708086409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53.342540722672062</v>
      </c>
      <c r="BE48" s="139">
        <f t="shared" si="73"/>
        <v>1163.5496328472636</v>
      </c>
      <c r="BF48" s="139">
        <f t="shared" si="73"/>
        <v>1399.7983490872989</v>
      </c>
      <c r="BG48" s="120">
        <f>BG37</f>
        <v>2846.535435076155</v>
      </c>
      <c r="BH48" s="165">
        <f>SUM(BC48:BF48)</f>
        <v>2616.6905226572344</v>
      </c>
      <c r="BI48" s="129">
        <f>BG48/BH48</f>
        <v>1.0878380192188393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61.225464260594613</v>
      </c>
      <c r="BO48" s="139">
        <f t="shared" si="74"/>
        <v>1316.7329669186495</v>
      </c>
      <c r="BP48" s="139">
        <f t="shared" si="74"/>
        <v>1584.6354676539011</v>
      </c>
      <c r="BQ48" s="120">
        <f>BQ37</f>
        <v>3044.1735794193137</v>
      </c>
      <c r="BR48" s="165">
        <f>SUM(BM48:BP48)</f>
        <v>2962.5938988331454</v>
      </c>
      <c r="BS48" s="129">
        <f>BQ48/BR48</f>
        <v>1.0275365721296799</v>
      </c>
    </row>
    <row r="49" spans="3:71" x14ac:dyDescent="0.3">
      <c r="C49" s="128"/>
      <c r="D49" s="4" t="s">
        <v>13</v>
      </c>
      <c r="E49" s="139">
        <f t="shared" ref="E49:H49" si="75">E38*E$42</f>
        <v>422.68438010628546</v>
      </c>
      <c r="F49" s="139">
        <f t="shared" si="75"/>
        <v>916.9905259480804</v>
      </c>
      <c r="G49" s="139">
        <f t="shared" si="75"/>
        <v>6.5162716506921541</v>
      </c>
      <c r="H49" s="139">
        <f t="shared" si="75"/>
        <v>0</v>
      </c>
      <c r="I49" s="120">
        <f>I38</f>
        <v>1054</v>
      </c>
      <c r="J49" s="165">
        <f>SUM(E49:H49)</f>
        <v>1346.1911777050582</v>
      </c>
      <c r="K49" s="129">
        <f>I49/J49</f>
        <v>0.78294971580249395</v>
      </c>
      <c r="L49" s="150"/>
      <c r="M49" s="128"/>
      <c r="N49" s="4" t="s">
        <v>13</v>
      </c>
      <c r="O49" s="139">
        <f t="shared" ref="O49:R49" si="76">O38*O$42</f>
        <v>414.90476956723916</v>
      </c>
      <c r="P49" s="139">
        <f t="shared" si="76"/>
        <v>783.32615192633295</v>
      </c>
      <c r="Q49" s="139">
        <f t="shared" si="76"/>
        <v>35.632608332026848</v>
      </c>
      <c r="R49" s="139">
        <f t="shared" si="76"/>
        <v>0</v>
      </c>
      <c r="S49" s="120">
        <f>S38</f>
        <v>1112.9834646689119</v>
      </c>
      <c r="T49" s="165">
        <f>SUM(O49:R49)</f>
        <v>1233.863529825599</v>
      </c>
      <c r="U49" s="129">
        <f>S49/T49</f>
        <v>0.90203125205121104</v>
      </c>
      <c r="W49" s="128"/>
      <c r="X49" s="4" t="s">
        <v>13</v>
      </c>
      <c r="Y49" s="139">
        <f t="shared" ref="Y49:AB49" si="77">Y38*Y$42</f>
        <v>412.29090407774748</v>
      </c>
      <c r="Z49" s="139">
        <f t="shared" si="77"/>
        <v>782.13990719186449</v>
      </c>
      <c r="AA49" s="139">
        <f t="shared" si="77"/>
        <v>35.071349862652767</v>
      </c>
      <c r="AB49" s="139">
        <f t="shared" si="77"/>
        <v>0</v>
      </c>
      <c r="AC49" s="120">
        <f>AC38</f>
        <v>1176.364579366546</v>
      </c>
      <c r="AD49" s="165">
        <f>SUM(Y49:AB49)</f>
        <v>1229.5021611322647</v>
      </c>
      <c r="AE49" s="129">
        <f>AC49/AD49</f>
        <v>0.95678122133857524</v>
      </c>
      <c r="AG49" s="128"/>
      <c r="AH49" s="4" t="s">
        <v>13</v>
      </c>
      <c r="AI49" s="139">
        <f t="shared" ref="AI49:AL49" si="78">AI38*AI$42</f>
        <v>463.58183241824941</v>
      </c>
      <c r="AJ49" s="139">
        <f t="shared" si="78"/>
        <v>886.10720028187029</v>
      </c>
      <c r="AK49" s="139">
        <f t="shared" si="78"/>
        <v>39.067692829113426</v>
      </c>
      <c r="AL49" s="139">
        <f t="shared" si="78"/>
        <v>0</v>
      </c>
      <c r="AM49" s="120">
        <f>AM38</f>
        <v>1244.4750082359867</v>
      </c>
      <c r="AN49" s="165">
        <f>SUM(AI49:AL49)</f>
        <v>1388.7567255292331</v>
      </c>
      <c r="AO49" s="129">
        <f>AM49/AN49</f>
        <v>0.89610727736475015</v>
      </c>
      <c r="BA49" s="128"/>
      <c r="BB49" s="4" t="s">
        <v>13</v>
      </c>
      <c r="BC49" s="139">
        <f t="shared" ref="BC49:BF49" si="79">BC38*BC$42</f>
        <v>519.80432950519833</v>
      </c>
      <c r="BD49" s="139">
        <f t="shared" si="79"/>
        <v>1005.0556586933843</v>
      </c>
      <c r="BE49" s="139">
        <f t="shared" si="79"/>
        <v>43.021475760568954</v>
      </c>
      <c r="BF49" s="139">
        <f t="shared" si="79"/>
        <v>0</v>
      </c>
      <c r="BG49" s="120">
        <f>BG38</f>
        <v>1396.3384616119097</v>
      </c>
      <c r="BH49" s="165">
        <f>SUM(BC49:BF49)</f>
        <v>1567.8814639591517</v>
      </c>
      <c r="BI49" s="129">
        <f>BG49/BH49</f>
        <v>0.89058930391710323</v>
      </c>
      <c r="BK49" s="128"/>
      <c r="BL49" s="4" t="s">
        <v>13</v>
      </c>
      <c r="BM49" s="139">
        <f t="shared" ref="BM49:BP49" si="80">BM38*BM$42</f>
        <v>584.46336475666726</v>
      </c>
      <c r="BN49" s="139">
        <f t="shared" si="80"/>
        <v>1136.2241871481799</v>
      </c>
      <c r="BO49" s="139">
        <f t="shared" si="80"/>
        <v>47.952761997404636</v>
      </c>
      <c r="BP49" s="139">
        <f t="shared" si="80"/>
        <v>0</v>
      </c>
      <c r="BQ49" s="120">
        <f>BQ38</f>
        <v>1480.8887406556896</v>
      </c>
      <c r="BR49" s="165">
        <f>SUM(BM49:BP49)</f>
        <v>1768.6403139022518</v>
      </c>
      <c r="BS49" s="129">
        <f>BQ49/BR49</f>
        <v>0.83730350881142157</v>
      </c>
    </row>
    <row r="50" spans="3:71" x14ac:dyDescent="0.3">
      <c r="C50" s="128"/>
      <c r="D50" s="4" t="s">
        <v>14</v>
      </c>
      <c r="E50" s="139">
        <f t="shared" ref="E50:H50" si="81">E39*E$42</f>
        <v>445.86447974182971</v>
      </c>
      <c r="F50" s="139">
        <f t="shared" si="81"/>
        <v>965.94741437443963</v>
      </c>
      <c r="G50" s="139">
        <f t="shared" si="81"/>
        <v>0</v>
      </c>
      <c r="H50" s="139">
        <f t="shared" si="81"/>
        <v>4.3908700327324857</v>
      </c>
      <c r="I50" s="120">
        <f>I39</f>
        <v>1108</v>
      </c>
      <c r="J50" s="165">
        <f>SUM(E50:H50)</f>
        <v>1416.2027641490017</v>
      </c>
      <c r="K50" s="129">
        <f>I50/J50</f>
        <v>0.78237384366764651</v>
      </c>
      <c r="L50" s="150"/>
      <c r="M50" s="128"/>
      <c r="N50" s="4" t="s">
        <v>14</v>
      </c>
      <c r="O50" s="139">
        <f t="shared" ref="O50:R50" si="82">O39*O$42</f>
        <v>443.52205571676581</v>
      </c>
      <c r="P50" s="139">
        <f t="shared" si="82"/>
        <v>836.20234255051184</v>
      </c>
      <c r="Q50" s="139">
        <f t="shared" si="82"/>
        <v>0</v>
      </c>
      <c r="R50" s="139">
        <f t="shared" si="82"/>
        <v>22.481583933132086</v>
      </c>
      <c r="S50" s="120">
        <f>S39</f>
        <v>1172.7332381057306</v>
      </c>
      <c r="T50" s="165">
        <f>SUM(O50:R50)</f>
        <v>1302.2059822004096</v>
      </c>
      <c r="U50" s="129">
        <f>S50/T50</f>
        <v>0.90057429787267473</v>
      </c>
      <c r="W50" s="128"/>
      <c r="X50" s="4" t="s">
        <v>14</v>
      </c>
      <c r="Y50" s="139">
        <f t="shared" ref="Y50:AB50" si="83">Y39*Y$42</f>
        <v>441.70841874842705</v>
      </c>
      <c r="Z50" s="139">
        <f t="shared" si="83"/>
        <v>836.79355835623903</v>
      </c>
      <c r="AA50" s="139">
        <f t="shared" si="83"/>
        <v>0</v>
      </c>
      <c r="AB50" s="139">
        <f t="shared" si="83"/>
        <v>22.170877227394879</v>
      </c>
      <c r="AC50" s="120">
        <f>AC39</f>
        <v>1242.3889058947407</v>
      </c>
      <c r="AD50" s="165">
        <f>SUM(Y50:AB50)</f>
        <v>1300.672854332061</v>
      </c>
      <c r="AE50" s="129">
        <f>AC50/AD50</f>
        <v>0.95518938659848396</v>
      </c>
      <c r="AG50" s="128"/>
      <c r="AH50" s="4" t="s">
        <v>14</v>
      </c>
      <c r="AI50" s="139">
        <f t="shared" ref="AI50:AL50" si="84">AI39*AI$42</f>
        <v>497.73485656208487</v>
      </c>
      <c r="AJ50" s="139">
        <f t="shared" si="84"/>
        <v>950.07933722523524</v>
      </c>
      <c r="AK50" s="139">
        <f t="shared" si="84"/>
        <v>0</v>
      </c>
      <c r="AL50" s="139">
        <f t="shared" si="84"/>
        <v>24.769932622285015</v>
      </c>
      <c r="AM50" s="120">
        <f>AM39</f>
        <v>1317.3433265123847</v>
      </c>
      <c r="AN50" s="165">
        <f>SUM(AI50:AL50)</f>
        <v>1472.5841264096052</v>
      </c>
      <c r="AO50" s="129">
        <f>AM50/AN50</f>
        <v>0.89457933362644459</v>
      </c>
      <c r="BA50" s="128"/>
      <c r="BB50" s="4" t="s">
        <v>14</v>
      </c>
      <c r="BC50" s="139">
        <f t="shared" ref="BC50:BF50" si="85">BC39*BC$42</f>
        <v>560.50930458885966</v>
      </c>
      <c r="BD50" s="139">
        <f t="shared" si="85"/>
        <v>1082.2684709762609</v>
      </c>
      <c r="BE50" s="139">
        <f t="shared" si="85"/>
        <v>0</v>
      </c>
      <c r="BF50" s="139">
        <f t="shared" si="85"/>
        <v>27.411602989036837</v>
      </c>
      <c r="BG50" s="120">
        <f>BG39</f>
        <v>1484.8003122791824</v>
      </c>
      <c r="BH50" s="165">
        <f>SUM(BC50:BF50)</f>
        <v>1670.1893785541572</v>
      </c>
      <c r="BI50" s="129">
        <f>BG50/BH50</f>
        <v>0.88900117037298987</v>
      </c>
      <c r="BK50" s="128"/>
      <c r="BL50" s="4" t="s">
        <v>14</v>
      </c>
      <c r="BM50" s="139">
        <f t="shared" ref="BM50:BP50" si="86">BM39*BM$42</f>
        <v>631.56765557603887</v>
      </c>
      <c r="BN50" s="139">
        <f t="shared" si="86"/>
        <v>1226.107576397714</v>
      </c>
      <c r="BO50" s="139">
        <f t="shared" si="86"/>
        <v>0</v>
      </c>
      <c r="BP50" s="139">
        <f t="shared" si="86"/>
        <v>30.629048691583577</v>
      </c>
      <c r="BQ50" s="120">
        <f>BQ39</f>
        <v>1578.2089508716722</v>
      </c>
      <c r="BR50" s="165">
        <f>SUM(BM50:BP50)</f>
        <v>1888.3042806653366</v>
      </c>
      <c r="BS50" s="129">
        <f>BQ50/BR50</f>
        <v>0.83578105871559882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1658.4558060242427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1917.8110322538555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2172.0689016417577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0.99999999999999989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1.0000000000000002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0.99999999999999978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1247.9411022652948</v>
      </c>
      <c r="F58" s="139">
        <f t="shared" ref="F58:H58" si="87">F47*$K47</f>
        <v>0</v>
      </c>
      <c r="G58" s="139">
        <f t="shared" si="87"/>
        <v>467.425924634441</v>
      </c>
      <c r="H58" s="139">
        <f t="shared" si="87"/>
        <v>334.63297310026394</v>
      </c>
      <c r="I58" s="120">
        <f>I47</f>
        <v>2050</v>
      </c>
      <c r="J58" s="165">
        <f>SUM(E58:H58)</f>
        <v>2049.9999999999995</v>
      </c>
      <c r="K58" s="129">
        <f>I58/J58</f>
        <v>1.0000000000000002</v>
      </c>
      <c r="M58" s="128"/>
      <c r="N58" s="4" t="s">
        <v>11</v>
      </c>
      <c r="O58" s="139">
        <f>O47*$U47</f>
        <v>489.55895451791878</v>
      </c>
      <c r="P58" s="139">
        <f t="shared" ref="P58:R58" si="88">P47*$U47</f>
        <v>0</v>
      </c>
      <c r="Q58" s="139">
        <f t="shared" si="88"/>
        <v>1021.5036215888637</v>
      </c>
      <c r="R58" s="139">
        <f t="shared" si="88"/>
        <v>675.68397504449752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566.12154962402451</v>
      </c>
      <c r="AJ58" s="139">
        <f t="shared" ref="AJ58:AL58" si="89">AJ47*$AO47</f>
        <v>0</v>
      </c>
      <c r="AK58" s="139">
        <f t="shared" si="89"/>
        <v>1159.1423372639408</v>
      </c>
      <c r="AL58" s="139">
        <f t="shared" si="89"/>
        <v>767.1201530743017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655.51047013822222</v>
      </c>
      <c r="BD58" s="139">
        <f t="shared" ref="BD58:BF58" si="90">BD47*$BI47</f>
        <v>0</v>
      </c>
      <c r="BE58" s="139">
        <f t="shared" si="90"/>
        <v>1318.1376635348788</v>
      </c>
      <c r="BF58" s="139">
        <f t="shared" si="90"/>
        <v>872.88730140305415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705.66696236083249</v>
      </c>
      <c r="BN58" s="139">
        <f t="shared" ref="BN58:BP58" si="91">BN47*$BS47</f>
        <v>0</v>
      </c>
      <c r="BO58" s="139">
        <f t="shared" si="91"/>
        <v>1406.6687626303433</v>
      </c>
      <c r="BP58" s="139">
        <f t="shared" si="91"/>
        <v>931.83785442813792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219.70152755919744</v>
      </c>
      <c r="G59" s="139">
        <f t="shared" si="92"/>
        <v>795.57922527064466</v>
      </c>
      <c r="H59" s="139">
        <f t="shared" si="92"/>
        <v>1034.719247170158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42.023961425398682</v>
      </c>
      <c r="Q59" s="139">
        <f t="shared" si="93"/>
        <v>974.13243179870221</v>
      </c>
      <c r="R59" s="139">
        <f t="shared" si="93"/>
        <v>1170.590157927179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49.374513715487659</v>
      </c>
      <c r="AK59" s="139">
        <f t="shared" si="94"/>
        <v>1109.3034290309674</v>
      </c>
      <c r="AL59" s="139">
        <f t="shared" si="94"/>
        <v>1333.706097215812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58.028043839851847</v>
      </c>
      <c r="BE59" s="139">
        <f t="shared" si="95"/>
        <v>1265.753527859375</v>
      </c>
      <c r="BF59" s="139">
        <f t="shared" si="95"/>
        <v>1522.7538633769286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62.91140367337961</v>
      </c>
      <c r="BO59" s="139">
        <f t="shared" si="96"/>
        <v>1352.9912792377322</v>
      </c>
      <c r="BP59" s="139">
        <f t="shared" si="96"/>
        <v>1628.2708965082018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330.94061527836953</v>
      </c>
      <c r="F60" s="139">
        <f t="shared" si="97"/>
        <v>717.95747168462901</v>
      </c>
      <c r="G60" s="139">
        <f t="shared" si="97"/>
        <v>5.1019130370012702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374.25706877475596</v>
      </c>
      <c r="P60" s="139">
        <f t="shared" si="98"/>
        <v>706.58466958656732</v>
      </c>
      <c r="Q60" s="139">
        <f t="shared" si="98"/>
        <v>32.141726307588591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415.41905368407936</v>
      </c>
      <c r="AJ60" s="139">
        <f t="shared" si="99"/>
        <v>794.04711069788812</v>
      </c>
      <c r="AK60" s="139">
        <f t="shared" si="99"/>
        <v>35.008843854019204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462.93217598713113</v>
      </c>
      <c r="BD60" s="139">
        <f t="shared" si="100"/>
        <v>895.09181947368677</v>
      </c>
      <c r="BE60" s="139">
        <f t="shared" si="100"/>
        <v>38.314466151091636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489.37322608248724</v>
      </c>
      <c r="BN60" s="139">
        <f t="shared" si="101"/>
        <v>951.36449869557634</v>
      </c>
      <c r="BO60" s="139">
        <f t="shared" si="101"/>
        <v>40.151015877625895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348.8327067704908</v>
      </c>
      <c r="F61" s="139">
        <f t="shared" si="102"/>
        <v>755.73199136495521</v>
      </c>
      <c r="G61" s="139">
        <f t="shared" si="102"/>
        <v>0</v>
      </c>
      <c r="H61" s="139">
        <f t="shared" si="102"/>
        <v>3.4353018645539994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399.42456391817171</v>
      </c>
      <c r="P61" s="139">
        <f t="shared" si="103"/>
        <v>753.06233752191304</v>
      </c>
      <c r="Q61" s="139">
        <f t="shared" si="103"/>
        <v>0</v>
      </c>
      <c r="R61" s="139">
        <f t="shared" si="103"/>
        <v>20.246336665646034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445.26331630596388</v>
      </c>
      <c r="AJ61" s="139">
        <f t="shared" si="104"/>
        <v>849.92134038720508</v>
      </c>
      <c r="AK61" s="139">
        <f t="shared" si="104"/>
        <v>0</v>
      </c>
      <c r="AL61" s="139">
        <f t="shared" si="104"/>
        <v>22.15866981921566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498.29342778444692</v>
      </c>
      <c r="BD61" s="139">
        <f t="shared" si="105"/>
        <v>962.1379373556822</v>
      </c>
      <c r="BE61" s="139">
        <f t="shared" si="105"/>
        <v>0</v>
      </c>
      <c r="BF61" s="139">
        <f t="shared" si="105"/>
        <v>24.368947139053496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527.85228382787045</v>
      </c>
      <c r="BN61" s="139">
        <f t="shared" si="106"/>
        <v>1024.7574883008983</v>
      </c>
      <c r="BO61" s="139">
        <f t="shared" si="106"/>
        <v>0</v>
      </c>
      <c r="BP61" s="139">
        <f t="shared" si="106"/>
        <v>25.599178742903348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1927.7144243141552</v>
      </c>
      <c r="F63" s="165">
        <f>SUM(F58:F61)</f>
        <v>1693.3909906087815</v>
      </c>
      <c r="G63" s="165">
        <f>SUM(G58:G61)</f>
        <v>1268.1070629420867</v>
      </c>
      <c r="H63" s="165">
        <f>SUM(H58:H61)</f>
        <v>1372.7875221349761</v>
      </c>
      <c r="K63" s="129"/>
      <c r="M63" s="128"/>
      <c r="N63" s="120" t="s">
        <v>195</v>
      </c>
      <c r="O63" s="165">
        <f>SUM(O58:O61)</f>
        <v>1263.2405872108466</v>
      </c>
      <c r="P63" s="165">
        <f>SUM(P58:P61)</f>
        <v>1501.6709685338792</v>
      </c>
      <c r="Q63" s="165">
        <f>SUM(Q58:Q61)</f>
        <v>2027.7777796951545</v>
      </c>
      <c r="R63" s="165">
        <f>SUM(R58:R61)</f>
        <v>1866.5204696373225</v>
      </c>
      <c r="U63" s="129"/>
      <c r="AG63" s="128"/>
      <c r="AH63" s="120" t="s">
        <v>195</v>
      </c>
      <c r="AI63" s="165">
        <f>SUM(AI58:AI61)</f>
        <v>1426.8039196140678</v>
      </c>
      <c r="AJ63" s="165">
        <f>SUM(AJ58:AJ61)</f>
        <v>1693.3429648005808</v>
      </c>
      <c r="AK63" s="165">
        <f>SUM(AK58:AK61)</f>
        <v>2303.4546101489273</v>
      </c>
      <c r="AL63" s="165">
        <f>SUM(AL58:AL61)</f>
        <v>2122.9849201093289</v>
      </c>
      <c r="AO63" s="129"/>
      <c r="BA63" s="128"/>
      <c r="BB63" s="120" t="s">
        <v>195</v>
      </c>
      <c r="BC63" s="165">
        <f>SUM(BC58:BC61)</f>
        <v>1616.7360739098003</v>
      </c>
      <c r="BD63" s="165">
        <f>SUM(BD58:BD61)</f>
        <v>1915.2578006692208</v>
      </c>
      <c r="BE63" s="165">
        <f>SUM(BE58:BE61)</f>
        <v>2622.2056575453453</v>
      </c>
      <c r="BF63" s="165">
        <f>SUM(BF58:BF61)</f>
        <v>2420.0101119190363</v>
      </c>
      <c r="BI63" s="129"/>
      <c r="BK63" s="128"/>
      <c r="BL63" s="120" t="s">
        <v>195</v>
      </c>
      <c r="BM63" s="165">
        <f>SUM(BM58:BM61)</f>
        <v>1722.8924722711902</v>
      </c>
      <c r="BN63" s="165">
        <f>SUM(BN58:BN61)</f>
        <v>2039.0333906698543</v>
      </c>
      <c r="BO63" s="165">
        <f>SUM(BO58:BO61)</f>
        <v>2799.8110577457014</v>
      </c>
      <c r="BP63" s="165">
        <f>SUM(BP58:BP61)</f>
        <v>2585.7079296792431</v>
      </c>
      <c r="BS63" s="129"/>
    </row>
    <row r="64" spans="3:71" x14ac:dyDescent="0.3">
      <c r="C64" s="128"/>
      <c r="D64" s="120" t="s">
        <v>194</v>
      </c>
      <c r="E64" s="120">
        <f>E62/E63</f>
        <v>1.0634355245483791</v>
      </c>
      <c r="F64" s="120">
        <f>F62/F63</f>
        <v>1.2105887012325582</v>
      </c>
      <c r="G64" s="120">
        <f>G62/G63</f>
        <v>0.83116010532632389</v>
      </c>
      <c r="H64" s="120">
        <f>H62/H63</f>
        <v>0.80711689328063285</v>
      </c>
      <c r="K64" s="129"/>
      <c r="M64" s="128"/>
      <c r="N64" s="120" t="s">
        <v>194</v>
      </c>
      <c r="O64" s="120">
        <f>O62/O63</f>
        <v>1.0512743323851883</v>
      </c>
      <c r="P64" s="120">
        <f>P62/P63</f>
        <v>1.1044069178772473</v>
      </c>
      <c r="Q64" s="120">
        <f>Q62/Q63</f>
        <v>0.94576982323091119</v>
      </c>
      <c r="R64" s="120">
        <f>R62/R63</f>
        <v>0.94021500989921825</v>
      </c>
      <c r="U64" s="129"/>
      <c r="AG64" s="128"/>
      <c r="AH64" s="120" t="s">
        <v>194</v>
      </c>
      <c r="AI64" s="120">
        <f>AI62/AI63</f>
        <v>1.0535429499227229</v>
      </c>
      <c r="AJ64" s="120">
        <f>AJ62/AJ63</f>
        <v>1.1112583329420305</v>
      </c>
      <c r="AK64" s="120">
        <f>AK62/AK63</f>
        <v>0.94296145106211782</v>
      </c>
      <c r="AL64" s="120">
        <f>AL62/AL63</f>
        <v>0.93716012939638405</v>
      </c>
      <c r="AO64" s="129"/>
      <c r="BA64" s="128"/>
      <c r="BB64" s="120" t="s">
        <v>194</v>
      </c>
      <c r="BC64" s="120">
        <f>BC62/BC63</f>
        <v>1.0555575780270194</v>
      </c>
      <c r="BD64" s="120">
        <f>BD62/BD63</f>
        <v>1.1176911377906069</v>
      </c>
      <c r="BE64" s="120">
        <f>BE62/BE63</f>
        <v>0.94037584370560501</v>
      </c>
      <c r="BF64" s="120">
        <f>BF62/BF63</f>
        <v>0.93434572460901322</v>
      </c>
      <c r="BI64" s="129"/>
      <c r="BK64" s="128"/>
      <c r="BL64" s="120" t="s">
        <v>194</v>
      </c>
      <c r="BM64" s="120">
        <f>BM62/BM63</f>
        <v>1.120417239768448</v>
      </c>
      <c r="BN64" s="120">
        <f>BN62/BN63</f>
        <v>1.1885814322100492</v>
      </c>
      <c r="BO64" s="120">
        <f>BO62/BO63</f>
        <v>0.99600225546154275</v>
      </c>
      <c r="BP64" s="120">
        <f>BP62/BP63</f>
        <v>0.9894924776800198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1327.1049006929761</v>
      </c>
      <c r="F69" s="139">
        <f t="shared" ref="F69:H69" si="107">F58*F$64</f>
        <v>0</v>
      </c>
      <c r="G69" s="139">
        <f t="shared" si="107"/>
        <v>388.5057807514163</v>
      </c>
      <c r="H69" s="139">
        <f t="shared" si="107"/>
        <v>270.08792563794663</v>
      </c>
      <c r="I69" s="120">
        <f>I58</f>
        <v>2050</v>
      </c>
      <c r="J69" s="165">
        <f>SUM(E69:H69)</f>
        <v>1985.6986070823391</v>
      </c>
      <c r="K69" s="129">
        <f>I69/J69</f>
        <v>1.0323822521143535</v>
      </c>
      <c r="M69" s="128"/>
      <c r="N69" s="4" t="s">
        <v>11</v>
      </c>
      <c r="O69" s="139">
        <f>O58*O$64</f>
        <v>514.66076307401579</v>
      </c>
      <c r="P69" s="139">
        <f t="shared" ref="P69:R69" si="108">P58*P$64</f>
        <v>0</v>
      </c>
      <c r="Q69" s="139">
        <f t="shared" si="108"/>
        <v>966.1072996198352</v>
      </c>
      <c r="R69" s="139">
        <f t="shared" si="108"/>
        <v>635.28821528520541</v>
      </c>
      <c r="S69" s="120">
        <f>S58</f>
        <v>2186.7465511512801</v>
      </c>
      <c r="T69" s="165">
        <f>SUM(O69:R69)</f>
        <v>2116.0562779790562</v>
      </c>
      <c r="U69" s="129">
        <f>S69/T69</f>
        <v>1.0334066130035713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265.96818690669795</v>
      </c>
      <c r="G70" s="139">
        <f t="shared" si="109"/>
        <v>661.25371267138416</v>
      </c>
      <c r="H70" s="139">
        <f t="shared" si="109"/>
        <v>835.1393841936532</v>
      </c>
      <c r="I70" s="120">
        <f>I59</f>
        <v>2050</v>
      </c>
      <c r="J70" s="165">
        <f>SUM(E70:H70)</f>
        <v>1762.3612837717353</v>
      </c>
      <c r="K70" s="129">
        <f>I70/J70</f>
        <v>1.1632121171049967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46.41155371481689</v>
      </c>
      <c r="Q70" s="139">
        <f t="shared" si="110"/>
        <v>921.30505782575619</v>
      </c>
      <c r="R70" s="139">
        <f t="shared" si="110"/>
        <v>1100.60643692343</v>
      </c>
      <c r="S70" s="120">
        <f>S59</f>
        <v>2186.7465511512801</v>
      </c>
      <c r="T70" s="165">
        <f>SUM(O70:R70)</f>
        <v>2068.323048464003</v>
      </c>
      <c r="U70" s="129">
        <f>S70/T70</f>
        <v>1.0572558057481503</v>
      </c>
    </row>
    <row r="71" spans="3:21" x14ac:dyDescent="0.3">
      <c r="C71" s="128"/>
      <c r="D71" s="4" t="s">
        <v>13</v>
      </c>
      <c r="E71" s="139">
        <f t="shared" ref="E71:H71" si="111">E60*E$64</f>
        <v>351.9340068029162</v>
      </c>
      <c r="F71" s="139">
        <f t="shared" si="111"/>
        <v>869.15120318690629</v>
      </c>
      <c r="G71" s="139">
        <f t="shared" si="111"/>
        <v>4.2405065771997208</v>
      </c>
      <c r="H71" s="139">
        <f t="shared" si="111"/>
        <v>0</v>
      </c>
      <c r="I71" s="120">
        <f>I60</f>
        <v>1054</v>
      </c>
      <c r="J71" s="165">
        <f>SUM(E71:H71)</f>
        <v>1225.3257165670223</v>
      </c>
      <c r="K71" s="129">
        <f>I71/J71</f>
        <v>0.86017944922675493</v>
      </c>
      <c r="M71" s="128"/>
      <c r="N71" s="4" t="s">
        <v>13</v>
      </c>
      <c r="O71" s="139">
        <f t="shared" ref="O71:R71" si="112">O60*O$64</f>
        <v>393.44685011661909</v>
      </c>
      <c r="P71" s="139">
        <f t="shared" si="112"/>
        <v>780.35699715741396</v>
      </c>
      <c r="Q71" s="139">
        <f t="shared" si="112"/>
        <v>30.398674808264389</v>
      </c>
      <c r="R71" s="139">
        <f t="shared" si="112"/>
        <v>0</v>
      </c>
      <c r="S71" s="120">
        <f>S60</f>
        <v>1112.9834646689119</v>
      </c>
      <c r="T71" s="165">
        <f>SUM(O71:R71)</f>
        <v>1204.2025220822975</v>
      </c>
      <c r="U71" s="129">
        <f>S71/T71</f>
        <v>0.92424940511198206</v>
      </c>
    </row>
    <row r="72" spans="3:21" x14ac:dyDescent="0.3">
      <c r="C72" s="128"/>
      <c r="D72" s="4" t="s">
        <v>14</v>
      </c>
      <c r="E72" s="139">
        <f t="shared" ref="E72:H72" si="113">E61*E$64</f>
        <v>370.9610925041078</v>
      </c>
      <c r="F72" s="139">
        <f t="shared" si="113"/>
        <v>914.88060990639599</v>
      </c>
      <c r="G72" s="139">
        <f t="shared" si="113"/>
        <v>0</v>
      </c>
      <c r="H72" s="139">
        <f t="shared" si="113"/>
        <v>2.7726901683999894</v>
      </c>
      <c r="I72" s="120">
        <f>I61</f>
        <v>1108</v>
      </c>
      <c r="J72" s="165">
        <f>SUM(E72:H72)</f>
        <v>1288.6143925789038</v>
      </c>
      <c r="K72" s="129">
        <f>I72/J72</f>
        <v>0.85983829327139505</v>
      </c>
      <c r="M72" s="128"/>
      <c r="N72" s="4" t="s">
        <v>14</v>
      </c>
      <c r="O72" s="139">
        <f t="shared" ref="O72:R72" si="114">O61*O$64</f>
        <v>419.90479177132096</v>
      </c>
      <c r="P72" s="139">
        <f t="shared" si="114"/>
        <v>831.68725515201129</v>
      </c>
      <c r="Q72" s="139">
        <f t="shared" si="114"/>
        <v>0</v>
      </c>
      <c r="R72" s="139">
        <f t="shared" si="114"/>
        <v>19.035909628513291</v>
      </c>
      <c r="S72" s="120">
        <f>S61</f>
        <v>1172.7332381057306</v>
      </c>
      <c r="T72" s="165">
        <f>SUM(O72:R72)</f>
        <v>1270.6279565518455</v>
      </c>
      <c r="U72" s="129">
        <f>S72/T72</f>
        <v>0.92295563942117587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1054.0000000000002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1658.4558060242421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0.99999999999999978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1.0000000000000002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1370.0795461694102</v>
      </c>
      <c r="F80" s="139">
        <f t="shared" ref="F80:H80" si="115">F69*$K69</f>
        <v>0</v>
      </c>
      <c r="G80" s="139">
        <f t="shared" si="115"/>
        <v>401.08647289159239</v>
      </c>
      <c r="H80" s="139">
        <f t="shared" si="115"/>
        <v>278.8339809389974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531.85383601415208</v>
      </c>
      <c r="P80" s="139">
        <f t="shared" ref="P80:R80" si="116">P69*$U69</f>
        <v>0</v>
      </c>
      <c r="Q80" s="139">
        <f t="shared" si="116"/>
        <v>998.38167229816031</v>
      </c>
      <c r="R80" s="139">
        <f t="shared" si="116"/>
        <v>656.5110428389678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309.37741777431762</v>
      </c>
      <c r="G81" s="139">
        <f t="shared" si="117"/>
        <v>769.17833106002001</v>
      </c>
      <c r="H81" s="139">
        <f t="shared" si="117"/>
        <v>971.44425116566254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49.068884618782285</v>
      </c>
      <c r="Q81" s="139">
        <f t="shared" si="118"/>
        <v>974.05512125141604</v>
      </c>
      <c r="R81" s="139">
        <f t="shared" si="118"/>
        <v>1163.6225452810818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302.72640013589751</v>
      </c>
      <c r="F82" s="139">
        <f t="shared" si="119"/>
        <v>747.62600325208439</v>
      </c>
      <c r="G82" s="139">
        <f t="shared" si="119"/>
        <v>3.6475966120180874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363.64301716346836</v>
      </c>
      <c r="P82" s="139">
        <f t="shared" si="120"/>
        <v>721.24449039771253</v>
      </c>
      <c r="Q82" s="139">
        <f t="shared" si="120"/>
        <v>28.095957107730957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318.96655264882412</v>
      </c>
      <c r="F83" s="139">
        <f t="shared" si="121"/>
        <v>786.6493821690085</v>
      </c>
      <c r="G83" s="139">
        <f t="shared" si="121"/>
        <v>0</v>
      </c>
      <c r="H83" s="139">
        <f t="shared" si="121"/>
        <v>2.3840651821674239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387.55349558531526</v>
      </c>
      <c r="P83" s="139">
        <f t="shared" si="122"/>
        <v>767.61044237726719</v>
      </c>
      <c r="Q83" s="139">
        <f t="shared" si="122"/>
        <v>0</v>
      </c>
      <c r="R83" s="139">
        <f t="shared" si="122"/>
        <v>17.569300143148205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1991.7724989541318</v>
      </c>
      <c r="F85" s="165">
        <f>SUM(F80:F83)</f>
        <v>1843.6528031954106</v>
      </c>
      <c r="G85" s="165">
        <f>SUM(G80:G83)</f>
        <v>1173.9124005636306</v>
      </c>
      <c r="H85" s="165">
        <f>SUM(H80:H83)</f>
        <v>1252.6622972868274</v>
      </c>
      <c r="K85" s="129"/>
      <c r="M85" s="128"/>
      <c r="N85" s="120" t="s">
        <v>195</v>
      </c>
      <c r="O85" s="165">
        <f>SUM(O80:O83)</f>
        <v>1283.0503487629358</v>
      </c>
      <c r="P85" s="165">
        <f>SUM(P80:P83)</f>
        <v>1537.923817393762</v>
      </c>
      <c r="Q85" s="165">
        <f>SUM(Q80:Q83)</f>
        <v>2000.5327506573074</v>
      </c>
      <c r="R85" s="165">
        <f>SUM(R80:R83)</f>
        <v>1837.7028882631978</v>
      </c>
      <c r="U85" s="129"/>
    </row>
    <row r="86" spans="3:21" x14ac:dyDescent="0.3">
      <c r="C86" s="128"/>
      <c r="D86" s="120" t="s">
        <v>194</v>
      </c>
      <c r="E86" s="120">
        <f>E84/E85</f>
        <v>1.0292340119549011</v>
      </c>
      <c r="F86" s="120">
        <f>F84/F85</f>
        <v>1.1119230239267119</v>
      </c>
      <c r="G86" s="120">
        <f>G84/G85</f>
        <v>0.89785234357686561</v>
      </c>
      <c r="H86" s="120">
        <f>H84/H85</f>
        <v>0.88451612409812674</v>
      </c>
      <c r="K86" s="129"/>
      <c r="M86" s="128"/>
      <c r="N86" s="120" t="s">
        <v>194</v>
      </c>
      <c r="O86" s="120">
        <f>O84/O85</f>
        <v>1.03504309573071</v>
      </c>
      <c r="P86" s="120">
        <f>P84/P85</f>
        <v>1.0783731855032583</v>
      </c>
      <c r="Q86" s="120">
        <f>Q84/Q85</f>
        <v>0.9586501553767256</v>
      </c>
      <c r="R86" s="120">
        <f>R84/R85</f>
        <v>0.95495880919887066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1410.1324680012922</v>
      </c>
      <c r="F91" s="139">
        <f t="shared" ref="F91:H91" si="123">F80*F$86</f>
        <v>0</v>
      </c>
      <c r="G91" s="139">
        <f t="shared" si="123"/>
        <v>360.11642966269523</v>
      </c>
      <c r="H91" s="139">
        <f t="shared" si="123"/>
        <v>246.63315208701292</v>
      </c>
      <c r="I91" s="120">
        <f>I80</f>
        <v>2050</v>
      </c>
      <c r="J91" s="165">
        <f>SUM(E91:H91)</f>
        <v>2016.8820497510003</v>
      </c>
      <c r="K91" s="129">
        <f>I91/J91</f>
        <v>1.0164203703697439</v>
      </c>
      <c r="M91" s="128"/>
      <c r="N91" s="4" t="s">
        <v>11</v>
      </c>
      <c r="O91" s="139">
        <f>O80*O$86</f>
        <v>550.49164090434135</v>
      </c>
      <c r="P91" s="139">
        <f t="shared" ref="P91:R91" si="124">P80*P$86</f>
        <v>0</v>
      </c>
      <c r="Q91" s="139">
        <f t="shared" si="124"/>
        <v>957.0987452739065</v>
      </c>
      <c r="R91" s="139">
        <f t="shared" si="124"/>
        <v>626.94100369540945</v>
      </c>
      <c r="S91" s="120">
        <f>S80</f>
        <v>2186.7465511512801</v>
      </c>
      <c r="T91" s="165">
        <f>SUM(O91:R91)</f>
        <v>2134.5313898736572</v>
      </c>
      <c r="U91" s="129">
        <f>S91/T91</f>
        <v>1.0244621191917509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344.00387390625696</v>
      </c>
      <c r="G92" s="139">
        <f t="shared" si="125"/>
        <v>690.60856717078116</v>
      </c>
      <c r="H92" s="139">
        <f t="shared" si="125"/>
        <v>859.25810381845895</v>
      </c>
      <c r="I92" s="120">
        <f>I81</f>
        <v>2050</v>
      </c>
      <c r="J92" s="165">
        <f>SUM(E92:H92)</f>
        <v>1893.870544895497</v>
      </c>
      <c r="K92" s="129">
        <f>I92/J92</f>
        <v>1.0824393491547324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52.914569415448085</v>
      </c>
      <c r="Q92" s="139">
        <f t="shared" si="126"/>
        <v>933.77809333316532</v>
      </c>
      <c r="R92" s="139">
        <f t="shared" si="126"/>
        <v>1111.2116001985808</v>
      </c>
      <c r="S92" s="120">
        <f>S81</f>
        <v>2186.7465511512801</v>
      </c>
      <c r="T92" s="165">
        <f>SUM(O92:R92)</f>
        <v>2097.9042629471942</v>
      </c>
      <c r="U92" s="129">
        <f>S92/T92</f>
        <v>1.0423481136738231</v>
      </c>
    </row>
    <row r="93" spans="3:21" x14ac:dyDescent="0.3">
      <c r="C93" s="128"/>
      <c r="D93" s="4" t="s">
        <v>13</v>
      </c>
      <c r="E93" s="139">
        <f t="shared" ref="E93:H93" si="127">E82*E$86</f>
        <v>311.57630733653451</v>
      </c>
      <c r="F93" s="139">
        <f t="shared" si="127"/>
        <v>831.3025663022994</v>
      </c>
      <c r="G93" s="139">
        <f t="shared" si="127"/>
        <v>3.2750031665234749</v>
      </c>
      <c r="H93" s="139">
        <f t="shared" si="127"/>
        <v>0</v>
      </c>
      <c r="I93" s="120">
        <f>I82</f>
        <v>1054</v>
      </c>
      <c r="J93" s="165">
        <f>SUM(E93:H93)</f>
        <v>1146.1538768053574</v>
      </c>
      <c r="K93" s="129">
        <f>I93/J93</f>
        <v>0.91959729084351627</v>
      </c>
      <c r="M93" s="128"/>
      <c r="N93" s="4" t="s">
        <v>13</v>
      </c>
      <c r="O93" s="139">
        <f t="shared" ref="O93:R93" si="128">O82*O$86</f>
        <v>376.38619422573197</v>
      </c>
      <c r="P93" s="139">
        <f t="shared" si="128"/>
        <v>777.77071863685546</v>
      </c>
      <c r="Q93" s="139">
        <f t="shared" si="128"/>
        <v>26.934193646784099</v>
      </c>
      <c r="R93" s="139">
        <f t="shared" si="128"/>
        <v>0</v>
      </c>
      <c r="S93" s="120">
        <f>S82</f>
        <v>1112.9834646689119</v>
      </c>
      <c r="T93" s="165">
        <f>SUM(O93:R93)</f>
        <v>1181.0911065093715</v>
      </c>
      <c r="U93" s="129">
        <f>S93/T93</f>
        <v>0.94233498037103447</v>
      </c>
    </row>
    <row r="94" spans="3:21" x14ac:dyDescent="0.3">
      <c r="C94" s="128"/>
      <c r="D94" s="4" t="s">
        <v>14</v>
      </c>
      <c r="E94" s="139">
        <f t="shared" ref="E94:H94" si="129">E83*E$86</f>
        <v>328.29122466217342</v>
      </c>
      <c r="F94" s="139">
        <f t="shared" si="129"/>
        <v>874.69355979144359</v>
      </c>
      <c r="G94" s="139">
        <f t="shared" si="129"/>
        <v>0</v>
      </c>
      <c r="H94" s="139">
        <f t="shared" si="129"/>
        <v>2.1087440945280242</v>
      </c>
      <c r="I94" s="120">
        <f>I83</f>
        <v>1108</v>
      </c>
      <c r="J94" s="165">
        <f>SUM(E94:H94)</f>
        <v>1205.0935285481451</v>
      </c>
      <c r="K94" s="129">
        <f>I94/J94</f>
        <v>0.91943071118710595</v>
      </c>
      <c r="M94" s="128"/>
      <c r="N94" s="4" t="s">
        <v>14</v>
      </c>
      <c r="O94" s="139">
        <f t="shared" ref="O94:R94" si="130">O83*O$86</f>
        <v>401.13456983188274</v>
      </c>
      <c r="P94" s="139">
        <f t="shared" si="130"/>
        <v>827.77051797193894</v>
      </c>
      <c r="Q94" s="139">
        <f t="shared" si="130"/>
        <v>0</v>
      </c>
      <c r="R94" s="139">
        <f t="shared" si="130"/>
        <v>16.777957943158356</v>
      </c>
      <c r="S94" s="120">
        <f>S83</f>
        <v>1172.7332381057306</v>
      </c>
      <c r="T94" s="165">
        <f>SUM(O94:R94)</f>
        <v>1245.68304574698</v>
      </c>
      <c r="U94" s="129">
        <f>S94/T94</f>
        <v>0.94143790598233223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1433.2873653962745</v>
      </c>
      <c r="F102" s="139">
        <f t="shared" ref="F102:H102" si="131">F91*$K91</f>
        <v>0</v>
      </c>
      <c r="G102" s="139">
        <f t="shared" si="131"/>
        <v>366.0296748139865</v>
      </c>
      <c r="H102" s="139">
        <f t="shared" si="131"/>
        <v>250.68295978973904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563.95783303820588</v>
      </c>
      <c r="P102" s="139">
        <f t="shared" ref="P102:R102" si="132">P91*$U91</f>
        <v>0</v>
      </c>
      <c r="Q102" s="139">
        <f t="shared" si="132"/>
        <v>980.51140885907205</v>
      </c>
      <c r="R102" s="139">
        <f t="shared" si="132"/>
        <v>642.27730925400249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372.36332937779542</v>
      </c>
      <c r="G103" s="139">
        <f t="shared" si="133"/>
        <v>747.5418879690227</v>
      </c>
      <c r="H103" s="139">
        <f t="shared" si="133"/>
        <v>930.09478265318216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55.155401616054881</v>
      </c>
      <c r="Q103" s="139">
        <f t="shared" si="134"/>
        <v>973.32183417576402</v>
      </c>
      <c r="R103" s="139">
        <f t="shared" si="134"/>
        <v>1158.2693153594612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286.52472811770394</v>
      </c>
      <c r="F104" s="139">
        <f t="shared" si="135"/>
        <v>764.46358784285712</v>
      </c>
      <c r="G104" s="139">
        <f t="shared" si="135"/>
        <v>3.0116840394389248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354.6818769476335</v>
      </c>
      <c r="P104" s="139">
        <f t="shared" si="136"/>
        <v>732.92055487982657</v>
      </c>
      <c r="Q104" s="139">
        <f t="shared" si="136"/>
        <v>25.381032841451933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301.8410341676281</v>
      </c>
      <c r="F105" s="139">
        <f t="shared" si="137"/>
        <v>804.22012174982831</v>
      </c>
      <c r="G105" s="139">
        <f t="shared" si="137"/>
        <v>0</v>
      </c>
      <c r="H105" s="139">
        <f t="shared" si="137"/>
        <v>1.9388440825435111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377.64328943965131</v>
      </c>
      <c r="P105" s="139">
        <f t="shared" si="138"/>
        <v>779.29454307341268</v>
      </c>
      <c r="Q105" s="139">
        <f t="shared" si="138"/>
        <v>0</v>
      </c>
      <c r="R105" s="139">
        <f t="shared" si="138"/>
        <v>15.79540559266664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2021.6531276816065</v>
      </c>
      <c r="F107" s="165">
        <f>SUM(F102:F105)</f>
        <v>1941.047038970481</v>
      </c>
      <c r="G107" s="165">
        <f>SUM(G102:G105)</f>
        <v>1116.583246822448</v>
      </c>
      <c r="H107" s="165">
        <f>SUM(H102:H105)</f>
        <v>1182.7165865254647</v>
      </c>
      <c r="K107" s="129"/>
      <c r="M107" s="128"/>
      <c r="N107" s="120" t="s">
        <v>195</v>
      </c>
      <c r="O107" s="165">
        <f>SUM(O102:O105)</f>
        <v>1296.2829994254907</v>
      </c>
      <c r="P107" s="165">
        <f>SUM(P102:P105)</f>
        <v>1567.3704995692942</v>
      </c>
      <c r="Q107" s="165">
        <f>SUM(Q102:Q105)</f>
        <v>1979.214275876288</v>
      </c>
      <c r="R107" s="165">
        <f>SUM(R102:R105)</f>
        <v>1816.3420302061304</v>
      </c>
      <c r="U107" s="129"/>
    </row>
    <row r="108" spans="3:21" x14ac:dyDescent="0.3">
      <c r="C108" s="128"/>
      <c r="D108" s="120" t="s">
        <v>194</v>
      </c>
      <c r="E108" s="120">
        <f>E106/E107</f>
        <v>1.0140216300859195</v>
      </c>
      <c r="F108" s="120">
        <f>F106/F107</f>
        <v>1.0561310255970442</v>
      </c>
      <c r="G108" s="120">
        <f>G106/G107</f>
        <v>0.94395111425812073</v>
      </c>
      <c r="H108" s="120">
        <f>H106/H107</f>
        <v>0.9368262968688349</v>
      </c>
      <c r="K108" s="129"/>
      <c r="M108" s="128"/>
      <c r="N108" s="120" t="s">
        <v>194</v>
      </c>
      <c r="O108" s="120">
        <f>O106/O107</f>
        <v>1.0244772210624744</v>
      </c>
      <c r="P108" s="120">
        <f>P106/P107</f>
        <v>1.0581134495513205</v>
      </c>
      <c r="Q108" s="120">
        <f>Q106/Q107</f>
        <v>0.96897594951145649</v>
      </c>
      <c r="R108" s="120">
        <f>R106/R107</f>
        <v>0.96618948009367356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1453.3843906406833</v>
      </c>
      <c r="F113" s="139">
        <f t="shared" ref="F113:H113" si="139">F102*F$108</f>
        <v>0</v>
      </c>
      <c r="G113" s="139">
        <f t="shared" si="139"/>
        <v>345.51411939220014</v>
      </c>
      <c r="H113" s="139">
        <f t="shared" si="139"/>
        <v>234.84638890794028</v>
      </c>
      <c r="I113" s="120">
        <f>I102</f>
        <v>2050</v>
      </c>
      <c r="J113" s="165">
        <f>SUM(E113:H113)</f>
        <v>2033.7448989408238</v>
      </c>
      <c r="K113" s="129">
        <f>I113/J113</f>
        <v>1.0079926942005568</v>
      </c>
      <c r="M113" s="128"/>
      <c r="N113" s="4" t="s">
        <v>11</v>
      </c>
      <c r="O113" s="139">
        <f>O102*O$108</f>
        <v>577.76195358739608</v>
      </c>
      <c r="P113" s="139">
        <f t="shared" ref="P113:R113" si="140">P102*P$108</f>
        <v>0</v>
      </c>
      <c r="Q113" s="139">
        <f t="shared" si="140"/>
        <v>950.09197340603532</v>
      </c>
      <c r="R113" s="139">
        <f t="shared" si="140"/>
        <v>620.56157950408829</v>
      </c>
      <c r="S113" s="120">
        <f>S102</f>
        <v>2186.7465511512801</v>
      </c>
      <c r="T113" s="165">
        <f>SUM(O113:R113)</f>
        <v>2148.4155064975193</v>
      </c>
      <c r="U113" s="129">
        <f>S113/T113</f>
        <v>1.0178415416095421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393.26446495050106</v>
      </c>
      <c r="G114" s="139">
        <f t="shared" si="141"/>
        <v>705.64299810297825</v>
      </c>
      <c r="H114" s="139">
        <f t="shared" si="141"/>
        <v>871.33725097000445</v>
      </c>
      <c r="I114" s="120">
        <f>I103</f>
        <v>2050</v>
      </c>
      <c r="J114" s="165">
        <f>SUM(E114:H114)</f>
        <v>1970.2447140234835</v>
      </c>
      <c r="K114" s="129">
        <f>I114/J114</f>
        <v>1.0404798883148105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58.360672265352306</v>
      </c>
      <c r="Q114" s="139">
        <f t="shared" si="142"/>
        <v>943.1254484506934</v>
      </c>
      <c r="R114" s="139">
        <f t="shared" si="142"/>
        <v>1119.107627615613</v>
      </c>
      <c r="S114" s="120">
        <f>S103</f>
        <v>2186.7465511512801</v>
      </c>
      <c r="T114" s="165">
        <f>SUM(O114:R114)</f>
        <v>2120.5937483316584</v>
      </c>
      <c r="U114" s="129">
        <f>S114/T114</f>
        <v>1.0311954153744283</v>
      </c>
    </row>
    <row r="115" spans="3:71" x14ac:dyDescent="0.3">
      <c r="C115" s="128"/>
      <c r="D115" s="4" t="s">
        <v>13</v>
      </c>
      <c r="E115" s="139">
        <f t="shared" ref="E115:H115" si="143">E104*E$108</f>
        <v>290.54227186583904</v>
      </c>
      <c r="F115" s="139">
        <f t="shared" si="143"/>
        <v>807.37371306007276</v>
      </c>
      <c r="G115" s="139">
        <f t="shared" si="143"/>
        <v>2.842882504821771</v>
      </c>
      <c r="H115" s="139">
        <f t="shared" si="143"/>
        <v>0</v>
      </c>
      <c r="I115" s="120">
        <f>I104</f>
        <v>1054</v>
      </c>
      <c r="J115" s="165">
        <f>SUM(E115:H115)</f>
        <v>1100.7588674307335</v>
      </c>
      <c r="K115" s="129">
        <f>I115/J115</f>
        <v>0.9575212439215931</v>
      </c>
      <c r="M115" s="128"/>
      <c r="N115" s="4" t="s">
        <v>13</v>
      </c>
      <c r="O115" s="139">
        <f t="shared" ref="O115:R115" si="144">O104*O$108</f>
        <v>363.36350365653408</v>
      </c>
      <c r="P115" s="139">
        <f t="shared" si="144"/>
        <v>775.51309657096112</v>
      </c>
      <c r="Q115" s="139">
        <f t="shared" si="144"/>
        <v>24.593610397127346</v>
      </c>
      <c r="R115" s="139">
        <f t="shared" si="144"/>
        <v>0</v>
      </c>
      <c r="S115" s="120">
        <f>S104</f>
        <v>1112.9834646689119</v>
      </c>
      <c r="T115" s="165">
        <f>SUM(O115:R115)</f>
        <v>1163.4702106246225</v>
      </c>
      <c r="U115" s="129">
        <f>S115/T115</f>
        <v>0.95660675667097128</v>
      </c>
    </row>
    <row r="116" spans="3:71" x14ac:dyDescent="0.3">
      <c r="C116" s="128"/>
      <c r="D116" s="4" t="s">
        <v>14</v>
      </c>
      <c r="E116" s="139">
        <f t="shared" ref="E116:H116" si="145">E105*E$108</f>
        <v>306.07333749347799</v>
      </c>
      <c r="F116" s="139">
        <f t="shared" si="145"/>
        <v>849.36182198942595</v>
      </c>
      <c r="G116" s="139">
        <f t="shared" si="145"/>
        <v>0</v>
      </c>
      <c r="H116" s="139">
        <f t="shared" si="145"/>
        <v>1.8163601220552912</v>
      </c>
      <c r="I116" s="120">
        <f>I105</f>
        <v>1108</v>
      </c>
      <c r="J116" s="165">
        <f>SUM(E116:H116)</f>
        <v>1157.2515196049594</v>
      </c>
      <c r="K116" s="129">
        <f>I116/J116</f>
        <v>0.95744095490859937</v>
      </c>
      <c r="M116" s="128"/>
      <c r="N116" s="4" t="s">
        <v>14</v>
      </c>
      <c r="O116" s="139">
        <f t="shared" ref="O116:R116" si="146">O105*O$108</f>
        <v>386.88694771802568</v>
      </c>
      <c r="P116" s="139">
        <f t="shared" si="146"/>
        <v>824.58203718792879</v>
      </c>
      <c r="Q116" s="139">
        <f t="shared" si="146"/>
        <v>0</v>
      </c>
      <c r="R116" s="139">
        <f t="shared" si="146"/>
        <v>15.261354717447285</v>
      </c>
      <c r="S116" s="120">
        <f>S105</f>
        <v>1172.7332381057306</v>
      </c>
      <c r="T116" s="165">
        <f>SUM(O116:R116)</f>
        <v>1226.730339623402</v>
      </c>
      <c r="U116" s="129">
        <f>S116/T116</f>
        <v>0.95598290857121204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1658.4558060242421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1.0000000000000002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1453.3843906406833</v>
      </c>
      <c r="F122" s="159">
        <f t="shared" si="148"/>
        <v>0</v>
      </c>
      <c r="G122" s="159">
        <f t="shared" si="148"/>
        <v>345.51411939220014</v>
      </c>
      <c r="H122" s="158">
        <f t="shared" si="148"/>
        <v>234.84638890794028</v>
      </c>
      <c r="N122" s="150"/>
      <c r="O122" s="160" t="str">
        <f>N36</f>
        <v>A</v>
      </c>
      <c r="P122" s="159">
        <f>O113</f>
        <v>577.76195358739608</v>
      </c>
      <c r="Q122" s="159">
        <f t="shared" ref="Q122:S122" si="149">P113</f>
        <v>0</v>
      </c>
      <c r="R122" s="159">
        <f t="shared" si="149"/>
        <v>950.09197340603532</v>
      </c>
      <c r="S122" s="159">
        <f t="shared" si="149"/>
        <v>620.56157950408829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474.01308213578119</v>
      </c>
      <c r="AA122" s="159">
        <f t="shared" ref="AA122:AC122" si="150">Z47</f>
        <v>0</v>
      </c>
      <c r="AB122" s="159">
        <f t="shared" si="150"/>
        <v>979.65865843418078</v>
      </c>
      <c r="AC122" s="159">
        <f t="shared" si="150"/>
        <v>647.8350840974025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566.12154962402451</v>
      </c>
      <c r="AK122" s="159">
        <f t="shared" ref="AK122:AM122" si="151">AJ58</f>
        <v>0</v>
      </c>
      <c r="AL122" s="159">
        <f t="shared" si="151"/>
        <v>1159.1423372639408</v>
      </c>
      <c r="AM122" s="159">
        <f t="shared" si="151"/>
        <v>767.1201530743017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530.60404135879719</v>
      </c>
      <c r="AU122" s="159">
        <f t="shared" si="147"/>
        <v>0</v>
      </c>
      <c r="AV122" s="159">
        <f t="shared" si="147"/>
        <v>1268.7747133324242</v>
      </c>
      <c r="AW122" s="158">
        <f t="shared" si="147"/>
        <v>863.56041010468437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655.51047013822222</v>
      </c>
      <c r="BE122" s="159">
        <f t="shared" ref="BE122:BG122" si="152">BD58</f>
        <v>0</v>
      </c>
      <c r="BF122" s="159">
        <f t="shared" si="152"/>
        <v>1318.1376635348788</v>
      </c>
      <c r="BG122" s="159">
        <f t="shared" si="152"/>
        <v>872.88730140305415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705.66696236083249</v>
      </c>
      <c r="BO122" s="159">
        <f t="shared" ref="BO122:BQ122" si="153">BN58</f>
        <v>0</v>
      </c>
      <c r="BP122" s="159">
        <f t="shared" si="153"/>
        <v>1406.6687626303433</v>
      </c>
      <c r="BQ122" s="159">
        <f t="shared" si="153"/>
        <v>931.83785442813792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393.26446495050106</v>
      </c>
      <c r="G123" s="159">
        <f t="shared" si="148"/>
        <v>705.64299810297825</v>
      </c>
      <c r="H123" s="158">
        <f t="shared" si="148"/>
        <v>871.33725097000445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58.360672265352306</v>
      </c>
      <c r="R123" s="159">
        <f t="shared" si="154"/>
        <v>943.1254484506934</v>
      </c>
      <c r="S123" s="159">
        <f t="shared" si="154"/>
        <v>1119.107627615613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39.522340476138965</v>
      </c>
      <c r="AB123" s="159">
        <f t="shared" si="155"/>
        <v>903.08102395702201</v>
      </c>
      <c r="AC123" s="159">
        <f t="shared" si="155"/>
        <v>1084.9246005123512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49.374513715487659</v>
      </c>
      <c r="AL123" s="159">
        <f t="shared" si="156"/>
        <v>1109.3034290309674</v>
      </c>
      <c r="AM123" s="159">
        <f t="shared" si="156"/>
        <v>1333.706097215812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43.192456924207846</v>
      </c>
      <c r="AV123" s="159">
        <f t="shared" si="147"/>
        <v>1171.3641369638785</v>
      </c>
      <c r="AW123" s="158">
        <f t="shared" si="147"/>
        <v>1448.3825709078196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58.028043839851847</v>
      </c>
      <c r="BF123" s="159">
        <f t="shared" si="157"/>
        <v>1265.753527859375</v>
      </c>
      <c r="BG123" s="159">
        <f t="shared" si="157"/>
        <v>1522.7538633769286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62.91140367337961</v>
      </c>
      <c r="BP123" s="159">
        <f t="shared" si="158"/>
        <v>1352.9912792377322</v>
      </c>
      <c r="BQ123" s="159">
        <f t="shared" si="158"/>
        <v>1628.2708965082018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290.54227186583904</v>
      </c>
      <c r="F124" s="159">
        <f t="shared" si="148"/>
        <v>807.37371306007276</v>
      </c>
      <c r="G124" s="159">
        <f t="shared" si="148"/>
        <v>2.842882504821771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363.36350365653408</v>
      </c>
      <c r="Q124" s="159">
        <f t="shared" si="159"/>
        <v>775.51309657096112</v>
      </c>
      <c r="R124" s="159">
        <f t="shared" si="159"/>
        <v>24.593610397127346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412.29090407774748</v>
      </c>
      <c r="AA124" s="159">
        <f t="shared" si="160"/>
        <v>782.13990719186449</v>
      </c>
      <c r="AB124" s="159">
        <f t="shared" si="160"/>
        <v>35.071349862652767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415.41905368407936</v>
      </c>
      <c r="AK124" s="159">
        <f t="shared" si="161"/>
        <v>794.04711069788812</v>
      </c>
      <c r="AL124" s="159">
        <f t="shared" si="161"/>
        <v>35.008843854019204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447.01215590705806</v>
      </c>
      <c r="AU124" s="159">
        <f t="shared" si="147"/>
        <v>826.66505613101924</v>
      </c>
      <c r="AV124" s="159">
        <f t="shared" si="147"/>
        <v>43.994417235914476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462.93217598713113</v>
      </c>
      <c r="BE124" s="159">
        <f t="shared" si="162"/>
        <v>895.09181947368677</v>
      </c>
      <c r="BF124" s="159">
        <f t="shared" si="162"/>
        <v>38.314466151091636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489.37322608248724</v>
      </c>
      <c r="BO124" s="159">
        <f t="shared" si="163"/>
        <v>951.36449869557634</v>
      </c>
      <c r="BP124" s="159">
        <f t="shared" si="163"/>
        <v>40.151015877625895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306.07333749347799</v>
      </c>
      <c r="F125" s="154">
        <f t="shared" si="148"/>
        <v>849.36182198942595</v>
      </c>
      <c r="G125" s="154">
        <f t="shared" si="148"/>
        <v>0</v>
      </c>
      <c r="H125" s="153">
        <f t="shared" si="148"/>
        <v>1.8163601220552912</v>
      </c>
      <c r="N125" s="152"/>
      <c r="O125" s="155" t="str">
        <f>N39</f>
        <v>D</v>
      </c>
      <c r="P125" s="159">
        <f t="shared" ref="P125:S125" si="164">O116</f>
        <v>386.88694771802568</v>
      </c>
      <c r="Q125" s="159">
        <f t="shared" si="164"/>
        <v>824.58203718792879</v>
      </c>
      <c r="R125" s="159">
        <f t="shared" si="164"/>
        <v>0</v>
      </c>
      <c r="S125" s="159">
        <f t="shared" si="164"/>
        <v>15.261354717447285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441.70841874842705</v>
      </c>
      <c r="AA125" s="159">
        <f t="shared" si="165"/>
        <v>836.79355835623903</v>
      </c>
      <c r="AB125" s="159">
        <f t="shared" si="165"/>
        <v>0</v>
      </c>
      <c r="AC125" s="159">
        <f t="shared" si="165"/>
        <v>22.170877227394879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445.26331630596388</v>
      </c>
      <c r="AK125" s="159">
        <f t="shared" si="166"/>
        <v>849.92134038720508</v>
      </c>
      <c r="AL125" s="159">
        <f t="shared" si="166"/>
        <v>0</v>
      </c>
      <c r="AM125" s="159">
        <f t="shared" si="166"/>
        <v>22.15866981921566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480.98499989809966</v>
      </c>
      <c r="AU125" s="154">
        <f t="shared" si="147"/>
        <v>888.26743132974605</v>
      </c>
      <c r="AV125" s="154">
        <f t="shared" si="147"/>
        <v>0</v>
      </c>
      <c r="AW125" s="153">
        <f t="shared" si="147"/>
        <v>28.74926639597367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498.29342778444692</v>
      </c>
      <c r="BE125" s="159">
        <f t="shared" si="167"/>
        <v>962.1379373556822</v>
      </c>
      <c r="BF125" s="159">
        <f t="shared" si="167"/>
        <v>0</v>
      </c>
      <c r="BG125" s="159">
        <f t="shared" si="167"/>
        <v>24.368947139053496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527.85228382787045</v>
      </c>
      <c r="BO125" s="159">
        <f t="shared" si="168"/>
        <v>1024.7574883008983</v>
      </c>
      <c r="BP125" s="159">
        <f t="shared" si="168"/>
        <v>0</v>
      </c>
      <c r="BQ125" s="159">
        <f t="shared" si="168"/>
        <v>25.599178742903348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1.2553105771301196E-85</v>
      </c>
      <c r="F134" s="130" t="e">
        <f t="shared" si="169"/>
        <v>#DIV/0!</v>
      </c>
      <c r="G134" s="148">
        <f t="shared" si="169"/>
        <v>345.51411939220014</v>
      </c>
      <c r="H134" s="148">
        <f t="shared" si="169"/>
        <v>234.84638890794028</v>
      </c>
      <c r="N134" s="130" t="s">
        <v>11</v>
      </c>
      <c r="O134" s="130">
        <f t="shared" ref="O134:R137" si="170">O129*P122</f>
        <v>4.9902193533391714E-86</v>
      </c>
      <c r="P134" s="130" t="e">
        <f t="shared" si="170"/>
        <v>#DIV/0!</v>
      </c>
      <c r="Q134" s="148">
        <f t="shared" si="170"/>
        <v>950.09197340603532</v>
      </c>
      <c r="R134" s="148">
        <f t="shared" si="170"/>
        <v>620.56157950408829</v>
      </c>
      <c r="W134" s="130" t="s">
        <v>11</v>
      </c>
      <c r="X134" s="130">
        <f t="shared" ref="X134:AA137" si="171">X129*Z122</f>
        <v>4.0941243041752405E-86</v>
      </c>
      <c r="Y134" s="130" t="e">
        <f t="shared" si="171"/>
        <v>#DIV/0!</v>
      </c>
      <c r="Z134" s="148">
        <f t="shared" si="171"/>
        <v>979.65865843418078</v>
      </c>
      <c r="AA134" s="148">
        <f t="shared" si="171"/>
        <v>647.8350840974025</v>
      </c>
      <c r="AG134" s="130" t="s">
        <v>11</v>
      </c>
      <c r="AH134" s="130">
        <f t="shared" ref="AH134:AK137" si="172">AH129*AJ122</f>
        <v>4.8896793839313102E-86</v>
      </c>
      <c r="AI134" s="130" t="e">
        <f t="shared" si="172"/>
        <v>#DIV/0!</v>
      </c>
      <c r="AJ134" s="148">
        <f t="shared" si="172"/>
        <v>1159.1423372639408</v>
      </c>
      <c r="AK134" s="148">
        <f t="shared" si="172"/>
        <v>767.1201530743017</v>
      </c>
      <c r="AQ134" s="130" t="s">
        <v>11</v>
      </c>
      <c r="AR134" s="130">
        <f t="shared" ref="AR134:AU137" si="173">AR129*AT122</f>
        <v>4.5829091716890272E-86</v>
      </c>
      <c r="AS134" s="130" t="e">
        <f t="shared" si="173"/>
        <v>#DIV/0!</v>
      </c>
      <c r="AT134" s="148">
        <f t="shared" si="173"/>
        <v>1268.7747133324242</v>
      </c>
      <c r="AU134" s="148">
        <f t="shared" si="173"/>
        <v>863.56041010468437</v>
      </c>
      <c r="BA134" s="130" t="s">
        <v>11</v>
      </c>
      <c r="BB134" s="130">
        <f t="shared" ref="BB134:BE137" si="174">BB129*BD122</f>
        <v>5.6617453158507447E-86</v>
      </c>
      <c r="BC134" s="130" t="e">
        <f t="shared" si="174"/>
        <v>#DIV/0!</v>
      </c>
      <c r="BD134" s="148">
        <f t="shared" si="174"/>
        <v>1318.1376635348788</v>
      </c>
      <c r="BE134" s="148">
        <f t="shared" si="174"/>
        <v>872.88730140305415</v>
      </c>
      <c r="BK134" s="130" t="s">
        <v>11</v>
      </c>
      <c r="BL134" s="130">
        <f t="shared" ref="BL134:BO137" si="175">BL129*BN122</f>
        <v>6.0949546966879247E-86</v>
      </c>
      <c r="BM134" s="130" t="e">
        <f t="shared" si="175"/>
        <v>#DIV/0!</v>
      </c>
      <c r="BN134" s="148">
        <f t="shared" si="175"/>
        <v>1406.6687626303433</v>
      </c>
      <c r="BO134" s="148">
        <f t="shared" si="175"/>
        <v>931.83785442813792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3.3966860084699358E-86</v>
      </c>
      <c r="G135" s="148">
        <f t="shared" si="169"/>
        <v>705.64299810297825</v>
      </c>
      <c r="H135" s="148">
        <f t="shared" si="169"/>
        <v>871.33725097000445</v>
      </c>
      <c r="N135" s="130" t="s">
        <v>12</v>
      </c>
      <c r="O135" s="130" t="e">
        <f t="shared" si="170"/>
        <v>#DIV/0!</v>
      </c>
      <c r="P135" s="130">
        <f t="shared" si="170"/>
        <v>5.0407015277511164E-87</v>
      </c>
      <c r="Q135" s="148">
        <f t="shared" si="170"/>
        <v>943.1254484506934</v>
      </c>
      <c r="R135" s="148">
        <f t="shared" si="170"/>
        <v>1119.107627615613</v>
      </c>
      <c r="W135" s="130" t="s">
        <v>12</v>
      </c>
      <c r="X135" s="130" t="e">
        <f t="shared" si="171"/>
        <v>#DIV/0!</v>
      </c>
      <c r="Y135" s="130">
        <f t="shared" si="171"/>
        <v>3.4136056745982175E-87</v>
      </c>
      <c r="Z135" s="148">
        <f t="shared" si="171"/>
        <v>903.08102395702201</v>
      </c>
      <c r="AA135" s="148">
        <f t="shared" si="171"/>
        <v>1084.9246005123512</v>
      </c>
      <c r="AG135" s="130" t="s">
        <v>12</v>
      </c>
      <c r="AH135" s="130" t="e">
        <f t="shared" si="172"/>
        <v>#DIV/0!</v>
      </c>
      <c r="AI135" s="130">
        <f t="shared" si="172"/>
        <v>4.2645531152557332E-87</v>
      </c>
      <c r="AJ135" s="148">
        <f t="shared" si="172"/>
        <v>1109.3034290309674</v>
      </c>
      <c r="AK135" s="148">
        <f t="shared" si="172"/>
        <v>1333.706097215812</v>
      </c>
      <c r="AQ135" s="130" t="s">
        <v>12</v>
      </c>
      <c r="AR135" s="130" t="e">
        <f t="shared" si="173"/>
        <v>#DIV/0!</v>
      </c>
      <c r="AS135" s="130">
        <f t="shared" si="173"/>
        <v>3.730599308644966E-87</v>
      </c>
      <c r="AT135" s="148">
        <f t="shared" si="173"/>
        <v>1171.3641369638785</v>
      </c>
      <c r="AU135" s="148">
        <f t="shared" si="173"/>
        <v>1448.3825709078196</v>
      </c>
      <c r="BA135" s="130" t="s">
        <v>12</v>
      </c>
      <c r="BB135" s="130" t="e">
        <f t="shared" si="174"/>
        <v>#DIV/0!</v>
      </c>
      <c r="BC135" s="130">
        <f t="shared" si="174"/>
        <v>5.0119718961771316E-87</v>
      </c>
      <c r="BD135" s="148">
        <f t="shared" si="174"/>
        <v>1265.753527859375</v>
      </c>
      <c r="BE135" s="148">
        <f t="shared" si="174"/>
        <v>1522.7538633769286</v>
      </c>
      <c r="BK135" s="130" t="s">
        <v>12</v>
      </c>
      <c r="BL135" s="130" t="e">
        <f t="shared" si="175"/>
        <v>#DIV/0!</v>
      </c>
      <c r="BM135" s="130">
        <f t="shared" si="175"/>
        <v>5.4337552379025428E-87</v>
      </c>
      <c r="BN135" s="148">
        <f t="shared" si="175"/>
        <v>1352.9912792377322</v>
      </c>
      <c r="BO135" s="148">
        <f t="shared" si="175"/>
        <v>1628.2708965082018</v>
      </c>
    </row>
    <row r="136" spans="4:67" x14ac:dyDescent="0.3">
      <c r="D136" s="130" t="s">
        <v>13</v>
      </c>
      <c r="E136" s="148">
        <f t="shared" si="169"/>
        <v>290.54227186583904</v>
      </c>
      <c r="F136" s="148">
        <f t="shared" si="169"/>
        <v>807.37371306007276</v>
      </c>
      <c r="G136" s="130">
        <f t="shared" si="169"/>
        <v>2.455441589177779E-88</v>
      </c>
      <c r="H136" s="130" t="e">
        <f t="shared" si="169"/>
        <v>#DIV/0!</v>
      </c>
      <c r="N136" s="130" t="s">
        <v>13</v>
      </c>
      <c r="O136" s="148">
        <f t="shared" si="170"/>
        <v>363.36350365653408</v>
      </c>
      <c r="P136" s="148">
        <f t="shared" si="170"/>
        <v>775.51309657096112</v>
      </c>
      <c r="Q136" s="130">
        <f t="shared" si="170"/>
        <v>2.1241881679850656E-87</v>
      </c>
      <c r="R136" s="130" t="e">
        <f t="shared" si="170"/>
        <v>#DIV/0!</v>
      </c>
      <c r="W136" s="130" t="s">
        <v>13</v>
      </c>
      <c r="X136" s="148">
        <f t="shared" si="171"/>
        <v>412.29090407774748</v>
      </c>
      <c r="Y136" s="148">
        <f t="shared" si="171"/>
        <v>782.13990719186449</v>
      </c>
      <c r="Z136" s="130">
        <f t="shared" si="171"/>
        <v>3.0291667311365316E-87</v>
      </c>
      <c r="AA136" s="130" t="e">
        <f t="shared" si="171"/>
        <v>#DIV/0!</v>
      </c>
      <c r="AG136" s="130" t="s">
        <v>13</v>
      </c>
      <c r="AH136" s="148">
        <f t="shared" si="172"/>
        <v>415.41905368407936</v>
      </c>
      <c r="AI136" s="148">
        <f t="shared" si="172"/>
        <v>794.04711069788812</v>
      </c>
      <c r="AJ136" s="130">
        <f t="shared" si="172"/>
        <v>3.0237679904952269E-87</v>
      </c>
      <c r="AK136" s="130" t="e">
        <f t="shared" si="172"/>
        <v>#DIV/0!</v>
      </c>
      <c r="AQ136" s="130" t="s">
        <v>13</v>
      </c>
      <c r="AR136" s="148">
        <f t="shared" si="173"/>
        <v>447.01215590705806</v>
      </c>
      <c r="AS136" s="148">
        <f t="shared" si="173"/>
        <v>826.66505613101924</v>
      </c>
      <c r="AT136" s="130">
        <f t="shared" si="173"/>
        <v>3.7998658611280378E-87</v>
      </c>
      <c r="AU136" s="130" t="e">
        <f t="shared" si="173"/>
        <v>#DIV/0!</v>
      </c>
      <c r="BA136" s="130" t="s">
        <v>13</v>
      </c>
      <c r="BB136" s="148">
        <f t="shared" si="174"/>
        <v>462.93217598713113</v>
      </c>
      <c r="BC136" s="148">
        <f t="shared" si="174"/>
        <v>895.09181947368677</v>
      </c>
      <c r="BD136" s="130">
        <f t="shared" si="174"/>
        <v>3.3092797009714186E-87</v>
      </c>
      <c r="BE136" s="130" t="e">
        <f t="shared" si="174"/>
        <v>#DIV/0!</v>
      </c>
      <c r="BK136" s="130" t="s">
        <v>13</v>
      </c>
      <c r="BL136" s="148">
        <f t="shared" si="175"/>
        <v>489.37322608248724</v>
      </c>
      <c r="BM136" s="148">
        <f t="shared" si="175"/>
        <v>951.36449869557634</v>
      </c>
      <c r="BN136" s="130">
        <f t="shared" si="175"/>
        <v>3.4679053413725513E-87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306.07333749347799</v>
      </c>
      <c r="F137" s="148">
        <f t="shared" si="169"/>
        <v>849.36182198942595</v>
      </c>
      <c r="G137" s="130" t="e">
        <f t="shared" si="169"/>
        <v>#DIV/0!</v>
      </c>
      <c r="H137" s="130">
        <f t="shared" si="169"/>
        <v>1.5688183303580454E-88</v>
      </c>
      <c r="N137" s="130" t="s">
        <v>14</v>
      </c>
      <c r="O137" s="148">
        <f t="shared" si="170"/>
        <v>386.88694771802568</v>
      </c>
      <c r="P137" s="148">
        <f t="shared" si="170"/>
        <v>824.58203718792879</v>
      </c>
      <c r="Q137" s="130" t="e">
        <f t="shared" si="170"/>
        <v>#DIV/0!</v>
      </c>
      <c r="R137" s="130">
        <f t="shared" si="170"/>
        <v>1.3181468110924928E-87</v>
      </c>
      <c r="W137" s="130" t="s">
        <v>14</v>
      </c>
      <c r="X137" s="148">
        <f t="shared" si="171"/>
        <v>441.70841874842705</v>
      </c>
      <c r="Y137" s="148">
        <f t="shared" si="171"/>
        <v>836.79355835623903</v>
      </c>
      <c r="Z137" s="130" t="e">
        <f t="shared" si="171"/>
        <v>#DIV/0!</v>
      </c>
      <c r="AA137" s="130">
        <f t="shared" si="171"/>
        <v>1.9149329569676634E-87</v>
      </c>
      <c r="AG137" s="130" t="s">
        <v>14</v>
      </c>
      <c r="AH137" s="148">
        <f t="shared" si="172"/>
        <v>445.26331630596388</v>
      </c>
      <c r="AI137" s="148">
        <f t="shared" si="172"/>
        <v>849.92134038720508</v>
      </c>
      <c r="AJ137" s="130" t="e">
        <f t="shared" si="172"/>
        <v>#DIV/0!</v>
      </c>
      <c r="AK137" s="130">
        <f t="shared" si="172"/>
        <v>1.9138785842424986E-87</v>
      </c>
      <c r="AQ137" s="130" t="s">
        <v>14</v>
      </c>
      <c r="AR137" s="148">
        <f t="shared" si="173"/>
        <v>480.98499989809966</v>
      </c>
      <c r="AS137" s="148">
        <f t="shared" si="173"/>
        <v>888.26743132974605</v>
      </c>
      <c r="AT137" s="130" t="e">
        <f t="shared" si="173"/>
        <v>#DIV/0!</v>
      </c>
      <c r="AU137" s="130">
        <f t="shared" si="173"/>
        <v>2.4831186039976894E-87</v>
      </c>
      <c r="BA137" s="130" t="s">
        <v>14</v>
      </c>
      <c r="BB137" s="148">
        <f t="shared" si="174"/>
        <v>498.29342778444692</v>
      </c>
      <c r="BC137" s="148">
        <f t="shared" si="174"/>
        <v>962.1379373556822</v>
      </c>
      <c r="BD137" s="130" t="e">
        <f t="shared" si="174"/>
        <v>#DIV/0!</v>
      </c>
      <c r="BE137" s="130">
        <f t="shared" si="174"/>
        <v>2.1047836549072629E-87</v>
      </c>
      <c r="BK137" s="130" t="s">
        <v>14</v>
      </c>
      <c r="BL137" s="148">
        <f t="shared" si="175"/>
        <v>527.85228382787045</v>
      </c>
      <c r="BM137" s="148">
        <f t="shared" si="175"/>
        <v>1024.7574883008983</v>
      </c>
      <c r="BN137" s="130" t="e">
        <f t="shared" si="175"/>
        <v>#DIV/0!</v>
      </c>
      <c r="BO137" s="130">
        <f t="shared" si="175"/>
        <v>2.2110406612833735E-87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2.638289015427933E-74</v>
      </c>
      <c r="H140" s="130">
        <f>'Mode Choice Q'!O38</f>
        <v>4.4613968350928361E-73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1.9519204346834443E-56</v>
      </c>
      <c r="H141" s="130">
        <f>'Mode Choice Q'!O39</f>
        <v>3.0679343717563568E-58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3.7547281492648139E-69</v>
      </c>
      <c r="F142" s="130">
        <f>'Mode Choice Q'!M40</f>
        <v>1.9519204346834443E-56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5.9015005637762131E-71</v>
      </c>
      <c r="F143" s="130">
        <f>'Mode Choice Q'!M41</f>
        <v>3.0679343717561821E-58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1.0019924635897022E-4</v>
      </c>
      <c r="F145" s="130" t="e">
        <f t="shared" si="176"/>
        <v>#DIV/0!</v>
      </c>
      <c r="G145" s="217">
        <f t="shared" si="176"/>
        <v>9.1156610586769705E-72</v>
      </c>
      <c r="H145" s="130">
        <f t="shared" si="176"/>
        <v>1.0477429362068661E-70</v>
      </c>
      <c r="N145" s="130" t="s">
        <v>11</v>
      </c>
      <c r="O145" s="130">
        <f t="shared" ref="O145:R148" si="177">O140*P122</f>
        <v>3.9832072435306452E-5</v>
      </c>
      <c r="P145" s="130" t="e">
        <f t="shared" si="177"/>
        <v>#DIV/0!</v>
      </c>
      <c r="Q145" s="149">
        <f t="shared" si="177"/>
        <v>2.9305983157792666E-84</v>
      </c>
      <c r="R145" s="130">
        <f t="shared" si="177"/>
        <v>1.9141480726464266E-84</v>
      </c>
      <c r="W145" s="130" t="s">
        <v>11</v>
      </c>
      <c r="X145" s="130">
        <f t="shared" ref="X145:AA148" si="178">X140*Z122</f>
        <v>3.2679416333459295E-5</v>
      </c>
      <c r="Y145" s="130" t="e">
        <f t="shared" si="178"/>
        <v>#DIV/0!</v>
      </c>
      <c r="Z145" s="149">
        <f t="shared" si="178"/>
        <v>3.0217979888341078E-84</v>
      </c>
      <c r="AA145" s="130">
        <f t="shared" si="178"/>
        <v>1.9982743350124034E-84</v>
      </c>
      <c r="AG145" s="130" t="s">
        <v>11</v>
      </c>
      <c r="AH145" s="130">
        <f t="shared" ref="AH145:AK148" si="179">AH140*AJ122</f>
        <v>3.9029559547487665E-5</v>
      </c>
      <c r="AI145" s="130" t="e">
        <f t="shared" si="179"/>
        <v>#DIV/0!</v>
      </c>
      <c r="AJ145" s="149">
        <f t="shared" si="179"/>
        <v>3.5754228815933798E-84</v>
      </c>
      <c r="AK145" s="130">
        <f t="shared" si="179"/>
        <v>2.3662141050833984E-84</v>
      </c>
      <c r="AQ145" s="130" t="s">
        <v>11</v>
      </c>
      <c r="AR145" s="130">
        <f t="shared" ref="AR145:AU148" si="180">AR140*AT122</f>
        <v>3.6580911011255988E-5</v>
      </c>
      <c r="AS145" s="130" t="e">
        <f t="shared" si="180"/>
        <v>#DIV/0!</v>
      </c>
      <c r="AT145" s="149">
        <f t="shared" si="180"/>
        <v>3.9135885178205471E-84</v>
      </c>
      <c r="AU145" s="130">
        <f t="shared" si="180"/>
        <v>2.6636880999571284E-84</v>
      </c>
      <c r="BA145" s="130" t="s">
        <v>11</v>
      </c>
      <c r="BB145" s="130">
        <f t="shared" ref="BB145:BE148" si="181">BB140*BD122</f>
        <v>4.5192211717170173E-5</v>
      </c>
      <c r="BC145" s="130" t="e">
        <f t="shared" si="181"/>
        <v>#DIV/0!</v>
      </c>
      <c r="BD145" s="149">
        <f t="shared" si="181"/>
        <v>4.0658505964134217E-84</v>
      </c>
      <c r="BE145" s="130">
        <f t="shared" si="181"/>
        <v>2.692457285147137E-84</v>
      </c>
      <c r="BK145" s="130" t="s">
        <v>11</v>
      </c>
      <c r="BL145" s="130">
        <f t="shared" ref="BL145:BO148" si="182">BL140*BN122</f>
        <v>4.8650101283811033E-5</v>
      </c>
      <c r="BM145" s="130" t="e">
        <f t="shared" si="182"/>
        <v>#DIV/0!</v>
      </c>
      <c r="BN145" s="149">
        <f t="shared" si="182"/>
        <v>4.3389284637836121E-84</v>
      </c>
      <c r="BO145" s="130">
        <f t="shared" si="182"/>
        <v>2.8742927244996333E-84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2.7112444072991165E-5</v>
      </c>
      <c r="G146" s="130">
        <f t="shared" si="176"/>
        <v>1.3773589875884941E-53</v>
      </c>
      <c r="H146" s="130">
        <f t="shared" si="176"/>
        <v>2.6732055016425716E-55</v>
      </c>
      <c r="N146" s="130" t="s">
        <v>12</v>
      </c>
      <c r="O146" s="130" t="e">
        <f t="shared" si="177"/>
        <v>#DIV/0!</v>
      </c>
      <c r="P146" s="130">
        <f t="shared" si="177"/>
        <v>4.0235022583484372E-6</v>
      </c>
      <c r="Q146" s="130">
        <f t="shared" si="177"/>
        <v>7.8493616460276624E-85</v>
      </c>
      <c r="R146" s="130">
        <f t="shared" si="177"/>
        <v>9.3140106699625779E-85</v>
      </c>
      <c r="W146" s="130" t="s">
        <v>12</v>
      </c>
      <c r="X146" s="130" t="e">
        <f t="shared" si="178"/>
        <v>#DIV/0!</v>
      </c>
      <c r="Y146" s="130">
        <f t="shared" si="178"/>
        <v>2.724749732798525E-6</v>
      </c>
      <c r="Z146" s="130">
        <f t="shared" si="178"/>
        <v>7.516083427022731E-85</v>
      </c>
      <c r="AA146" s="130">
        <f t="shared" si="178"/>
        <v>9.0295151743418863E-85</v>
      </c>
      <c r="AG146" s="130" t="s">
        <v>12</v>
      </c>
      <c r="AH146" s="130" t="e">
        <f t="shared" si="179"/>
        <v>#DIV/0!</v>
      </c>
      <c r="AI146" s="130">
        <f t="shared" si="179"/>
        <v>3.4039783938037413E-6</v>
      </c>
      <c r="AJ146" s="130">
        <f t="shared" si="179"/>
        <v>9.2324131471019931E-85</v>
      </c>
      <c r="AK146" s="130">
        <f t="shared" si="179"/>
        <v>1.1100051964196724E-84</v>
      </c>
      <c r="AQ146" s="130" t="s">
        <v>12</v>
      </c>
      <c r="AR146" s="130" t="e">
        <f t="shared" si="180"/>
        <v>#DIV/0!</v>
      </c>
      <c r="AS146" s="130">
        <f t="shared" si="180"/>
        <v>2.977774950706675E-6</v>
      </c>
      <c r="AT146" s="130">
        <f t="shared" si="180"/>
        <v>9.7489265561868134E-85</v>
      </c>
      <c r="AU146" s="130">
        <f t="shared" si="180"/>
        <v>1.205447124720773E-84</v>
      </c>
      <c r="BA146" s="130" t="s">
        <v>12</v>
      </c>
      <c r="BB146" s="130" t="e">
        <f t="shared" si="181"/>
        <v>#DIV/0!</v>
      </c>
      <c r="BC146" s="130">
        <f t="shared" si="181"/>
        <v>4.0005701849290822E-6</v>
      </c>
      <c r="BD146" s="130">
        <f t="shared" si="181"/>
        <v>1.0534502288348553E-84</v>
      </c>
      <c r="BE146" s="130">
        <f t="shared" si="181"/>
        <v>1.2673442108010507E-84</v>
      </c>
      <c r="BK146" s="130" t="s">
        <v>12</v>
      </c>
      <c r="BL146" s="130" t="e">
        <f t="shared" si="182"/>
        <v>#DIV/0!</v>
      </c>
      <c r="BM146" s="130">
        <f t="shared" si="182"/>
        <v>4.3372388447620464E-6</v>
      </c>
      <c r="BN146" s="130">
        <f t="shared" si="182"/>
        <v>1.1260556983277901E-84</v>
      </c>
      <c r="BO146" s="130">
        <f t="shared" si="182"/>
        <v>1.3551630003612125E-84</v>
      </c>
    </row>
    <row r="147" spans="4:67" x14ac:dyDescent="0.3">
      <c r="D147" s="130" t="s">
        <v>13</v>
      </c>
      <c r="E147" s="130">
        <f t="shared" si="176"/>
        <v>1.0909072467260162E-66</v>
      </c>
      <c r="F147" s="130">
        <f t="shared" si="176"/>
        <v>1.5759292489482036E-53</v>
      </c>
      <c r="G147" s="130">
        <f t="shared" si="176"/>
        <v>1.959940441803375E-7</v>
      </c>
      <c r="H147" s="130" t="e">
        <f t="shared" si="176"/>
        <v>#DIV/0!</v>
      </c>
      <c r="N147" s="130" t="s">
        <v>13</v>
      </c>
      <c r="O147" s="130">
        <f t="shared" si="177"/>
        <v>1.1208098811886328E-84</v>
      </c>
      <c r="P147" s="130">
        <f t="shared" si="177"/>
        <v>6.4543722854855103E-85</v>
      </c>
      <c r="Q147" s="130">
        <f t="shared" si="177"/>
        <v>1.6955330213447489E-6</v>
      </c>
      <c r="R147" s="130" t="e">
        <f t="shared" si="177"/>
        <v>#DIV/0!</v>
      </c>
      <c r="W147" s="130" t="s">
        <v>13</v>
      </c>
      <c r="X147" s="130">
        <f t="shared" si="178"/>
        <v>1.2717284883165634E-84</v>
      </c>
      <c r="Y147" s="130">
        <f t="shared" si="178"/>
        <v>6.5095253228769381E-85</v>
      </c>
      <c r="Z147" s="130">
        <f t="shared" si="178"/>
        <v>2.4178894775940725E-6</v>
      </c>
      <c r="AA147" s="130" t="e">
        <f t="shared" si="178"/>
        <v>#DIV/0!</v>
      </c>
      <c r="AG147" s="130" t="s">
        <v>13</v>
      </c>
      <c r="AH147" s="130">
        <f t="shared" si="179"/>
        <v>1.2813773962375064E-84</v>
      </c>
      <c r="AI147" s="130">
        <f t="shared" si="179"/>
        <v>6.6086255503866128E-85</v>
      </c>
      <c r="AJ147" s="130">
        <f t="shared" si="179"/>
        <v>2.4135801874996405E-6</v>
      </c>
      <c r="AK147" s="130" t="e">
        <f t="shared" si="179"/>
        <v>#DIV/0!</v>
      </c>
      <c r="AQ147" s="130" t="s">
        <v>13</v>
      </c>
      <c r="AR147" s="130">
        <f t="shared" si="180"/>
        <v>1.3788276376420146E-84</v>
      </c>
      <c r="AS147" s="130">
        <f t="shared" si="180"/>
        <v>6.8800953217469678E-85</v>
      </c>
      <c r="AT147" s="130">
        <f t="shared" si="180"/>
        <v>3.0330637093862603E-6</v>
      </c>
      <c r="AU147" s="130" t="e">
        <f t="shared" si="180"/>
        <v>#DIV/0!</v>
      </c>
      <c r="BA147" s="130" t="s">
        <v>13</v>
      </c>
      <c r="BB147" s="130">
        <f t="shared" si="181"/>
        <v>1.4279336035271672E-84</v>
      </c>
      <c r="BC147" s="130">
        <f t="shared" si="181"/>
        <v>7.4495915776544628E-85</v>
      </c>
      <c r="BD147" s="130">
        <f t="shared" si="181"/>
        <v>2.6414764447093771E-6</v>
      </c>
      <c r="BE147" s="130" t="e">
        <f t="shared" si="181"/>
        <v>#DIV/0!</v>
      </c>
      <c r="BK147" s="130" t="s">
        <v>13</v>
      </c>
      <c r="BL147" s="130">
        <f t="shared" si="182"/>
        <v>1.5094921252764823E-84</v>
      </c>
      <c r="BM147" s="130">
        <f t="shared" si="182"/>
        <v>7.9179328897557547E-85</v>
      </c>
      <c r="BN147" s="130">
        <f t="shared" si="182"/>
        <v>2.7680918808490108E-6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1.8062919737746275E-68</v>
      </c>
      <c r="F148" s="130">
        <f t="shared" si="176"/>
        <v>2.6057863277388157E-55</v>
      </c>
      <c r="G148" s="130" t="e">
        <f t="shared" si="176"/>
        <v>#DIV/0!</v>
      </c>
      <c r="H148" s="130">
        <f t="shared" si="176"/>
        <v>1.2522352415399118E-7</v>
      </c>
      <c r="N148" s="130" t="s">
        <v>14</v>
      </c>
      <c r="O148" s="130">
        <f t="shared" si="177"/>
        <v>1.1933689254470497E-84</v>
      </c>
      <c r="P148" s="130">
        <f t="shared" si="177"/>
        <v>6.8627589546425682E-85</v>
      </c>
      <c r="Q148" s="130" t="e">
        <f t="shared" si="177"/>
        <v>#DIV/0!</v>
      </c>
      <c r="R148" s="130">
        <f t="shared" si="177"/>
        <v>1.0521485237852588E-6</v>
      </c>
      <c r="W148" s="130" t="s">
        <v>14</v>
      </c>
      <c r="X148" s="130">
        <f t="shared" si="178"/>
        <v>1.3624680391826163E-84</v>
      </c>
      <c r="Y148" s="130">
        <f t="shared" si="178"/>
        <v>6.9643919304631766E-85</v>
      </c>
      <c r="Z148" s="130" t="e">
        <f t="shared" si="178"/>
        <v>#DIV/0!</v>
      </c>
      <c r="AA148" s="130">
        <f t="shared" si="178"/>
        <v>1.5285049183189139E-6</v>
      </c>
      <c r="AG148" s="130" t="s">
        <v>14</v>
      </c>
      <c r="AH148" s="130">
        <f t="shared" si="179"/>
        <v>1.3734332689566742E-84</v>
      </c>
      <c r="AI148" s="130">
        <f t="shared" si="179"/>
        <v>7.073650681714721E-85</v>
      </c>
      <c r="AJ148" s="130" t="e">
        <f t="shared" si="179"/>
        <v>#DIV/0!</v>
      </c>
      <c r="AK148" s="130">
        <f t="shared" si="179"/>
        <v>1.5276633150187609E-6</v>
      </c>
      <c r="AQ148" s="130" t="s">
        <v>14</v>
      </c>
      <c r="AR148" s="130">
        <f t="shared" si="180"/>
        <v>1.4836182917778006E-84</v>
      </c>
      <c r="AS148" s="130">
        <f t="shared" si="180"/>
        <v>7.3927941594078752E-85</v>
      </c>
      <c r="AT148" s="130" t="e">
        <f t="shared" si="180"/>
        <v>#DIV/0!</v>
      </c>
      <c r="AU148" s="130">
        <f t="shared" si="180"/>
        <v>1.9820323135436834E-6</v>
      </c>
      <c r="BA148" s="130" t="s">
        <v>14</v>
      </c>
      <c r="BB148" s="130">
        <f t="shared" si="181"/>
        <v>1.5370068594452788E-84</v>
      </c>
      <c r="BC148" s="130">
        <f t="shared" si="181"/>
        <v>8.0075971187863513E-85</v>
      </c>
      <c r="BD148" s="130" t="e">
        <f t="shared" si="181"/>
        <v>#DIV/0!</v>
      </c>
      <c r="BE148" s="130">
        <f t="shared" si="181"/>
        <v>1.6800442839614974E-6</v>
      </c>
      <c r="BK148" s="130" t="s">
        <v>14</v>
      </c>
      <c r="BL148" s="130">
        <f t="shared" si="182"/>
        <v>1.6281823836702355E-84</v>
      </c>
      <c r="BM148" s="130">
        <f t="shared" si="182"/>
        <v>8.5287616174098352E-85</v>
      </c>
      <c r="BN148" s="130" t="e">
        <f t="shared" si="182"/>
        <v>#DIV/0!</v>
      </c>
      <c r="BO148" s="130">
        <f t="shared" si="182"/>
        <v>1.764858927868883E-6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1.0748379958083181E-49</v>
      </c>
      <c r="H151" s="130">
        <f>'Mode Choice Q'!T38</f>
        <v>1.8175714657095514E-48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1.1372446317029946E-34</v>
      </c>
      <c r="H152" s="130">
        <f>'Mode Choice Q'!T39</f>
        <v>1.7874662474461202E-36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1.529674897314565E-44</v>
      </c>
      <c r="F153" s="130">
        <f>'Mode Choice Q'!R40</f>
        <v>1.1372446317029946E-34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2.4042692067237438E-46</v>
      </c>
      <c r="F154" s="130">
        <f>'Mode Choice Q'!R41</f>
        <v>1.7874662474460183E-36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1453.3842904414369</v>
      </c>
      <c r="F156" s="130" t="e">
        <f t="shared" si="183"/>
        <v>#DIV/0!</v>
      </c>
      <c r="G156" s="130">
        <f t="shared" si="183"/>
        <v>3.7137170361098835E-47</v>
      </c>
      <c r="H156" s="130">
        <f t="shared" si="183"/>
        <v>4.2685009530400031E-46</v>
      </c>
      <c r="N156" s="130" t="s">
        <v>11</v>
      </c>
      <c r="O156" s="148">
        <f t="shared" ref="O156:R159" si="184">O151*P122</f>
        <v>577.76191375532369</v>
      </c>
      <c r="P156" s="130" t="e">
        <f t="shared" si="184"/>
        <v>#DIV/0!</v>
      </c>
      <c r="Q156" s="130">
        <f t="shared" si="184"/>
        <v>1.1939246996184381E-59</v>
      </c>
      <c r="R156" s="130">
        <f t="shared" si="184"/>
        <v>7.7982323621581244E-60</v>
      </c>
      <c r="W156" s="130" t="s">
        <v>11</v>
      </c>
      <c r="X156" s="148">
        <f t="shared" ref="X156:AA159" si="185">X151*Z122</f>
        <v>474.01304945636485</v>
      </c>
      <c r="Y156" s="130" t="e">
        <f t="shared" si="185"/>
        <v>#DIV/0!</v>
      </c>
      <c r="Z156" s="130">
        <f t="shared" si="185"/>
        <v>1.2310794136135382E-59</v>
      </c>
      <c r="AA156" s="130">
        <f t="shared" si="185"/>
        <v>8.140962452408015E-60</v>
      </c>
      <c r="AG156" s="130" t="s">
        <v>11</v>
      </c>
      <c r="AH156" s="148">
        <f t="shared" ref="AH156:AK159" si="186">AH151*AJ122</f>
        <v>566.12151059446501</v>
      </c>
      <c r="AI156" s="130" t="e">
        <f t="shared" si="186"/>
        <v>#DIV/0!</v>
      </c>
      <c r="AJ156" s="130">
        <f t="shared" si="186"/>
        <v>1.4566259957670679E-59</v>
      </c>
      <c r="AK156" s="130">
        <f t="shared" si="186"/>
        <v>9.6399477520801023E-60</v>
      </c>
      <c r="AQ156" s="130" t="s">
        <v>11</v>
      </c>
      <c r="AR156" s="148">
        <f t="shared" ref="AR156:AU159" si="187">AR151*AT122</f>
        <v>530.60400477788619</v>
      </c>
      <c r="AS156" s="130" t="e">
        <f t="shared" si="187"/>
        <v>#DIV/0!</v>
      </c>
      <c r="AT156" s="130">
        <f t="shared" si="187"/>
        <v>1.5943945543170101E-59</v>
      </c>
      <c r="AU156" s="130">
        <f t="shared" si="187"/>
        <v>1.0851855737086485E-59</v>
      </c>
      <c r="BA156" s="130" t="s">
        <v>11</v>
      </c>
      <c r="BB156" s="148">
        <f t="shared" ref="BB156:BE159" si="188">BB151*BD122</f>
        <v>655.51042494601052</v>
      </c>
      <c r="BC156" s="130" t="e">
        <f t="shared" si="188"/>
        <v>#DIV/0!</v>
      </c>
      <c r="BD156" s="130">
        <f t="shared" si="188"/>
        <v>1.6564260703622033E-59</v>
      </c>
      <c r="BE156" s="130">
        <f t="shared" si="188"/>
        <v>1.096906129405861E-59</v>
      </c>
      <c r="BK156" s="130" t="s">
        <v>11</v>
      </c>
      <c r="BL156" s="148">
        <f t="shared" ref="BL156:BO159" si="189">BL151*BN122</f>
        <v>705.66691371073125</v>
      </c>
      <c r="BM156" s="130" t="e">
        <f t="shared" si="189"/>
        <v>#DIV/0!</v>
      </c>
      <c r="BN156" s="130">
        <f t="shared" si="189"/>
        <v>1.7676778952939674E-59</v>
      </c>
      <c r="BO156" s="130">
        <f t="shared" si="189"/>
        <v>1.1709858219860392E-59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393.26443783805701</v>
      </c>
      <c r="G157" s="130">
        <f t="shared" si="183"/>
        <v>8.024887114914184E-32</v>
      </c>
      <c r="H157" s="130">
        <f t="shared" si="183"/>
        <v>1.5574859262513719E-33</v>
      </c>
      <c r="N157" s="130" t="s">
        <v>12</v>
      </c>
      <c r="O157" s="130" t="e">
        <f t="shared" si="184"/>
        <v>#DIV/0!</v>
      </c>
      <c r="P157" s="148">
        <f t="shared" si="184"/>
        <v>58.36066824185005</v>
      </c>
      <c r="Q157" s="130">
        <f t="shared" si="184"/>
        <v>4.5732624320253261E-63</v>
      </c>
      <c r="R157" s="130">
        <f t="shared" si="184"/>
        <v>5.4266088134669165E-63</v>
      </c>
      <c r="W157" s="130" t="s">
        <v>12</v>
      </c>
      <c r="X157" s="130" t="e">
        <f t="shared" si="185"/>
        <v>#DIV/0!</v>
      </c>
      <c r="Y157" s="148">
        <f t="shared" si="185"/>
        <v>39.52233775138923</v>
      </c>
      <c r="Z157" s="130">
        <f t="shared" si="185"/>
        <v>4.3790850164441617E-63</v>
      </c>
      <c r="AA157" s="130">
        <f t="shared" si="185"/>
        <v>5.2608536067539002E-63</v>
      </c>
      <c r="AG157" s="130" t="s">
        <v>12</v>
      </c>
      <c r="AH157" s="130" t="e">
        <f t="shared" si="186"/>
        <v>#DIV/0!</v>
      </c>
      <c r="AI157" s="148">
        <f t="shared" si="186"/>
        <v>49.374510311509269</v>
      </c>
      <c r="AJ157" s="130">
        <f t="shared" si="186"/>
        <v>5.3790677645672914E-63</v>
      </c>
      <c r="AK157" s="130">
        <f t="shared" si="186"/>
        <v>6.467207517069842E-63</v>
      </c>
      <c r="AQ157" s="130" t="s">
        <v>12</v>
      </c>
      <c r="AR157" s="130" t="e">
        <f t="shared" si="187"/>
        <v>#DIV/0!</v>
      </c>
      <c r="AS157" s="148">
        <f t="shared" si="187"/>
        <v>43.192453946432899</v>
      </c>
      <c r="AT157" s="130">
        <f t="shared" si="187"/>
        <v>5.6800032388042761E-63</v>
      </c>
      <c r="AU157" s="130">
        <f t="shared" si="187"/>
        <v>7.0232794689340665E-63</v>
      </c>
      <c r="BA157" s="130" t="s">
        <v>12</v>
      </c>
      <c r="BB157" s="130" t="e">
        <f t="shared" si="188"/>
        <v>#DIV/0!</v>
      </c>
      <c r="BC157" s="148">
        <f t="shared" si="188"/>
        <v>58.028039839281661</v>
      </c>
      <c r="BD157" s="130">
        <f t="shared" si="188"/>
        <v>6.1377021123456943E-63</v>
      </c>
      <c r="BE157" s="130">
        <f t="shared" si="188"/>
        <v>7.383909582805843E-63</v>
      </c>
      <c r="BK157" s="130" t="s">
        <v>12</v>
      </c>
      <c r="BL157" s="130" t="e">
        <f t="shared" si="189"/>
        <v>#DIV/0!</v>
      </c>
      <c r="BM157" s="148">
        <f t="shared" si="189"/>
        <v>62.911399336140768</v>
      </c>
      <c r="BN157" s="130">
        <f t="shared" si="189"/>
        <v>6.5607223284668844E-63</v>
      </c>
      <c r="BO157" s="130">
        <f t="shared" si="189"/>
        <v>7.8955669496500283E-63</v>
      </c>
    </row>
    <row r="158" spans="4:67" x14ac:dyDescent="0.3">
      <c r="D158" s="130" t="s">
        <v>13</v>
      </c>
      <c r="E158" s="130">
        <f t="shared" si="183"/>
        <v>4.4443521988191773E-42</v>
      </c>
      <c r="F158" s="130">
        <f t="shared" si="183"/>
        <v>9.1818142095568171E-32</v>
      </c>
      <c r="G158" s="148">
        <f t="shared" si="183"/>
        <v>2.8428823088277269</v>
      </c>
      <c r="H158" s="130" t="e">
        <f t="shared" si="183"/>
        <v>#DIV/0!</v>
      </c>
      <c r="N158" s="130" t="s">
        <v>13</v>
      </c>
      <c r="O158" s="130">
        <f t="shared" si="184"/>
        <v>4.5661754240505282E-60</v>
      </c>
      <c r="P158" s="130">
        <f t="shared" si="184"/>
        <v>3.7605017613698956E-63</v>
      </c>
      <c r="Q158" s="148">
        <f t="shared" si="184"/>
        <v>24.593608701594324</v>
      </c>
      <c r="R158" s="130" t="e">
        <f t="shared" si="184"/>
        <v>#DIV/0!</v>
      </c>
      <c r="W158" s="130" t="s">
        <v>13</v>
      </c>
      <c r="X158" s="130">
        <f t="shared" si="185"/>
        <v>5.1810172865871726E-60</v>
      </c>
      <c r="Y158" s="130">
        <f t="shared" si="185"/>
        <v>3.7926354972440668E-63</v>
      </c>
      <c r="Z158" s="148">
        <f t="shared" si="185"/>
        <v>35.07134744476329</v>
      </c>
      <c r="AA158" s="130" t="e">
        <f t="shared" si="185"/>
        <v>#DIV/0!</v>
      </c>
      <c r="AG158" s="130" t="s">
        <v>13</v>
      </c>
      <c r="AH158" s="130">
        <f t="shared" si="186"/>
        <v>5.2203269027468832E-60</v>
      </c>
      <c r="AI158" s="130">
        <f t="shared" si="186"/>
        <v>3.850374122104665E-63</v>
      </c>
      <c r="AJ158" s="148">
        <f t="shared" si="186"/>
        <v>35.008841440439021</v>
      </c>
      <c r="AK158" s="130" t="e">
        <f t="shared" si="186"/>
        <v>#DIV/0!</v>
      </c>
      <c r="AQ158" s="130" t="s">
        <v>13</v>
      </c>
      <c r="AR158" s="130">
        <f t="shared" si="187"/>
        <v>5.6173388356691331E-60</v>
      </c>
      <c r="AS158" s="130">
        <f t="shared" si="187"/>
        <v>4.0085401695846035E-63</v>
      </c>
      <c r="AT158" s="148">
        <f t="shared" si="187"/>
        <v>43.99441420285077</v>
      </c>
      <c r="AU158" s="130" t="e">
        <f t="shared" si="187"/>
        <v>#DIV/0!</v>
      </c>
      <c r="BA158" s="130" t="s">
        <v>13</v>
      </c>
      <c r="BB158" s="130">
        <f t="shared" si="188"/>
        <v>5.817396364035365E-60</v>
      </c>
      <c r="BC158" s="130">
        <f t="shared" si="188"/>
        <v>4.340344964645723E-63</v>
      </c>
      <c r="BD158" s="148">
        <f t="shared" si="188"/>
        <v>38.314463509615194</v>
      </c>
      <c r="BE158" s="130" t="e">
        <f t="shared" si="188"/>
        <v>#DIV/0!</v>
      </c>
      <c r="BK158" s="130" t="s">
        <v>13</v>
      </c>
      <c r="BL158" s="130">
        <f t="shared" si="189"/>
        <v>6.1496654882499608E-60</v>
      </c>
      <c r="BM158" s="130">
        <f t="shared" si="189"/>
        <v>4.6132139984074963E-63</v>
      </c>
      <c r="BN158" s="148">
        <f t="shared" si="189"/>
        <v>40.151013109534013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7.3588270033473302E-44</v>
      </c>
      <c r="F159" s="130">
        <f t="shared" si="183"/>
        <v>1.5182055886753522E-33</v>
      </c>
      <c r="G159" s="130" t="e">
        <f t="shared" si="183"/>
        <v>#DIV/0!</v>
      </c>
      <c r="H159" s="148">
        <f t="shared" si="183"/>
        <v>1.816359996831767</v>
      </c>
      <c r="N159" s="130" t="s">
        <v>14</v>
      </c>
      <c r="O159" s="130">
        <f t="shared" si="184"/>
        <v>4.8617807093412069E-60</v>
      </c>
      <c r="P159" s="130">
        <f t="shared" si="184"/>
        <v>3.9984395066311416E-63</v>
      </c>
      <c r="Q159" s="130" t="e">
        <f t="shared" si="184"/>
        <v>#DIV/0!</v>
      </c>
      <c r="R159" s="148">
        <f t="shared" si="184"/>
        <v>15.261353665298762</v>
      </c>
      <c r="W159" s="130" t="s">
        <v>14</v>
      </c>
      <c r="X159" s="130">
        <f t="shared" si="185"/>
        <v>5.5506898903962577E-60</v>
      </c>
      <c r="Y159" s="130">
        <f t="shared" si="185"/>
        <v>4.0576537830443762E-63</v>
      </c>
      <c r="Z159" s="130" t="e">
        <f t="shared" si="185"/>
        <v>#DIV/0!</v>
      </c>
      <c r="AA159" s="148">
        <f t="shared" si="185"/>
        <v>22.170875698889962</v>
      </c>
      <c r="AG159" s="130" t="s">
        <v>14</v>
      </c>
      <c r="AH159" s="130">
        <f t="shared" si="186"/>
        <v>5.5953621970503274E-60</v>
      </c>
      <c r="AI159" s="130">
        <f t="shared" si="186"/>
        <v>4.1213110541705651E-63</v>
      </c>
      <c r="AJ159" s="130" t="e">
        <f t="shared" si="186"/>
        <v>#DIV/0!</v>
      </c>
      <c r="AK159" s="148">
        <f t="shared" si="186"/>
        <v>22.158668291552345</v>
      </c>
      <c r="AQ159" s="130" t="s">
        <v>14</v>
      </c>
      <c r="AR159" s="130">
        <f t="shared" si="187"/>
        <v>6.0442555836527937E-60</v>
      </c>
      <c r="AS159" s="130">
        <f t="shared" si="187"/>
        <v>4.3072531654884504E-63</v>
      </c>
      <c r="AT159" s="130" t="e">
        <f t="shared" si="187"/>
        <v>#DIV/0!</v>
      </c>
      <c r="AU159" s="148">
        <f t="shared" si="187"/>
        <v>28.749264413941358</v>
      </c>
      <c r="BA159" s="130" t="s">
        <v>14</v>
      </c>
      <c r="BB159" s="130">
        <f t="shared" si="188"/>
        <v>6.2617604162743308E-60</v>
      </c>
      <c r="BC159" s="130">
        <f t="shared" si="188"/>
        <v>4.665454940870589E-63</v>
      </c>
      <c r="BD159" s="130" t="e">
        <f t="shared" si="188"/>
        <v>#DIV/0!</v>
      </c>
      <c r="BE159" s="148">
        <f t="shared" si="188"/>
        <v>24.368945459009211</v>
      </c>
      <c r="BK159" s="130" t="s">
        <v>14</v>
      </c>
      <c r="BL159" s="130">
        <f t="shared" si="189"/>
        <v>6.6332091739792544E-60</v>
      </c>
      <c r="BM159" s="130">
        <f t="shared" si="189"/>
        <v>4.9691002728022985E-63</v>
      </c>
      <c r="BN159" s="130" t="e">
        <f t="shared" si="189"/>
        <v>#DIV/0!</v>
      </c>
      <c r="BO159" s="148">
        <f t="shared" si="189"/>
        <v>25.599176978044419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-289.70383372527436</v>
      </c>
      <c r="J28" s="206">
        <f t="shared" si="7"/>
        <v>-292.53175012015714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-277.86154851857316</v>
      </c>
      <c r="J29" s="206">
        <f t="shared" si="10"/>
        <v>-273.70856909840779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-301.56964446900605</v>
      </c>
      <c r="H30" s="206">
        <f t="shared" si="10"/>
        <v>-277.86154851857316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-297.41666504884068</v>
      </c>
      <c r="H31" s="206">
        <f t="shared" si="10"/>
        <v>-273.70856909840774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1.5248377210567858E-126</v>
      </c>
      <c r="J33" s="206">
        <f t="shared" si="13"/>
        <v>9.0172714028263929E-128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2.1196431174899061E-121</v>
      </c>
      <c r="J34" s="206">
        <f t="shared" si="16"/>
        <v>1.3485864474004604E-119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1.0714391161879424E-131</v>
      </c>
      <c r="H35" s="206">
        <f t="shared" si="16"/>
        <v>2.1196431174899061E-121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6.8168469464655856E-130</v>
      </c>
      <c r="H36" s="206">
        <f t="shared" si="16"/>
        <v>1.3485864474005372E-119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2.638289015427933E-74</v>
      </c>
      <c r="O38" s="206">
        <f t="shared" si="20"/>
        <v>4.4613968350928361E-73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1.0748379958083181E-49</v>
      </c>
      <c r="T38" s="206">
        <f t="shared" si="21"/>
        <v>1.8175714657095514E-48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1.9519204346834443E-56</v>
      </c>
      <c r="O39" s="206">
        <f t="shared" si="20"/>
        <v>3.0679343717563568E-58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1.1372446317029946E-34</v>
      </c>
      <c r="T39" s="206">
        <f t="shared" si="21"/>
        <v>1.7874662474461202E-36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3.7547281492648139E-69</v>
      </c>
      <c r="M40" s="206">
        <f t="shared" si="20"/>
        <v>1.9519204346834443E-56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1.529674897314565E-44</v>
      </c>
      <c r="R40" s="206">
        <f t="shared" si="21"/>
        <v>1.1372446317029946E-34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5.9015005637762131E-71</v>
      </c>
      <c r="M41" s="206">
        <f t="shared" si="20"/>
        <v>3.0679343717561821E-58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2.4042692067237438E-46</v>
      </c>
      <c r="R41" s="206">
        <f t="shared" si="21"/>
        <v>1.7874662474460183E-36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13.871026922292662</v>
      </c>
      <c r="J46">
        <f>'Trip Length Frequency'!L28</f>
        <v>14.001231646031453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13.325776901264934</v>
      </c>
      <c r="J47">
        <f>'Trip Length Frequency'!L29</f>
        <v>13.13456278366443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14.417360121046366</v>
      </c>
      <c r="H48">
        <f>'Trip Length Frequency'!J30</f>
        <v>13.325776901264934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14.22614600344586</v>
      </c>
      <c r="H49">
        <f>'Trip Length Frequency'!J31</f>
        <v>13.134562783664428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0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4.9902193533391714E-86</v>
      </c>
      <c r="G25" s="4" t="e">
        <f>Gravity!P134</f>
        <v>#DIV/0!</v>
      </c>
      <c r="H25" s="4">
        <f>Gravity!Q134</f>
        <v>950.09197340603532</v>
      </c>
      <c r="I25" s="4">
        <f>Gravity!R134</f>
        <v>620.56157950408829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5.0407015277511164E-87</v>
      </c>
      <c r="H26" s="4">
        <f>Gravity!Q135</f>
        <v>943.1254484506934</v>
      </c>
      <c r="I26" s="4">
        <f>Gravity!R135</f>
        <v>1119.107627615613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363.36350365653408</v>
      </c>
      <c r="G27" s="4">
        <f>Gravity!P136</f>
        <v>775.51309657096112</v>
      </c>
      <c r="H27" s="4">
        <f>Gravity!Q136</f>
        <v>2.1241881679850656E-87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386.88694771802568</v>
      </c>
      <c r="G28" s="4">
        <f>Gravity!P137</f>
        <v>824.58203718792879</v>
      </c>
      <c r="H28" s="4" t="e">
        <f>Gravity!Q137</f>
        <v>#DIV/0!</v>
      </c>
      <c r="I28" s="4">
        <f>Gravity!R137</f>
        <v>1.3181468110924928E-87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950.09197340603532</v>
      </c>
      <c r="D36" s="31">
        <f>E36-H36</f>
        <v>0</v>
      </c>
      <c r="E36">
        <f>W6*G66+(W6*0.17/X6^3.8)*(G66^4.8/4.8)</f>
        <v>2407.9422084124576</v>
      </c>
      <c r="F36" s="258"/>
      <c r="G36" s="32" t="s">
        <v>62</v>
      </c>
      <c r="H36" s="33">
        <f>W6*G66+0.17*W6/X6^3.8*G66^4.8/4.8</f>
        <v>2407.9422084124576</v>
      </c>
      <c r="I36" s="32" t="s">
        <v>63</v>
      </c>
      <c r="J36" s="33">
        <f>W6*(1+0.17*(G66/X6)^3.8)</f>
        <v>2.5056576133820956</v>
      </c>
      <c r="K36" s="34">
        <v>1</v>
      </c>
      <c r="L36" s="35" t="s">
        <v>61</v>
      </c>
      <c r="M36" s="36" t="s">
        <v>64</v>
      </c>
      <c r="N36" s="37">
        <f>J36+J54+J51</f>
        <v>15.016415485158079</v>
      </c>
      <c r="O36" s="38" t="s">
        <v>65</v>
      </c>
      <c r="P36" s="39">
        <v>0</v>
      </c>
      <c r="Q36" s="39">
        <f>IF(P36&lt;=0,0,P36)</f>
        <v>0</v>
      </c>
      <c r="R36" s="40">
        <f>G58</f>
        <v>950.09197337802448</v>
      </c>
      <c r="S36" s="40" t="s">
        <v>39</v>
      </c>
      <c r="T36" s="40">
        <f>I58</f>
        <v>950.09197340603532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620.56157950408829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13.872460277182235</v>
      </c>
      <c r="O37" s="48" t="s">
        <v>70</v>
      </c>
      <c r="P37" s="39">
        <v>602.91946326115408</v>
      </c>
      <c r="Q37" s="39">
        <f t="shared" ref="Q37:Q60" si="5">IF(P37&lt;=0,0,P37)</f>
        <v>602.91946326115408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943.1254484506934</v>
      </c>
      <c r="D38" s="31">
        <f t="shared" si="1"/>
        <v>0</v>
      </c>
      <c r="E38">
        <f t="shared" si="2"/>
        <v>1520.4094922265069</v>
      </c>
      <c r="F38" s="258"/>
      <c r="G38" s="44" t="s">
        <v>72</v>
      </c>
      <c r="H38" s="33">
        <f t="shared" si="3"/>
        <v>1520.4094922265069</v>
      </c>
      <c r="I38" s="44" t="s">
        <v>73</v>
      </c>
      <c r="J38" s="33">
        <f t="shared" si="4"/>
        <v>2.5046038382801417</v>
      </c>
      <c r="K38" s="34">
        <v>3</v>
      </c>
      <c r="L38" s="45"/>
      <c r="M38" s="46" t="s">
        <v>74</v>
      </c>
      <c r="N38" s="47">
        <f>J36+J47+J39+J49+J43</f>
        <v>14.181777029302008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1119.107627615613</v>
      </c>
      <c r="D39" s="31">
        <f t="shared" si="1"/>
        <v>0</v>
      </c>
      <c r="E39">
        <f t="shared" si="2"/>
        <v>5907.7895605637859</v>
      </c>
      <c r="F39" s="258"/>
      <c r="G39" s="44" t="s">
        <v>77</v>
      </c>
      <c r="H39" s="33">
        <f t="shared" si="3"/>
        <v>5907.7895605637859</v>
      </c>
      <c r="I39" s="44" t="s">
        <v>78</v>
      </c>
      <c r="J39" s="33">
        <f t="shared" si="4"/>
        <v>3.8045161207906322</v>
      </c>
      <c r="K39" s="34">
        <v>4</v>
      </c>
      <c r="L39" s="45"/>
      <c r="M39" s="46" t="s">
        <v>79</v>
      </c>
      <c r="N39" s="47">
        <f>J36+J47+J48+J42+J43</f>
        <v>14.224567797496622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2380.2016782054143</v>
      </c>
      <c r="F40" s="258"/>
      <c r="G40" s="44" t="s">
        <v>81</v>
      </c>
      <c r="H40" s="33">
        <f t="shared" si="3"/>
        <v>2380.2016782054143</v>
      </c>
      <c r="I40" s="44" t="s">
        <v>82</v>
      </c>
      <c r="J40" s="33">
        <f t="shared" si="4"/>
        <v>2.525117962806112</v>
      </c>
      <c r="K40" s="34">
        <v>5</v>
      </c>
      <c r="L40" s="45"/>
      <c r="M40" s="46" t="s">
        <v>83</v>
      </c>
      <c r="N40" s="47">
        <f>J45+J38+J39+J40+J51</f>
        <v>13.872460565382186</v>
      </c>
      <c r="O40" s="48" t="s">
        <v>84</v>
      </c>
      <c r="P40" s="39">
        <v>347.1725101168704</v>
      </c>
      <c r="Q40" s="39">
        <f t="shared" si="5"/>
        <v>347.1725101168704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5767.6822957523009</v>
      </c>
      <c r="F41" s="258"/>
      <c r="G41" s="44" t="s">
        <v>85</v>
      </c>
      <c r="H41" s="33">
        <f t="shared" si="3"/>
        <v>5767.6822957523009</v>
      </c>
      <c r="I41" s="44" t="s">
        <v>86</v>
      </c>
      <c r="J41" s="33">
        <f t="shared" si="4"/>
        <v>3.9247071007219612</v>
      </c>
      <c r="K41" s="34">
        <v>6</v>
      </c>
      <c r="L41" s="45"/>
      <c r="M41" s="46" t="s">
        <v>87</v>
      </c>
      <c r="N41" s="47">
        <f>J45+J38+J39+J49+J43</f>
        <v>14.181777317501957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5199.5275532927399</v>
      </c>
      <c r="F42" s="258"/>
      <c r="G42" s="44" t="s">
        <v>89</v>
      </c>
      <c r="H42" s="33">
        <f t="shared" si="3"/>
        <v>5199.5275532927399</v>
      </c>
      <c r="I42" s="44" t="s">
        <v>90</v>
      </c>
      <c r="J42" s="33">
        <f t="shared" si="4"/>
        <v>2.6022849189344943</v>
      </c>
      <c r="K42" s="34">
        <v>7</v>
      </c>
      <c r="L42" s="45"/>
      <c r="M42" s="46" t="s">
        <v>91</v>
      </c>
      <c r="N42" s="47">
        <f>J45+J38+J48+J42+J43</f>
        <v>14.224568085696575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2424.6604974614779</v>
      </c>
      <c r="F43" s="258"/>
      <c r="G43" s="44" t="s">
        <v>93</v>
      </c>
      <c r="H43" s="33">
        <f t="shared" si="3"/>
        <v>2424.6604974614779</v>
      </c>
      <c r="I43" s="44" t="s">
        <v>94</v>
      </c>
      <c r="J43" s="33">
        <f t="shared" si="4"/>
        <v>2.8402145567526249</v>
      </c>
      <c r="K43" s="34">
        <v>8</v>
      </c>
      <c r="L43" s="53"/>
      <c r="M43" s="54" t="s">
        <v>95</v>
      </c>
      <c r="N43" s="55">
        <f>J45+J46+J41+J42+J43</f>
        <v>14.394671348138395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14.001469934906904</v>
      </c>
      <c r="O44" s="38" t="s">
        <v>100</v>
      </c>
      <c r="P44" s="39">
        <v>359.80352723097417</v>
      </c>
      <c r="Q44" s="39">
        <f t="shared" si="5"/>
        <v>359.80352723097417</v>
      </c>
      <c r="R44" s="40">
        <f>G59</f>
        <v>620.56157950513955</v>
      </c>
      <c r="S44" s="40" t="s">
        <v>39</v>
      </c>
      <c r="T44" s="40">
        <f>I59</f>
        <v>620.56157950408829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1523.3048797532863</v>
      </c>
      <c r="F45" s="258"/>
      <c r="G45" s="44" t="s">
        <v>101</v>
      </c>
      <c r="H45" s="33">
        <f t="shared" si="3"/>
        <v>1523.3048797532863</v>
      </c>
      <c r="I45" s="44" t="s">
        <v>102</v>
      </c>
      <c r="J45" s="33">
        <f t="shared" si="4"/>
        <v>2.5274647717293157</v>
      </c>
      <c r="K45" s="34">
        <v>10</v>
      </c>
      <c r="L45" s="45"/>
      <c r="M45" s="46" t="s">
        <v>103</v>
      </c>
      <c r="N45" s="47">
        <f>J36+J47+J48+J42+J50</f>
        <v>14.044260703101521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14.001470223106857</v>
      </c>
      <c r="O46" s="48" t="s">
        <v>108</v>
      </c>
      <c r="P46" s="39">
        <v>260.75805227416538</v>
      </c>
      <c r="Q46" s="39">
        <f t="shared" si="5"/>
        <v>260.75805227416538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2412.1046004382893</v>
      </c>
      <c r="F47" s="258"/>
      <c r="G47" s="44" t="s">
        <v>109</v>
      </c>
      <c r="H47" s="33">
        <f t="shared" si="3"/>
        <v>2412.1046004382893</v>
      </c>
      <c r="I47" s="44" t="s">
        <v>110</v>
      </c>
      <c r="J47" s="33">
        <f t="shared" si="4"/>
        <v>2.5264107084274094</v>
      </c>
      <c r="K47" s="34">
        <v>12</v>
      </c>
      <c r="L47" s="45"/>
      <c r="M47" s="46" t="s">
        <v>111</v>
      </c>
      <c r="N47" s="47">
        <f>J45+J38+J48+J42+J50</f>
        <v>14.044260991301474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14.214364253743295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1552.0475267062086</v>
      </c>
      <c r="F49" s="258"/>
      <c r="G49" s="44" t="s">
        <v>117</v>
      </c>
      <c r="H49" s="33">
        <f t="shared" si="3"/>
        <v>1552.0475267062086</v>
      </c>
      <c r="I49" s="44" t="s">
        <v>118</v>
      </c>
      <c r="J49" s="33">
        <f t="shared" si="4"/>
        <v>2.5049780299492448</v>
      </c>
      <c r="K49" s="34">
        <v>14</v>
      </c>
      <c r="L49" s="53"/>
      <c r="M49" s="54" t="s">
        <v>119</v>
      </c>
      <c r="N49" s="55">
        <f>J45+J46+J53+J44</f>
        <v>15.027464771729315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4407.1284528544238</v>
      </c>
      <c r="F50" s="258"/>
      <c r="G50" s="44" t="s">
        <v>121</v>
      </c>
      <c r="H50" s="33">
        <f t="shared" si="3"/>
        <v>4407.1284528544238</v>
      </c>
      <c r="I50" s="44" t="s">
        <v>122</v>
      </c>
      <c r="J50" s="33">
        <f t="shared" si="4"/>
        <v>2.6599074623575225</v>
      </c>
      <c r="K50" s="34">
        <v>15</v>
      </c>
      <c r="L50" s="35" t="s">
        <v>71</v>
      </c>
      <c r="M50" s="36" t="s">
        <v>123</v>
      </c>
      <c r="N50" s="37">
        <f>J37+J46+J41+J42+J43</f>
        <v>14.367206576409078</v>
      </c>
      <c r="O50" s="38" t="s">
        <v>124</v>
      </c>
      <c r="P50" s="39">
        <v>0</v>
      </c>
      <c r="Q50" s="39">
        <f t="shared" si="5"/>
        <v>0</v>
      </c>
      <c r="R50" s="40">
        <f>G60</f>
        <v>943.1254484506934</v>
      </c>
      <c r="S50" s="40" t="s">
        <v>39</v>
      </c>
      <c r="T50" s="40">
        <f>I60</f>
        <v>943.1254484506934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2377.3593017002681</v>
      </c>
      <c r="F51" s="258"/>
      <c r="G51" s="44" t="s">
        <v>125</v>
      </c>
      <c r="H51" s="33">
        <f t="shared" si="3"/>
        <v>2377.3593017002681</v>
      </c>
      <c r="I51" s="44" t="s">
        <v>126</v>
      </c>
      <c r="J51" s="33">
        <f t="shared" si="4"/>
        <v>2.5107578717759846</v>
      </c>
      <c r="K51" s="34">
        <v>16</v>
      </c>
      <c r="L51" s="45"/>
      <c r="M51" s="46" t="s">
        <v>127</v>
      </c>
      <c r="N51" s="47">
        <f>J37+J38+J39+J40+J51</f>
        <v>13.84499579365287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5767.6822957523009</v>
      </c>
      <c r="F52" s="258"/>
      <c r="G52" s="44" t="s">
        <v>129</v>
      </c>
      <c r="H52" s="33">
        <f t="shared" si="3"/>
        <v>5767.6822957523009</v>
      </c>
      <c r="I52" s="44" t="s">
        <v>130</v>
      </c>
      <c r="J52" s="33">
        <f t="shared" si="4"/>
        <v>3.9247071007219612</v>
      </c>
      <c r="K52" s="34">
        <v>17</v>
      </c>
      <c r="L52" s="45"/>
      <c r="M52" s="46" t="s">
        <v>131</v>
      </c>
      <c r="N52" s="47">
        <f>J37+J38+J39+J49+J43</f>
        <v>14.154312545772644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14.197103313967261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13.291913677131042</v>
      </c>
      <c r="O54" s="56" t="s">
        <v>140</v>
      </c>
      <c r="P54" s="39">
        <v>943.1254484506934</v>
      </c>
      <c r="Q54" s="39">
        <f t="shared" si="5"/>
        <v>943.1254484506934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43647.840343119467</v>
      </c>
      <c r="K55" s="34">
        <v>20</v>
      </c>
      <c r="L55" s="35" t="s">
        <v>76</v>
      </c>
      <c r="M55" s="36" t="s">
        <v>142</v>
      </c>
      <c r="N55" s="37">
        <f>J37+J38+J39+J49+J50</f>
        <v>13.97400545137754</v>
      </c>
      <c r="O55" s="38" t="s">
        <v>143</v>
      </c>
      <c r="P55" s="39">
        <v>0</v>
      </c>
      <c r="Q55" s="39">
        <f t="shared" si="5"/>
        <v>0</v>
      </c>
      <c r="R55" s="40">
        <f>G61</f>
        <v>1119.107627615613</v>
      </c>
      <c r="S55" s="40" t="s">
        <v>39</v>
      </c>
      <c r="T55" s="40">
        <f>I61</f>
        <v>1119.107627615613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14.016796219572157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14.186899482013978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950.09197337802448</v>
      </c>
      <c r="H58" s="68" t="s">
        <v>39</v>
      </c>
      <c r="I58" s="69">
        <f>C36</f>
        <v>950.09197340603532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620.56157950513955</v>
      </c>
      <c r="H59" s="68" t="s">
        <v>39</v>
      </c>
      <c r="I59" s="69">
        <f t="shared" ref="I59:I60" si="6">C37</f>
        <v>620.56157950408829</v>
      </c>
      <c r="K59" s="34">
        <v>24</v>
      </c>
      <c r="L59" s="45"/>
      <c r="M59" s="46" t="s">
        <v>151</v>
      </c>
      <c r="N59" s="47">
        <f>J52+J53+J44</f>
        <v>13.92470710072196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943.1254484506934</v>
      </c>
      <c r="H60" s="68" t="s">
        <v>39</v>
      </c>
      <c r="I60" s="69">
        <f t="shared" si="6"/>
        <v>943.1254484506934</v>
      </c>
      <c r="K60" s="34">
        <v>25</v>
      </c>
      <c r="L60" s="53"/>
      <c r="M60" s="54" t="s">
        <v>153</v>
      </c>
      <c r="N60" s="55">
        <f>J52+J41+J42+J50</f>
        <v>13.111606582735938</v>
      </c>
      <c r="O60" s="56" t="s">
        <v>154</v>
      </c>
      <c r="P60" s="39">
        <v>1119.107627615613</v>
      </c>
      <c r="Q60" s="71">
        <f t="shared" si="5"/>
        <v>1119.107627615613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1119.107627615613</v>
      </c>
      <c r="H61" s="74" t="s">
        <v>39</v>
      </c>
      <c r="I61" s="69">
        <f>C39</f>
        <v>1119.107627615613</v>
      </c>
      <c r="K61" s="264" t="s">
        <v>155</v>
      </c>
      <c r="L61" s="264"/>
      <c r="M61" s="264"/>
      <c r="N61" s="76">
        <f>SUM(N36:N60)</f>
        <v>353.37153552710186</v>
      </c>
      <c r="U61" s="77" t="s">
        <v>156</v>
      </c>
      <c r="V61" s="78">
        <f>SUMPRODUCT($Q$36:$Q$60,V36:V60)</f>
        <v>962.72299049212825</v>
      </c>
      <c r="W61" s="78">
        <f>SUMPRODUCT($Q$36:$Q$60,W36:W60)</f>
        <v>0</v>
      </c>
      <c r="X61" s="78">
        <f t="shared" ref="X61:AN61" si="7">SUMPRODUCT($Q$36:$Q$60,X36:X60)</f>
        <v>607.93056239103578</v>
      </c>
      <c r="Y61" s="78">
        <f t="shared" si="7"/>
        <v>1570.6535528831641</v>
      </c>
      <c r="Z61" s="78">
        <f t="shared" si="7"/>
        <v>950.09197337802448</v>
      </c>
      <c r="AA61" s="78">
        <f t="shared" si="7"/>
        <v>2062.2330760663062</v>
      </c>
      <c r="AB61" s="78">
        <f t="shared" si="7"/>
        <v>2062.2330760663062</v>
      </c>
      <c r="AC61" s="78">
        <f t="shared" si="7"/>
        <v>943.1254484506934</v>
      </c>
      <c r="AD61" s="78">
        <f t="shared" si="7"/>
        <v>0</v>
      </c>
      <c r="AE61" s="78">
        <f t="shared" si="7"/>
        <v>607.93056239103578</v>
      </c>
      <c r="AF61" s="78">
        <f t="shared" si="7"/>
        <v>0</v>
      </c>
      <c r="AG61" s="78">
        <f t="shared" si="7"/>
        <v>962.72299049212825</v>
      </c>
      <c r="AH61" s="78">
        <f t="shared" si="7"/>
        <v>0</v>
      </c>
      <c r="AI61" s="78">
        <f t="shared" si="7"/>
        <v>620.56157950513955</v>
      </c>
      <c r="AJ61" s="78">
        <f t="shared" si="7"/>
        <v>1739.6692071207526</v>
      </c>
      <c r="AK61" s="78">
        <f t="shared" si="7"/>
        <v>950.09197337802448</v>
      </c>
      <c r="AL61" s="78">
        <f t="shared" si="7"/>
        <v>2062.2330760663062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0.32090766349737609</v>
      </c>
      <c r="W64">
        <f t="shared" ref="W64:AN64" si="8">W61/W63</f>
        <v>0</v>
      </c>
      <c r="X64">
        <f t="shared" si="8"/>
        <v>0.30396528119551791</v>
      </c>
      <c r="Y64">
        <f t="shared" si="8"/>
        <v>0.52355118429438807</v>
      </c>
      <c r="Z64">
        <f t="shared" si="8"/>
        <v>0.47504598668901221</v>
      </c>
      <c r="AA64">
        <f t="shared" si="8"/>
        <v>1.3748220507108708</v>
      </c>
      <c r="AB64">
        <f t="shared" si="8"/>
        <v>0.68741102535543541</v>
      </c>
      <c r="AC64">
        <f t="shared" si="8"/>
        <v>0.94312544845069335</v>
      </c>
      <c r="AD64">
        <f t="shared" si="8"/>
        <v>0</v>
      </c>
      <c r="AE64">
        <f t="shared" si="8"/>
        <v>0.4863444499128286</v>
      </c>
      <c r="AF64">
        <f t="shared" si="8"/>
        <v>0</v>
      </c>
      <c r="AG64">
        <f t="shared" si="8"/>
        <v>0.48136149524606414</v>
      </c>
      <c r="AH64">
        <f t="shared" si="8"/>
        <v>0</v>
      </c>
      <c r="AI64">
        <f t="shared" si="8"/>
        <v>0.31028078975256979</v>
      </c>
      <c r="AJ64">
        <f t="shared" si="8"/>
        <v>0.77318631427589002</v>
      </c>
      <c r="AK64">
        <f t="shared" si="8"/>
        <v>0.38003678935120977</v>
      </c>
      <c r="AL64">
        <f t="shared" si="8"/>
        <v>1.3748220507108708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962.72299049212825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2.5056576133820956</v>
      </c>
      <c r="W67" s="82">
        <f t="shared" ref="W67:AN67" si="9">AB15*(1+0.17*(W61/AB16)^3.8)</f>
        <v>2.5</v>
      </c>
      <c r="X67" s="82">
        <f t="shared" si="9"/>
        <v>2.5046038382801417</v>
      </c>
      <c r="Y67" s="82">
        <f t="shared" si="9"/>
        <v>3.8045161207906322</v>
      </c>
      <c r="Z67" s="82">
        <f t="shared" si="9"/>
        <v>2.525117962806112</v>
      </c>
      <c r="AA67" s="82">
        <f t="shared" si="9"/>
        <v>3.9247071007219612</v>
      </c>
      <c r="AB67" s="82">
        <f t="shared" si="9"/>
        <v>2.6022849189344943</v>
      </c>
      <c r="AC67" s="82">
        <f t="shared" si="9"/>
        <v>2.8402145567526249</v>
      </c>
      <c r="AD67" s="82">
        <f t="shared" si="9"/>
        <v>2.5</v>
      </c>
      <c r="AE67" s="82">
        <f t="shared" si="9"/>
        <v>2.5274647717293157</v>
      </c>
      <c r="AF67" s="82">
        <f t="shared" si="9"/>
        <v>2.5</v>
      </c>
      <c r="AG67" s="82">
        <f t="shared" si="9"/>
        <v>2.5264107084274094</v>
      </c>
      <c r="AH67" s="82">
        <f t="shared" si="9"/>
        <v>3.75</v>
      </c>
      <c r="AI67" s="82">
        <f t="shared" si="9"/>
        <v>2.5049780299492448</v>
      </c>
      <c r="AJ67" s="82">
        <f t="shared" si="9"/>
        <v>2.6599074623575225</v>
      </c>
      <c r="AK67" s="82">
        <f t="shared" si="9"/>
        <v>2.5107578717759846</v>
      </c>
      <c r="AL67" s="82">
        <f t="shared" si="9"/>
        <v>3.9247071007219612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607.93056239103578</v>
      </c>
      <c r="H68" s="6"/>
    </row>
    <row r="69" spans="6:40" x14ac:dyDescent="0.3">
      <c r="F69" s="4" t="s">
        <v>45</v>
      </c>
      <c r="G69" s="4">
        <f>Y61</f>
        <v>1570.6535528831641</v>
      </c>
      <c r="H69" s="6"/>
    </row>
    <row r="70" spans="6:40" x14ac:dyDescent="0.3">
      <c r="F70" s="4" t="s">
        <v>46</v>
      </c>
      <c r="G70" s="4">
        <f>Z61</f>
        <v>950.09197337802448</v>
      </c>
      <c r="U70" s="41" t="s">
        <v>65</v>
      </c>
      <c r="V70">
        <f t="shared" ref="V70:V94" si="10">SUMPRODUCT($V$67:$AN$67,V36:AN36)</f>
        <v>15.016415485158081</v>
      </c>
      <c r="X70">
        <v>15.000195603366421</v>
      </c>
    </row>
    <row r="71" spans="6:40" x14ac:dyDescent="0.3">
      <c r="F71" s="4" t="s">
        <v>47</v>
      </c>
      <c r="G71" s="4">
        <f>AA61</f>
        <v>2062.2330760663062</v>
      </c>
      <c r="U71" s="41" t="s">
        <v>70</v>
      </c>
      <c r="V71">
        <f t="shared" si="10"/>
        <v>13.872460277182233</v>
      </c>
      <c r="X71">
        <v>13.75090229828113</v>
      </c>
    </row>
    <row r="72" spans="6:40" x14ac:dyDescent="0.3">
      <c r="F72" s="4" t="s">
        <v>48</v>
      </c>
      <c r="G72" s="4">
        <f>AB61</f>
        <v>2062.2330760663062</v>
      </c>
      <c r="U72" s="41" t="s">
        <v>75</v>
      </c>
      <c r="V72">
        <f t="shared" si="10"/>
        <v>14.181777029302006</v>
      </c>
      <c r="X72">
        <v>14.225219683523857</v>
      </c>
    </row>
    <row r="73" spans="6:40" x14ac:dyDescent="0.3">
      <c r="F73" s="4" t="s">
        <v>49</v>
      </c>
      <c r="G73" s="4">
        <f>AC61</f>
        <v>943.1254484506934</v>
      </c>
      <c r="U73" s="41" t="s">
        <v>80</v>
      </c>
      <c r="V73">
        <f t="shared" si="10"/>
        <v>14.224567797496626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13.872460565382186</v>
      </c>
      <c r="X74">
        <v>13.805151472614</v>
      </c>
    </row>
    <row r="75" spans="6:40" x14ac:dyDescent="0.3">
      <c r="F75" s="4" t="s">
        <v>51</v>
      </c>
      <c r="G75" s="4">
        <f>AE61</f>
        <v>607.93056239103578</v>
      </c>
      <c r="U75" s="41" t="s">
        <v>88</v>
      </c>
      <c r="V75">
        <f t="shared" si="10"/>
        <v>14.181777317501957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14.224568085696577</v>
      </c>
      <c r="X76">
        <v>14.326575531725375</v>
      </c>
    </row>
    <row r="77" spans="6:40" x14ac:dyDescent="0.3">
      <c r="F77" s="4" t="s">
        <v>53</v>
      </c>
      <c r="G77" s="4">
        <f>AG61</f>
        <v>962.72299049212825</v>
      </c>
      <c r="U77" s="41" t="s">
        <v>96</v>
      </c>
      <c r="V77">
        <f t="shared" si="10"/>
        <v>14.394671348138397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14.001469934906904</v>
      </c>
      <c r="X78">
        <v>13.750771910176033</v>
      </c>
    </row>
    <row r="79" spans="6:40" x14ac:dyDescent="0.3">
      <c r="F79" s="4" t="s">
        <v>55</v>
      </c>
      <c r="G79" s="4">
        <f>AI61</f>
        <v>620.56157950513955</v>
      </c>
      <c r="U79" s="41" t="s">
        <v>104</v>
      </c>
      <c r="V79">
        <f t="shared" si="10"/>
        <v>14.044260703101521</v>
      </c>
      <c r="X79">
        <v>13.801434953032715</v>
      </c>
    </row>
    <row r="80" spans="6:40" x14ac:dyDescent="0.3">
      <c r="F80" s="4" t="s">
        <v>56</v>
      </c>
      <c r="G80" s="4">
        <f>AJ61</f>
        <v>1739.6692071207526</v>
      </c>
      <c r="U80" s="41" t="s">
        <v>108</v>
      </c>
      <c r="V80">
        <f t="shared" si="10"/>
        <v>14.001470223106857</v>
      </c>
      <c r="X80">
        <v>13.808577453496937</v>
      </c>
    </row>
    <row r="81" spans="6:24" x14ac:dyDescent="0.3">
      <c r="F81" s="4" t="s">
        <v>57</v>
      </c>
      <c r="G81" s="4">
        <f>AK61</f>
        <v>950.09197337802448</v>
      </c>
      <c r="U81" s="41" t="s">
        <v>112</v>
      </c>
      <c r="V81">
        <f t="shared" si="10"/>
        <v>14.044260991301474</v>
      </c>
      <c r="X81">
        <v>13.855684127365585</v>
      </c>
    </row>
    <row r="82" spans="6:24" x14ac:dyDescent="0.3">
      <c r="F82" s="4" t="s">
        <v>58</v>
      </c>
      <c r="G82" s="4">
        <f>AL61</f>
        <v>2062.2330760663062</v>
      </c>
      <c r="U82" s="41" t="s">
        <v>116</v>
      </c>
      <c r="V82">
        <f t="shared" si="10"/>
        <v>14.214364253743295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15.027464771729315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14.367206576409082</v>
      </c>
      <c r="X84">
        <v>13.696318465991869</v>
      </c>
    </row>
    <row r="85" spans="6:24" x14ac:dyDescent="0.3">
      <c r="U85" s="41" t="s">
        <v>128</v>
      </c>
      <c r="V85">
        <f t="shared" si="10"/>
        <v>13.84499579365287</v>
      </c>
      <c r="X85">
        <v>13.75056790087643</v>
      </c>
    </row>
    <row r="86" spans="6:24" x14ac:dyDescent="0.3">
      <c r="U86" s="41" t="s">
        <v>132</v>
      </c>
      <c r="V86">
        <f t="shared" si="10"/>
        <v>14.154312545772642</v>
      </c>
      <c r="X86">
        <v>14.224885286119157</v>
      </c>
    </row>
    <row r="87" spans="6:24" x14ac:dyDescent="0.3">
      <c r="U87" s="41" t="s">
        <v>136</v>
      </c>
      <c r="V87">
        <f t="shared" si="10"/>
        <v>14.197103313967261</v>
      </c>
      <c r="X87">
        <v>14.271991959987805</v>
      </c>
    </row>
    <row r="88" spans="6:24" x14ac:dyDescent="0.3">
      <c r="U88" s="41" t="s">
        <v>140</v>
      </c>
      <c r="V88">
        <f t="shared" si="10"/>
        <v>13.291913677131042</v>
      </c>
      <c r="X88">
        <v>11.68222407686552</v>
      </c>
    </row>
    <row r="89" spans="6:24" x14ac:dyDescent="0.3">
      <c r="U89" s="41" t="s">
        <v>143</v>
      </c>
      <c r="V89">
        <f t="shared" si="10"/>
        <v>13.97400545137754</v>
      </c>
      <c r="X89">
        <v>13.753993881759367</v>
      </c>
    </row>
    <row r="90" spans="6:24" x14ac:dyDescent="0.3">
      <c r="U90" s="41" t="s">
        <v>145</v>
      </c>
      <c r="V90">
        <f t="shared" si="10"/>
        <v>14.016796219572157</v>
      </c>
      <c r="X90">
        <v>13.801100555628015</v>
      </c>
    </row>
    <row r="91" spans="6:24" x14ac:dyDescent="0.3">
      <c r="U91" s="41" t="s">
        <v>148</v>
      </c>
      <c r="V91">
        <f t="shared" si="10"/>
        <v>14.186899482013978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13.92470710072196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13.111606582735938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2.5056576133820956</v>
      </c>
      <c r="K97" s="4" t="s">
        <v>61</v>
      </c>
      <c r="L97" s="76">
        <f>MIN(N36:N43)</f>
        <v>13.872460277182235</v>
      </c>
      <c r="M97" s="135" t="s">
        <v>11</v>
      </c>
      <c r="N97" s="4">
        <v>15</v>
      </c>
      <c r="O97" s="4">
        <v>99999</v>
      </c>
      <c r="P97" s="76">
        <f>L97</f>
        <v>13.872460277182235</v>
      </c>
      <c r="Q97" s="76">
        <f>L98</f>
        <v>14.001469934906904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14.001469934906904</v>
      </c>
      <c r="M98" s="135" t="s">
        <v>12</v>
      </c>
      <c r="N98" s="4">
        <v>99999</v>
      </c>
      <c r="O98" s="4">
        <v>15</v>
      </c>
      <c r="P98" s="76">
        <f>L99</f>
        <v>13.291913677131042</v>
      </c>
      <c r="Q98" s="76">
        <f>L100</f>
        <v>13.111606582735938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2.5046038382801417</v>
      </c>
      <c r="K99" s="4" t="s">
        <v>71</v>
      </c>
      <c r="L99" s="76">
        <f>MIN(N50:N54)</f>
        <v>13.291913677131042</v>
      </c>
      <c r="M99" s="135" t="s">
        <v>13</v>
      </c>
      <c r="N99" s="76">
        <f>L101</f>
        <v>14.394671348138397</v>
      </c>
      <c r="O99" s="76">
        <f>L102</f>
        <v>13.291913677131042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3.8045161207906322</v>
      </c>
      <c r="K100" s="4" t="s">
        <v>76</v>
      </c>
      <c r="L100" s="76">
        <f>MIN(N55:N60)</f>
        <v>13.111606582735938</v>
      </c>
      <c r="M100" s="135" t="s">
        <v>14</v>
      </c>
      <c r="N100" s="76">
        <f>L104</f>
        <v>14.214364253743293</v>
      </c>
      <c r="O100" s="76">
        <f>L105</f>
        <v>13.111606582735938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2.525117962806112</v>
      </c>
      <c r="K101" s="4" t="s">
        <v>252</v>
      </c>
      <c r="L101" s="76">
        <f>J104+J103+J102+J107+J106</f>
        <v>14.394671348138397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3.9247071007219612</v>
      </c>
      <c r="K102" s="4" t="s">
        <v>253</v>
      </c>
      <c r="L102" s="76">
        <f>J104+J103+J102+J113</f>
        <v>13.291913677131042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2.6022849189344943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2.8402145567526249</v>
      </c>
      <c r="K104" s="4" t="s">
        <v>255</v>
      </c>
      <c r="L104" s="76">
        <f>J111+J103+J102+J107+J106</f>
        <v>14.214364253743293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13.111606582735938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2.5274647717293157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2.5264107084274094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2.5049780299492448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2.6599074623575225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2.5107578717759846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3.9247071007219612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2024-01-07T17:05:16Z</dcterms:modified>
</cp:coreProperties>
</file>