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5\"/>
    </mc:Choice>
  </mc:AlternateContent>
  <xr:revisionPtr revIDLastSave="0" documentId="13_ncr:1_{E50EB22C-F917-4075-A920-A2ED802C695F}" xr6:coauthVersionLast="47" xr6:coauthVersionMax="47" xr10:uidLastSave="{00000000-0000-0000-0000-000000000000}"/>
  <bookViews>
    <workbookView xWindow="-1428" yWindow="672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6" l="1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99" i="7"/>
  <c r="P98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7" i="4"/>
  <c r="U89" i="4"/>
  <c r="T89" i="4"/>
  <c r="T88" i="4"/>
  <c r="T87" i="4" l="1"/>
  <c r="T91" i="4" s="1"/>
  <c r="T92" i="4" s="1"/>
  <c r="U86" i="4"/>
  <c r="U91" i="4" s="1"/>
  <c r="U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6" i="4"/>
  <c r="Y86" i="4" s="1"/>
  <c r="S91" i="4" l="1"/>
  <c r="S92" i="4" s="1"/>
  <c r="J38" i="5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O41" i="5" l="1"/>
  <c r="O42" i="5" s="1"/>
  <c r="O50" i="5" s="1"/>
  <c r="T38" i="5"/>
  <c r="U38" i="5" s="1"/>
  <c r="T39" i="5"/>
  <c r="U39" i="5" s="1"/>
  <c r="T37" i="5"/>
  <c r="U37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B48" i="5" l="1"/>
  <c r="AC123" i="5" s="1"/>
  <c r="AA137" i="5"/>
  <c r="AA159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122" i="5" s="1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BH58" i="5" l="1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R105" i="5"/>
  <c r="P105" i="5"/>
  <c r="O105" i="5"/>
  <c r="T105" i="5" s="1"/>
  <c r="U105" i="5" s="1"/>
  <c r="P103" i="5"/>
  <c r="R103" i="5"/>
  <c r="Q103" i="5"/>
  <c r="Q102" i="5" l="1"/>
  <c r="G107" i="5"/>
  <c r="G108" i="5" s="1"/>
  <c r="G115" i="5" s="1"/>
  <c r="G124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H27" i="7" s="1"/>
  <c r="F107" i="5"/>
  <c r="F108" i="5" s="1"/>
  <c r="F114" i="5" s="1"/>
  <c r="F123" i="5" s="1"/>
  <c r="G113" i="5"/>
  <c r="G116" i="5"/>
  <c r="G125" i="5" s="1"/>
  <c r="G114" i="5"/>
  <c r="G123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H26" i="7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G28" i="7" s="1"/>
  <c r="E114" i="5"/>
  <c r="E116" i="5"/>
  <c r="E115" i="5"/>
  <c r="E113" i="5"/>
  <c r="O116" i="5"/>
  <c r="O113" i="5"/>
  <c r="O114" i="5"/>
  <c r="Q159" i="5"/>
  <c r="G135" i="5"/>
  <c r="G157" i="5"/>
  <c r="G146" i="5"/>
  <c r="O115" i="5"/>
  <c r="G137" i="5"/>
  <c r="G159" i="5"/>
  <c r="G148" i="5"/>
  <c r="Q137" i="5"/>
  <c r="H28" i="7" s="1"/>
  <c r="G136" i="5"/>
  <c r="G158" i="5"/>
  <c r="G147" i="5"/>
  <c r="P157" i="5"/>
  <c r="P135" i="5"/>
  <c r="G26" i="7" s="1"/>
  <c r="P146" i="5"/>
  <c r="G122" i="5"/>
  <c r="G118" i="5"/>
  <c r="G119" i="5" s="1"/>
  <c r="F145" i="5"/>
  <c r="F157" i="5"/>
  <c r="F146" i="5"/>
  <c r="F135" i="5"/>
  <c r="H134" i="5"/>
  <c r="C38" i="7" l="1"/>
  <c r="I60" i="7" s="1"/>
  <c r="T50" i="7" s="1"/>
  <c r="H158" i="5"/>
  <c r="H145" i="5"/>
  <c r="Q146" i="5"/>
  <c r="Q145" i="5"/>
  <c r="Q134" i="5"/>
  <c r="H25" i="7" s="1"/>
  <c r="H159" i="5"/>
  <c r="R116" i="5"/>
  <c r="S125" i="5" s="1"/>
  <c r="R137" i="5" s="1"/>
  <c r="I28" i="7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G27" i="7" s="1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J113" i="5"/>
  <c r="K113" i="5" s="1"/>
  <c r="E122" i="5"/>
  <c r="E118" i="5"/>
  <c r="E119" i="5" s="1"/>
  <c r="J115" i="5"/>
  <c r="K115" i="5" s="1"/>
  <c r="E124" i="5"/>
  <c r="R157" i="5"/>
  <c r="R146" i="5"/>
  <c r="R135" i="5"/>
  <c r="I26" i="7" s="1"/>
  <c r="C39" i="7" s="1"/>
  <c r="I61" i="7" s="1"/>
  <c r="T55" i="7" s="1"/>
  <c r="J116" i="5"/>
  <c r="K116" i="5" s="1"/>
  <c r="E125" i="5"/>
  <c r="E123" i="5"/>
  <c r="J114" i="5"/>
  <c r="K114" i="5" s="1"/>
  <c r="G134" i="5"/>
  <c r="G156" i="5"/>
  <c r="G145" i="5"/>
  <c r="P145" i="5"/>
  <c r="P134" i="5"/>
  <c r="G25" i="7" s="1"/>
  <c r="P156" i="5"/>
  <c r="T114" i="5"/>
  <c r="U114" i="5" s="1"/>
  <c r="P123" i="5"/>
  <c r="R159" i="5" l="1"/>
  <c r="C36" i="7"/>
  <c r="I58" i="7" s="1"/>
  <c r="T36" i="7" s="1"/>
  <c r="R148" i="5"/>
  <c r="R136" i="5"/>
  <c r="I27" i="7" s="1"/>
  <c r="T113" i="5"/>
  <c r="U113" i="5" s="1"/>
  <c r="R118" i="5"/>
  <c r="R119" i="5" s="1"/>
  <c r="T115" i="5"/>
  <c r="U115" i="5" s="1"/>
  <c r="R158" i="5"/>
  <c r="O146" i="5"/>
  <c r="O157" i="5"/>
  <c r="O135" i="5"/>
  <c r="F26" i="7" s="1"/>
  <c r="E134" i="5"/>
  <c r="E145" i="5"/>
  <c r="E156" i="5"/>
  <c r="E137" i="5"/>
  <c r="E148" i="5"/>
  <c r="E159" i="5"/>
  <c r="E147" i="5"/>
  <c r="E158" i="5"/>
  <c r="E136" i="5"/>
  <c r="R134" i="5"/>
  <c r="I25" i="7" s="1"/>
  <c r="C37" i="7" s="1"/>
  <c r="I59" i="7" s="1"/>
  <c r="T44" i="7" s="1"/>
  <c r="R145" i="5"/>
  <c r="R156" i="5"/>
  <c r="O156" i="5"/>
  <c r="O134" i="5"/>
  <c r="F25" i="7" s="1"/>
  <c r="O145" i="5"/>
  <c r="O137" i="5"/>
  <c r="F28" i="7" s="1"/>
  <c r="O159" i="5"/>
  <c r="O148" i="5"/>
  <c r="E146" i="5"/>
  <c r="E157" i="5"/>
  <c r="E135" i="5"/>
  <c r="O158" i="5"/>
  <c r="O136" i="5"/>
  <c r="F27" i="7" s="1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<sst xmlns="http://schemas.openxmlformats.org/spreadsheetml/2006/main" count="2044" uniqueCount="259">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</sst>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6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13.871149562611212</v>
      </c>
      <c r="L28" s="147">
        <v>14.001230485313879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13.322793123234439</v>
      </c>
      <c r="L29" s="147">
        <v>13.13273479300787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14.415254138074957</v>
      </c>
      <c r="J30" s="4">
        <v>13.32279312323444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14.225195807848387</v>
      </c>
      <c r="J31" s="4">
        <v>13.132734793007872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13.838856512785105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4.7920498618720834E-11</v>
      </c>
      <c r="V44" s="215">
        <f t="shared" si="1"/>
        <v>3.7620653376479382E-11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1.3274366622804101E-10</v>
      </c>
      <c r="V45" s="215">
        <f t="shared" si="1"/>
        <v>1.8887269376463491E-10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1.7402854560951397E-11</v>
      </c>
      <c r="T46" s="215">
        <f t="shared" si="1"/>
        <v>1.3274366622804055E-10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2.4795389331511754E-11</v>
      </c>
      <c r="T47" s="215">
        <f t="shared" si="1"/>
        <v>1.8887269376463424E-10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4.7920498618720834E-11</v>
      </c>
      <c r="V53" s="216">
        <f t="shared" si="2"/>
        <v>3.7620653376479382E-11</v>
      </c>
      <c r="W53" s="165">
        <f>N40</f>
        <v>2050</v>
      </c>
      <c r="X53" s="165">
        <f>SUM(S53:V53)</f>
        <v>9.1389059275069723E-11</v>
      </c>
      <c r="Y53" s="129">
        <f>W53/X53</f>
        <v>22431569120651.023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1.3274366622804101E-10</v>
      </c>
      <c r="V54" s="216">
        <f t="shared" si="2"/>
        <v>1.8887269376463491E-10</v>
      </c>
      <c r="W54" s="165">
        <f>N41</f>
        <v>2050</v>
      </c>
      <c r="X54" s="165">
        <f>SUM(S54:V54)</f>
        <v>3.2746426727254545E-10</v>
      </c>
      <c r="Y54" s="129">
        <f>W54/X54</f>
        <v>6260225022639.8115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1.7402854560951397E-11</v>
      </c>
      <c r="T55" s="216">
        <f t="shared" si="2"/>
        <v>1.3274366622804055E-10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1.5599442806886143E-10</v>
      </c>
      <c r="Y55" s="129">
        <f>W55/X55</f>
        <v>6756651587162.6348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2.4795389331511754E-11</v>
      </c>
      <c r="T56" s="216">
        <f t="shared" si="2"/>
        <v>1.8887269376463424E-10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2.195159903760155E-10</v>
      </c>
      <c r="Y56" s="129">
        <f>W56/X56</f>
        <v>5047468287399.3535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4.8046151172332656E-11</v>
      </c>
      <c r="T58" s="165">
        <f>SUM(T53:T56)</f>
        <v>3.2746426727254432E-10</v>
      </c>
      <c r="U58" s="165">
        <f>SUM(U53:U56)</f>
        <v>1.8651207212663134E-10</v>
      </c>
      <c r="V58" s="165">
        <f>SUM(V53:V56)</f>
        <v>2.3234125442098378E-10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42667309451011.578</v>
      </c>
      <c r="T59" s="120">
        <f>T57/T58</f>
        <v>6260225022639.833</v>
      </c>
      <c r="U59" s="120">
        <f>U57/U58</f>
        <v>5651108735119.2607</v>
      </c>
      <c r="V59" s="120">
        <f>V57/V58</f>
        <v>4768847455701.4854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249.51446955101559</v>
      </c>
      <c r="T64" s="216">
        <f t="shared" si="3"/>
        <v>0</v>
      </c>
      <c r="U64" s="216">
        <f t="shared" si="3"/>
        <v>270.80394833552378</v>
      </c>
      <c r="V64" s="216">
        <f t="shared" si="3"/>
        <v>179.40715713625119</v>
      </c>
      <c r="W64" s="165">
        <f>W53</f>
        <v>2050</v>
      </c>
      <c r="X64" s="165">
        <f>SUM(S64:V64)</f>
        <v>699.72557502279051</v>
      </c>
      <c r="Y64" s="129">
        <f>W64/X64</f>
        <v>2.9297199833423697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36.609215483516728</v>
      </c>
      <c r="U65" s="216">
        <f t="shared" si="3"/>
        <v>750.14889175303813</v>
      </c>
      <c r="V65" s="216">
        <f t="shared" si="3"/>
        <v>900.70506511096505</v>
      </c>
      <c r="W65" s="165">
        <f>W54</f>
        <v>2050</v>
      </c>
      <c r="X65" s="165">
        <f>SUM(S65:V65)</f>
        <v>1687.46317234752</v>
      </c>
      <c r="Y65" s="129">
        <f>W65/X65</f>
        <v>1.2148413272617593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742.53298088306155</v>
      </c>
      <c r="T66" s="216">
        <f t="shared" si="3"/>
        <v>831.00522091772962</v>
      </c>
      <c r="U66" s="216">
        <f t="shared" si="3"/>
        <v>33.047159911438079</v>
      </c>
      <c r="V66" s="216">
        <f t="shared" si="3"/>
        <v>0</v>
      </c>
      <c r="W66" s="165">
        <f>W55</f>
        <v>1054</v>
      </c>
      <c r="X66" s="165">
        <f>SUM(S66:V66)</f>
        <v>1606.5853617122293</v>
      </c>
      <c r="Y66" s="129">
        <f>W66/X66</f>
        <v>0.65604979674201203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1057.9525495659232</v>
      </c>
      <c r="T67" s="216">
        <f t="shared" si="3"/>
        <v>1182.3855635987536</v>
      </c>
      <c r="U67" s="216">
        <f t="shared" si="3"/>
        <v>0</v>
      </c>
      <c r="V67" s="216">
        <f t="shared" si="3"/>
        <v>27.88777775278389</v>
      </c>
      <c r="W67" s="165">
        <f>W56</f>
        <v>1108</v>
      </c>
      <c r="X67" s="165">
        <f>SUM(S67:V67)</f>
        <v>2268.2258909174602</v>
      </c>
      <c r="Y67" s="129">
        <f>W67/X67</f>
        <v>0.48848750225306359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2050.0000000000005</v>
      </c>
      <c r="T69" s="165">
        <f>SUM(T64:T67)</f>
        <v>2050</v>
      </c>
      <c r="U69" s="165">
        <f>SUM(U64:U67)</f>
        <v>1054</v>
      </c>
      <c r="V69" s="165">
        <f>SUM(V64:V67)</f>
        <v>1108.0000000000002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0.99999999999999978</v>
      </c>
      <c r="T70" s="120">
        <f>T68/T69</f>
        <v>1</v>
      </c>
      <c r="U70" s="120">
        <f>U68/U69</f>
        <v>1</v>
      </c>
      <c r="V70" s="120">
        <f>V68/V69</f>
        <v>0.99999999999999978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731.00752757668158</v>
      </c>
      <c r="T75" s="216">
        <f t="shared" si="4"/>
        <v>0</v>
      </c>
      <c r="U75" s="216">
        <f t="shared" si="4"/>
        <v>793.3797390065987</v>
      </c>
      <c r="V75" s="216">
        <f t="shared" si="4"/>
        <v>525.61273341671972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44.474387928007211</v>
      </c>
      <c r="U76" s="216">
        <f t="shared" si="4"/>
        <v>911.3118753011986</v>
      </c>
      <c r="V76" s="216">
        <f t="shared" si="4"/>
        <v>1094.2137367707942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487.13861118257284</v>
      </c>
      <c r="T77" s="216">
        <f t="shared" si="4"/>
        <v>545.18080627462734</v>
      </c>
      <c r="U77" s="216">
        <f t="shared" si="4"/>
        <v>21.680582542799719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516.79659843971831</v>
      </c>
      <c r="T78" s="216">
        <f t="shared" si="4"/>
        <v>577.580570662436</v>
      </c>
      <c r="U78" s="216">
        <f t="shared" si="4"/>
        <v>0</v>
      </c>
      <c r="V78" s="216">
        <f t="shared" si="4"/>
        <v>13.622830897845958</v>
      </c>
      <c r="W78" s="165">
        <f>W67</f>
        <v>1108</v>
      </c>
      <c r="X78" s="165">
        <f>SUM(S78:V78)</f>
        <v>1108.0000000000002</v>
      </c>
      <c r="Y78" s="129">
        <f>W78/X78</f>
        <v>0.99999999999999978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1734.9427371989727</v>
      </c>
      <c r="T80" s="165">
        <f>SUM(T75:T78)</f>
        <v>1167.2357648650705</v>
      </c>
      <c r="U80" s="165">
        <f>SUM(U75:U78)</f>
        <v>1726.3721968505972</v>
      </c>
      <c r="V80" s="165">
        <f>SUM(V75:V78)</f>
        <v>1633.4493010853598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1.1815951939195874</v>
      </c>
      <c r="T81" s="120">
        <f>T79/T80</f>
        <v>1.7562861434741719</v>
      </c>
      <c r="U81" s="120">
        <f>U79/U80</f>
        <v>0.61052883145523384</v>
      </c>
      <c r="V81" s="120">
        <f>V79/V80</f>
        <v>0.67831918582583473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863.75498130364724</v>
      </c>
      <c r="T86" s="131">
        <f t="shared" si="5"/>
        <v>0</v>
      </c>
      <c r="U86" s="131">
        <f t="shared" si="5"/>
        <v>484.38120495595712</v>
      </c>
      <c r="V86" s="131">
        <f t="shared" si="5"/>
        <v>356.53320139092085</v>
      </c>
      <c r="W86" s="165">
        <f>W75</f>
        <v>2050</v>
      </c>
      <c r="X86" s="165">
        <f>SUM(S86:V86)</f>
        <v>1704.6693876505251</v>
      </c>
      <c r="Y86" s="129">
        <f>W86/X86</f>
        <v>1.202579230231517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78.10975125745405</v>
      </c>
      <c r="U87" s="131">
        <f t="shared" si="5"/>
        <v>556.3821743189186</v>
      </c>
      <c r="V87" s="131">
        <f t="shared" si="5"/>
        <v>742.22617104580934</v>
      </c>
      <c r="W87" s="165">
        <f>W76</f>
        <v>2050</v>
      </c>
      <c r="X87" s="165">
        <f>SUM(S87:V87)</f>
        <v>1376.718096622182</v>
      </c>
      <c r="Y87" s="129">
        <f>W87/X87</f>
        <v>1.4890484878710717</v>
      </c>
    </row>
    <row r="88" spans="17:25" ht="15.6" x14ac:dyDescent="0.3">
      <c r="Q88" s="128"/>
      <c r="R88" s="131">
        <v>3</v>
      </c>
      <c r="S88" s="131">
        <f t="shared" si="5"/>
        <v>575.60064174599063</v>
      </c>
      <c r="T88" s="131">
        <f t="shared" si="5"/>
        <v>957.49349574820485</v>
      </c>
      <c r="U88" s="131">
        <f t="shared" si="5"/>
        <v>13.236620725124254</v>
      </c>
      <c r="V88" s="131">
        <f t="shared" si="5"/>
        <v>0</v>
      </c>
      <c r="W88" s="165">
        <f>W77</f>
        <v>1054</v>
      </c>
      <c r="X88" s="165">
        <f>SUM(S88:V88)</f>
        <v>1546.3307582193197</v>
      </c>
      <c r="Y88" s="129">
        <f>W88/X88</f>
        <v>0.68161355156236803</v>
      </c>
    </row>
    <row r="89" spans="17:25" ht="15.6" x14ac:dyDescent="0.3">
      <c r="Q89" s="128"/>
      <c r="R89" s="131">
        <v>4</v>
      </c>
      <c r="S89" s="131">
        <f t="shared" si="5"/>
        <v>610.64437695036213</v>
      </c>
      <c r="T89" s="131">
        <f t="shared" si="5"/>
        <v>1014.3967529943411</v>
      </c>
      <c r="U89" s="131">
        <f t="shared" si="5"/>
        <v>0</v>
      </c>
      <c r="V89" s="131">
        <f t="shared" si="5"/>
        <v>9.2406275632698947</v>
      </c>
      <c r="W89" s="165">
        <f>W78</f>
        <v>1108</v>
      </c>
      <c r="X89" s="165">
        <f>SUM(S89:V89)</f>
        <v>1634.2817575079732</v>
      </c>
      <c r="Y89" s="129">
        <f>W89/X89</f>
        <v>0.67797366941764592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1108.0000000000002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0.99999999999999978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1038.7338005247784</v>
      </c>
      <c r="T97" s="131">
        <f t="shared" si="6"/>
        <v>0</v>
      </c>
      <c r="U97" s="131">
        <f t="shared" si="6"/>
        <v>582.50677659454959</v>
      </c>
      <c r="V97" s="131">
        <f t="shared" si="6"/>
        <v>428.75942288067205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116.30920699789749</v>
      </c>
      <c r="U98" s="131">
        <f t="shared" si="6"/>
        <v>828.48003534800478</v>
      </c>
      <c r="V98" s="131">
        <f t="shared" si="6"/>
        <v>1105.2107576540977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392.33719770206289</v>
      </c>
      <c r="T99" s="131">
        <f t="shared" si="6"/>
        <v>652.64054223480105</v>
      </c>
      <c r="U99" s="131">
        <f t="shared" si="6"/>
        <v>9.0222600631359899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414.00080895028918</v>
      </c>
      <c r="T100" s="131">
        <f t="shared" si="6"/>
        <v>687.7342888729188</v>
      </c>
      <c r="U100" s="131">
        <f t="shared" si="6"/>
        <v>0</v>
      </c>
      <c r="V100" s="131">
        <f t="shared" si="6"/>
        <v>6.2649021767919306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1845.0718071771305</v>
      </c>
      <c r="T102" s="165">
        <f>SUM(T97:T100)</f>
        <v>1456.6840381056172</v>
      </c>
      <c r="U102" s="165">
        <f>SUM(U97:U100)</f>
        <v>1420.0090720056903</v>
      </c>
      <c r="V102" s="165">
        <f>SUM(V97:V100)</f>
        <v>1540.2350827115617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1.1110678684838828</v>
      </c>
      <c r="T103" s="120">
        <f>T101/T102</f>
        <v>1.4073058716741182</v>
      </c>
      <c r="U103" s="120">
        <f>U101/U102</f>
        <v>0.74224877909496645</v>
      </c>
      <c r="V103" s="120">
        <f>V101/V102</f>
        <v>0.71937070674262393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1154.1037496712283</v>
      </c>
      <c r="T108" s="131">
        <f t="shared" ref="T108:V108" si="7">T97*T$103</f>
        <v>0</v>
      </c>
      <c r="U108" s="131">
        <f t="shared" si="7"/>
        <v>432.36494374184883</v>
      </c>
      <c r="V108" s="131">
        <f t="shared" si="7"/>
        <v>308.43696906022859</v>
      </c>
      <c r="W108" s="165">
        <f>W97</f>
        <v>2050</v>
      </c>
      <c r="X108" s="165">
        <f>SUM(S108:V108)</f>
        <v>1894.9056624733059</v>
      </c>
      <c r="Y108" s="129">
        <f>W108/X108</f>
        <v>1.0818480521738791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163.68262993790159</v>
      </c>
      <c r="U109" s="131">
        <f t="shared" si="8"/>
        <v>614.93829474161123</v>
      </c>
      <c r="V109" s="131">
        <f t="shared" si="8"/>
        <v>795.05624383317911</v>
      </c>
      <c r="W109" s="165">
        <f>W98</f>
        <v>2050</v>
      </c>
      <c r="X109" s="165">
        <f>SUM(S109:V109)</f>
        <v>1573.6771685126919</v>
      </c>
      <c r="Y109" s="129">
        <f>W109/X109</f>
        <v>1.3026814145988332</v>
      </c>
    </row>
    <row r="110" spans="17:25" ht="15.6" x14ac:dyDescent="0.3">
      <c r="Q110" s="70"/>
      <c r="R110" s="131">
        <v>3</v>
      </c>
      <c r="S110" s="131">
        <f t="shared" ref="S110:V110" si="9">S99*S$103</f>
        <v>435.91325397777075</v>
      </c>
      <c r="T110" s="131">
        <f t="shared" si="9"/>
        <v>918.46486717961591</v>
      </c>
      <c r="U110" s="131">
        <f t="shared" si="9"/>
        <v>6.6967615165399632</v>
      </c>
      <c r="V110" s="131">
        <f t="shared" si="9"/>
        <v>0</v>
      </c>
      <c r="W110" s="165">
        <f>W99</f>
        <v>1054</v>
      </c>
      <c r="X110" s="165">
        <f>SUM(S110:V110)</f>
        <v>1361.0748826739266</v>
      </c>
      <c r="Y110" s="129">
        <f>W110/X110</f>
        <v>0.77438795867670662</v>
      </c>
    </row>
    <row r="111" spans="17:25" ht="15.6" x14ac:dyDescent="0.3">
      <c r="Q111" s="70"/>
      <c r="R111" s="131">
        <v>4</v>
      </c>
      <c r="S111" s="131">
        <f t="shared" ref="S111:V111" si="10">S100*S$103</f>
        <v>459.98299635100102</v>
      </c>
      <c r="T111" s="131">
        <f t="shared" si="10"/>
        <v>967.85250288248278</v>
      </c>
      <c r="U111" s="131">
        <f t="shared" si="10"/>
        <v>0</v>
      </c>
      <c r="V111" s="131">
        <f t="shared" si="10"/>
        <v>4.5067871065922143</v>
      </c>
      <c r="W111" s="165">
        <f>W100</f>
        <v>1108</v>
      </c>
      <c r="X111" s="165">
        <f>SUM(S111:V111)</f>
        <v>1432.342286340076</v>
      </c>
      <c r="Y111" s="129">
        <f>W111/X111</f>
        <v>0.77355811565904675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2050.0000000000005</v>
      </c>
      <c r="U113" s="165">
        <f>SUM(U108:U111)</f>
        <v>1054</v>
      </c>
      <c r="V113" s="165">
        <f>SUM(V108:V111)</f>
        <v>1107.9999999999998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0.99999999999999978</v>
      </c>
      <c r="U114" s="120">
        <f>U112/U113</f>
        <v>1</v>
      </c>
      <c r="V114" s="120">
        <f>V112/V113</f>
        <v>1.0000000000000002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13.838856512785105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11" zoomScale="55" zoomScaleNormal="55" workbookViewId="0">
      <selection activeCell="O134" sqref="O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4.7920498618720834E-11</v>
      </c>
      <c r="H7" s="132">
        <f>'Trip Length Frequency'!V44</f>
        <v>3.7620653376479382E-11</v>
      </c>
      <c r="I7" s="120">
        <f>SUMPRODUCT(E18:H18,E7:H7)</f>
        <v>1.041800994090034E-7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4.7920498618720834E-11</v>
      </c>
      <c r="R7" s="132">
        <f t="shared" si="0"/>
        <v>3.7620653376479382E-11</v>
      </c>
      <c r="S7" s="120">
        <f>SUMPRODUCT(O18:R18,O7:R7)</f>
        <v>1.6569018869948811E-7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4.7920498618720834E-11</v>
      </c>
      <c r="AB7" s="132">
        <f t="shared" si="1"/>
        <v>3.7620653376479382E-11</v>
      </c>
      <c r="AC7" s="120">
        <f>SUMPRODUCT(Y18:AB18,Y7:AB7)</f>
        <v>1.6569018869948811E-7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4.7920498618720834E-11</v>
      </c>
      <c r="AL7" s="132">
        <f t="shared" si="2"/>
        <v>3.7620653376479382E-11</v>
      </c>
      <c r="AM7" s="120">
        <f>SUMPRODUCT(AI18:AL18,AI7:AL7)</f>
        <v>1.8772637440941753E-7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4.7920498618720834E-11</v>
      </c>
      <c r="AV7" s="132">
        <f t="shared" si="3"/>
        <v>3.7620653376479382E-11</v>
      </c>
      <c r="AW7" s="120">
        <f>SUMPRODUCT(AS18:AV18,AS7:AV7)</f>
        <v>2.0000523032331439E-7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4.7920498618720834E-11</v>
      </c>
      <c r="BF7" s="132">
        <f t="shared" si="4"/>
        <v>3.7620653376479382E-11</v>
      </c>
      <c r="BG7" s="120">
        <f>SUMPRODUCT(BC18:BF18,BC7:BF7)</f>
        <v>2.1321002032336447E-7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4.7920498618720834E-11</v>
      </c>
      <c r="BP7" s="132">
        <f t="shared" si="5"/>
        <v>3.7620653376479382E-11</v>
      </c>
      <c r="BQ7" s="120">
        <f>SUMPRODUCT(BM18:BP18,BM7:BP7)</f>
        <v>2.411744200597284E-7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1.3274366622804101E-10</v>
      </c>
      <c r="H8" s="132">
        <f>'Trip Length Frequency'!V45</f>
        <v>1.8887269376463491E-10</v>
      </c>
      <c r="I8" s="120">
        <f>SUMPRODUCT(E18:H18,E8:H8)</f>
        <v>3.611709788193032E-7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1.3274366622804101E-10</v>
      </c>
      <c r="R8" s="132">
        <f t="shared" si="0"/>
        <v>1.8887269376463491E-10</v>
      </c>
      <c r="S8" s="120">
        <f>SUMPRODUCT(O18:R18,O8:R8)</f>
        <v>5.9573422591941808E-7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1.3274366622804101E-10</v>
      </c>
      <c r="AB8" s="132">
        <f t="shared" si="1"/>
        <v>1.8887269376463491E-10</v>
      </c>
      <c r="AC8" s="120">
        <f>SUMPRODUCT(Y18:AB18,Y8:AB8)</f>
        <v>5.9573422591941808E-7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1.3274366622804101E-10</v>
      </c>
      <c r="AL8" s="132">
        <f t="shared" si="2"/>
        <v>1.8887269376463491E-10</v>
      </c>
      <c r="AM8" s="120">
        <f>SUMPRODUCT(AI18:AL18,AI8:AL8)</f>
        <v>6.7510937290973479E-7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1.3274366622804101E-10</v>
      </c>
      <c r="AV8" s="132">
        <f t="shared" si="3"/>
        <v>1.8887269376463491E-10</v>
      </c>
      <c r="AW8" s="120">
        <f>SUMPRODUCT(AS18:AV18,AS8:AV8)</f>
        <v>7.1934119651293349E-7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1.3274366622804101E-10</v>
      </c>
      <c r="BF8" s="132">
        <f t="shared" si="4"/>
        <v>1.8887269376463491E-10</v>
      </c>
      <c r="BG8" s="120">
        <f>SUMPRODUCT(BC18:BF18,BC8:BF8)</f>
        <v>7.6691054310947026E-7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1.3274366622804101E-10</v>
      </c>
      <c r="BP8" s="132">
        <f t="shared" si="5"/>
        <v>1.8887269376463491E-10</v>
      </c>
      <c r="BQ8" s="120">
        <f>SUMPRODUCT(BM18:BP18,BM8:BP8)</f>
        <v>8.6758219929080301E-7</v>
      </c>
      <c r="BS8" s="129"/>
    </row>
    <row r="9" spans="2:71" x14ac:dyDescent="0.3">
      <c r="C9" s="128"/>
      <c r="D9" s="4" t="s">
        <v>13</v>
      </c>
      <c r="E9" s="132">
        <f>'Trip Length Frequency'!S46</f>
        <v>1.7402854560951397E-11</v>
      </c>
      <c r="F9" s="132">
        <f>'Trip Length Frequency'!T46</f>
        <v>1.3274366622804055E-10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3.1396406189041591E-7</v>
      </c>
      <c r="K9" s="129"/>
      <c r="M9" s="128"/>
      <c r="N9" s="4" t="s">
        <v>13</v>
      </c>
      <c r="O9" s="132">
        <f t="shared" si="0"/>
        <v>1.7402854560951397E-11</v>
      </c>
      <c r="P9" s="132">
        <f t="shared" si="0"/>
        <v>1.3274366622804055E-10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2.5447589180446161E-7</v>
      </c>
      <c r="U9" s="129"/>
      <c r="W9" s="128"/>
      <c r="X9" s="4" t="s">
        <v>13</v>
      </c>
      <c r="Y9" s="132">
        <f t="shared" si="1"/>
        <v>1.7402854560951397E-11</v>
      </c>
      <c r="Z9" s="132">
        <f t="shared" si="1"/>
        <v>1.3274366622804055E-10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2.5447589180446161E-7</v>
      </c>
      <c r="AE9" s="129"/>
      <c r="AG9" s="128"/>
      <c r="AH9" s="4" t="s">
        <v>13</v>
      </c>
      <c r="AI9" s="132">
        <f t="shared" si="2"/>
        <v>1.7402854560951397E-11</v>
      </c>
      <c r="AJ9" s="132">
        <f t="shared" si="2"/>
        <v>1.3274366622804055E-10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2.8865127774783603E-7</v>
      </c>
      <c r="AO9" s="129"/>
      <c r="AQ9" s="128"/>
      <c r="AR9" s="4" t="s">
        <v>13</v>
      </c>
      <c r="AS9" s="132">
        <f t="shared" si="3"/>
        <v>1.7402854560951397E-11</v>
      </c>
      <c r="AT9" s="132">
        <f t="shared" si="3"/>
        <v>1.3274366622804055E-10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3.0773198719100156E-7</v>
      </c>
      <c r="AY9" s="129"/>
      <c r="BA9" s="128"/>
      <c r="BB9" s="4" t="s">
        <v>13</v>
      </c>
      <c r="BC9" s="132">
        <f t="shared" si="4"/>
        <v>1.7402854560951397E-11</v>
      </c>
      <c r="BD9" s="132">
        <f t="shared" si="4"/>
        <v>1.3274366622804055E-10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3.2827903689035463E-7</v>
      </c>
      <c r="BI9" s="129"/>
      <c r="BK9" s="128"/>
      <c r="BL9" s="4" t="s">
        <v>13</v>
      </c>
      <c r="BM9" s="132">
        <f t="shared" si="5"/>
        <v>1.7402854560951397E-11</v>
      </c>
      <c r="BN9" s="132">
        <f t="shared" si="5"/>
        <v>1.3274366622804055E-10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3.7161319896270439E-7</v>
      </c>
      <c r="BS9" s="129"/>
    </row>
    <row r="10" spans="2:71" x14ac:dyDescent="0.3">
      <c r="C10" s="128"/>
      <c r="D10" s="4" t="s">
        <v>14</v>
      </c>
      <c r="E10" s="132">
        <f>'Trip Length Frequency'!S47</f>
        <v>2.4795389331511754E-11</v>
      </c>
      <c r="F10" s="132">
        <f>'Trip Length Frequency'!T47</f>
        <v>1.8887269376463424E-10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4.4449905161319467E-7</v>
      </c>
      <c r="K10" s="129"/>
      <c r="M10" s="128"/>
      <c r="N10" s="4" t="s">
        <v>14</v>
      </c>
      <c r="O10" s="132">
        <f t="shared" si="0"/>
        <v>2.4795389331511754E-11</v>
      </c>
      <c r="P10" s="132">
        <f t="shared" si="0"/>
        <v>1.8887269376463424E-10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3.564282713997383E-7</v>
      </c>
      <c r="U10" s="129"/>
      <c r="W10" s="128"/>
      <c r="X10" s="4" t="s">
        <v>14</v>
      </c>
      <c r="Y10" s="132">
        <f t="shared" si="1"/>
        <v>2.4795389331511754E-11</v>
      </c>
      <c r="Z10" s="132">
        <f t="shared" si="1"/>
        <v>1.8887269376463424E-10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3.564282713997383E-7</v>
      </c>
      <c r="AE10" s="129"/>
      <c r="AG10" s="128"/>
      <c r="AH10" s="4" t="s">
        <v>14</v>
      </c>
      <c r="AI10" s="132">
        <f t="shared" si="2"/>
        <v>2.4795389331511754E-11</v>
      </c>
      <c r="AJ10" s="132">
        <f t="shared" si="2"/>
        <v>1.8887269376463424E-10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4.0431685277636787E-7</v>
      </c>
      <c r="AO10" s="129"/>
      <c r="AQ10" s="128"/>
      <c r="AR10" s="4" t="s">
        <v>14</v>
      </c>
      <c r="AS10" s="132">
        <f t="shared" si="3"/>
        <v>2.4795389331511754E-11</v>
      </c>
      <c r="AT10" s="132">
        <f t="shared" si="3"/>
        <v>1.8887269376463424E-10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4.3105583850120998E-7</v>
      </c>
      <c r="AY10" s="129"/>
      <c r="BA10" s="128"/>
      <c r="BB10" s="4" t="s">
        <v>14</v>
      </c>
      <c r="BC10" s="132">
        <f t="shared" si="4"/>
        <v>2.4795389331511754E-11</v>
      </c>
      <c r="BD10" s="132">
        <f t="shared" si="4"/>
        <v>1.8887269376463424E-10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4.5985110666528315E-7</v>
      </c>
      <c r="BI10" s="129"/>
      <c r="BK10" s="128"/>
      <c r="BL10" s="4" t="s">
        <v>14</v>
      </c>
      <c r="BM10" s="132">
        <f t="shared" si="5"/>
        <v>2.4795389331511754E-11</v>
      </c>
      <c r="BN10" s="132">
        <f t="shared" si="5"/>
        <v>1.8887269376463424E-10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5.2056986707351018E-7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235.89755128922178</v>
      </c>
      <c r="F14" s="139">
        <f t="shared" si="6"/>
        <v>0</v>
      </c>
      <c r="G14" s="139">
        <f t="shared" si="6"/>
        <v>993.87332084386412</v>
      </c>
      <c r="H14" s="139">
        <f t="shared" si="6"/>
        <v>820.22912786691415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102.49537474208813</v>
      </c>
      <c r="P14" s="139">
        <f t="shared" si="7"/>
        <v>0</v>
      </c>
      <c r="Q14" s="139">
        <f t="shared" si="7"/>
        <v>1212.9106197602705</v>
      </c>
      <c r="R14" s="139">
        <f t="shared" si="7"/>
        <v>871.34055664892139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109.39454186361783</v>
      </c>
      <c r="Z14" s="139">
        <f t="shared" ref="Z14:AB14" si="8">$AC14*(Z$18*Z7*1)/$AC7</f>
        <v>0</v>
      </c>
      <c r="AA14" s="139">
        <f t="shared" si="8"/>
        <v>1294.554041136709</v>
      </c>
      <c r="AB14" s="139">
        <f t="shared" si="8"/>
        <v>929.99221907968558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116.70962834360081</v>
      </c>
      <c r="AJ14" s="139">
        <f t="shared" ref="AJ14:AL14" si="9">$AM14*(AJ$18*AJ7*1)/$AM7</f>
        <v>0</v>
      </c>
      <c r="AK14" s="139">
        <f t="shared" si="9"/>
        <v>1381.9253860488202</v>
      </c>
      <c r="AL14" s="139">
        <f t="shared" si="9"/>
        <v>993.7490255698458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124.66249966610611</v>
      </c>
      <c r="AT14" s="139">
        <f t="shared" ref="AT14:AV14" si="10">$AW14*(AT$18*AT7*1)/$AW7</f>
        <v>0</v>
      </c>
      <c r="AU14" s="139">
        <f t="shared" si="10"/>
        <v>1476.1828694766295</v>
      </c>
      <c r="AV14" s="139">
        <f t="shared" si="10"/>
        <v>1062.0937956531709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133.23874023290233</v>
      </c>
      <c r="BD14" s="139">
        <f t="shared" ref="BD14:BF14" si="11">$BG14*(BD$18*BD7*1)/$BG7</f>
        <v>0</v>
      </c>
      <c r="BE14" s="139">
        <f t="shared" si="11"/>
        <v>1577.6059144447941</v>
      </c>
      <c r="BF14" s="139">
        <f t="shared" si="11"/>
        <v>1135.6907803984589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142.48744655582146</v>
      </c>
      <c r="BN14" s="139">
        <f t="shared" ref="BN14:BP14" si="12">$BQ14*(BN$18*BN7*1)/$BQ7</f>
        <v>0</v>
      </c>
      <c r="BO14" s="139">
        <f t="shared" si="12"/>
        <v>1686.7415536784742</v>
      </c>
      <c r="BP14" s="139">
        <f t="shared" si="12"/>
        <v>1214.9445791850183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68.044864579075423</v>
      </c>
      <c r="G15" s="139">
        <f t="shared" si="6"/>
        <v>794.13700557160837</v>
      </c>
      <c r="H15" s="139">
        <f t="shared" si="6"/>
        <v>1187.8181298493164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35.600023095165874</v>
      </c>
      <c r="Q15" s="139">
        <f t="shared" si="7"/>
        <v>934.47033526732696</v>
      </c>
      <c r="R15" s="139">
        <f t="shared" si="7"/>
        <v>1216.6761927887874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37.996331313774789</v>
      </c>
      <c r="AA15" s="139">
        <f t="shared" si="13"/>
        <v>997.37138840600869</v>
      </c>
      <c r="AB15" s="139">
        <f t="shared" si="13"/>
        <v>1298.5730823602291</v>
      </c>
      <c r="AC15" s="120">
        <v>2333.9408020800124</v>
      </c>
      <c r="AD15" s="165">
        <f>SUM(Y15:AB15)</f>
        <v>2333.9408020800129</v>
      </c>
      <c r="AE15" s="129">
        <f>AC15/AD15</f>
        <v>0.99999999999999978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40.625737734204918</v>
      </c>
      <c r="AK15" s="139">
        <f t="shared" si="14"/>
        <v>1064.4572636751172</v>
      </c>
      <c r="AL15" s="139">
        <f t="shared" si="14"/>
        <v>1387.3010385529444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43.435697370176662</v>
      </c>
      <c r="AU15" s="139">
        <f t="shared" si="15"/>
        <v>1136.9439660888938</v>
      </c>
      <c r="AV15" s="139">
        <f t="shared" si="15"/>
        <v>1482.5595013368354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46.464515355106975</v>
      </c>
      <c r="BE15" s="139">
        <f t="shared" si="16"/>
        <v>1214.9374212182101</v>
      </c>
      <c r="BF15" s="139">
        <f t="shared" si="16"/>
        <v>1585.1334985028377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49.729321864777262</v>
      </c>
      <c r="BO15" s="139">
        <f t="shared" si="17"/>
        <v>1298.8578818349217</v>
      </c>
      <c r="BP15" s="139">
        <f t="shared" si="17"/>
        <v>1695.586375719615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119.76640773290855</v>
      </c>
      <c r="F16" s="139">
        <f t="shared" si="6"/>
        <v>913.54162604456565</v>
      </c>
      <c r="G16" s="139">
        <f t="shared" si="6"/>
        <v>20.691966222525885</v>
      </c>
      <c r="H16" s="139">
        <f t="shared" si="6"/>
        <v>0</v>
      </c>
      <c r="I16" s="120">
        <v>1054</v>
      </c>
      <c r="J16" s="165">
        <f>SUM(E16:H16)</f>
        <v>1054.0000000000002</v>
      </c>
      <c r="K16" s="129">
        <f>I16/J16</f>
        <v>0.99999999999999978</v>
      </c>
      <c r="M16" s="128"/>
      <c r="N16" s="4" t="s">
        <v>13</v>
      </c>
      <c r="O16" s="139">
        <f t="shared" si="7"/>
        <v>101.07987348551725</v>
      </c>
      <c r="P16" s="139">
        <f t="shared" si="7"/>
        <v>962.85253559757382</v>
      </c>
      <c r="Q16" s="139">
        <f t="shared" si="7"/>
        <v>49.051055585820819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106.83607315818152</v>
      </c>
      <c r="Z16" s="139">
        <f t="shared" si="18"/>
        <v>1017.6841381621022</v>
      </c>
      <c r="AA16" s="139">
        <f t="shared" si="18"/>
        <v>51.84436804626224</v>
      </c>
      <c r="AB16" s="139">
        <f t="shared" si="18"/>
        <v>0</v>
      </c>
      <c r="AC16" s="120">
        <v>1176.364579366546</v>
      </c>
      <c r="AD16" s="165">
        <f>SUM(Y16:AB16)</f>
        <v>1176.3645793665457</v>
      </c>
      <c r="AE16" s="129">
        <f>AC16/AD16</f>
        <v>1.0000000000000002</v>
      </c>
      <c r="AG16" s="128"/>
      <c r="AH16" s="4" t="s">
        <v>13</v>
      </c>
      <c r="AI16" s="139">
        <f t="shared" ref="AI16:AL16" si="19">$AM16*(AI$18*AI9*1)/$AM9</f>
        <v>112.78457954467818</v>
      </c>
      <c r="AJ16" s="139">
        <f t="shared" si="19"/>
        <v>1076.9274867501217</v>
      </c>
      <c r="AK16" s="139">
        <f t="shared" si="19"/>
        <v>54.762941941186611</v>
      </c>
      <c r="AL16" s="139">
        <f t="shared" si="19"/>
        <v>0</v>
      </c>
      <c r="AM16" s="120">
        <v>1244.4750082359867</v>
      </c>
      <c r="AN16" s="165">
        <f>SUM(AI16:AL16)</f>
        <v>1244.4750082359865</v>
      </c>
      <c r="AO16" s="129">
        <f>AM16/AN16</f>
        <v>1.0000000000000002</v>
      </c>
      <c r="AQ16" s="128"/>
      <c r="AR16" s="4" t="s">
        <v>13</v>
      </c>
      <c r="AS16" s="139">
        <f t="shared" ref="AS16:AV16" si="20">$AW16*(AS$18*AS9*1)/$AW9</f>
        <v>119.30825818970494</v>
      </c>
      <c r="AT16" s="139">
        <f t="shared" si="20"/>
        <v>1140.4293099896424</v>
      </c>
      <c r="AU16" s="139">
        <f t="shared" si="20"/>
        <v>57.934061094644171</v>
      </c>
      <c r="AV16" s="139">
        <f t="shared" si="20"/>
        <v>0</v>
      </c>
      <c r="AW16" s="120">
        <v>1317.6716292739918</v>
      </c>
      <c r="AX16" s="165">
        <f>SUM(AS16:AV16)</f>
        <v>1317.6716292739916</v>
      </c>
      <c r="AY16" s="129">
        <f>AW16/AX16</f>
        <v>1.0000000000000002</v>
      </c>
      <c r="BA16" s="128"/>
      <c r="BB16" s="4" t="s">
        <v>13</v>
      </c>
      <c r="BC16" s="139">
        <f t="shared" ref="BC16:BF16" si="21">$BG16*(BC$18*BC9*1)/$BG9</f>
        <v>126.32493908338965</v>
      </c>
      <c r="BD16" s="139">
        <f t="shared" si="21"/>
        <v>1208.6774106035996</v>
      </c>
      <c r="BE16" s="139">
        <f t="shared" si="21"/>
        <v>61.336111924920395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133.87199860703387</v>
      </c>
      <c r="BN16" s="139">
        <f t="shared" si="22"/>
        <v>1282.0305896393641</v>
      </c>
      <c r="BO16" s="139">
        <f t="shared" si="22"/>
        <v>64.98615240929162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126.70498873551246</v>
      </c>
      <c r="F17" s="139">
        <f t="shared" si="6"/>
        <v>965.14364892349181</v>
      </c>
      <c r="G17" s="139">
        <f t="shared" si="6"/>
        <v>0</v>
      </c>
      <c r="H17" s="139">
        <f t="shared" si="6"/>
        <v>16.151362340995838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108.3428245289911</v>
      </c>
      <c r="P17" s="139">
        <f t="shared" si="7"/>
        <v>1030.6238001978932</v>
      </c>
      <c r="Q17" s="139">
        <f t="shared" si="7"/>
        <v>0</v>
      </c>
      <c r="R17" s="139">
        <f t="shared" si="7"/>
        <v>33.766613378846323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114.7779553392206</v>
      </c>
      <c r="Z17" s="139">
        <f t="shared" si="23"/>
        <v>1091.8387352823538</v>
      </c>
      <c r="AA17" s="139">
        <f t="shared" si="23"/>
        <v>0</v>
      </c>
      <c r="AB17" s="139">
        <f t="shared" si="23"/>
        <v>35.772215273166303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121.44079525421391</v>
      </c>
      <c r="AJ17" s="139">
        <f t="shared" si="24"/>
        <v>1157.9938808935599</v>
      </c>
      <c r="AK17" s="139">
        <f t="shared" si="24"/>
        <v>0</v>
      </c>
      <c r="AL17" s="139">
        <f t="shared" si="24"/>
        <v>37.908650364610757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128.75394941965422</v>
      </c>
      <c r="AT17" s="139">
        <f t="shared" si="25"/>
        <v>1229.0324502196538</v>
      </c>
      <c r="AU17" s="139">
        <f t="shared" si="25"/>
        <v>0</v>
      </c>
      <c r="AV17" s="139">
        <f t="shared" si="25"/>
        <v>40.215297984511203</v>
      </c>
      <c r="AW17" s="120">
        <v>1398.0016976238194</v>
      </c>
      <c r="AX17" s="165">
        <f>SUM(AS17:AV17)</f>
        <v>1398.0016976238192</v>
      </c>
      <c r="AY17" s="129">
        <f>AW17/AX17</f>
        <v>1.0000000000000002</v>
      </c>
      <c r="BA17" s="128"/>
      <c r="BB17" s="4" t="s">
        <v>14</v>
      </c>
      <c r="BC17" s="139">
        <f t="shared" ref="BC17:BF17" si="26">$BG17*(BC$18*BC10*1)/$BG10</f>
        <v>136.6289726662402</v>
      </c>
      <c r="BD17" s="139">
        <f t="shared" si="26"/>
        <v>1305.4764322356273</v>
      </c>
      <c r="BE17" s="139">
        <f t="shared" si="26"/>
        <v>0</v>
      </c>
      <c r="BF17" s="139">
        <f t="shared" si="26"/>
        <v>42.694907377314948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145.1090051298653</v>
      </c>
      <c r="BN17" s="139">
        <f t="shared" si="27"/>
        <v>1387.7394367653055</v>
      </c>
      <c r="BO17" s="139">
        <f t="shared" si="27"/>
        <v>0</v>
      </c>
      <c r="BP17" s="139">
        <f t="shared" si="27"/>
        <v>45.360508976501343</v>
      </c>
      <c r="BQ17" s="120">
        <v>1578.2089508716722</v>
      </c>
      <c r="BR17" s="165">
        <f>SUM(BM17:BP17)</f>
        <v>1578.208950871672</v>
      </c>
      <c r="BS17" s="129">
        <f>BQ17/BR17</f>
        <v>1.0000000000000002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482.36894775764279</v>
      </c>
      <c r="F19" s="165">
        <f>SUM(F14:F17)</f>
        <v>1946.7301395471329</v>
      </c>
      <c r="G19" s="165">
        <f>SUM(G14:G17)</f>
        <v>1808.7022926379984</v>
      </c>
      <c r="H19" s="165">
        <f>SUM(H14:H17)</f>
        <v>2024.1986200572262</v>
      </c>
      <c r="K19" s="129"/>
      <c r="M19" s="128"/>
      <c r="N19" s="120" t="s">
        <v>195</v>
      </c>
      <c r="O19" s="165">
        <f>SUM(O14:O17)</f>
        <v>311.91807275659647</v>
      </c>
      <c r="P19" s="165">
        <f>SUM(P14:P17)</f>
        <v>2029.0763588906329</v>
      </c>
      <c r="Q19" s="165">
        <f>SUM(Q14:Q17)</f>
        <v>2196.4320106134182</v>
      </c>
      <c r="R19" s="165">
        <f>SUM(R14:R17)</f>
        <v>2121.7833628165549</v>
      </c>
      <c r="U19" s="129"/>
      <c r="W19" s="128"/>
      <c r="X19" s="120" t="s">
        <v>195</v>
      </c>
      <c r="Y19" s="165">
        <f>SUM(Y14:Y17)</f>
        <v>331.00857036101991</v>
      </c>
      <c r="Z19" s="165">
        <f>SUM(Z14:Z17)</f>
        <v>2147.5192047582304</v>
      </c>
      <c r="AA19" s="165">
        <f>SUM(AA14:AA17)</f>
        <v>2343.7697975889801</v>
      </c>
      <c r="AB19" s="165">
        <f>SUM(AB14:AB17)</f>
        <v>2264.3375167130812</v>
      </c>
      <c r="AE19" s="129"/>
      <c r="AG19" s="128"/>
      <c r="AH19" s="120" t="s">
        <v>195</v>
      </c>
      <c r="AI19" s="165">
        <f>SUM(AI14:AI17)</f>
        <v>350.93500314249292</v>
      </c>
      <c r="AJ19" s="165">
        <f>SUM(AJ14:AJ17)</f>
        <v>2275.5471053778865</v>
      </c>
      <c r="AK19" s="165">
        <f>SUM(AK14:AK17)</f>
        <v>2501.1455916651239</v>
      </c>
      <c r="AL19" s="165">
        <f>SUM(AL14:AL17)</f>
        <v>2418.9587144874008</v>
      </c>
      <c r="AO19" s="129"/>
      <c r="AQ19" s="128"/>
      <c r="AR19" s="120" t="s">
        <v>195</v>
      </c>
      <c r="AS19" s="165">
        <f>SUM(AS14:AS17)</f>
        <v>372.72470727546528</v>
      </c>
      <c r="AT19" s="165">
        <f>SUM(AT14:AT17)</f>
        <v>2412.8974575794728</v>
      </c>
      <c r="AU19" s="165">
        <f>SUM(AU14:AU17)</f>
        <v>2671.0608966601676</v>
      </c>
      <c r="AV19" s="165">
        <f>SUM(AV14:AV17)</f>
        <v>2584.8685949745177</v>
      </c>
      <c r="AY19" s="129"/>
      <c r="BA19" s="128"/>
      <c r="BB19" s="120" t="s">
        <v>195</v>
      </c>
      <c r="BC19" s="165">
        <f>SUM(BC14:BC17)</f>
        <v>396.1926519825322</v>
      </c>
      <c r="BD19" s="165">
        <f>SUM(BD14:BD17)</f>
        <v>2560.6183581943337</v>
      </c>
      <c r="BE19" s="165">
        <f>SUM(BE14:BE17)</f>
        <v>2853.8794475879245</v>
      </c>
      <c r="BF19" s="165">
        <f>SUM(BF14:BF17)</f>
        <v>2763.5191862786114</v>
      </c>
      <c r="BI19" s="129"/>
      <c r="BK19" s="128"/>
      <c r="BL19" s="120" t="s">
        <v>195</v>
      </c>
      <c r="BM19" s="165">
        <f>SUM(BM14:BM17)</f>
        <v>421.4684502927206</v>
      </c>
      <c r="BN19" s="165">
        <f>SUM(BN14:BN17)</f>
        <v>2719.4993482694467</v>
      </c>
      <c r="BO19" s="165">
        <f>SUM(BO14:BO17)</f>
        <v>3050.5855879226879</v>
      </c>
      <c r="BP19" s="165">
        <f>SUM(BP14:BP17)</f>
        <v>2955.8914638811348</v>
      </c>
      <c r="BS19" s="129"/>
    </row>
    <row r="20" spans="3:71" x14ac:dyDescent="0.3">
      <c r="C20" s="128"/>
      <c r="D20" s="120" t="s">
        <v>194</v>
      </c>
      <c r="E20" s="120">
        <f>E18/E19</f>
        <v>4.2498589710836523</v>
      </c>
      <c r="F20" s="120">
        <f>F18/F19</f>
        <v>1.0530478561742977</v>
      </c>
      <c r="G20" s="120">
        <f>G18/G19</f>
        <v>0.58273824514411232</v>
      </c>
      <c r="H20" s="120">
        <f>H18/H19</f>
        <v>0.54737711458803173</v>
      </c>
      <c r="K20" s="129"/>
      <c r="M20" s="128"/>
      <c r="N20" s="120" t="s">
        <v>194</v>
      </c>
      <c r="O20" s="120">
        <f>O18/O19</f>
        <v>4.257567999268395</v>
      </c>
      <c r="P20" s="120">
        <f>P18/P19</f>
        <v>0.8173451919428889</v>
      </c>
      <c r="Q20" s="120">
        <f>Q18/Q19</f>
        <v>0.87314837107944476</v>
      </c>
      <c r="R20" s="120">
        <f>R18/R19</f>
        <v>0.82710166956327313</v>
      </c>
      <c r="U20" s="129"/>
      <c r="W20" s="128"/>
      <c r="X20" s="120" t="s">
        <v>194</v>
      </c>
      <c r="Y20" s="120">
        <f>Y18/Y19</f>
        <v>4.0120181888751025</v>
      </c>
      <c r="Z20" s="120">
        <f>Z18/Z19</f>
        <v>0.77226587885669362</v>
      </c>
      <c r="AA20" s="120">
        <f>AA18/AA19</f>
        <v>0.81825912861693795</v>
      </c>
      <c r="AB20" s="120">
        <f>AB18/AB19</f>
        <v>0.77503046647595664</v>
      </c>
      <c r="AE20" s="129"/>
      <c r="AG20" s="128"/>
      <c r="AH20" s="120" t="s">
        <v>194</v>
      </c>
      <c r="AI20" s="120">
        <f>AI18/AI19</f>
        <v>4.2834120192369429</v>
      </c>
      <c r="AJ20" s="120">
        <f>AJ18/AJ19</f>
        <v>0.82694024470696215</v>
      </c>
      <c r="AK20" s="120">
        <f>AK18/AK19</f>
        <v>0.86842961436551735</v>
      </c>
      <c r="AL20" s="120">
        <f>AL18/AL19</f>
        <v>0.82249308784000474</v>
      </c>
      <c r="AO20" s="129"/>
      <c r="AQ20" s="128"/>
      <c r="AR20" s="120" t="s">
        <v>194</v>
      </c>
      <c r="AS20" s="120">
        <f>AS18/AS19</f>
        <v>4.2956340713531826</v>
      </c>
      <c r="AT20" s="120">
        <f>AT18/AT19</f>
        <v>0.83153616567531441</v>
      </c>
      <c r="AU20" s="120">
        <f>AU18/AU19</f>
        <v>0.86619396072535138</v>
      </c>
      <c r="AV20" s="120">
        <f>AV18/AV19</f>
        <v>0.82031032112983204</v>
      </c>
      <c r="AY20" s="129"/>
      <c r="BA20" s="128"/>
      <c r="BB20" s="120" t="s">
        <v>194</v>
      </c>
      <c r="BC20" s="120">
        <f>BC18/BC19</f>
        <v>4.3073944101325274</v>
      </c>
      <c r="BD20" s="120">
        <f>BD18/BD19</f>
        <v>0.83599598649360884</v>
      </c>
      <c r="BE20" s="120">
        <f>BE18/BE19</f>
        <v>0.86403749803375141</v>
      </c>
      <c r="BF20" s="120">
        <f>BF18/BF19</f>
        <v>0.81820532052357164</v>
      </c>
      <c r="BI20" s="129"/>
      <c r="BK20" s="128"/>
      <c r="BL20" s="120" t="s">
        <v>194</v>
      </c>
      <c r="BM20" s="120">
        <f>BM18/BM19</f>
        <v>4.5800781217650837</v>
      </c>
      <c r="BN20" s="120">
        <f>BN18/BN19</f>
        <v>0.89117771965958326</v>
      </c>
      <c r="BO20" s="120">
        <f>BO18/BO19</f>
        <v>0.91412551721907609</v>
      </c>
      <c r="BP20" s="120">
        <f>BP18/BP19</f>
        <v>0.86557256149580841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1002.5313246031652</v>
      </c>
      <c r="F25" s="139">
        <f t="shared" si="28"/>
        <v>0</v>
      </c>
      <c r="G25" s="139">
        <f t="shared" si="28"/>
        <v>579.1679948841047</v>
      </c>
      <c r="H25" s="139">
        <f t="shared" si="28"/>
        <v>448.97465331284923</v>
      </c>
      <c r="I25" s="120">
        <f>I14</f>
        <v>2050</v>
      </c>
      <c r="J25" s="165">
        <f>SUM(E25:H25)</f>
        <v>2030.6739728001189</v>
      </c>
      <c r="K25" s="129">
        <f>I25/J25</f>
        <v>1.0095170507224418</v>
      </c>
      <c r="M25" s="128"/>
      <c r="N25" s="4" t="s">
        <v>11</v>
      </c>
      <c r="O25" s="139">
        <f t="shared" ref="O25:R28" si="29">O14*O$20</f>
        <v>436.38102757493658</v>
      </c>
      <c r="P25" s="139">
        <f t="shared" si="29"/>
        <v>0</v>
      </c>
      <c r="Q25" s="139">
        <f t="shared" si="29"/>
        <v>1059.05093190864</v>
      </c>
      <c r="R25" s="139">
        <f t="shared" si="29"/>
        <v>720.68722916251465</v>
      </c>
      <c r="S25" s="120">
        <f>S14</f>
        <v>2186.7465511512801</v>
      </c>
      <c r="T25" s="165">
        <f>SUM(O25:R25)</f>
        <v>2216.1191886460911</v>
      </c>
      <c r="U25" s="129">
        <f>S25/T25</f>
        <v>0.98674591256404587</v>
      </c>
      <c r="W25" s="128"/>
      <c r="X25" s="4" t="s">
        <v>11</v>
      </c>
      <c r="Y25" s="139">
        <f>Y14*Y$20</f>
        <v>438.89289172049359</v>
      </c>
      <c r="Z25" s="139">
        <f t="shared" ref="Z25:AB25" si="30">Z14*Z$20</f>
        <v>0</v>
      </c>
      <c r="AA25" s="139">
        <f t="shared" si="30"/>
        <v>1059.2806616480591</v>
      </c>
      <c r="AB25" s="139">
        <f t="shared" si="30"/>
        <v>720.7723033723388</v>
      </c>
      <c r="AC25" s="120">
        <f>AC14</f>
        <v>2333.9408020800124</v>
      </c>
      <c r="AD25" s="165">
        <f>SUM(Y25:AB25)</f>
        <v>2218.9458567408915</v>
      </c>
      <c r="AE25" s="129">
        <f>AC25/AD25</f>
        <v>1.0518241330629046</v>
      </c>
      <c r="AG25" s="128"/>
      <c r="AH25" s="4" t="s">
        <v>11</v>
      </c>
      <c r="AI25" s="139">
        <f t="shared" ref="AI25:AL28" si="31">AI14*AI$20</f>
        <v>499.91542480765628</v>
      </c>
      <c r="AJ25" s="139">
        <f t="shared" si="31"/>
        <v>0</v>
      </c>
      <c r="AK25" s="139">
        <f t="shared" si="31"/>
        <v>1200.1049300882955</v>
      </c>
      <c r="AL25" s="139">
        <f t="shared" si="31"/>
        <v>817.35170457893832</v>
      </c>
      <c r="AM25" s="120">
        <f>AM14</f>
        <v>2492.3840399622668</v>
      </c>
      <c r="AN25" s="165">
        <f>SUM(AI25:AL25)</f>
        <v>2517.3720594748902</v>
      </c>
      <c r="AO25" s="129">
        <f>AM25/AN25</f>
        <v>0.99007376783317613</v>
      </c>
      <c r="AQ25" s="128"/>
      <c r="AR25" s="4" t="s">
        <v>11</v>
      </c>
      <c r="AS25" s="139">
        <f t="shared" ref="AS25:AV28" si="32">AS14*AS$20</f>
        <v>535.50448098578022</v>
      </c>
      <c r="AT25" s="139">
        <f t="shared" si="32"/>
        <v>0</v>
      </c>
      <c r="AU25" s="139">
        <f t="shared" si="32"/>
        <v>1278.6606864668761</v>
      </c>
      <c r="AV25" s="139">
        <f t="shared" si="32"/>
        <v>871.24650258225483</v>
      </c>
      <c r="AW25" s="120">
        <f>AW14</f>
        <v>2662.939164795906</v>
      </c>
      <c r="AX25" s="165">
        <f>SUM(AS25:AV25)</f>
        <v>2685.4116700349114</v>
      </c>
      <c r="AY25" s="129">
        <f>AW25/AX25</f>
        <v>0.99163163492221162</v>
      </c>
      <c r="BA25" s="128"/>
      <c r="BB25" s="4" t="s">
        <v>11</v>
      </c>
      <c r="BC25" s="139">
        <f t="shared" ref="BC25:BF28" si="33">BC14*BC$20</f>
        <v>573.91180489230339</v>
      </c>
      <c r="BD25" s="139">
        <f t="shared" si="33"/>
        <v>0</v>
      </c>
      <c r="BE25" s="139">
        <f t="shared" si="33"/>
        <v>1363.1106672001283</v>
      </c>
      <c r="BF25" s="139">
        <f t="shared" si="33"/>
        <v>929.2282389915863</v>
      </c>
      <c r="BG25" s="120">
        <f>BG14</f>
        <v>2846.535435076155</v>
      </c>
      <c r="BH25" s="165">
        <f>SUM(BC25:BF25)</f>
        <v>2866.2507110840179</v>
      </c>
      <c r="BI25" s="129">
        <f>BG25/BH25</f>
        <v>0.99312158007266338</v>
      </c>
      <c r="BK25" s="128"/>
      <c r="BL25" s="4" t="s">
        <v>11</v>
      </c>
      <c r="BM25" s="139">
        <f t="shared" ref="BM25:BP28" si="34">BM14*BM$20</f>
        <v>652.60363659648954</v>
      </c>
      <c r="BN25" s="139">
        <f t="shared" si="34"/>
        <v>0</v>
      </c>
      <c r="BO25" s="139">
        <f t="shared" si="34"/>
        <v>1541.8934951712433</v>
      </c>
      <c r="BP25" s="139">
        <f t="shared" si="34"/>
        <v>1051.6226914806232</v>
      </c>
      <c r="BQ25" s="120">
        <f>BQ14</f>
        <v>3044.1735794193137</v>
      </c>
      <c r="BR25" s="165">
        <f>SUM(BM25:BP25)</f>
        <v>3246.1198232483557</v>
      </c>
      <c r="BS25" s="129">
        <f>BQ25/BR25</f>
        <v>0.93778841976727878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71.654498768665789</v>
      </c>
      <c r="G26" s="139">
        <f t="shared" si="28"/>
        <v>462.77400503079923</v>
      </c>
      <c r="H26" s="139">
        <f t="shared" si="28"/>
        <v>650.18446057227084</v>
      </c>
      <c r="I26" s="120">
        <f>I15</f>
        <v>2050</v>
      </c>
      <c r="J26" s="165">
        <f>SUM(E26:H26)</f>
        <v>1184.6129643717359</v>
      </c>
      <c r="K26" s="129">
        <f>I26/J26</f>
        <v>1.7305230160867144</v>
      </c>
      <c r="M26" s="128"/>
      <c r="N26" s="4" t="s">
        <v>12</v>
      </c>
      <c r="O26" s="139">
        <f t="shared" si="29"/>
        <v>0</v>
      </c>
      <c r="P26" s="139">
        <f t="shared" si="29"/>
        <v>29.09750770988963</v>
      </c>
      <c r="Q26" s="139">
        <f t="shared" si="29"/>
        <v>815.93125106072921</v>
      </c>
      <c r="R26" s="139">
        <f t="shared" si="29"/>
        <v>1006.3149103734928</v>
      </c>
      <c r="S26" s="120">
        <f>S15</f>
        <v>2186.7465511512801</v>
      </c>
      <c r="T26" s="165">
        <f>SUM(O26:R26)</f>
        <v>1851.3436691441116</v>
      </c>
      <c r="U26" s="129">
        <f>S26/T26</f>
        <v>1.1811672719642743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29.343270195362397</v>
      </c>
      <c r="AA26" s="139">
        <f t="shared" si="35"/>
        <v>816.10824318456628</v>
      </c>
      <c r="AB26" s="139">
        <f t="shared" si="35"/>
        <v>1006.4337017747692</v>
      </c>
      <c r="AC26" s="120">
        <f>AC15</f>
        <v>2333.9408020800124</v>
      </c>
      <c r="AD26" s="165">
        <f>SUM(Y26:AB26)</f>
        <v>1851.885215154698</v>
      </c>
      <c r="AE26" s="129">
        <f>AC26/AD26</f>
        <v>1.2603053272311187</v>
      </c>
      <c r="AG26" s="128"/>
      <c r="AH26" s="4" t="s">
        <v>12</v>
      </c>
      <c r="AI26" s="139">
        <f t="shared" si="31"/>
        <v>0</v>
      </c>
      <c r="AJ26" s="139">
        <f t="shared" si="31"/>
        <v>33.595057503324284</v>
      </c>
      <c r="AK26" s="139">
        <f t="shared" si="31"/>
        <v>924.40621100195585</v>
      </c>
      <c r="AL26" s="139">
        <f t="shared" si="31"/>
        <v>1141.0455149630568</v>
      </c>
      <c r="AM26" s="120">
        <f>AM15</f>
        <v>2492.3840399622668</v>
      </c>
      <c r="AN26" s="165">
        <f>SUM(AI26:AL26)</f>
        <v>2099.0467834683368</v>
      </c>
      <c r="AO26" s="129">
        <f>AM26/AN26</f>
        <v>1.1873885134870616</v>
      </c>
      <c r="AQ26" s="128"/>
      <c r="AR26" s="4" t="s">
        <v>12</v>
      </c>
      <c r="AS26" s="139">
        <f t="shared" si="32"/>
        <v>0</v>
      </c>
      <c r="AT26" s="139">
        <f t="shared" si="32"/>
        <v>36.118353244630036</v>
      </c>
      <c r="AU26" s="139">
        <f t="shared" si="32"/>
        <v>984.81399710932851</v>
      </c>
      <c r="AV26" s="139">
        <f t="shared" si="32"/>
        <v>1216.1588606357031</v>
      </c>
      <c r="AW26" s="120">
        <f>AW15</f>
        <v>2662.939164795906</v>
      </c>
      <c r="AX26" s="165">
        <f>SUM(AS26:AV26)</f>
        <v>2237.0912109896617</v>
      </c>
      <c r="AY26" s="129">
        <f>AW26/AX26</f>
        <v>1.1903578860416042</v>
      </c>
      <c r="BA26" s="128"/>
      <c r="BB26" s="4" t="s">
        <v>12</v>
      </c>
      <c r="BC26" s="139">
        <f t="shared" si="33"/>
        <v>0</v>
      </c>
      <c r="BD26" s="139">
        <f t="shared" si="33"/>
        <v>38.844148351240094</v>
      </c>
      <c r="BE26" s="139">
        <f t="shared" si="33"/>
        <v>1049.7514896969603</v>
      </c>
      <c r="BF26" s="139">
        <f t="shared" si="33"/>
        <v>1296.9646622151647</v>
      </c>
      <c r="BG26" s="120">
        <f>BG15</f>
        <v>2846.535435076155</v>
      </c>
      <c r="BH26" s="165">
        <f>SUM(BC26:BF26)</f>
        <v>2385.5603002633652</v>
      </c>
      <c r="BI26" s="129">
        <f>BG26/BH26</f>
        <v>1.1932355827525711</v>
      </c>
      <c r="BK26" s="128"/>
      <c r="BL26" s="4" t="s">
        <v>12</v>
      </c>
      <c r="BM26" s="139">
        <f t="shared" si="34"/>
        <v>0</v>
      </c>
      <c r="BN26" s="139">
        <f t="shared" si="34"/>
        <v>44.317663659669655</v>
      </c>
      <c r="BO26" s="139">
        <f t="shared" si="34"/>
        <v>1187.3191330264215</v>
      </c>
      <c r="BP26" s="139">
        <f t="shared" si="34"/>
        <v>1467.6530424690213</v>
      </c>
      <c r="BQ26" s="120">
        <f>BQ15</f>
        <v>3044.1735794193137</v>
      </c>
      <c r="BR26" s="165">
        <f>SUM(BM26:BP26)</f>
        <v>2699.2898391551125</v>
      </c>
      <c r="BS26" s="129">
        <f>BQ26/BR26</f>
        <v>1.127768324565009</v>
      </c>
    </row>
    <row r="27" spans="3:71" x14ac:dyDescent="0.3">
      <c r="C27" s="128"/>
      <c r="D27" s="4" t="s">
        <v>13</v>
      </c>
      <c r="E27" s="139">
        <f t="shared" si="28"/>
        <v>508.99034233816388</v>
      </c>
      <c r="F27" s="139">
        <f t="shared" si="28"/>
        <v>962.0030508322119</v>
      </c>
      <c r="G27" s="139">
        <f t="shared" si="28"/>
        <v>12.058000085095982</v>
      </c>
      <c r="H27" s="139">
        <f t="shared" si="28"/>
        <v>0</v>
      </c>
      <c r="I27" s="120">
        <f>I16</f>
        <v>1054</v>
      </c>
      <c r="J27" s="165">
        <f>SUM(E27:H27)</f>
        <v>1483.0513932554718</v>
      </c>
      <c r="K27" s="129">
        <f>I27/J27</f>
        <v>0.71069688130385444</v>
      </c>
      <c r="M27" s="128"/>
      <c r="N27" s="4" t="s">
        <v>13</v>
      </c>
      <c r="O27" s="139">
        <f t="shared" si="29"/>
        <v>430.35443472203616</v>
      </c>
      <c r="P27" s="139">
        <f t="shared" si="29"/>
        <v>786.98289052069629</v>
      </c>
      <c r="Q27" s="139">
        <f t="shared" si="29"/>
        <v>42.828849284486751</v>
      </c>
      <c r="R27" s="139">
        <f t="shared" si="29"/>
        <v>0</v>
      </c>
      <c r="S27" s="120">
        <f>S16</f>
        <v>1112.9834646689119</v>
      </c>
      <c r="T27" s="165">
        <f>SUM(O27:R27)</f>
        <v>1260.1661745272193</v>
      </c>
      <c r="U27" s="129">
        <f>S27/T27</f>
        <v>0.88320372913236911</v>
      </c>
      <c r="W27" s="128"/>
      <c r="X27" s="4" t="s">
        <v>13</v>
      </c>
      <c r="Y27" s="139">
        <f t="shared" ref="Y27:AB27" si="36">Y16*Y$20</f>
        <v>428.62826873861536</v>
      </c>
      <c r="Z27" s="139">
        <f t="shared" si="36"/>
        <v>785.9227353562726</v>
      </c>
      <c r="AA27" s="139">
        <f t="shared" si="36"/>
        <v>42.422127421230364</v>
      </c>
      <c r="AB27" s="139">
        <f t="shared" si="36"/>
        <v>0</v>
      </c>
      <c r="AC27" s="120">
        <f>AC16</f>
        <v>1176.364579366546</v>
      </c>
      <c r="AD27" s="165">
        <f>SUM(Y27:AB27)</f>
        <v>1256.9731315161184</v>
      </c>
      <c r="AE27" s="129">
        <f>AC27/AD27</f>
        <v>0.93587090278346274</v>
      </c>
      <c r="AG27" s="128"/>
      <c r="AH27" s="4" t="s">
        <v>13</v>
      </c>
      <c r="AI27" s="139">
        <f t="shared" si="31"/>
        <v>483.10282360625956</v>
      </c>
      <c r="AJ27" s="139">
        <f t="shared" si="31"/>
        <v>890.55467942479936</v>
      </c>
      <c r="AK27" s="139">
        <f t="shared" si="31"/>
        <v>47.557760551505908</v>
      </c>
      <c r="AL27" s="139">
        <f t="shared" si="31"/>
        <v>0</v>
      </c>
      <c r="AM27" s="120">
        <f>AM16</f>
        <v>1244.4750082359867</v>
      </c>
      <c r="AN27" s="165">
        <f>SUM(AI27:AL27)</f>
        <v>1421.2152635825648</v>
      </c>
      <c r="AO27" s="129">
        <f>AM27/AN27</f>
        <v>0.87564145990027187</v>
      </c>
      <c r="AQ27" s="128"/>
      <c r="AR27" s="4" t="s">
        <v>13</v>
      </c>
      <c r="AS27" s="139">
        <f t="shared" si="32"/>
        <v>512.504618873499</v>
      </c>
      <c r="AT27" s="139">
        <f t="shared" si="32"/>
        <v>948.30821565253177</v>
      </c>
      <c r="AU27" s="139">
        <f t="shared" si="32"/>
        <v>50.182133840474322</v>
      </c>
      <c r="AV27" s="139">
        <f t="shared" si="32"/>
        <v>0</v>
      </c>
      <c r="AW27" s="120">
        <f>AW16</f>
        <v>1317.6716292739918</v>
      </c>
      <c r="AX27" s="165">
        <f>SUM(AS27:AV27)</f>
        <v>1510.994968366505</v>
      </c>
      <c r="AY27" s="129">
        <f>AW27/AX27</f>
        <v>0.87205560366523938</v>
      </c>
      <c r="BA27" s="128"/>
      <c r="BB27" s="4" t="s">
        <v>13</v>
      </c>
      <c r="BC27" s="139">
        <f t="shared" si="33"/>
        <v>544.13133646812457</v>
      </c>
      <c r="BD27" s="139">
        <f t="shared" si="33"/>
        <v>1010.449464230097</v>
      </c>
      <c r="BE27" s="139">
        <f t="shared" si="33"/>
        <v>52.996700686726363</v>
      </c>
      <c r="BF27" s="139">
        <f t="shared" si="33"/>
        <v>0</v>
      </c>
      <c r="BG27" s="120">
        <f>BG16</f>
        <v>1396.3384616119097</v>
      </c>
      <c r="BH27" s="165">
        <f>SUM(BC27:BF27)</f>
        <v>1607.5775013849479</v>
      </c>
      <c r="BI27" s="129">
        <f>BG27/BH27</f>
        <v>0.86859791233016559</v>
      </c>
      <c r="BK27" s="128"/>
      <c r="BL27" s="4" t="s">
        <v>13</v>
      </c>
      <c r="BM27" s="139">
        <f t="shared" si="34"/>
        <v>613.14421193704163</v>
      </c>
      <c r="BN27" s="139">
        <f t="shared" si="34"/>
        <v>1142.5170974086393</v>
      </c>
      <c r="BO27" s="139">
        <f t="shared" si="34"/>
        <v>59.405500183221413</v>
      </c>
      <c r="BP27" s="139">
        <f t="shared" si="34"/>
        <v>0</v>
      </c>
      <c r="BQ27" s="120">
        <f>BQ16</f>
        <v>1480.8887406556896</v>
      </c>
      <c r="BR27" s="165">
        <f>SUM(BM27:BP27)</f>
        <v>1815.0668095289022</v>
      </c>
      <c r="BS27" s="129">
        <f>BQ27/BR27</f>
        <v>0.81588662901067099</v>
      </c>
    </row>
    <row r="28" spans="3:71" x14ac:dyDescent="0.3">
      <c r="C28" s="128"/>
      <c r="D28" s="4" t="s">
        <v>14</v>
      </c>
      <c r="E28" s="139">
        <f t="shared" si="28"/>
        <v>538.47833305867073</v>
      </c>
      <c r="F28" s="139">
        <f t="shared" si="28"/>
        <v>1016.3424503991221</v>
      </c>
      <c r="G28" s="139">
        <f t="shared" si="28"/>
        <v>0</v>
      </c>
      <c r="H28" s="139">
        <f t="shared" si="28"/>
        <v>8.8408861148800995</v>
      </c>
      <c r="I28" s="120">
        <f>I17</f>
        <v>1108</v>
      </c>
      <c r="J28" s="165">
        <f>SUM(E28:H28)</f>
        <v>1563.661669572673</v>
      </c>
      <c r="K28" s="129">
        <f>I28/J28</f>
        <v>0.70859318327013865</v>
      </c>
      <c r="M28" s="128"/>
      <c r="N28" s="4" t="s">
        <v>14</v>
      </c>
      <c r="O28" s="139">
        <f t="shared" si="29"/>
        <v>461.27694266498344</v>
      </c>
      <c r="P28" s="139">
        <f t="shared" si="29"/>
        <v>842.37540779365656</v>
      </c>
      <c r="Q28" s="139">
        <f t="shared" si="29"/>
        <v>0</v>
      </c>
      <c r="R28" s="139">
        <f t="shared" si="29"/>
        <v>27.928422301141349</v>
      </c>
      <c r="S28" s="120">
        <f>S17</f>
        <v>1172.7332381057306</v>
      </c>
      <c r="T28" s="165">
        <f>SUM(O28:R28)</f>
        <v>1331.5807727597814</v>
      </c>
      <c r="U28" s="129">
        <f>S28/T28</f>
        <v>0.88070754857414335</v>
      </c>
      <c r="W28" s="128"/>
      <c r="X28" s="4" t="s">
        <v>14</v>
      </c>
      <c r="Y28" s="139">
        <f t="shared" ref="Y28:AB28" si="37">Y17*Y$20</f>
        <v>460.49124450284722</v>
      </c>
      <c r="Z28" s="139">
        <f t="shared" si="37"/>
        <v>843.18980047260777</v>
      </c>
      <c r="AA28" s="139">
        <f t="shared" si="37"/>
        <v>0</v>
      </c>
      <c r="AB28" s="139">
        <f t="shared" si="37"/>
        <v>27.724556690040419</v>
      </c>
      <c r="AC28" s="120">
        <f>AC17</f>
        <v>1242.3889058947407</v>
      </c>
      <c r="AD28" s="165">
        <f>SUM(Y28:AB28)</f>
        <v>1331.4056016654954</v>
      </c>
      <c r="AE28" s="129">
        <f>AC28/AD28</f>
        <v>0.93314081324323628</v>
      </c>
      <c r="AG28" s="128"/>
      <c r="AH28" s="4" t="s">
        <v>14</v>
      </c>
      <c r="AI28" s="139">
        <f t="shared" si="31"/>
        <v>520.18096201759261</v>
      </c>
      <c r="AJ28" s="139">
        <f t="shared" si="31"/>
        <v>957.59174323528521</v>
      </c>
      <c r="AK28" s="139">
        <f t="shared" si="31"/>
        <v>0</v>
      </c>
      <c r="AL28" s="139">
        <f t="shared" si="31"/>
        <v>31.179602894235824</v>
      </c>
      <c r="AM28" s="120">
        <f>AM17</f>
        <v>1317.3433265123847</v>
      </c>
      <c r="AN28" s="165">
        <f>SUM(AI28:AL28)</f>
        <v>1508.9523081471136</v>
      </c>
      <c r="AO28" s="129">
        <f>AM28/AN28</f>
        <v>0.87301853040669575</v>
      </c>
      <c r="AQ28" s="128"/>
      <c r="AR28" s="4" t="s">
        <v>14</v>
      </c>
      <c r="AS28" s="139">
        <f t="shared" si="32"/>
        <v>553.07985194835101</v>
      </c>
      <c r="AT28" s="139">
        <f t="shared" si="32"/>
        <v>1021.9849311461877</v>
      </c>
      <c r="AU28" s="139">
        <f t="shared" si="32"/>
        <v>0</v>
      </c>
      <c r="AV28" s="139">
        <f t="shared" si="32"/>
        <v>32.989024004006275</v>
      </c>
      <c r="AW28" s="120">
        <f>AW17</f>
        <v>1398.0016976238194</v>
      </c>
      <c r="AX28" s="165">
        <f>SUM(AS28:AV28)</f>
        <v>1608.0538070985449</v>
      </c>
      <c r="AY28" s="129">
        <f>AW28/AX28</f>
        <v>0.86937494967675977</v>
      </c>
      <c r="BA28" s="128"/>
      <c r="BB28" s="4" t="s">
        <v>14</v>
      </c>
      <c r="BC28" s="139">
        <f t="shared" si="33"/>
        <v>588.51487312471295</v>
      </c>
      <c r="BD28" s="139">
        <f t="shared" si="33"/>
        <v>1091.3730578109801</v>
      </c>
      <c r="BE28" s="139">
        <f t="shared" si="33"/>
        <v>0</v>
      </c>
      <c r="BF28" s="139">
        <f t="shared" si="33"/>
        <v>34.933200375380181</v>
      </c>
      <c r="BG28" s="120">
        <f>BG17</f>
        <v>1484.8003122791824</v>
      </c>
      <c r="BH28" s="165">
        <f>SUM(BC28:BF28)</f>
        <v>1714.8211313110733</v>
      </c>
      <c r="BI28" s="129">
        <f>BG28/BH28</f>
        <v>0.8658630834249007</v>
      </c>
      <c r="BK28" s="128"/>
      <c r="BL28" s="4" t="s">
        <v>14</v>
      </c>
      <c r="BM28" s="139">
        <f t="shared" si="34"/>
        <v>664.61057966639328</v>
      </c>
      <c r="BN28" s="139">
        <f t="shared" si="34"/>
        <v>1236.7224667381795</v>
      </c>
      <c r="BO28" s="139">
        <f t="shared" si="34"/>
        <v>0</v>
      </c>
      <c r="BP28" s="139">
        <f t="shared" si="34"/>
        <v>39.262811945543881</v>
      </c>
      <c r="BQ28" s="120">
        <f>BQ17</f>
        <v>1578.2089508716722</v>
      </c>
      <c r="BR28" s="165">
        <f>SUM(BM28:BP28)</f>
        <v>1940.5958583501167</v>
      </c>
      <c r="BS28" s="129">
        <f>BQ28/BR28</f>
        <v>0.81325998099030072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1754.9305618371488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1658.4558060242427</v>
      </c>
      <c r="AA30" s="165">
        <f>SUM(AA25:AA28)</f>
        <v>1917.811032253856</v>
      </c>
      <c r="AB30" s="165">
        <f>SUM(AB25:AB28)</f>
        <v>1754.9305618371484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1881.7414801634088</v>
      </c>
      <c r="AK30" s="165">
        <f>SUM(AK25:AK28)</f>
        <v>2172.0689016417573</v>
      </c>
      <c r="AL30" s="165">
        <f>SUM(AL25:AL28)</f>
        <v>1989.5768224362309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2313.6568174166787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1706.5580144851408</v>
      </c>
      <c r="BD30" s="165">
        <f>SUM(BD25:BD28)</f>
        <v>2140.6666703923174</v>
      </c>
      <c r="BE30" s="165">
        <f>SUM(BE25:BE28)</f>
        <v>2465.8588575838148</v>
      </c>
      <c r="BF30" s="165">
        <f>SUM(BF25:BF28)</f>
        <v>2261.1261015821315</v>
      </c>
      <c r="BI30" s="129"/>
      <c r="BK30" s="128"/>
      <c r="BL30" s="120" t="s">
        <v>195</v>
      </c>
      <c r="BM30" s="165">
        <f>SUM(BM25:BM28)</f>
        <v>1930.3584281999244</v>
      </c>
      <c r="BN30" s="165">
        <f>SUM(BN25:BN28)</f>
        <v>2423.5572278064883</v>
      </c>
      <c r="BO30" s="165">
        <f>SUM(BO25:BO28)</f>
        <v>2788.618128380886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</v>
      </c>
      <c r="Q31" s="120">
        <f>Q29/Q30</f>
        <v>1</v>
      </c>
      <c r="R31" s="120">
        <f>R29/R30</f>
        <v>0.99999999999999989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0.99999999999999989</v>
      </c>
      <c r="AA31" s="120">
        <f>AA29/AA30</f>
        <v>1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1</v>
      </c>
      <c r="AJ31" s="120">
        <f>AJ29/AJ30</f>
        <v>1</v>
      </c>
      <c r="AK31" s="120">
        <f>AK29/AK30</f>
        <v>1</v>
      </c>
      <c r="AL31" s="120">
        <f>AL29/AL30</f>
        <v>0.99999999999999989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1.0000000000000002</v>
      </c>
      <c r="AV31" s="120">
        <f>AV29/AV30</f>
        <v>1</v>
      </c>
      <c r="AY31" s="129"/>
      <c r="BA31" s="128"/>
      <c r="BB31" s="120" t="s">
        <v>194</v>
      </c>
      <c r="BC31" s="120">
        <f>BC29/BC30</f>
        <v>1.0000000000000002</v>
      </c>
      <c r="BD31" s="120">
        <f>BD29/BD30</f>
        <v>0.99999999999999978</v>
      </c>
      <c r="BE31" s="120">
        <f>BE29/BE30</f>
        <v>1</v>
      </c>
      <c r="BF31" s="120">
        <f>BF29/BF30</f>
        <v>0.99999999999999978</v>
      </c>
      <c r="BI31" s="129"/>
      <c r="BK31" s="128"/>
      <c r="BL31" s="120" t="s">
        <v>194</v>
      </c>
      <c r="BM31" s="120">
        <f>BM29/BM30</f>
        <v>0.99999999999999989</v>
      </c>
      <c r="BN31" s="120">
        <f>BN29/BN30</f>
        <v>1</v>
      </c>
      <c r="BO31" s="120">
        <f>BO29/BO30</f>
        <v>1.0000000000000002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1012.0724660702504</v>
      </c>
      <c r="F36" s="139">
        <f t="shared" si="38"/>
        <v>0</v>
      </c>
      <c r="G36" s="139">
        <f t="shared" si="38"/>
        <v>584.67996606823169</v>
      </c>
      <c r="H36" s="139">
        <f t="shared" si="38"/>
        <v>453.24756786151835</v>
      </c>
      <c r="I36" s="120">
        <f>I25</f>
        <v>2050</v>
      </c>
      <c r="J36" s="165">
        <f>SUM(E36:H36)</f>
        <v>2050.0000000000005</v>
      </c>
      <c r="K36" s="129">
        <f>I36/J36</f>
        <v>0.99999999999999978</v>
      </c>
      <c r="M36" s="128"/>
      <c r="N36" s="4" t="s">
        <v>11</v>
      </c>
      <c r="O36" s="139">
        <f>O25*$U25</f>
        <v>430.59719528006684</v>
      </c>
      <c r="P36" s="139">
        <f t="shared" ref="P36:R36" si="39">P25*$U25</f>
        <v>0</v>
      </c>
      <c r="Q36" s="139">
        <f t="shared" si="39"/>
        <v>1045.0141782579942</v>
      </c>
      <c r="R36" s="139">
        <f t="shared" si="39"/>
        <v>711.13517761321918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461.63813534137944</v>
      </c>
      <c r="Z36" s="139">
        <f t="shared" ref="Z36:AB36" si="40">Z25*$AE25</f>
        <v>0</v>
      </c>
      <c r="AA36" s="139">
        <f t="shared" si="40"/>
        <v>1114.1769636082697</v>
      </c>
      <c r="AB36" s="139">
        <f t="shared" si="40"/>
        <v>758.12570313036315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494.95314823723908</v>
      </c>
      <c r="AJ36" s="139">
        <f t="shared" ref="AJ36:AL36" si="41">AJ25*$AO25</f>
        <v>0</v>
      </c>
      <c r="AK36" s="139">
        <f t="shared" si="41"/>
        <v>1188.1924099276891</v>
      </c>
      <c r="AL36" s="139">
        <f t="shared" si="41"/>
        <v>809.23848179733852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531.02318398809962</v>
      </c>
      <c r="AT36" s="139">
        <f t="shared" ref="AT36:AV36" si="42">AT25*$AY25</f>
        <v>0</v>
      </c>
      <c r="AU36" s="139">
        <f t="shared" si="42"/>
        <v>1267.9603870319058</v>
      </c>
      <c r="AV36" s="139">
        <f t="shared" si="42"/>
        <v>863.95559377590018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569.96419849699839</v>
      </c>
      <c r="BD36" s="139">
        <f t="shared" ref="BD36:BF36" si="43">BD25*$BI25</f>
        <v>0</v>
      </c>
      <c r="BE36" s="139">
        <f t="shared" si="43"/>
        <v>1353.7346196236938</v>
      </c>
      <c r="BF36" s="139">
        <f t="shared" si="43"/>
        <v>922.83661695546266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612.00413309820135</v>
      </c>
      <c r="BN36" s="139">
        <f t="shared" ref="BN36:BP36" si="44">BN25*$BS25</f>
        <v>0</v>
      </c>
      <c r="BO36" s="139">
        <f t="shared" si="44"/>
        <v>1445.9698642860865</v>
      </c>
      <c r="BP36" s="139">
        <f t="shared" si="44"/>
        <v>986.1995820350262</v>
      </c>
      <c r="BQ36" s="120">
        <f>BQ25</f>
        <v>3044.1735794193137</v>
      </c>
      <c r="BR36" s="165">
        <f>SUM(BM36:BP36)</f>
        <v>3044.1735794193141</v>
      </c>
      <c r="BS36" s="129">
        <f>BQ36/BR36</f>
        <v>0.99999999999999989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123.99975932533329</v>
      </c>
      <c r="G37" s="139">
        <f t="shared" si="38"/>
        <v>800.84106695242701</v>
      </c>
      <c r="H37" s="139">
        <f t="shared" si="38"/>
        <v>1125.1591737222395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34.369023802649771</v>
      </c>
      <c r="Q37" s="139">
        <f t="shared" si="45"/>
        <v>963.75128992579891</v>
      </c>
      <c r="R37" s="139">
        <f t="shared" si="45"/>
        <v>1188.6262374228318</v>
      </c>
      <c r="S37" s="120">
        <f>S26</f>
        <v>2186.7465511512801</v>
      </c>
      <c r="T37" s="165">
        <f>SUM(O37:R37)</f>
        <v>2186.7465511512805</v>
      </c>
      <c r="U37" s="129">
        <f>S37/T37</f>
        <v>0.99999999999999978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36.981479745597333</v>
      </c>
      <c r="AA37" s="139">
        <f t="shared" si="46"/>
        <v>1028.5455664827382</v>
      </c>
      <c r="AB37" s="139">
        <f t="shared" si="46"/>
        <v>1268.4137558516766</v>
      </c>
      <c r="AC37" s="120">
        <f>AC26</f>
        <v>2333.9408020800124</v>
      </c>
      <c r="AD37" s="165">
        <f>SUM(Y37:AB37)</f>
        <v>2333.940802080012</v>
      </c>
      <c r="AE37" s="129">
        <f>AC37/AD37</f>
        <v>1.0000000000000002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39.890385389384576</v>
      </c>
      <c r="AK37" s="139">
        <f t="shared" si="47"/>
        <v>1097.6293167398194</v>
      </c>
      <c r="AL37" s="139">
        <f t="shared" si="47"/>
        <v>1354.8643378330628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42.993766615581727</v>
      </c>
      <c r="AU37" s="139">
        <f t="shared" si="48"/>
        <v>1172.2811077432427</v>
      </c>
      <c r="AV37" s="139">
        <f t="shared" si="48"/>
        <v>1447.6642904370815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46.350219994419298</v>
      </c>
      <c r="BE37" s="139">
        <f t="shared" si="49"/>
        <v>1252.6008305539322</v>
      </c>
      <c r="BF37" s="139">
        <f t="shared" si="49"/>
        <v>1547.5843845278036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49.980057294101229</v>
      </c>
      <c r="BO37" s="139">
        <f t="shared" si="50"/>
        <v>1339.0209093771864</v>
      </c>
      <c r="BP37" s="139">
        <f t="shared" si="50"/>
        <v>1655.172612748026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361.73784891351431</v>
      </c>
      <c r="F38" s="139">
        <f t="shared" si="38"/>
        <v>683.69256803124631</v>
      </c>
      <c r="G38" s="139">
        <f t="shared" si="38"/>
        <v>8.5695830552393257</v>
      </c>
      <c r="H38" s="139">
        <f t="shared" si="38"/>
        <v>0</v>
      </c>
      <c r="I38" s="120">
        <f>I27</f>
        <v>1054</v>
      </c>
      <c r="J38" s="165">
        <f>SUM(E38:H38)</f>
        <v>1053.9999999999998</v>
      </c>
      <c r="K38" s="129">
        <f>I38/J38</f>
        <v>1.0000000000000002</v>
      </c>
      <c r="M38" s="128"/>
      <c r="N38" s="4" t="s">
        <v>13</v>
      </c>
      <c r="O38" s="139">
        <f t="shared" ref="O38:R38" si="51">O27*$U27</f>
        <v>380.09064159515503</v>
      </c>
      <c r="P38" s="139">
        <f t="shared" si="51"/>
        <v>695.06622367124999</v>
      </c>
      <c r="Q38" s="139">
        <f t="shared" si="51"/>
        <v>37.826599402506893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401.14072482292062</v>
      </c>
      <c r="Z38" s="139">
        <f t="shared" si="52"/>
        <v>735.52221985592325</v>
      </c>
      <c r="AA38" s="139">
        <f t="shared" si="52"/>
        <v>39.701634687701954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423.02486174452866</v>
      </c>
      <c r="AJ38" s="139">
        <f t="shared" si="53"/>
        <v>779.80659961254992</v>
      </c>
      <c r="AK38" s="139">
        <f t="shared" si="53"/>
        <v>41.64354687890819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446.93252479295262</v>
      </c>
      <c r="AT38" s="139">
        <f t="shared" si="54"/>
        <v>826.97749346157457</v>
      </c>
      <c r="AU38" s="139">
        <f t="shared" si="54"/>
        <v>43.761611019464674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472.6313428896359</v>
      </c>
      <c r="BD38" s="139">
        <f t="shared" si="55"/>
        <v>877.67429514539651</v>
      </c>
      <c r="BE38" s="139">
        <f t="shared" si="55"/>
        <v>46.032823576877171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500.2561641747173</v>
      </c>
      <c r="BN38" s="139">
        <f t="shared" si="56"/>
        <v>932.16442319179112</v>
      </c>
      <c r="BO38" s="139">
        <f t="shared" si="56"/>
        <v>48.468153289181316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1480.8887406556898</v>
      </c>
      <c r="BS38" s="129">
        <f>BQ38/BR38</f>
        <v>0.99999999999999989</v>
      </c>
    </row>
    <row r="39" spans="3:71" x14ac:dyDescent="0.3">
      <c r="C39" s="128"/>
      <c r="D39" s="4" t="s">
        <v>14</v>
      </c>
      <c r="E39" s="139">
        <f t="shared" si="38"/>
        <v>381.56207614404144</v>
      </c>
      <c r="F39" s="139">
        <f t="shared" si="38"/>
        <v>720.17333222088689</v>
      </c>
      <c r="G39" s="139">
        <f t="shared" si="38"/>
        <v>0</v>
      </c>
      <c r="H39" s="139">
        <f t="shared" si="38"/>
        <v>6.2645916350716586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406.25008538825324</v>
      </c>
      <c r="P39" s="139">
        <f t="shared" si="57"/>
        <v>741.88638037709563</v>
      </c>
      <c r="Q39" s="139">
        <f t="shared" si="57"/>
        <v>0</v>
      </c>
      <c r="R39" s="139">
        <f t="shared" si="57"/>
        <v>24.596772340381634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429.70317438677682</v>
      </c>
      <c r="Z39" s="139">
        <f t="shared" si="58"/>
        <v>786.81481613141136</v>
      </c>
      <c r="AA39" s="139">
        <f t="shared" si="58"/>
        <v>0</v>
      </c>
      <c r="AB39" s="139">
        <f t="shared" si="58"/>
        <v>25.870915376552524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454.12761900613992</v>
      </c>
      <c r="AJ39" s="139">
        <f t="shared" si="59"/>
        <v>835.99533640885466</v>
      </c>
      <c r="AK39" s="139">
        <f t="shared" si="59"/>
        <v>0</v>
      </c>
      <c r="AL39" s="139">
        <f t="shared" si="59"/>
        <v>27.220371097390117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480.83376845482741</v>
      </c>
      <c r="AT39" s="139">
        <f t="shared" si="60"/>
        <v>888.48809808562373</v>
      </c>
      <c r="AU39" s="139">
        <f t="shared" si="60"/>
        <v>0</v>
      </c>
      <c r="AV39" s="139">
        <f t="shared" si="60"/>
        <v>28.679831083368374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509.57330268517819</v>
      </c>
      <c r="BD39" s="139">
        <f t="shared" si="61"/>
        <v>944.97964100307763</v>
      </c>
      <c r="BE39" s="139">
        <f t="shared" si="61"/>
        <v>0</v>
      </c>
      <c r="BF39" s="139">
        <f t="shared" si="61"/>
        <v>30.247368590926584</v>
      </c>
      <c r="BG39" s="120">
        <f>BG28</f>
        <v>1484.8003122791824</v>
      </c>
      <c r="BH39" s="165">
        <f>SUM(BC39:BF39)</f>
        <v>1484.8003122791822</v>
      </c>
      <c r="BI39" s="129">
        <f>BG39/BH39</f>
        <v>1.0000000000000002</v>
      </c>
      <c r="BK39" s="128"/>
      <c r="BL39" s="4" t="s">
        <v>14</v>
      </c>
      <c r="BM39" s="139">
        <f t="shared" ref="BM39:BP39" si="62">BM28*$BS28</f>
        <v>540.5011873854437</v>
      </c>
      <c r="BN39" s="139">
        <f t="shared" si="62"/>
        <v>1005.7768897897697</v>
      </c>
      <c r="BO39" s="139">
        <f t="shared" si="62"/>
        <v>0</v>
      </c>
      <c r="BP39" s="139">
        <f t="shared" si="62"/>
        <v>31.930873696458768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1755.3723911278062</v>
      </c>
      <c r="F41" s="165">
        <f>SUM(F36:F39)</f>
        <v>1527.8656595774664</v>
      </c>
      <c r="G41" s="165">
        <f>SUM(G36:G39)</f>
        <v>1394.090616075898</v>
      </c>
      <c r="H41" s="165">
        <f>SUM(H36:H39)</f>
        <v>1584.6713332188294</v>
      </c>
      <c r="K41" s="129"/>
      <c r="M41" s="128"/>
      <c r="N41" s="120" t="s">
        <v>195</v>
      </c>
      <c r="O41" s="165">
        <f>SUM(O36:O39)</f>
        <v>1216.937922263475</v>
      </c>
      <c r="P41" s="165">
        <f>SUM(P36:P39)</f>
        <v>1471.3216278509954</v>
      </c>
      <c r="Q41" s="165">
        <f>SUM(Q36:Q39)</f>
        <v>2046.5920675862999</v>
      </c>
      <c r="R41" s="165">
        <f>SUM(R36:R39)</f>
        <v>1924.3581873764326</v>
      </c>
      <c r="U41" s="129"/>
      <c r="W41" s="128"/>
      <c r="X41" s="120" t="s">
        <v>195</v>
      </c>
      <c r="Y41" s="165">
        <f>SUM(Y36:Y39)</f>
        <v>1292.482034551077</v>
      </c>
      <c r="Z41" s="165">
        <f>SUM(Z36:Z39)</f>
        <v>1559.3185157329319</v>
      </c>
      <c r="AA41" s="165">
        <f>SUM(AA36:AA39)</f>
        <v>2182.4241647787098</v>
      </c>
      <c r="AB41" s="165">
        <f>SUM(AB36:AB39)</f>
        <v>2052.4103743585924</v>
      </c>
      <c r="AE41" s="129"/>
      <c r="AG41" s="128"/>
      <c r="AH41" s="120" t="s">
        <v>195</v>
      </c>
      <c r="AI41" s="165">
        <f>SUM(AI36:AI39)</f>
        <v>1372.1056289879077</v>
      </c>
      <c r="AJ41" s="165">
        <f>SUM(AJ36:AJ39)</f>
        <v>1655.6923214107892</v>
      </c>
      <c r="AK41" s="165">
        <f>SUM(AK36:AK39)</f>
        <v>2327.4652735464165</v>
      </c>
      <c r="AL41" s="165">
        <f>SUM(AL36:AL39)</f>
        <v>2191.3231907277914</v>
      </c>
      <c r="AO41" s="129"/>
      <c r="AQ41" s="128"/>
      <c r="AR41" s="120" t="s">
        <v>195</v>
      </c>
      <c r="AS41" s="165">
        <f>SUM(AS36:AS39)</f>
        <v>1458.7894772358795</v>
      </c>
      <c r="AT41" s="165">
        <f>SUM(AT36:AT39)</f>
        <v>1758.4593581627801</v>
      </c>
      <c r="AU41" s="165">
        <f>SUM(AU36:AU39)</f>
        <v>2484.003105794613</v>
      </c>
      <c r="AV41" s="165">
        <f>SUM(AV36:AV39)</f>
        <v>2340.2997152963499</v>
      </c>
      <c r="AY41" s="129"/>
      <c r="BA41" s="128"/>
      <c r="BB41" s="120" t="s">
        <v>195</v>
      </c>
      <c r="BC41" s="165">
        <f>SUM(BC36:BC39)</f>
        <v>1552.1688440718126</v>
      </c>
      <c r="BD41" s="165">
        <f>SUM(BD36:BD39)</f>
        <v>1869.0041561428934</v>
      </c>
      <c r="BE41" s="165">
        <f>SUM(BE36:BE39)</f>
        <v>2652.3682737545028</v>
      </c>
      <c r="BF41" s="165">
        <f>SUM(BF36:BF39)</f>
        <v>2500.6683700741928</v>
      </c>
      <c r="BI41" s="129"/>
      <c r="BK41" s="128"/>
      <c r="BL41" s="120" t="s">
        <v>195</v>
      </c>
      <c r="BM41" s="165">
        <f>SUM(BM36:BM39)</f>
        <v>1652.7614846583624</v>
      </c>
      <c r="BN41" s="165">
        <f>SUM(BN36:BN39)</f>
        <v>1987.921370275662</v>
      </c>
      <c r="BO41" s="165">
        <f>SUM(BO36:BO39)</f>
        <v>2833.4589269524545</v>
      </c>
      <c r="BP41" s="165">
        <f>SUM(BP36:BP39)</f>
        <v>2673.3030684795108</v>
      </c>
      <c r="BS41" s="129"/>
    </row>
    <row r="42" spans="3:71" x14ac:dyDescent="0.3">
      <c r="C42" s="128"/>
      <c r="D42" s="120" t="s">
        <v>194</v>
      </c>
      <c r="E42" s="120">
        <f>E40/E41</f>
        <v>1.1678433649528344</v>
      </c>
      <c r="F42" s="120">
        <f>F40/F41</f>
        <v>1.3417410013436197</v>
      </c>
      <c r="G42" s="120">
        <f>G40/G41</f>
        <v>0.75604841453334726</v>
      </c>
      <c r="H42" s="120">
        <f>H40/H41</f>
        <v>0.69919861410592876</v>
      </c>
      <c r="K42" s="129"/>
      <c r="M42" s="128"/>
      <c r="N42" s="120" t="s">
        <v>194</v>
      </c>
      <c r="O42" s="120">
        <f>O40/O41</f>
        <v>1.091273745904709</v>
      </c>
      <c r="P42" s="120">
        <f>P40/P41</f>
        <v>1.1271878117135914</v>
      </c>
      <c r="Q42" s="120">
        <f>Q40/Q41</f>
        <v>0.9370753764894999</v>
      </c>
      <c r="R42" s="120">
        <f>R40/R41</f>
        <v>0.91195629449303683</v>
      </c>
      <c r="U42" s="129"/>
      <c r="W42" s="128"/>
      <c r="X42" s="120" t="s">
        <v>194</v>
      </c>
      <c r="Y42" s="120">
        <f>Y40/Y41</f>
        <v>1.0274900303919658</v>
      </c>
      <c r="Z42" s="120">
        <f>Z40/Z41</f>
        <v>1.0635773187395987</v>
      </c>
      <c r="AA42" s="120">
        <f>AA40/AA41</f>
        <v>0.87875265642887312</v>
      </c>
      <c r="AB42" s="120">
        <f>AB40/AB41</f>
        <v>0.85505831765520557</v>
      </c>
      <c r="AE42" s="129"/>
      <c r="AG42" s="128"/>
      <c r="AH42" s="120" t="s">
        <v>194</v>
      </c>
      <c r="AI42" s="120">
        <f>AI40/AI41</f>
        <v>1.0955419019309016</v>
      </c>
      <c r="AJ42" s="120">
        <f>AJ40/AJ41</f>
        <v>1.1365284816686272</v>
      </c>
      <c r="AK42" s="120">
        <f>AK40/AK41</f>
        <v>0.93323364534334041</v>
      </c>
      <c r="AL42" s="120">
        <f>AL40/AL41</f>
        <v>0.90793399661664886</v>
      </c>
      <c r="AO42" s="129"/>
      <c r="AQ42" s="128"/>
      <c r="AR42" s="120" t="s">
        <v>194</v>
      </c>
      <c r="AS42" s="120">
        <f>AS40/AS41</f>
        <v>1.097546271612392</v>
      </c>
      <c r="AT42" s="120">
        <f>AT40/AT41</f>
        <v>1.1410053298812814</v>
      </c>
      <c r="AU42" s="120">
        <f>AU40/AU41</f>
        <v>0.93142267496342701</v>
      </c>
      <c r="AV42" s="120">
        <f>AV40/AV41</f>
        <v>0.90603539938193811</v>
      </c>
      <c r="AY42" s="129"/>
      <c r="BA42" s="128"/>
      <c r="BB42" s="120" t="s">
        <v>194</v>
      </c>
      <c r="BC42" s="120">
        <f>BC40/BC41</f>
        <v>1.0994667371420228</v>
      </c>
      <c r="BD42" s="120">
        <f>BD40/BD41</f>
        <v>1.1453514768046635</v>
      </c>
      <c r="BE42" s="120">
        <f>BE40/BE41</f>
        <v>0.92968193066693616</v>
      </c>
      <c r="BF42" s="120">
        <f>BF40/BF41</f>
        <v>0.90420870221789751</v>
      </c>
      <c r="BI42" s="129"/>
      <c r="BK42" s="128"/>
      <c r="BL42" s="120" t="s">
        <v>194</v>
      </c>
      <c r="BM42" s="120">
        <f>BM40/BM41</f>
        <v>1.1679594703278937</v>
      </c>
      <c r="BN42" s="120">
        <f>BN40/BN41</f>
        <v>1.2191413926348693</v>
      </c>
      <c r="BO42" s="120">
        <f>BO40/BO41</f>
        <v>0.98417453729608251</v>
      </c>
      <c r="BP42" s="120">
        <f>BP40/BP41</f>
        <v>0.95707014145253777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1181.9421143515945</v>
      </c>
      <c r="F47" s="139">
        <f t="shared" ref="F47:H47" si="63">F36*F$42</f>
        <v>0</v>
      </c>
      <c r="G47" s="139">
        <f t="shared" si="63"/>
        <v>442.04636135529785</v>
      </c>
      <c r="H47" s="139">
        <f t="shared" si="63"/>
        <v>316.91007129565651</v>
      </c>
      <c r="I47" s="120">
        <f>I36</f>
        <v>2050</v>
      </c>
      <c r="J47" s="165">
        <f>SUM(E47:H47)</f>
        <v>1940.8985470025489</v>
      </c>
      <c r="K47" s="129">
        <f>I47/J47</f>
        <v>1.056211826819049</v>
      </c>
      <c r="L47" s="150"/>
      <c r="M47" s="128"/>
      <c r="N47" s="4" t="s">
        <v>11</v>
      </c>
      <c r="O47" s="139">
        <f>O36*O$42</f>
        <v>469.89941426934007</v>
      </c>
      <c r="P47" s="139">
        <f t="shared" ref="P47:R47" si="64">P36*P$42</f>
        <v>0</v>
      </c>
      <c r="Q47" s="139">
        <f t="shared" si="64"/>
        <v>979.25705452797524</v>
      </c>
      <c r="R47" s="139">
        <f t="shared" si="64"/>
        <v>648.52420145979897</v>
      </c>
      <c r="S47" s="120">
        <f>S36</f>
        <v>2186.7465511512801</v>
      </c>
      <c r="T47" s="165">
        <f>SUM(O47:R47)</f>
        <v>2097.6806702571143</v>
      </c>
      <c r="U47" s="129">
        <f>S47/T47</f>
        <v>1.0424592180101697</v>
      </c>
      <c r="W47" s="128"/>
      <c r="X47" s="4" t="s">
        <v>11</v>
      </c>
      <c r="Y47" s="139">
        <f>Y36*Y$42</f>
        <v>474.32858171200439</v>
      </c>
      <c r="Z47" s="139">
        <f t="shared" ref="Z47:AB47" si="65">Z36*Z$42</f>
        <v>0</v>
      </c>
      <c r="AA47" s="139">
        <f t="shared" si="65"/>
        <v>979.08596650262291</v>
      </c>
      <c r="AB47" s="139">
        <f t="shared" si="65"/>
        <v>648.24168828981817</v>
      </c>
      <c r="AC47" s="120">
        <f>AC36</f>
        <v>2333.9408020800124</v>
      </c>
      <c r="AD47" s="165">
        <f>SUM(Y47:AB47)</f>
        <v>2101.6562365044456</v>
      </c>
      <c r="AE47" s="129">
        <f>AC47/AD47</f>
        <v>1.1105245289600316</v>
      </c>
      <c r="AG47" s="128"/>
      <c r="AH47" s="4" t="s">
        <v>11</v>
      </c>
      <c r="AI47" s="139">
        <f>AI36*AI$42</f>
        <v>542.24191338651235</v>
      </c>
      <c r="AJ47" s="139">
        <f t="shared" ref="AJ47:AL47" si="66">AJ36*AJ$42</f>
        <v>0</v>
      </c>
      <c r="AK47" s="139">
        <f t="shared" si="66"/>
        <v>1108.8611340861059</v>
      </c>
      <c r="AL47" s="139">
        <f t="shared" si="66"/>
        <v>734.73512899424679</v>
      </c>
      <c r="AM47" s="120">
        <f>AM36</f>
        <v>2492.3840399622668</v>
      </c>
      <c r="AN47" s="165">
        <f>SUM(AI47:AL47)</f>
        <v>2385.8381764668652</v>
      </c>
      <c r="AO47" s="129">
        <f>AM47/AN47</f>
        <v>1.0446576237006917</v>
      </c>
      <c r="BA47" s="128"/>
      <c r="BB47" s="4" t="s">
        <v>11</v>
      </c>
      <c r="BC47" s="139">
        <f>BC36*BC$42</f>
        <v>626.65667760926306</v>
      </c>
      <c r="BD47" s="139">
        <f t="shared" ref="BD47:BF47" si="67">BD36*BD$42</f>
        <v>0</v>
      </c>
      <c r="BE47" s="139">
        <f t="shared" si="67"/>
        <v>1258.5426147824262</v>
      </c>
      <c r="BF47" s="139">
        <f t="shared" si="67"/>
        <v>834.43689977645386</v>
      </c>
      <c r="BG47" s="120">
        <f>BG36</f>
        <v>2846.535435076155</v>
      </c>
      <c r="BH47" s="165">
        <f>SUM(BC47:BF47)</f>
        <v>2719.6361921681428</v>
      </c>
      <c r="BI47" s="129">
        <f>BG47/BH47</f>
        <v>1.0466603743814888</v>
      </c>
      <c r="BK47" s="128"/>
      <c r="BL47" s="4" t="s">
        <v>11</v>
      </c>
      <c r="BM47" s="139">
        <f>BM36*BM$42</f>
        <v>714.79602313185705</v>
      </c>
      <c r="BN47" s="139">
        <f t="shared" ref="BN47:BP47" si="68">BN36*BN$42</f>
        <v>0</v>
      </c>
      <c r="BO47" s="139">
        <f t="shared" si="68"/>
        <v>1423.0867221278384</v>
      </c>
      <c r="BP47" s="139">
        <f t="shared" si="68"/>
        <v>943.86217347869615</v>
      </c>
      <c r="BQ47" s="120">
        <f>BQ36</f>
        <v>3044.1735794193137</v>
      </c>
      <c r="BR47" s="165">
        <f>SUM(BM47:BP47)</f>
        <v>3081.7449187383913</v>
      </c>
      <c r="BS47" s="129">
        <f>BQ47/BR47</f>
        <v>0.98780842012892534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166.37556124354055</v>
      </c>
      <c r="G48" s="139">
        <f t="shared" si="69"/>
        <v>605.47461896257664</v>
      </c>
      <c r="H48" s="139">
        <f t="shared" si="69"/>
        <v>786.70973491516179</v>
      </c>
      <c r="I48" s="120">
        <f>I37</f>
        <v>2050</v>
      </c>
      <c r="J48" s="165">
        <f>SUM(E48:H48)</f>
        <v>1558.5599151212791</v>
      </c>
      <c r="K48" s="129">
        <f>I48/J48</f>
        <v>1.3153167742290353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38.74034473084113</v>
      </c>
      <c r="Q48" s="139">
        <f t="shared" si="70"/>
        <v>903.10760284945923</v>
      </c>
      <c r="R48" s="139">
        <f t="shared" si="70"/>
        <v>1083.9751790173264</v>
      </c>
      <c r="S48" s="120">
        <f>S37</f>
        <v>2186.7465511512801</v>
      </c>
      <c r="T48" s="165">
        <f>SUM(O48:R48)</f>
        <v>2025.8231265976267</v>
      </c>
      <c r="U48" s="129">
        <f>S48/T48</f>
        <v>1.0794360684508151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39.332663070845186</v>
      </c>
      <c r="AA48" s="139">
        <f t="shared" si="71"/>
        <v>903.83714880484627</v>
      </c>
      <c r="AB48" s="139">
        <f t="shared" si="71"/>
        <v>1084.5677321692551</v>
      </c>
      <c r="AC48" s="120">
        <f>AC37</f>
        <v>2333.9408020800124</v>
      </c>
      <c r="AD48" s="165">
        <f>SUM(Y48:AB48)</f>
        <v>2027.7375440449466</v>
      </c>
      <c r="AE48" s="129">
        <f>AC48/AD48</f>
        <v>1.1510073426091669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45.336559139773641</v>
      </c>
      <c r="AK48" s="139">
        <f t="shared" si="72"/>
        <v>1024.3446084968216</v>
      </c>
      <c r="AL48" s="139">
        <f t="shared" si="72"/>
        <v>1230.1273931221422</v>
      </c>
      <c r="AM48" s="120">
        <f>AM37</f>
        <v>2492.3840399622668</v>
      </c>
      <c r="AN48" s="165">
        <f>SUM(AI48:AL48)</f>
        <v>2299.8085607587373</v>
      </c>
      <c r="AO48" s="129">
        <f>AM48/AN48</f>
        <v>1.0837354388923557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53.087292920829185</v>
      </c>
      <c r="BE48" s="139">
        <f t="shared" si="73"/>
        <v>1164.5203585043873</v>
      </c>
      <c r="BF48" s="139">
        <f t="shared" si="73"/>
        <v>1399.3392679065689</v>
      </c>
      <c r="BG48" s="120">
        <f>BG37</f>
        <v>2846.535435076155</v>
      </c>
      <c r="BH48" s="165">
        <f>SUM(BC48:BF48)</f>
        <v>2616.9469193317855</v>
      </c>
      <c r="BI48" s="129">
        <f>BG48/BH48</f>
        <v>1.0877314377484557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60.93275665350113</v>
      </c>
      <c r="BO48" s="139">
        <f t="shared" si="74"/>
        <v>1317.8302839160719</v>
      </c>
      <c r="BP48" s="139">
        <f t="shared" si="74"/>
        <v>1584.1162866111199</v>
      </c>
      <c r="BQ48" s="120">
        <f>BQ37</f>
        <v>3044.1735794193137</v>
      </c>
      <c r="BR48" s="165">
        <f>SUM(BM48:BP48)</f>
        <v>2962.8793271806931</v>
      </c>
      <c r="BS48" s="129">
        <f>BQ48/BR48</f>
        <v>1.0274375846133348</v>
      </c>
    </row>
    <row r="49" spans="3:71" x14ac:dyDescent="0.3">
      <c r="C49" s="128"/>
      <c r="D49" s="4" t="s">
        <v>13</v>
      </c>
      <c r="E49" s="139">
        <f t="shared" ref="E49:H49" si="75">E38*E$42</f>
        <v>422.45314670595855</v>
      </c>
      <c r="F49" s="139">
        <f t="shared" si="75"/>
        <v>917.33835084143527</v>
      </c>
      <c r="G49" s="139">
        <f t="shared" si="75"/>
        <v>6.4790196821255304</v>
      </c>
      <c r="H49" s="139">
        <f t="shared" si="75"/>
        <v>0</v>
      </c>
      <c r="I49" s="120">
        <f>I38</f>
        <v>1054</v>
      </c>
      <c r="J49" s="165">
        <f>SUM(E49:H49)</f>
        <v>1346.2705172295193</v>
      </c>
      <c r="K49" s="129">
        <f>I49/J49</f>
        <v>0.78290357436410274</v>
      </c>
      <c r="L49" s="150"/>
      <c r="M49" s="128"/>
      <c r="N49" s="4" t="s">
        <v>13</v>
      </c>
      <c r="O49" s="139">
        <f t="shared" ref="O49:R49" si="76">O38*O$42</f>
        <v>414.78293823686903</v>
      </c>
      <c r="P49" s="139">
        <f t="shared" si="76"/>
        <v>783.47017565602596</v>
      </c>
      <c r="Q49" s="139">
        <f t="shared" si="76"/>
        <v>35.446374876421636</v>
      </c>
      <c r="R49" s="139">
        <f t="shared" si="76"/>
        <v>0</v>
      </c>
      <c r="S49" s="120">
        <f>S38</f>
        <v>1112.9834646689119</v>
      </c>
      <c r="T49" s="165">
        <f>SUM(O49:R49)</f>
        <v>1233.6994887693168</v>
      </c>
      <c r="U49" s="129">
        <f>S49/T49</f>
        <v>0.90215119224793894</v>
      </c>
      <c r="W49" s="128"/>
      <c r="X49" s="4" t="s">
        <v>13</v>
      </c>
      <c r="Y49" s="139">
        <f t="shared" ref="Y49:AB49" si="77">Y38*Y$42</f>
        <v>412.16809553975793</v>
      </c>
      <c r="Z49" s="139">
        <f t="shared" si="77"/>
        <v>782.28475046776043</v>
      </c>
      <c r="AA49" s="139">
        <f t="shared" si="77"/>
        <v>34.887916946386788</v>
      </c>
      <c r="AB49" s="139">
        <f t="shared" si="77"/>
        <v>0</v>
      </c>
      <c r="AC49" s="120">
        <f>AC38</f>
        <v>1176.364579366546</v>
      </c>
      <c r="AD49" s="165">
        <f>SUM(Y49:AB49)</f>
        <v>1229.3407629539054</v>
      </c>
      <c r="AE49" s="129">
        <f>AC49/AD49</f>
        <v>0.95690683561157908</v>
      </c>
      <c r="AG49" s="128"/>
      <c r="AH49" s="4" t="s">
        <v>13</v>
      </c>
      <c r="AI49" s="139">
        <f t="shared" ref="AI49:AL49" si="78">AI38*AI$42</f>
        <v>463.44146159965766</v>
      </c>
      <c r="AJ49" s="139">
        <f t="shared" si="78"/>
        <v>886.27241065282647</v>
      </c>
      <c r="AK49" s="139">
        <f t="shared" si="78"/>
        <v>38.863159058829773</v>
      </c>
      <c r="AL49" s="139">
        <f t="shared" si="78"/>
        <v>0</v>
      </c>
      <c r="AM49" s="120">
        <f>AM38</f>
        <v>1244.4750082359867</v>
      </c>
      <c r="AN49" s="165">
        <f>SUM(AI49:AL49)</f>
        <v>1388.5770313113139</v>
      </c>
      <c r="AO49" s="129">
        <f>AM49/AN49</f>
        <v>0.89622324161646016</v>
      </c>
      <c r="BA49" s="128"/>
      <c r="BB49" s="4" t="s">
        <v>13</v>
      </c>
      <c r="BC49" s="139">
        <f t="shared" ref="BC49:BF49" si="79">BC38*BC$42</f>
        <v>519.64244043792053</v>
      </c>
      <c r="BD49" s="139">
        <f t="shared" si="79"/>
        <v>1005.245550098272</v>
      </c>
      <c r="BE49" s="139">
        <f t="shared" si="79"/>
        <v>42.795884297001628</v>
      </c>
      <c r="BF49" s="139">
        <f t="shared" si="79"/>
        <v>0</v>
      </c>
      <c r="BG49" s="120">
        <f>BG38</f>
        <v>1396.3384616119097</v>
      </c>
      <c r="BH49" s="165">
        <f>SUM(BC49:BF49)</f>
        <v>1567.6838748331941</v>
      </c>
      <c r="BI49" s="129">
        <f>BG49/BH49</f>
        <v>0.89070155279901952</v>
      </c>
      <c r="BK49" s="128"/>
      <c r="BL49" s="4" t="s">
        <v>13</v>
      </c>
      <c r="BM49" s="139">
        <f t="shared" ref="BM49:BP49" si="80">BM38*BM$42</f>
        <v>584.27892453776667</v>
      </c>
      <c r="BN49" s="139">
        <f t="shared" si="80"/>
        <v>1136.4402330547198</v>
      </c>
      <c r="BO49" s="139">
        <f t="shared" si="80"/>
        <v>47.701122336975622</v>
      </c>
      <c r="BP49" s="139">
        <f t="shared" si="80"/>
        <v>0</v>
      </c>
      <c r="BQ49" s="120">
        <f>BQ38</f>
        <v>1480.8887406556896</v>
      </c>
      <c r="BR49" s="165">
        <f>SUM(BM49:BP49)</f>
        <v>1768.4202799294621</v>
      </c>
      <c r="BS49" s="129">
        <f>BQ49/BR49</f>
        <v>0.83740768948587185</v>
      </c>
    </row>
    <row r="50" spans="3:71" x14ac:dyDescent="0.3">
      <c r="C50" s="128"/>
      <c r="D50" s="4" t="s">
        <v>14</v>
      </c>
      <c r="E50" s="139">
        <f t="shared" ref="E50:H50" si="81">E39*E$42</f>
        <v>445.60473894244694</v>
      </c>
      <c r="F50" s="139">
        <f t="shared" si="81"/>
        <v>966.28608791502415</v>
      </c>
      <c r="G50" s="139">
        <f t="shared" si="81"/>
        <v>0</v>
      </c>
      <c r="H50" s="139">
        <f t="shared" si="81"/>
        <v>4.380193789181698</v>
      </c>
      <c r="I50" s="120">
        <f>I39</f>
        <v>1108</v>
      </c>
      <c r="J50" s="165">
        <f>SUM(E50:H50)</f>
        <v>1416.2710206466527</v>
      </c>
      <c r="K50" s="129">
        <f>I50/J50</f>
        <v>0.78233613753820952</v>
      </c>
      <c r="L50" s="150"/>
      <c r="M50" s="128"/>
      <c r="N50" s="4" t="s">
        <v>14</v>
      </c>
      <c r="O50" s="139">
        <f t="shared" ref="O50:R50" si="82">O39*O$42</f>
        <v>443.33005245574702</v>
      </c>
      <c r="P50" s="139">
        <f t="shared" si="82"/>
        <v>836.24528563737556</v>
      </c>
      <c r="Q50" s="139">
        <f t="shared" si="82"/>
        <v>0</v>
      </c>
      <c r="R50" s="139">
        <f t="shared" si="82"/>
        <v>22.431181360023256</v>
      </c>
      <c r="S50" s="120">
        <f>S39</f>
        <v>1172.7332381057306</v>
      </c>
      <c r="T50" s="165">
        <f>SUM(O50:R50)</f>
        <v>1302.0065194531458</v>
      </c>
      <c r="U50" s="129">
        <f>S50/T50</f>
        <v>0.90071226263773929</v>
      </c>
      <c r="W50" s="128"/>
      <c r="X50" s="4" t="s">
        <v>14</v>
      </c>
      <c r="Y50" s="139">
        <f t="shared" ref="Y50:AB50" si="83">Y39*Y$42</f>
        <v>441.51572771019352</v>
      </c>
      <c r="Z50" s="139">
        <f t="shared" si="83"/>
        <v>836.83839248563686</v>
      </c>
      <c r="AA50" s="139">
        <f t="shared" si="83"/>
        <v>0</v>
      </c>
      <c r="AB50" s="139">
        <f t="shared" si="83"/>
        <v>22.12114137807519</v>
      </c>
      <c r="AC50" s="120">
        <f>AC39</f>
        <v>1242.3889058947407</v>
      </c>
      <c r="AD50" s="165">
        <f>SUM(Y50:AB50)</f>
        <v>1300.4752615739055</v>
      </c>
      <c r="AE50" s="129">
        <f>AC50/AD50</f>
        <v>0.95533451700660144</v>
      </c>
      <c r="AG50" s="128"/>
      <c r="AH50" s="4" t="s">
        <v>14</v>
      </c>
      <c r="AI50" s="139">
        <f t="shared" ref="AI50:AL50" si="84">AI39*AI$42</f>
        <v>497.51583544533838</v>
      </c>
      <c r="AJ50" s="139">
        <f t="shared" si="84"/>
        <v>950.13251037080875</v>
      </c>
      <c r="AK50" s="139">
        <f t="shared" si="84"/>
        <v>0</v>
      </c>
      <c r="AL50" s="139">
        <f t="shared" si="84"/>
        <v>24.714300319841726</v>
      </c>
      <c r="AM50" s="120">
        <f>AM39</f>
        <v>1317.3433265123847</v>
      </c>
      <c r="AN50" s="165">
        <f>SUM(AI50:AL50)</f>
        <v>1472.3626461359888</v>
      </c>
      <c r="AO50" s="129">
        <f>AM50/AN50</f>
        <v>0.89471390079717739</v>
      </c>
      <c r="BA50" s="128"/>
      <c r="BB50" s="4" t="s">
        <v>14</v>
      </c>
      <c r="BC50" s="139">
        <f t="shared" ref="BC50:BF50" si="85">BC39*BC$42</f>
        <v>560.25889643795722</v>
      </c>
      <c r="BD50" s="139">
        <f t="shared" si="85"/>
        <v>1082.3338273732159</v>
      </c>
      <c r="BE50" s="139">
        <f t="shared" si="85"/>
        <v>0</v>
      </c>
      <c r="BF50" s="139">
        <f t="shared" si="85"/>
        <v>27.349933899108123</v>
      </c>
      <c r="BG50" s="120">
        <f>BG39</f>
        <v>1484.8003122791824</v>
      </c>
      <c r="BH50" s="165">
        <f>SUM(BC50:BF50)</f>
        <v>1669.9426577102813</v>
      </c>
      <c r="BI50" s="129">
        <f>BG50/BH50</f>
        <v>0.88913251327745935</v>
      </c>
      <c r="BK50" s="128"/>
      <c r="BL50" s="4" t="s">
        <v>14</v>
      </c>
      <c r="BM50" s="139">
        <f t="shared" ref="BM50:BP50" si="86">BM39*BM$42</f>
        <v>631.28348053030049</v>
      </c>
      <c r="BN50" s="139">
        <f t="shared" si="86"/>
        <v>1226.1842380982673</v>
      </c>
      <c r="BO50" s="139">
        <f t="shared" si="86"/>
        <v>0</v>
      </c>
      <c r="BP50" s="139">
        <f t="shared" si="86"/>
        <v>30.560085805372911</v>
      </c>
      <c r="BQ50" s="120">
        <f>BQ39</f>
        <v>1578.2089508716722</v>
      </c>
      <c r="BR50" s="165">
        <f>SUM(BM50:BP50)</f>
        <v>1888.0278044339407</v>
      </c>
      <c r="BS50" s="129">
        <f>BQ50/BR50</f>
        <v>0.83590344758976853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1328.0124049619562</v>
      </c>
      <c r="P52" s="165">
        <f>SUM(P47:P50)</f>
        <v>1658.4558060242425</v>
      </c>
      <c r="Q52" s="165">
        <f>SUM(Q47:Q50)</f>
        <v>1917.8110322538562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1328.0124049619558</v>
      </c>
      <c r="Z52" s="165">
        <f>SUM(Z47:Z50)</f>
        <v>1658.4558060242425</v>
      </c>
      <c r="AA52" s="165">
        <f>SUM(AA47:AA50)</f>
        <v>1917.8110322538562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1503.1992104315084</v>
      </c>
      <c r="AJ52" s="165">
        <f>SUM(AJ47:AJ50)</f>
        <v>1881.7414801634088</v>
      </c>
      <c r="AK52" s="165">
        <f>SUM(AK47:AK50)</f>
        <v>2172.0689016417573</v>
      </c>
      <c r="AL52" s="165">
        <f>SUM(AL47:AL50)</f>
        <v>1989.5768224362305</v>
      </c>
      <c r="AO52" s="129"/>
      <c r="BA52" s="128"/>
      <c r="BB52" s="120" t="s">
        <v>195</v>
      </c>
      <c r="BC52" s="165">
        <f>SUM(BC47:BC50)</f>
        <v>1706.5580144851408</v>
      </c>
      <c r="BD52" s="165">
        <f>SUM(BD47:BD50)</f>
        <v>2140.666670392317</v>
      </c>
      <c r="BE52" s="165">
        <f>SUM(BE47:BE50)</f>
        <v>2465.8588575838153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2788.6181283808855</v>
      </c>
      <c r="BP52" s="165">
        <f>SUM(BP47:BP50)</f>
        <v>2558.5385458951891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0.99999999999999978</v>
      </c>
      <c r="P53" s="120">
        <f>P51/P52</f>
        <v>1</v>
      </c>
      <c r="Q53" s="120">
        <f>Q51/Q52</f>
        <v>0.99999999999999989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1.0000000000000002</v>
      </c>
      <c r="Z53" s="120">
        <f>Z51/Z52</f>
        <v>1</v>
      </c>
      <c r="AA53" s="120">
        <f>AA51/AA52</f>
        <v>0.99999999999999989</v>
      </c>
      <c r="AB53" s="120">
        <f>AB51/AB52</f>
        <v>1</v>
      </c>
      <c r="AE53" s="129"/>
      <c r="AG53" s="128"/>
      <c r="AH53" s="120" t="s">
        <v>194</v>
      </c>
      <c r="AI53" s="120">
        <f>AI51/AI52</f>
        <v>1.0000000000000002</v>
      </c>
      <c r="AJ53" s="120">
        <f>AJ51/AJ52</f>
        <v>1</v>
      </c>
      <c r="AK53" s="120">
        <f>AK51/AK52</f>
        <v>1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1.0000000000000002</v>
      </c>
      <c r="BD53" s="120">
        <f>BD51/BD52</f>
        <v>1</v>
      </c>
      <c r="BE53" s="120">
        <f>BE51/BE52</f>
        <v>0.99999999999999978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1.0000000000000002</v>
      </c>
      <c r="BP53" s="120">
        <f>BP51/BP52</f>
        <v>0.99999999999999978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1248.381239793667</v>
      </c>
      <c r="F58" s="139">
        <f t="shared" ref="F58:H58" si="87">F47*$K47</f>
        <v>0</v>
      </c>
      <c r="G58" s="139">
        <f t="shared" si="87"/>
        <v>466.89459486579261</v>
      </c>
      <c r="H58" s="139">
        <f t="shared" si="87"/>
        <v>334.72416534054042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489.85097594265301</v>
      </c>
      <c r="P58" s="139">
        <f t="shared" ref="P58:R58" si="88">P47*$U47</f>
        <v>0</v>
      </c>
      <c r="Q58" s="139">
        <f t="shared" si="88"/>
        <v>1020.8355432941752</v>
      </c>
      <c r="R58" s="139">
        <f t="shared" si="88"/>
        <v>676.06003191445177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566.45714870927031</v>
      </c>
      <c r="AJ58" s="139">
        <f t="shared" ref="AJ58:AL58" si="89">AJ47*$AO47</f>
        <v>0</v>
      </c>
      <c r="AK58" s="139">
        <f t="shared" si="89"/>
        <v>1158.3802373484455</v>
      </c>
      <c r="AL58" s="139">
        <f t="shared" si="89"/>
        <v>767.54665390455102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655.8967127951712</v>
      </c>
      <c r="BD58" s="139">
        <f t="shared" ref="BD58:BF58" si="90">BD47*$BI47</f>
        <v>0</v>
      </c>
      <c r="BE58" s="139">
        <f t="shared" si="90"/>
        <v>1317.2666843632321</v>
      </c>
      <c r="BF58" s="139">
        <f t="shared" si="90"/>
        <v>873.3720379177521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706.08153032431846</v>
      </c>
      <c r="BN58" s="139">
        <f t="shared" ref="BN58:BP58" si="91">BN47*$BS47</f>
        <v>0</v>
      </c>
      <c r="BO58" s="139">
        <f t="shared" si="91"/>
        <v>1405.7370466915511</v>
      </c>
      <c r="BP58" s="139">
        <f t="shared" si="91"/>
        <v>932.35500240344447</v>
      </c>
      <c r="BQ58" s="120">
        <f>BQ47</f>
        <v>3044.1735794193137</v>
      </c>
      <c r="BR58" s="165">
        <f>SUM(BM58:BP58)</f>
        <v>3044.1735794193141</v>
      </c>
      <c r="BS58" s="129">
        <f>BQ58/BR58</f>
        <v>0.99999999999999989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218.83656652539904</v>
      </c>
      <c r="G59" s="139">
        <f t="shared" si="92"/>
        <v>796.39092269141054</v>
      </c>
      <c r="H59" s="139">
        <f t="shared" si="92"/>
        <v>1034.77251078319</v>
      </c>
      <c r="I59" s="120">
        <f>I48</f>
        <v>2050</v>
      </c>
      <c r="J59" s="165">
        <f>SUM(E59:H59)</f>
        <v>2049.9999999999995</v>
      </c>
      <c r="K59" s="129">
        <f>I59/J59</f>
        <v>1.0000000000000002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41.817725406688396</v>
      </c>
      <c r="Q59" s="139">
        <f t="shared" si="93"/>
        <v>974.84692020786042</v>
      </c>
      <c r="R59" s="139">
        <f t="shared" si="93"/>
        <v>1170.0819055367313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49.132835817211827</v>
      </c>
      <c r="AK59" s="139">
        <f t="shared" si="94"/>
        <v>1110.1185538663212</v>
      </c>
      <c r="AL59" s="139">
        <f t="shared" si="94"/>
        <v>1333.132650278734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57.744717454946944</v>
      </c>
      <c r="BE59" s="139">
        <f t="shared" si="95"/>
        <v>1266.6854038433244</v>
      </c>
      <c r="BF59" s="139">
        <f t="shared" si="95"/>
        <v>1522.1053137778836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62.604604319905306</v>
      </c>
      <c r="BO59" s="139">
        <f t="shared" si="96"/>
        <v>1353.9883638370343</v>
      </c>
      <c r="BP59" s="139">
        <f t="shared" si="96"/>
        <v>1627.5806112623743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330.74007855745759</v>
      </c>
      <c r="F60" s="139">
        <f t="shared" si="97"/>
        <v>718.18747377503098</v>
      </c>
      <c r="G60" s="139">
        <f t="shared" si="97"/>
        <v>5.07244766751145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374.19692225449461</v>
      </c>
      <c r="P60" s="139">
        <f t="shared" si="98"/>
        <v>706.80855305878595</v>
      </c>
      <c r="Q60" s="139">
        <f t="shared" si="98"/>
        <v>31.97798935563117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415.3470090143154</v>
      </c>
      <c r="AJ60" s="139">
        <f t="shared" si="99"/>
        <v>794.29793283051072</v>
      </c>
      <c r="AK60" s="139">
        <f t="shared" si="99"/>
        <v>34.830066391160521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1244.4750082359865</v>
      </c>
      <c r="AO60" s="129">
        <f>AM60/AN60</f>
        <v>1.0000000000000002</v>
      </c>
      <c r="BA60" s="128"/>
      <c r="BB60" s="4" t="s">
        <v>13</v>
      </c>
      <c r="BC60" s="139">
        <f t="shared" ref="BC60:BF60" si="100">BC49*$BI49</f>
        <v>462.84632859832783</v>
      </c>
      <c r="BD60" s="139">
        <f t="shared" si="100"/>
        <v>895.37377241683544</v>
      </c>
      <c r="BE60" s="139">
        <f t="shared" si="100"/>
        <v>38.118360596746527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489.27966421246128</v>
      </c>
      <c r="BN60" s="139">
        <f t="shared" si="101"/>
        <v>951.66378980113859</v>
      </c>
      <c r="BO60" s="139">
        <f t="shared" si="101"/>
        <v>39.94528664208967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348.61269033295611</v>
      </c>
      <c r="F61" s="139">
        <f t="shared" si="102"/>
        <v>755.9605257763468</v>
      </c>
      <c r="G61" s="139">
        <f t="shared" si="102"/>
        <v>0</v>
      </c>
      <c r="H61" s="139">
        <f t="shared" si="102"/>
        <v>3.4267838906972639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399.31281464272354</v>
      </c>
      <c r="P61" s="139">
        <f t="shared" si="103"/>
        <v>753.21638334658314</v>
      </c>
      <c r="Q61" s="139">
        <f t="shared" si="103"/>
        <v>0</v>
      </c>
      <c r="R61" s="139">
        <f t="shared" si="103"/>
        <v>20.204040116424029</v>
      </c>
      <c r="S61" s="120">
        <f>S50</f>
        <v>1172.7332381057306</v>
      </c>
      <c r="T61" s="165">
        <f>SUM(O61:R61)</f>
        <v>1172.7332381057308</v>
      </c>
      <c r="U61" s="129">
        <f>S61/T61</f>
        <v>0.99999999999999978</v>
      </c>
      <c r="AG61" s="128"/>
      <c r="AH61" s="4" t="s">
        <v>14</v>
      </c>
      <c r="AI61" s="139">
        <f t="shared" ref="AI61:AL61" si="104">AI50*$AO50</f>
        <v>445.13433383966532</v>
      </c>
      <c r="AJ61" s="139">
        <f t="shared" si="104"/>
        <v>850.0967646280809</v>
      </c>
      <c r="AK61" s="139">
        <f t="shared" si="104"/>
        <v>0</v>
      </c>
      <c r="AL61" s="139">
        <f t="shared" si="104"/>
        <v>22.11222804463852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498.14440067593671</v>
      </c>
      <c r="BD61" s="139">
        <f t="shared" si="105"/>
        <v>962.33819613755929</v>
      </c>
      <c r="BE61" s="139">
        <f t="shared" si="105"/>
        <v>0</v>
      </c>
      <c r="BF61" s="139">
        <f t="shared" si="105"/>
        <v>24.317715465686387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527.69203778174665</v>
      </c>
      <c r="BN61" s="139">
        <f t="shared" si="106"/>
        <v>1024.9716320065752</v>
      </c>
      <c r="BO61" s="139">
        <f t="shared" si="106"/>
        <v>0</v>
      </c>
      <c r="BP61" s="139">
        <f t="shared" si="106"/>
        <v>25.545281083350364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1927.7340086840807</v>
      </c>
      <c r="F63" s="165">
        <f>SUM(F58:F61)</f>
        <v>1692.9845660767769</v>
      </c>
      <c r="G63" s="165">
        <f>SUM(G58:G61)</f>
        <v>1268.3579652247145</v>
      </c>
      <c r="H63" s="165">
        <f>SUM(H58:H61)</f>
        <v>1372.9234600144275</v>
      </c>
      <c r="K63" s="129"/>
      <c r="M63" s="128"/>
      <c r="N63" s="120" t="s">
        <v>195</v>
      </c>
      <c r="O63" s="165">
        <f>SUM(O58:O61)</f>
        <v>1263.3607128398712</v>
      </c>
      <c r="P63" s="165">
        <f>SUM(P58:P61)</f>
        <v>1501.8426618120575</v>
      </c>
      <c r="Q63" s="165">
        <f>SUM(Q58:Q61)</f>
        <v>2027.660452857667</v>
      </c>
      <c r="R63" s="165">
        <f>SUM(R58:R61)</f>
        <v>1866.345977567607</v>
      </c>
      <c r="U63" s="129"/>
      <c r="AG63" s="128"/>
      <c r="AH63" s="120" t="s">
        <v>195</v>
      </c>
      <c r="AI63" s="165">
        <f>SUM(AI58:AI61)</f>
        <v>1426.9384915632511</v>
      </c>
      <c r="AJ63" s="165">
        <f>SUM(AJ58:AJ61)</f>
        <v>1693.5275332758033</v>
      </c>
      <c r="AK63" s="165">
        <f>SUM(AK58:AK61)</f>
        <v>2303.3288576059272</v>
      </c>
      <c r="AL63" s="165">
        <f>SUM(AL58:AL61)</f>
        <v>2122.7915322279237</v>
      </c>
      <c r="AO63" s="129"/>
      <c r="BA63" s="128"/>
      <c r="BB63" s="120" t="s">
        <v>195</v>
      </c>
      <c r="BC63" s="165">
        <f>SUM(BC58:BC61)</f>
        <v>1616.8874420694356</v>
      </c>
      <c r="BD63" s="165">
        <f>SUM(BD58:BD61)</f>
        <v>1915.4566860093416</v>
      </c>
      <c r="BE63" s="165">
        <f>SUM(BE58:BE61)</f>
        <v>2622.070448803303</v>
      </c>
      <c r="BF63" s="165">
        <f>SUM(BF58:BF61)</f>
        <v>2419.7950671613221</v>
      </c>
      <c r="BI63" s="129"/>
      <c r="BK63" s="128"/>
      <c r="BL63" s="120" t="s">
        <v>195</v>
      </c>
      <c r="BM63" s="165">
        <f>SUM(BM58:BM61)</f>
        <v>1723.0532323185264</v>
      </c>
      <c r="BN63" s="165">
        <f>SUM(BN58:BN61)</f>
        <v>2039.2400261276191</v>
      </c>
      <c r="BO63" s="165">
        <f>SUM(BO58:BO61)</f>
        <v>2799.6706971706753</v>
      </c>
      <c r="BP63" s="165">
        <f>SUM(BP58:BP61)</f>
        <v>2585.4808947491692</v>
      </c>
      <c r="BS63" s="129"/>
    </row>
    <row r="64" spans="3:71" x14ac:dyDescent="0.3">
      <c r="C64" s="128"/>
      <c r="D64" s="120" t="s">
        <v>194</v>
      </c>
      <c r="E64" s="120">
        <f>E62/E63</f>
        <v>1.0634247208199543</v>
      </c>
      <c r="F64" s="120">
        <f>F62/F63</f>
        <v>1.2108793199163945</v>
      </c>
      <c r="G64" s="120">
        <f>G62/G63</f>
        <v>0.83099568804557733</v>
      </c>
      <c r="H64" s="120">
        <f>H62/H63</f>
        <v>0.80703697785771422</v>
      </c>
      <c r="K64" s="129"/>
      <c r="M64" s="128"/>
      <c r="N64" s="120" t="s">
        <v>194</v>
      </c>
      <c r="O64" s="120">
        <f>O62/O63</f>
        <v>1.0511743728176857</v>
      </c>
      <c r="P64" s="120">
        <f>P62/P63</f>
        <v>1.1042806601479962</v>
      </c>
      <c r="Q64" s="120">
        <f>Q62/Q63</f>
        <v>0.94582454845978003</v>
      </c>
      <c r="R64" s="120">
        <f>R62/R63</f>
        <v>0.94030291432049207</v>
      </c>
      <c r="U64" s="129"/>
      <c r="AG64" s="128"/>
      <c r="AH64" s="120" t="s">
        <v>194</v>
      </c>
      <c r="AI64" s="120">
        <f>AI62/AI63</f>
        <v>1.0534435922214922</v>
      </c>
      <c r="AJ64" s="120">
        <f>AJ62/AJ63</f>
        <v>1.1111372228614091</v>
      </c>
      <c r="AK64" s="120">
        <f>AK62/AK63</f>
        <v>0.94301293298578259</v>
      </c>
      <c r="AL64" s="120">
        <f>AL62/AL63</f>
        <v>0.93724550537853302</v>
      </c>
      <c r="AO64" s="129"/>
      <c r="BA64" s="128"/>
      <c r="BB64" s="120" t="s">
        <v>194</v>
      </c>
      <c r="BC64" s="120">
        <f>BC62/BC63</f>
        <v>1.0554587598880334</v>
      </c>
      <c r="BD64" s="120">
        <f>BD62/BD63</f>
        <v>1.1175750858935773</v>
      </c>
      <c r="BE64" s="120">
        <f>BE62/BE63</f>
        <v>0.94042433478826548</v>
      </c>
      <c r="BF64" s="120">
        <f>BF62/BF63</f>
        <v>0.93442875897530997</v>
      </c>
      <c r="BI64" s="129"/>
      <c r="BK64" s="128"/>
      <c r="BL64" s="120" t="s">
        <v>194</v>
      </c>
      <c r="BM64" s="120">
        <f>BM62/BM63</f>
        <v>1.1203127053726887</v>
      </c>
      <c r="BN64" s="120">
        <f>BN62/BN63</f>
        <v>1.1884609936813872</v>
      </c>
      <c r="BO64" s="120">
        <f>BO62/BO63</f>
        <v>0.9960521897089688</v>
      </c>
      <c r="BP64" s="120">
        <f>BP62/BP63</f>
        <v>0.98957936648895861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1327.5594714044487</v>
      </c>
      <c r="F69" s="139">
        <f t="shared" ref="F69:H69" si="107">F58*F$64</f>
        <v>0</v>
      </c>
      <c r="G69" s="139">
        <f t="shared" si="107"/>
        <v>387.98739510526042</v>
      </c>
      <c r="H69" s="139">
        <f t="shared" si="107"/>
        <v>270.1347788123756</v>
      </c>
      <c r="I69" s="120">
        <f>I58</f>
        <v>2050</v>
      </c>
      <c r="J69" s="165">
        <f>SUM(E69:H69)</f>
        <v>1985.6816453220847</v>
      </c>
      <c r="K69" s="129">
        <f>I69/J69</f>
        <v>1.0323910707587181</v>
      </c>
      <c r="M69" s="128"/>
      <c r="N69" s="4" t="s">
        <v>11</v>
      </c>
      <c r="O69" s="139">
        <f>O58*O$64</f>
        <v>514.91879241064953</v>
      </c>
      <c r="P69" s="139">
        <f t="shared" ref="P69:R69" si="108">P58*P$64</f>
        <v>0</v>
      </c>
      <c r="Q69" s="139">
        <f t="shared" si="108"/>
        <v>965.53131678790749</v>
      </c>
      <c r="R69" s="139">
        <f t="shared" si="108"/>
        <v>635.70121826476384</v>
      </c>
      <c r="S69" s="120">
        <f>S58</f>
        <v>2186.7465511512801</v>
      </c>
      <c r="T69" s="165">
        <f>SUM(O69:R69)</f>
        <v>2116.1513274633207</v>
      </c>
      <c r="U69" s="129">
        <f>S69/T69</f>
        <v>1.0333601963015489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264.98467284711398</v>
      </c>
      <c r="G70" s="139">
        <f t="shared" si="109"/>
        <v>661.79742275520084</v>
      </c>
      <c r="H70" s="139">
        <f t="shared" si="109"/>
        <v>835.09967987270466</v>
      </c>
      <c r="I70" s="120">
        <f>I59</f>
        <v>2050</v>
      </c>
      <c r="J70" s="165">
        <f>SUM(E70:H70)</f>
        <v>1761.8817754750194</v>
      </c>
      <c r="K70" s="129">
        <f>I70/J70</f>
        <v>1.1635286933184272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46.178505417985498</v>
      </c>
      <c r="Q70" s="139">
        <f t="shared" si="110"/>
        <v>922.03414812300684</v>
      </c>
      <c r="R70" s="139">
        <f t="shared" si="110"/>
        <v>1100.2314257698631</v>
      </c>
      <c r="S70" s="120">
        <f>S59</f>
        <v>2186.7465511512801</v>
      </c>
      <c r="T70" s="165">
        <f>SUM(O70:R70)</f>
        <v>2068.4440793108556</v>
      </c>
      <c r="U70" s="129">
        <f>S70/T70</f>
        <v>1.0571939425502088</v>
      </c>
    </row>
    <row r="71" spans="3:21" x14ac:dyDescent="0.3">
      <c r="C71" s="128"/>
      <c r="D71" s="4" t="s">
        <v>13</v>
      </c>
      <c r="E71" s="139">
        <f t="shared" ref="E71:H71" si="111">E60*E$64</f>
        <v>351.71717570393412</v>
      </c>
      <c r="F71" s="139">
        <f t="shared" si="111"/>
        <v>869.63835981718296</v>
      </c>
      <c r="G71" s="139">
        <f t="shared" si="111"/>
        <v>4.2151821395388609</v>
      </c>
      <c r="H71" s="139">
        <f t="shared" si="111"/>
        <v>0</v>
      </c>
      <c r="I71" s="120">
        <f>I60</f>
        <v>1054</v>
      </c>
      <c r="J71" s="165">
        <f>SUM(E71:H71)</f>
        <v>1225.5707176606559</v>
      </c>
      <c r="K71" s="129">
        <f>I71/J71</f>
        <v>0.86000749268214682</v>
      </c>
      <c r="M71" s="128"/>
      <c r="N71" s="4" t="s">
        <v>13</v>
      </c>
      <c r="O71" s="139">
        <f t="shared" ref="O71:R71" si="112">O60*O$64</f>
        <v>393.34621506117668</v>
      </c>
      <c r="P71" s="139">
        <f t="shared" si="112"/>
        <v>780.51501557000608</v>
      </c>
      <c r="Q71" s="139">
        <f t="shared" si="112"/>
        <v>30.245567342941502</v>
      </c>
      <c r="R71" s="139">
        <f t="shared" si="112"/>
        <v>0</v>
      </c>
      <c r="S71" s="120">
        <f>S60</f>
        <v>1112.9834646689119</v>
      </c>
      <c r="T71" s="165">
        <f>SUM(O71:R71)</f>
        <v>1204.1067979741242</v>
      </c>
      <c r="U71" s="129">
        <f>S71/T71</f>
        <v>0.92432288111110683</v>
      </c>
    </row>
    <row r="72" spans="3:21" x14ac:dyDescent="0.3">
      <c r="C72" s="128"/>
      <c r="D72" s="4" t="s">
        <v>14</v>
      </c>
      <c r="E72" s="139">
        <f t="shared" ref="E72:H72" si="113">E61*E$64</f>
        <v>370.72335289161703</v>
      </c>
      <c r="F72" s="139">
        <f t="shared" si="113"/>
        <v>915.37696733570283</v>
      </c>
      <c r="G72" s="139">
        <f t="shared" si="113"/>
        <v>0</v>
      </c>
      <c r="H72" s="139">
        <f t="shared" si="113"/>
        <v>2.7655413149198194</v>
      </c>
      <c r="I72" s="120">
        <f>I61</f>
        <v>1108</v>
      </c>
      <c r="J72" s="165">
        <f>SUM(E72:H72)</f>
        <v>1288.8658615422396</v>
      </c>
      <c r="K72" s="129">
        <f>I72/J72</f>
        <v>0.85967053132603111</v>
      </c>
      <c r="M72" s="128"/>
      <c r="N72" s="4" t="s">
        <v>14</v>
      </c>
      <c r="O72" s="139">
        <f t="shared" ref="O72:R72" si="114">O61*O$64</f>
        <v>419.74739749012969</v>
      </c>
      <c r="P72" s="139">
        <f t="shared" si="114"/>
        <v>831.762285036251</v>
      </c>
      <c r="Q72" s="139">
        <f t="shared" si="114"/>
        <v>0</v>
      </c>
      <c r="R72" s="139">
        <f t="shared" si="114"/>
        <v>18.997917802521648</v>
      </c>
      <c r="S72" s="120">
        <f>S61</f>
        <v>1172.7332381057306</v>
      </c>
      <c r="T72" s="165">
        <f>SUM(O72:R72)</f>
        <v>1270.5076003289023</v>
      </c>
      <c r="U72" s="129">
        <f>S72/T72</f>
        <v>0.92304307176292344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1054.0000000000002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1917.8110322538557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0.99999999999999978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1.0000000000000002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1370.5605441791165</v>
      </c>
      <c r="F80" s="139">
        <f t="shared" ref="F80:H80" si="115">F69*$K69</f>
        <v>0</v>
      </c>
      <c r="G80" s="139">
        <f t="shared" si="115"/>
        <v>400.55472227360559</v>
      </c>
      <c r="H80" s="139">
        <f t="shared" si="115"/>
        <v>278.8847335472779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532.09658440482531</v>
      </c>
      <c r="P80" s="139">
        <f t="shared" ref="P80:R80" si="116">P69*$U69</f>
        <v>0</v>
      </c>
      <c r="Q80" s="139">
        <f t="shared" si="116"/>
        <v>997.74163105124501</v>
      </c>
      <c r="R80" s="139">
        <f t="shared" si="116"/>
        <v>656.9083356952101</v>
      </c>
      <c r="S80" s="120">
        <f>S69</f>
        <v>2186.7465511512801</v>
      </c>
      <c r="T80" s="165">
        <f>SUM(O80:R80)</f>
        <v>2186.7465511512805</v>
      </c>
      <c r="U80" s="129">
        <f>S80/T80</f>
        <v>0.99999999999999978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308.31727014721343</v>
      </c>
      <c r="G81" s="139">
        <f t="shared" si="117"/>
        <v>770.02029053986166</v>
      </c>
      <c r="H81" s="139">
        <f t="shared" si="117"/>
        <v>971.6624393129249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48.819636203916268</v>
      </c>
      <c r="Q81" s="139">
        <f t="shared" si="118"/>
        <v>974.76891622008486</v>
      </c>
      <c r="R81" s="139">
        <f t="shared" si="118"/>
        <v>1163.1579987272789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302.47940641038645</v>
      </c>
      <c r="F82" s="139">
        <f t="shared" si="119"/>
        <v>747.8955053665901</v>
      </c>
      <c r="G82" s="139">
        <f t="shared" si="119"/>
        <v>3.6250882230233827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363.57890677949587</v>
      </c>
      <c r="P82" s="139">
        <f t="shared" si="120"/>
        <v>721.44788794214844</v>
      </c>
      <c r="Q82" s="139">
        <f t="shared" si="120"/>
        <v>27.956669947267695</v>
      </c>
      <c r="R82" s="139">
        <f t="shared" si="120"/>
        <v>0</v>
      </c>
      <c r="S82" s="120">
        <f>S71</f>
        <v>1112.9834646689119</v>
      </c>
      <c r="T82" s="165">
        <f>SUM(O82:R82)</f>
        <v>1112.9834646689121</v>
      </c>
      <c r="U82" s="129">
        <f>S82/T82</f>
        <v>0.99999999999999978</v>
      </c>
    </row>
    <row r="83" spans="3:21" x14ac:dyDescent="0.3">
      <c r="C83" s="128"/>
      <c r="D83" s="4" t="s">
        <v>14</v>
      </c>
      <c r="E83" s="139">
        <f t="shared" ref="E83:H83" si="121">E72*$K72</f>
        <v>318.69994175530417</v>
      </c>
      <c r="F83" s="139">
        <f t="shared" si="121"/>
        <v>786.92260387309466</v>
      </c>
      <c r="G83" s="139">
        <f t="shared" si="121"/>
        <v>0</v>
      </c>
      <c r="H83" s="139">
        <f t="shared" si="121"/>
        <v>2.3774543716012118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387.44492714378214</v>
      </c>
      <c r="P83" s="139">
        <f t="shared" si="122"/>
        <v>767.75241455640946</v>
      </c>
      <c r="Q83" s="139">
        <f t="shared" si="122"/>
        <v>0</v>
      </c>
      <c r="R83" s="139">
        <f t="shared" si="122"/>
        <v>17.535896405539109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1991.7398923448072</v>
      </c>
      <c r="F85" s="165">
        <f>SUM(F80:F83)</f>
        <v>1843.1353793868982</v>
      </c>
      <c r="G85" s="165">
        <f>SUM(G80:G83)</f>
        <v>1174.2001010364907</v>
      </c>
      <c r="H85" s="165">
        <f>SUM(H80:H83)</f>
        <v>1252.9246272318042</v>
      </c>
      <c r="K85" s="129"/>
      <c r="M85" s="128"/>
      <c r="N85" s="120" t="s">
        <v>195</v>
      </c>
      <c r="O85" s="165">
        <f>SUM(O80:O83)</f>
        <v>1283.1204183281034</v>
      </c>
      <c r="P85" s="165">
        <f>SUM(P80:P83)</f>
        <v>1538.0199387024741</v>
      </c>
      <c r="Q85" s="165">
        <f>SUM(Q80:Q83)</f>
        <v>2000.4672172185976</v>
      </c>
      <c r="R85" s="165">
        <f>SUM(R80:R83)</f>
        <v>1837.602230828028</v>
      </c>
      <c r="U85" s="129"/>
    </row>
    <row r="86" spans="3:21" x14ac:dyDescent="0.3">
      <c r="C86" s="128"/>
      <c r="D86" s="120" t="s">
        <v>194</v>
      </c>
      <c r="E86" s="120">
        <f>E84/E85</f>
        <v>1.0292508614599294</v>
      </c>
      <c r="F86" s="120">
        <f>F84/F85</f>
        <v>1.1122351743266485</v>
      </c>
      <c r="G86" s="120">
        <f>G84/G85</f>
        <v>0.89763235335239067</v>
      </c>
      <c r="H86" s="120">
        <f>H84/H85</f>
        <v>0.88433092934568713</v>
      </c>
      <c r="K86" s="129"/>
      <c r="M86" s="128"/>
      <c r="N86" s="120" t="s">
        <v>194</v>
      </c>
      <c r="O86" s="120">
        <f>O84/O85</f>
        <v>1.0349865733508836</v>
      </c>
      <c r="P86" s="120">
        <f>P84/P85</f>
        <v>1.0783057906410318</v>
      </c>
      <c r="Q86" s="120">
        <f>Q84/Q85</f>
        <v>0.95868155986096848</v>
      </c>
      <c r="R86" s="120">
        <f>R84/R85</f>
        <v>0.95501111850869524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1410.6506207793452</v>
      </c>
      <c r="F91" s="139">
        <f t="shared" ref="F91:H91" si="123">F80*F$86</f>
        <v>0</v>
      </c>
      <c r="G91" s="139">
        <f t="shared" si="123"/>
        <v>359.55087800086983</v>
      </c>
      <c r="H91" s="139">
        <f t="shared" si="123"/>
        <v>246.62639559818859</v>
      </c>
      <c r="I91" s="120">
        <f>I80</f>
        <v>2050</v>
      </c>
      <c r="J91" s="165">
        <f>SUM(E91:H91)</f>
        <v>2016.8278943784035</v>
      </c>
      <c r="K91" s="129">
        <f>I91/J91</f>
        <v>1.0164476630425723</v>
      </c>
      <c r="M91" s="128"/>
      <c r="N91" s="4" t="s">
        <v>11</v>
      </c>
      <c r="O91" s="139">
        <f>O80*O$86</f>
        <v>550.7128205848594</v>
      </c>
      <c r="P91" s="139">
        <f t="shared" ref="P91:R91" si="124">P80*P$86</f>
        <v>0</v>
      </c>
      <c r="Q91" s="139">
        <f t="shared" si="124"/>
        <v>956.51650319443445</v>
      </c>
      <c r="R91" s="139">
        <f t="shared" si="124"/>
        <v>627.3547644299681</v>
      </c>
      <c r="S91" s="120">
        <f>S80</f>
        <v>2186.7465511512801</v>
      </c>
      <c r="T91" s="165">
        <f>SUM(O91:R91)</f>
        <v>2134.5840882092616</v>
      </c>
      <c r="U91" s="129">
        <f>S91/T91</f>
        <v>1.0244368274035895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342.92131271010231</v>
      </c>
      <c r="G92" s="139">
        <f t="shared" si="125"/>
        <v>691.19512552638764</v>
      </c>
      <c r="H92" s="139">
        <f t="shared" si="125"/>
        <v>859.27114796789624</v>
      </c>
      <c r="I92" s="120">
        <f>I81</f>
        <v>2050</v>
      </c>
      <c r="J92" s="165">
        <f>SUM(E92:H92)</f>
        <v>1893.3875862043863</v>
      </c>
      <c r="K92" s="129">
        <f>I92/J92</f>
        <v>1.0827154540025108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52.642496415671474</v>
      </c>
      <c r="Q92" s="139">
        <f t="shared" si="126"/>
        <v>934.49298510585663</v>
      </c>
      <c r="R92" s="139">
        <f t="shared" si="126"/>
        <v>1110.8288213668741</v>
      </c>
      <c r="S92" s="120">
        <f>S81</f>
        <v>2186.7465511512801</v>
      </c>
      <c r="T92" s="165">
        <f>SUM(O92:R92)</f>
        <v>2097.964302888402</v>
      </c>
      <c r="U92" s="129">
        <f>S92/T92</f>
        <v>1.0423182835573732</v>
      </c>
    </row>
    <row r="93" spans="3:21" x14ac:dyDescent="0.3">
      <c r="C93" s="128"/>
      <c r="D93" s="4" t="s">
        <v>13</v>
      </c>
      <c r="E93" s="139">
        <f t="shared" ref="E93:H93" si="127">E82*E$86</f>
        <v>311.32718962177836</v>
      </c>
      <c r="F93" s="139">
        <f t="shared" si="127"/>
        <v>831.83568778952622</v>
      </c>
      <c r="G93" s="139">
        <f t="shared" si="127"/>
        <v>3.2539964727425152</v>
      </c>
      <c r="H93" s="139">
        <f t="shared" si="127"/>
        <v>0</v>
      </c>
      <c r="I93" s="120">
        <f>I82</f>
        <v>1054</v>
      </c>
      <c r="J93" s="165">
        <f>SUM(E93:H93)</f>
        <v>1146.4168738840472</v>
      </c>
      <c r="K93" s="129">
        <f>I93/J93</f>
        <v>0.91938632796729525</v>
      </c>
      <c r="M93" s="128"/>
      <c r="N93" s="4" t="s">
        <v>13</v>
      </c>
      <c r="O93" s="139">
        <f t="shared" ref="O93:R93" si="128">O82*O$86</f>
        <v>376.29928687037079</v>
      </c>
      <c r="P93" s="139">
        <f t="shared" si="128"/>
        <v>777.94143521376088</v>
      </c>
      <c r="Q93" s="139">
        <f t="shared" si="128"/>
        <v>26.801543953564853</v>
      </c>
      <c r="R93" s="139">
        <f t="shared" si="128"/>
        <v>0</v>
      </c>
      <c r="S93" s="120">
        <f>S82</f>
        <v>1112.9834646689119</v>
      </c>
      <c r="T93" s="165">
        <f>SUM(O93:R93)</f>
        <v>1181.0422660376964</v>
      </c>
      <c r="U93" s="129">
        <f>S93/T93</f>
        <v>0.94237394941239783</v>
      </c>
    </row>
    <row r="94" spans="3:21" x14ac:dyDescent="0.3">
      <c r="C94" s="128"/>
      <c r="D94" s="4" t="s">
        <v>14</v>
      </c>
      <c r="E94" s="139">
        <f t="shared" ref="E94:H94" si="129">E83*E$86</f>
        <v>328.02218959887614</v>
      </c>
      <c r="F94" s="139">
        <f t="shared" si="129"/>
        <v>875.24299950037164</v>
      </c>
      <c r="G94" s="139">
        <f t="shared" si="129"/>
        <v>0</v>
      </c>
      <c r="H94" s="139">
        <f t="shared" si="129"/>
        <v>2.1024564339150662</v>
      </c>
      <c r="I94" s="120">
        <f>I83</f>
        <v>1108</v>
      </c>
      <c r="J94" s="165">
        <f>SUM(E94:H94)</f>
        <v>1205.3676455331629</v>
      </c>
      <c r="K94" s="129">
        <f>I94/J94</f>
        <v>0.91922162014719178</v>
      </c>
      <c r="M94" s="128"/>
      <c r="N94" s="4" t="s">
        <v>14</v>
      </c>
      <c r="O94" s="139">
        <f t="shared" ref="O94:R94" si="130">O83*O$86</f>
        <v>401.00029750672581</v>
      </c>
      <c r="P94" s="139">
        <f t="shared" si="130"/>
        <v>827.87187439481033</v>
      </c>
      <c r="Q94" s="139">
        <f t="shared" si="130"/>
        <v>0</v>
      </c>
      <c r="R94" s="139">
        <f t="shared" si="130"/>
        <v>16.746976040306514</v>
      </c>
      <c r="S94" s="120">
        <f>S83</f>
        <v>1172.7332381057306</v>
      </c>
      <c r="T94" s="165">
        <f>SUM(O94:R94)</f>
        <v>1245.6191479418426</v>
      </c>
      <c r="U94" s="129">
        <f>S94/T94</f>
        <v>0.94148619988979565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1433.8525268607193</v>
      </c>
      <c r="F102" s="139">
        <f t="shared" ref="F102:H102" si="131">F91*$K91</f>
        <v>0</v>
      </c>
      <c r="G102" s="139">
        <f t="shared" si="131"/>
        <v>365.46464968888915</v>
      </c>
      <c r="H102" s="139">
        <f t="shared" si="131"/>
        <v>250.68282345039174</v>
      </c>
      <c r="I102" s="120">
        <f>I91</f>
        <v>2050</v>
      </c>
      <c r="J102" s="165">
        <f>SUM(E102:H102)</f>
        <v>2050.0000000000005</v>
      </c>
      <c r="K102" s="129">
        <f>I102/J102</f>
        <v>0.99999999999999978</v>
      </c>
      <c r="M102" s="128"/>
      <c r="N102" s="4" t="s">
        <v>11</v>
      </c>
      <c r="O102" s="139">
        <f>O91*$U91</f>
        <v>564.17049473043562</v>
      </c>
      <c r="P102" s="139">
        <f t="shared" ref="P102:R102" si="132">P91*$U91</f>
        <v>0</v>
      </c>
      <c r="Q102" s="139">
        <f t="shared" si="132"/>
        <v>979.89073189168187</v>
      </c>
      <c r="R102" s="139">
        <f t="shared" si="132"/>
        <v>642.68532452916281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371.28620477805538</v>
      </c>
      <c r="G103" s="139">
        <f t="shared" si="133"/>
        <v>748.36764413862522</v>
      </c>
      <c r="H103" s="139">
        <f t="shared" si="133"/>
        <v>930.34615108331946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54.870236506157859</v>
      </c>
      <c r="Q103" s="139">
        <f t="shared" si="134"/>
        <v>974.03912423194242</v>
      </c>
      <c r="R103" s="139">
        <f t="shared" si="134"/>
        <v>1157.8371904131802</v>
      </c>
      <c r="S103" s="120">
        <f>S92</f>
        <v>2186.7465511512801</v>
      </c>
      <c r="T103" s="165">
        <f>SUM(O103:R103)</f>
        <v>2186.7465511512805</v>
      </c>
      <c r="U103" s="129">
        <f>S103/T103</f>
        <v>0.99999999999999978</v>
      </c>
    </row>
    <row r="104" spans="3:21" x14ac:dyDescent="0.3">
      <c r="C104" s="128"/>
      <c r="D104" s="4" t="s">
        <v>13</v>
      </c>
      <c r="E104" s="139">
        <f t="shared" ref="E104:H104" si="135">E93*$K93</f>
        <v>286.22996166274464</v>
      </c>
      <c r="F104" s="139">
        <f t="shared" si="135"/>
        <v>764.77835846896198</v>
      </c>
      <c r="G104" s="139">
        <f t="shared" si="135"/>
        <v>2.9916798682932719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354.61464512910021</v>
      </c>
      <c r="P104" s="139">
        <f t="shared" si="136"/>
        <v>733.11174271394088</v>
      </c>
      <c r="Q104" s="139">
        <f t="shared" si="136"/>
        <v>25.257076825870882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301.52508856730822</v>
      </c>
      <c r="F105" s="139">
        <f t="shared" si="137"/>
        <v>804.54228802321938</v>
      </c>
      <c r="G105" s="139">
        <f t="shared" si="137"/>
        <v>0</v>
      </c>
      <c r="H105" s="139">
        <f t="shared" si="137"/>
        <v>1.9326234094722945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377.53624625428478</v>
      </c>
      <c r="P105" s="139">
        <f t="shared" si="138"/>
        <v>779.42994501961221</v>
      </c>
      <c r="Q105" s="139">
        <f t="shared" si="138"/>
        <v>0</v>
      </c>
      <c r="R105" s="139">
        <f t="shared" si="138"/>
        <v>15.767046831833637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2021.6075770907723</v>
      </c>
      <c r="F107" s="165">
        <f>SUM(F102:F105)</f>
        <v>1940.6068512702368</v>
      </c>
      <c r="G107" s="165">
        <f>SUM(G102:G105)</f>
        <v>1116.8239736958076</v>
      </c>
      <c r="H107" s="165">
        <f>SUM(H102:H105)</f>
        <v>1182.9615979431835</v>
      </c>
      <c r="K107" s="129"/>
      <c r="M107" s="128"/>
      <c r="N107" s="120" t="s">
        <v>195</v>
      </c>
      <c r="O107" s="165">
        <f>SUM(O102:O105)</f>
        <v>1296.3213861138206</v>
      </c>
      <c r="P107" s="165">
        <f>SUM(P102:P105)</f>
        <v>1567.411924239711</v>
      </c>
      <c r="Q107" s="165">
        <f>SUM(Q102:Q105)</f>
        <v>1979.186932949495</v>
      </c>
      <c r="R107" s="165">
        <f>SUM(R102:R105)</f>
        <v>1816.2895617741767</v>
      </c>
      <c r="U107" s="129"/>
    </row>
    <row r="108" spans="3:21" x14ac:dyDescent="0.3">
      <c r="C108" s="128"/>
      <c r="D108" s="120" t="s">
        <v>194</v>
      </c>
      <c r="E108" s="120">
        <f>E106/E107</f>
        <v>1.0140444778853106</v>
      </c>
      <c r="F108" s="120">
        <f>F106/F107</f>
        <v>1.0563705877149507</v>
      </c>
      <c r="G108" s="120">
        <f>G106/G107</f>
        <v>0.94374764942777001</v>
      </c>
      <c r="H108" s="120">
        <f>H106/H107</f>
        <v>0.93663226424803703</v>
      </c>
      <c r="K108" s="129"/>
      <c r="M108" s="128"/>
      <c r="N108" s="120" t="s">
        <v>194</v>
      </c>
      <c r="O108" s="120">
        <f>O106/O107</f>
        <v>1.0244468842276377</v>
      </c>
      <c r="P108" s="120">
        <f>P106/P107</f>
        <v>1.0580854849810417</v>
      </c>
      <c r="Q108" s="120">
        <f>Q106/Q107</f>
        <v>0.96898933613907134</v>
      </c>
      <c r="R108" s="120">
        <f>R106/R107</f>
        <v>0.96621739108763482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1453.9902369650115</v>
      </c>
      <c r="F113" s="139">
        <f t="shared" ref="F113:H113" si="139">F102*F$108</f>
        <v>0</v>
      </c>
      <c r="G113" s="139">
        <f t="shared" si="139"/>
        <v>344.90640409283253</v>
      </c>
      <c r="H113" s="139">
        <f t="shared" si="139"/>
        <v>234.79762053643134</v>
      </c>
      <c r="I113" s="120">
        <f>I102</f>
        <v>2050</v>
      </c>
      <c r="J113" s="165">
        <f>SUM(E113:H113)</f>
        <v>2033.6942615942755</v>
      </c>
      <c r="K113" s="129">
        <f>I113/J113</f>
        <v>1.0080177924055025</v>
      </c>
      <c r="M113" s="128"/>
      <c r="N113" s="4" t="s">
        <v>11</v>
      </c>
      <c r="O113" s="139">
        <f>O102*O$108</f>
        <v>577.96270549975964</v>
      </c>
      <c r="P113" s="139">
        <f t="shared" ref="P113:R113" si="140">P102*P$108</f>
        <v>0</v>
      </c>
      <c r="Q113" s="139">
        <f t="shared" si="140"/>
        <v>949.50366978454952</v>
      </c>
      <c r="R113" s="139">
        <f t="shared" si="140"/>
        <v>620.97373755687761</v>
      </c>
      <c r="S113" s="120">
        <f>S102</f>
        <v>2186.7465511512801</v>
      </c>
      <c r="T113" s="165">
        <f>SUM(O113:R113)</f>
        <v>2148.4401128411869</v>
      </c>
      <c r="U113" s="129">
        <f>S113/T113</f>
        <v>1.0178298841476363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392.21582635184791</v>
      </c>
      <c r="G114" s="139">
        <f t="shared" si="141"/>
        <v>706.27020506362544</v>
      </c>
      <c r="H114" s="139">
        <f t="shared" si="141"/>
        <v>871.39222202361589</v>
      </c>
      <c r="I114" s="120">
        <f>I103</f>
        <v>2050</v>
      </c>
      <c r="J114" s="165">
        <f>SUM(E114:H114)</f>
        <v>1969.8782534390893</v>
      </c>
      <c r="K114" s="129">
        <f>I114/J114</f>
        <v>1.0406734509714146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58.057400804642498</v>
      </c>
      <c r="Q114" s="139">
        <f t="shared" si="142"/>
        <v>943.83352436299231</v>
      </c>
      <c r="R114" s="139">
        <f t="shared" si="142"/>
        <v>1118.7224294252601</v>
      </c>
      <c r="S114" s="120">
        <f>S103</f>
        <v>2186.7465511512801</v>
      </c>
      <c r="T114" s="165">
        <f>SUM(O114:R114)</f>
        <v>2120.6133545928951</v>
      </c>
      <c r="U114" s="129">
        <f>S114/T114</f>
        <v>1.0311858813937729</v>
      </c>
    </row>
    <row r="115" spans="3:71" x14ac:dyDescent="0.3">
      <c r="C115" s="128"/>
      <c r="D115" s="4" t="s">
        <v>13</v>
      </c>
      <c r="E115" s="139">
        <f t="shared" ref="E115:H115" si="143">E104*E$108</f>
        <v>290.24991202943033</v>
      </c>
      <c r="F115" s="139">
        <f t="shared" si="143"/>
        <v>807.88936400753266</v>
      </c>
      <c r="G115" s="139">
        <f t="shared" si="143"/>
        <v>2.823390843542156</v>
      </c>
      <c r="H115" s="139">
        <f t="shared" si="143"/>
        <v>0</v>
      </c>
      <c r="I115" s="120">
        <f>I104</f>
        <v>1054</v>
      </c>
      <c r="J115" s="165">
        <f>SUM(E115:H115)</f>
        <v>1100.9626668805054</v>
      </c>
      <c r="K115" s="129">
        <f>I115/J115</f>
        <v>0.95734399694626293</v>
      </c>
      <c r="M115" s="128"/>
      <c r="N115" s="4" t="s">
        <v>13</v>
      </c>
      <c r="O115" s="139">
        <f t="shared" ref="O115:R115" si="144">O104*O$108</f>
        <v>363.28386830399614</v>
      </c>
      <c r="P115" s="139">
        <f t="shared" si="144"/>
        <v>775.69489383477685</v>
      </c>
      <c r="Q115" s="139">
        <f t="shared" si="144"/>
        <v>24.473838106314151</v>
      </c>
      <c r="R115" s="139">
        <f t="shared" si="144"/>
        <v>0</v>
      </c>
      <c r="S115" s="120">
        <f>S104</f>
        <v>1112.9834646689119</v>
      </c>
      <c r="T115" s="165">
        <f>SUM(O115:R115)</f>
        <v>1163.4526002450871</v>
      </c>
      <c r="U115" s="129">
        <f>S115/T115</f>
        <v>0.95662123616764139</v>
      </c>
    </row>
    <row r="116" spans="3:71" x14ac:dyDescent="0.3">
      <c r="C116" s="128"/>
      <c r="D116" s="4" t="s">
        <v>14</v>
      </c>
      <c r="E116" s="139">
        <f t="shared" ref="E116:H116" si="145">E105*E$108</f>
        <v>305.75985100555812</v>
      </c>
      <c r="F116" s="139">
        <f t="shared" si="145"/>
        <v>849.89480964061943</v>
      </c>
      <c r="G116" s="139">
        <f t="shared" si="145"/>
        <v>0</v>
      </c>
      <c r="H116" s="139">
        <f t="shared" si="145"/>
        <v>1.8101574399527964</v>
      </c>
      <c r="I116" s="120">
        <f>I105</f>
        <v>1108</v>
      </c>
      <c r="J116" s="165">
        <f>SUM(E116:H116)</f>
        <v>1157.4648180861302</v>
      </c>
      <c r="K116" s="129">
        <f>I116/J116</f>
        <v>0.95726451697432979</v>
      </c>
      <c r="M116" s="128"/>
      <c r="N116" s="4" t="s">
        <v>14</v>
      </c>
      <c r="O116" s="139">
        <f t="shared" ref="O116:R116" si="146">O105*O$108</f>
        <v>386.76583115820023</v>
      </c>
      <c r="P116" s="139">
        <f t="shared" si="146"/>
        <v>824.70351138482306</v>
      </c>
      <c r="Q116" s="139">
        <f t="shared" si="146"/>
        <v>0</v>
      </c>
      <c r="R116" s="139">
        <f t="shared" si="146"/>
        <v>15.234394855010855</v>
      </c>
      <c r="S116" s="120">
        <f>S105</f>
        <v>1172.7332381057306</v>
      </c>
      <c r="T116" s="165">
        <f>SUM(O116:R116)</f>
        <v>1226.703737398034</v>
      </c>
      <c r="U116" s="129">
        <f>S116/T116</f>
        <v>0.95600363996054949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1054.0000000000002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0.99999999999999978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1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1453.9902369650115</v>
      </c>
      <c r="F122" s="159">
        <f t="shared" si="148"/>
        <v>0</v>
      </c>
      <c r="G122" s="159">
        <f t="shared" si="148"/>
        <v>344.90640409283253</v>
      </c>
      <c r="H122" s="158">
        <f t="shared" si="148"/>
        <v>234.79762053643134</v>
      </c>
      <c r="N122" s="150"/>
      <c r="O122" s="160" t="str">
        <f>N36</f>
        <v>A</v>
      </c>
      <c r="P122" s="159">
        <f>O113</f>
        <v>577.96270549975964</v>
      </c>
      <c r="Q122" s="159">
        <f t="shared" ref="Q122:S122" si="149">P113</f>
        <v>0</v>
      </c>
      <c r="R122" s="159">
        <f t="shared" si="149"/>
        <v>949.50366978454952</v>
      </c>
      <c r="S122" s="159">
        <f t="shared" si="149"/>
        <v>620.97373755687761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474.32858171200439</v>
      </c>
      <c r="AA122" s="159">
        <f t="shared" ref="AA122:AC122" si="150">Z47</f>
        <v>0</v>
      </c>
      <c r="AB122" s="159">
        <f t="shared" si="150"/>
        <v>979.08596650262291</v>
      </c>
      <c r="AC122" s="159">
        <f t="shared" si="150"/>
        <v>648.24168828981817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566.45714870927031</v>
      </c>
      <c r="AK122" s="159">
        <f t="shared" ref="AK122:AM122" si="151">AJ58</f>
        <v>0</v>
      </c>
      <c r="AL122" s="159">
        <f t="shared" si="151"/>
        <v>1158.3802373484455</v>
      </c>
      <c r="AM122" s="159">
        <f t="shared" si="151"/>
        <v>767.54665390455102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531.02318398809962</v>
      </c>
      <c r="AU122" s="159">
        <f t="shared" si="147"/>
        <v>0</v>
      </c>
      <c r="AV122" s="159">
        <f t="shared" si="147"/>
        <v>1267.9603870319058</v>
      </c>
      <c r="AW122" s="158">
        <f t="shared" si="147"/>
        <v>863.95559377590018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655.8967127951712</v>
      </c>
      <c r="BE122" s="159">
        <f t="shared" ref="BE122:BG122" si="152">BD58</f>
        <v>0</v>
      </c>
      <c r="BF122" s="159">
        <f t="shared" si="152"/>
        <v>1317.2666843632321</v>
      </c>
      <c r="BG122" s="159">
        <f t="shared" si="152"/>
        <v>873.3720379177521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706.08153032431846</v>
      </c>
      <c r="BO122" s="159">
        <f t="shared" ref="BO122:BQ122" si="153">BN58</f>
        <v>0</v>
      </c>
      <c r="BP122" s="159">
        <f t="shared" si="153"/>
        <v>1405.7370466915511</v>
      </c>
      <c r="BQ122" s="159">
        <f t="shared" si="153"/>
        <v>932.35500240344447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392.21582635184791</v>
      </c>
      <c r="G123" s="159">
        <f t="shared" si="148"/>
        <v>706.27020506362544</v>
      </c>
      <c r="H123" s="158">
        <f t="shared" si="148"/>
        <v>871.39222202361589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58.057400804642498</v>
      </c>
      <c r="R123" s="159">
        <f t="shared" si="154"/>
        <v>943.83352436299231</v>
      </c>
      <c r="S123" s="159">
        <f t="shared" si="154"/>
        <v>1118.7224294252601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39.332663070845186</v>
      </c>
      <c r="AB123" s="159">
        <f t="shared" si="155"/>
        <v>903.83714880484627</v>
      </c>
      <c r="AC123" s="159">
        <f t="shared" si="155"/>
        <v>1084.5677321692551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49.132835817211827</v>
      </c>
      <c r="AL123" s="159">
        <f t="shared" si="156"/>
        <v>1110.1185538663212</v>
      </c>
      <c r="AM123" s="159">
        <f t="shared" si="156"/>
        <v>1333.132650278734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42.993766615581727</v>
      </c>
      <c r="AV123" s="159">
        <f t="shared" si="147"/>
        <v>1172.2811077432427</v>
      </c>
      <c r="AW123" s="158">
        <f t="shared" si="147"/>
        <v>1447.6642904370815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57.744717454946944</v>
      </c>
      <c r="BF123" s="159">
        <f t="shared" si="157"/>
        <v>1266.6854038433244</v>
      </c>
      <c r="BG123" s="159">
        <f t="shared" si="157"/>
        <v>1522.1053137778836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62.604604319905306</v>
      </c>
      <c r="BP123" s="159">
        <f t="shared" si="158"/>
        <v>1353.9883638370343</v>
      </c>
      <c r="BQ123" s="159">
        <f t="shared" si="158"/>
        <v>1627.5806112623743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290.24991202943033</v>
      </c>
      <c r="F124" s="159">
        <f t="shared" si="148"/>
        <v>807.88936400753266</v>
      </c>
      <c r="G124" s="159">
        <f t="shared" si="148"/>
        <v>2.823390843542156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363.28386830399614</v>
      </c>
      <c r="Q124" s="159">
        <f t="shared" si="159"/>
        <v>775.69489383477685</v>
      </c>
      <c r="R124" s="159">
        <f t="shared" si="159"/>
        <v>24.473838106314151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412.16809553975793</v>
      </c>
      <c r="AA124" s="159">
        <f t="shared" si="160"/>
        <v>782.28475046776043</v>
      </c>
      <c r="AB124" s="159">
        <f t="shared" si="160"/>
        <v>34.887916946386788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415.3470090143154</v>
      </c>
      <c r="AK124" s="159">
        <f t="shared" si="161"/>
        <v>794.29793283051072</v>
      </c>
      <c r="AL124" s="159">
        <f t="shared" si="161"/>
        <v>34.830066391160521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446.93252479295262</v>
      </c>
      <c r="AU124" s="159">
        <f t="shared" si="147"/>
        <v>826.97749346157457</v>
      </c>
      <c r="AV124" s="159">
        <f t="shared" si="147"/>
        <v>43.761611019464674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462.84632859832783</v>
      </c>
      <c r="BE124" s="159">
        <f t="shared" si="162"/>
        <v>895.37377241683544</v>
      </c>
      <c r="BF124" s="159">
        <f t="shared" si="162"/>
        <v>38.118360596746527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489.27966421246128</v>
      </c>
      <c r="BO124" s="159">
        <f t="shared" si="163"/>
        <v>951.66378980113859</v>
      </c>
      <c r="BP124" s="159">
        <f t="shared" si="163"/>
        <v>39.94528664208967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305.75985100555812</v>
      </c>
      <c r="F125" s="154">
        <f t="shared" si="148"/>
        <v>849.89480964061943</v>
      </c>
      <c r="G125" s="154">
        <f t="shared" si="148"/>
        <v>0</v>
      </c>
      <c r="H125" s="153">
        <f t="shared" si="148"/>
        <v>1.8101574399527964</v>
      </c>
      <c r="N125" s="152"/>
      <c r="O125" s="155" t="str">
        <f>N39</f>
        <v>D</v>
      </c>
      <c r="P125" s="159">
        <f t="shared" ref="P125:S125" si="164">O116</f>
        <v>386.76583115820023</v>
      </c>
      <c r="Q125" s="159">
        <f t="shared" si="164"/>
        <v>824.70351138482306</v>
      </c>
      <c r="R125" s="159">
        <f t="shared" si="164"/>
        <v>0</v>
      </c>
      <c r="S125" s="159">
        <f t="shared" si="164"/>
        <v>15.234394855010855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441.51572771019352</v>
      </c>
      <c r="AA125" s="159">
        <f t="shared" si="165"/>
        <v>836.83839248563686</v>
      </c>
      <c r="AB125" s="159">
        <f t="shared" si="165"/>
        <v>0</v>
      </c>
      <c r="AC125" s="159">
        <f t="shared" si="165"/>
        <v>22.12114137807519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445.13433383966532</v>
      </c>
      <c r="AK125" s="159">
        <f t="shared" si="166"/>
        <v>850.0967646280809</v>
      </c>
      <c r="AL125" s="159">
        <f t="shared" si="166"/>
        <v>0</v>
      </c>
      <c r="AM125" s="159">
        <f t="shared" si="166"/>
        <v>22.11222804463852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480.83376845482741</v>
      </c>
      <c r="AU125" s="154">
        <f t="shared" si="147"/>
        <v>888.48809808562373</v>
      </c>
      <c r="AV125" s="154">
        <f t="shared" si="147"/>
        <v>0</v>
      </c>
      <c r="AW125" s="153">
        <f t="shared" si="147"/>
        <v>28.679831083368374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498.14440067593671</v>
      </c>
      <c r="BE125" s="159">
        <f t="shared" si="167"/>
        <v>962.33819613755929</v>
      </c>
      <c r="BF125" s="159">
        <f t="shared" si="167"/>
        <v>0</v>
      </c>
      <c r="BG125" s="159">
        <f t="shared" si="167"/>
        <v>24.317715465686387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527.69203778174665</v>
      </c>
      <c r="BO125" s="159">
        <f t="shared" si="168"/>
        <v>1024.9716320065752</v>
      </c>
      <c r="BP125" s="159">
        <f t="shared" si="168"/>
        <v>0</v>
      </c>
      <c r="BQ125" s="159">
        <f t="shared" si="168"/>
        <v>25.545281083350364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1.2558338559708324E-85</v>
      </c>
      <c r="F134" s="130" t="e">
        <f t="shared" si="169"/>
        <v>#DIV/0!</v>
      </c>
      <c r="G134" s="148">
        <f t="shared" si="169"/>
        <v>344.90640409283253</v>
      </c>
      <c r="H134" s="148">
        <f t="shared" si="169"/>
        <v>234.79762053643134</v>
      </c>
      <c r="N134" s="130" t="s">
        <v>11</v>
      </c>
      <c r="O134" s="130">
        <f t="shared" ref="O134:R137" si="170">O129*P122</f>
        <v>4.9919532786557764E-86</v>
      </c>
      <c r="P134" s="130" t="e">
        <f t="shared" si="170"/>
        <v>#DIV/0!</v>
      </c>
      <c r="Q134" s="148">
        <f t="shared" si="170"/>
        <v>949.50366978454952</v>
      </c>
      <c r="R134" s="148">
        <f t="shared" si="170"/>
        <v>620.97373755687761</v>
      </c>
      <c r="W134" s="130" t="s">
        <v>11</v>
      </c>
      <c r="X134" s="130">
        <f t="shared" ref="X134:AA137" si="171">X129*Z122</f>
        <v>4.0968493228121781E-86</v>
      </c>
      <c r="Y134" s="130" t="e">
        <f t="shared" si="171"/>
        <v>#DIV/0!</v>
      </c>
      <c r="Z134" s="148">
        <f t="shared" si="171"/>
        <v>979.08596650262291</v>
      </c>
      <c r="AA134" s="148">
        <f t="shared" si="171"/>
        <v>648.24168828981817</v>
      </c>
      <c r="AG134" s="130" t="s">
        <v>11</v>
      </c>
      <c r="AH134" s="130">
        <f t="shared" ref="AH134:AK137" si="172">AH129*AJ122</f>
        <v>4.8925780051363895E-86</v>
      </c>
      <c r="AI134" s="130" t="e">
        <f t="shared" si="172"/>
        <v>#DIV/0!</v>
      </c>
      <c r="AJ134" s="148">
        <f t="shared" si="172"/>
        <v>1158.3802373484455</v>
      </c>
      <c r="AK134" s="148">
        <f t="shared" si="172"/>
        <v>767.54665390455102</v>
      </c>
      <c r="AQ134" s="130" t="s">
        <v>11</v>
      </c>
      <c r="AR134" s="130">
        <f t="shared" ref="AR134:AU137" si="173">AR129*AT122</f>
        <v>4.5865293714054805E-86</v>
      </c>
      <c r="AS134" s="130" t="e">
        <f t="shared" si="173"/>
        <v>#DIV/0!</v>
      </c>
      <c r="AT134" s="148">
        <f t="shared" si="173"/>
        <v>1267.9603870319058</v>
      </c>
      <c r="AU134" s="148">
        <f t="shared" si="173"/>
        <v>863.95559377590018</v>
      </c>
      <c r="BA134" s="130" t="s">
        <v>11</v>
      </c>
      <c r="BB134" s="130">
        <f t="shared" ref="BB134:BE137" si="174">BB129*BD122</f>
        <v>5.6650813534174701E-86</v>
      </c>
      <c r="BC134" s="130" t="e">
        <f t="shared" si="174"/>
        <v>#DIV/0!</v>
      </c>
      <c r="BD134" s="148">
        <f t="shared" si="174"/>
        <v>1317.2666843632321</v>
      </c>
      <c r="BE134" s="148">
        <f t="shared" si="174"/>
        <v>873.3720379177521</v>
      </c>
      <c r="BK134" s="130" t="s">
        <v>11</v>
      </c>
      <c r="BL134" s="130">
        <f t="shared" ref="BL134:BO137" si="175">BL129*BN122</f>
        <v>6.0985353843081757E-86</v>
      </c>
      <c r="BM134" s="130" t="e">
        <f t="shared" si="175"/>
        <v>#DIV/0!</v>
      </c>
      <c r="BN134" s="148">
        <f t="shared" si="175"/>
        <v>1405.7370466915511</v>
      </c>
      <c r="BO134" s="148">
        <f t="shared" si="175"/>
        <v>932.35500240344447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3.3876287547044954E-86</v>
      </c>
      <c r="G135" s="148">
        <f t="shared" si="169"/>
        <v>706.27020506362544</v>
      </c>
      <c r="H135" s="148">
        <f t="shared" si="169"/>
        <v>871.39222202361589</v>
      </c>
      <c r="N135" s="130" t="s">
        <v>12</v>
      </c>
      <c r="O135" s="130" t="e">
        <f t="shared" si="170"/>
        <v>#DIV/0!</v>
      </c>
      <c r="P135" s="130">
        <f t="shared" si="170"/>
        <v>5.0145075026313813E-87</v>
      </c>
      <c r="Q135" s="148">
        <f t="shared" si="170"/>
        <v>943.83352436299231</v>
      </c>
      <c r="R135" s="148">
        <f t="shared" si="170"/>
        <v>1118.7224294252601</v>
      </c>
      <c r="W135" s="130" t="s">
        <v>12</v>
      </c>
      <c r="X135" s="130" t="e">
        <f t="shared" si="171"/>
        <v>#DIV/0!</v>
      </c>
      <c r="Y135" s="130">
        <f t="shared" si="171"/>
        <v>3.3972229437362936E-87</v>
      </c>
      <c r="Z135" s="148">
        <f t="shared" si="171"/>
        <v>903.83714880484627</v>
      </c>
      <c r="AA135" s="148">
        <f t="shared" si="171"/>
        <v>1084.5677321692551</v>
      </c>
      <c r="AG135" s="130" t="s">
        <v>12</v>
      </c>
      <c r="AH135" s="130" t="e">
        <f t="shared" si="172"/>
        <v>#DIV/0!</v>
      </c>
      <c r="AI135" s="130">
        <f t="shared" si="172"/>
        <v>4.2436790213878006E-87</v>
      </c>
      <c r="AJ135" s="148">
        <f t="shared" si="172"/>
        <v>1110.1185538663212</v>
      </c>
      <c r="AK135" s="148">
        <f t="shared" si="172"/>
        <v>1333.132650278734</v>
      </c>
      <c r="AQ135" s="130" t="s">
        <v>12</v>
      </c>
      <c r="AR135" s="130" t="e">
        <f t="shared" si="173"/>
        <v>#DIV/0!</v>
      </c>
      <c r="AS135" s="130">
        <f t="shared" si="173"/>
        <v>3.7134381193823194E-87</v>
      </c>
      <c r="AT135" s="148">
        <f t="shared" si="173"/>
        <v>1172.2811077432427</v>
      </c>
      <c r="AU135" s="148">
        <f t="shared" si="173"/>
        <v>1447.6642904370815</v>
      </c>
      <c r="BA135" s="130" t="s">
        <v>12</v>
      </c>
      <c r="BB135" s="130" t="e">
        <f t="shared" si="174"/>
        <v>#DIV/0!</v>
      </c>
      <c r="BC135" s="130">
        <f t="shared" si="174"/>
        <v>4.9875005581029436E-87</v>
      </c>
      <c r="BD135" s="148">
        <f t="shared" si="174"/>
        <v>1266.6854038433244</v>
      </c>
      <c r="BE135" s="148">
        <f t="shared" si="174"/>
        <v>1522.1053137778836</v>
      </c>
      <c r="BK135" s="130" t="s">
        <v>12</v>
      </c>
      <c r="BL135" s="130" t="e">
        <f t="shared" si="175"/>
        <v>#DIV/0!</v>
      </c>
      <c r="BM135" s="130">
        <f t="shared" si="175"/>
        <v>5.407256503228284E-87</v>
      </c>
      <c r="BN135" s="148">
        <f t="shared" si="175"/>
        <v>1353.9883638370343</v>
      </c>
      <c r="BO135" s="148">
        <f t="shared" si="175"/>
        <v>1627.5806112623743</v>
      </c>
    </row>
    <row r="136" spans="4:67" x14ac:dyDescent="0.3">
      <c r="D136" s="130" t="s">
        <v>13</v>
      </c>
      <c r="E136" s="148">
        <f t="shared" si="169"/>
        <v>290.24991202943033</v>
      </c>
      <c r="F136" s="148">
        <f t="shared" si="169"/>
        <v>807.88936400753266</v>
      </c>
      <c r="G136" s="130">
        <f t="shared" si="169"/>
        <v>2.438606339860596E-88</v>
      </c>
      <c r="H136" s="130" t="e">
        <f t="shared" si="169"/>
        <v>#DIV/0!</v>
      </c>
      <c r="N136" s="130" t="s">
        <v>13</v>
      </c>
      <c r="O136" s="148">
        <f t="shared" si="170"/>
        <v>363.28386830399614</v>
      </c>
      <c r="P136" s="148">
        <f t="shared" si="170"/>
        <v>775.69489383477685</v>
      </c>
      <c r="Q136" s="130">
        <f t="shared" si="170"/>
        <v>2.113843249980364E-87</v>
      </c>
      <c r="R136" s="130" t="e">
        <f t="shared" si="170"/>
        <v>#DIV/0!</v>
      </c>
      <c r="W136" s="130" t="s">
        <v>13</v>
      </c>
      <c r="X136" s="148">
        <f t="shared" si="171"/>
        <v>412.16809553975793</v>
      </c>
      <c r="Y136" s="148">
        <f t="shared" si="171"/>
        <v>782.28475046776043</v>
      </c>
      <c r="Z136" s="130">
        <f t="shared" si="171"/>
        <v>3.0133233464500485E-87</v>
      </c>
      <c r="AA136" s="130" t="e">
        <f t="shared" si="171"/>
        <v>#DIV/0!</v>
      </c>
      <c r="AG136" s="130" t="s">
        <v>13</v>
      </c>
      <c r="AH136" s="148">
        <f t="shared" si="172"/>
        <v>415.3470090143154</v>
      </c>
      <c r="AI136" s="148">
        <f t="shared" si="172"/>
        <v>794.29793283051072</v>
      </c>
      <c r="AJ136" s="130">
        <f t="shared" si="172"/>
        <v>3.0083267045199412E-87</v>
      </c>
      <c r="AK136" s="130" t="e">
        <f t="shared" si="172"/>
        <v>#DIV/0!</v>
      </c>
      <c r="AQ136" s="130" t="s">
        <v>13</v>
      </c>
      <c r="AR136" s="148">
        <f t="shared" si="173"/>
        <v>446.93252479295262</v>
      </c>
      <c r="AS136" s="148">
        <f t="shared" si="173"/>
        <v>826.97749346157457</v>
      </c>
      <c r="AT136" s="130">
        <f t="shared" si="173"/>
        <v>3.7797580281409055E-87</v>
      </c>
      <c r="AU136" s="130" t="e">
        <f t="shared" si="173"/>
        <v>#DIV/0!</v>
      </c>
      <c r="BA136" s="130" t="s">
        <v>13</v>
      </c>
      <c r="BB136" s="148">
        <f t="shared" si="174"/>
        <v>462.84632859832783</v>
      </c>
      <c r="BC136" s="148">
        <f t="shared" si="174"/>
        <v>895.37377241683544</v>
      </c>
      <c r="BD136" s="130">
        <f t="shared" si="174"/>
        <v>3.2923417609337617E-87</v>
      </c>
      <c r="BE136" s="130" t="e">
        <f t="shared" si="174"/>
        <v>#DIV/0!</v>
      </c>
      <c r="BK136" s="130" t="s">
        <v>13</v>
      </c>
      <c r="BL136" s="148">
        <f t="shared" si="175"/>
        <v>489.27966421246128</v>
      </c>
      <c r="BM136" s="148">
        <f t="shared" si="175"/>
        <v>951.66378980113859</v>
      </c>
      <c r="BN136" s="130">
        <f t="shared" si="175"/>
        <v>3.4501361891058424E-87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305.75985100555812</v>
      </c>
      <c r="F137" s="148">
        <f t="shared" si="169"/>
        <v>849.89480964061943</v>
      </c>
      <c r="G137" s="130" t="e">
        <f t="shared" si="169"/>
        <v>#DIV/0!</v>
      </c>
      <c r="H137" s="130">
        <f t="shared" si="169"/>
        <v>1.5634609778916377E-88</v>
      </c>
      <c r="N137" s="130" t="s">
        <v>14</v>
      </c>
      <c r="O137" s="148">
        <f t="shared" si="170"/>
        <v>386.76583115820023</v>
      </c>
      <c r="P137" s="148">
        <f t="shared" si="170"/>
        <v>824.70351138482306</v>
      </c>
      <c r="Q137" s="130" t="e">
        <f t="shared" si="170"/>
        <v>#DIV/0!</v>
      </c>
      <c r="R137" s="130">
        <f t="shared" si="170"/>
        <v>1.3158182460760828E-87</v>
      </c>
      <c r="W137" s="130" t="s">
        <v>14</v>
      </c>
      <c r="X137" s="148">
        <f t="shared" si="171"/>
        <v>441.51572771019352</v>
      </c>
      <c r="Y137" s="148">
        <f t="shared" si="171"/>
        <v>836.83839248563686</v>
      </c>
      <c r="Z137" s="130" t="e">
        <f t="shared" si="171"/>
        <v>#DIV/0!</v>
      </c>
      <c r="AA137" s="130">
        <f t="shared" si="171"/>
        <v>1.9106371947374091E-87</v>
      </c>
      <c r="AG137" s="130" t="s">
        <v>14</v>
      </c>
      <c r="AH137" s="148">
        <f t="shared" si="172"/>
        <v>445.13433383966532</v>
      </c>
      <c r="AI137" s="148">
        <f t="shared" si="172"/>
        <v>850.0967646280809</v>
      </c>
      <c r="AJ137" s="130" t="e">
        <f t="shared" si="172"/>
        <v>#DIV/0!</v>
      </c>
      <c r="AK137" s="130">
        <f t="shared" si="172"/>
        <v>1.909867336342576E-87</v>
      </c>
      <c r="AQ137" s="130" t="s">
        <v>14</v>
      </c>
      <c r="AR137" s="148">
        <f t="shared" si="173"/>
        <v>480.83376845482741</v>
      </c>
      <c r="AS137" s="148">
        <f t="shared" si="173"/>
        <v>888.48809808562373</v>
      </c>
      <c r="AT137" s="130" t="e">
        <f t="shared" si="173"/>
        <v>#DIV/0!</v>
      </c>
      <c r="AU137" s="130">
        <f t="shared" si="173"/>
        <v>2.4771213686550601E-87</v>
      </c>
      <c r="BA137" s="130" t="s">
        <v>14</v>
      </c>
      <c r="BB137" s="148">
        <f t="shared" si="174"/>
        <v>498.14440067593671</v>
      </c>
      <c r="BC137" s="148">
        <f t="shared" si="174"/>
        <v>962.33819613755929</v>
      </c>
      <c r="BD137" s="130" t="e">
        <f t="shared" si="174"/>
        <v>#DIV/0!</v>
      </c>
      <c r="BE137" s="130">
        <f t="shared" si="174"/>
        <v>2.1003586960404997E-87</v>
      </c>
      <c r="BK137" s="130" t="s">
        <v>14</v>
      </c>
      <c r="BL137" s="148">
        <f t="shared" si="175"/>
        <v>527.69203778174665</v>
      </c>
      <c r="BM137" s="148">
        <f t="shared" si="175"/>
        <v>1024.9716320065752</v>
      </c>
      <c r="BN137" s="130" t="e">
        <f t="shared" si="175"/>
        <v>#DIV/0!</v>
      </c>
      <c r="BO137" s="130">
        <f t="shared" si="175"/>
        <v>2.2063854370663585E-87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2.6453257957257773E-74</v>
      </c>
      <c r="H140" s="130">
        <f>'Mode Choice Q'!O38</f>
        <v>4.4612843663695817E-73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1.8294384305277065E-56</v>
      </c>
      <c r="H141" s="130">
        <f>'Mode Choice Q'!O39</f>
        <v>2.9485170911307744E-58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3.5868559593353875E-69</v>
      </c>
      <c r="F142" s="130">
        <f>'Mode Choice Q'!M40</f>
        <v>1.8294384305278104E-56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5.7809576551168278E-71</v>
      </c>
      <c r="F143" s="130">
        <f>'Mode Choice Q'!M41</f>
        <v>2.9485170911309421E-58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1.0024101462447381E-4</v>
      </c>
      <c r="F145" s="130" t="e">
        <f t="shared" si="176"/>
        <v>#DIV/0!</v>
      </c>
      <c r="G145" s="217">
        <f t="shared" si="176"/>
        <v>9.1238980785778878E-72</v>
      </c>
      <c r="H145" s="130">
        <f t="shared" si="176"/>
        <v>1.0474989537599586E-70</v>
      </c>
      <c r="N145" s="130" t="s">
        <v>11</v>
      </c>
      <c r="O145" s="130">
        <f t="shared" ref="O145:R148" si="177">O140*P122</f>
        <v>3.9845912676369642E-5</v>
      </c>
      <c r="P145" s="130" t="e">
        <f t="shared" si="177"/>
        <v>#DIV/0!</v>
      </c>
      <c r="Q145" s="149">
        <f t="shared" si="177"/>
        <v>2.9287836687234533E-84</v>
      </c>
      <c r="R145" s="130">
        <f t="shared" si="177"/>
        <v>1.9154193913494036E-84</v>
      </c>
      <c r="W145" s="130" t="s">
        <v>11</v>
      </c>
      <c r="X145" s="130">
        <f t="shared" ref="X145:AA148" si="178">X140*Z122</f>
        <v>3.2701167509519613E-5</v>
      </c>
      <c r="Y145" s="130" t="e">
        <f t="shared" si="178"/>
        <v>#DIV/0!</v>
      </c>
      <c r="Z145" s="149">
        <f t="shared" si="178"/>
        <v>3.0200314966869662E-84</v>
      </c>
      <c r="AA145" s="130">
        <f t="shared" si="178"/>
        <v>1.9995285226014328E-84</v>
      </c>
      <c r="AG145" s="130" t="s">
        <v>11</v>
      </c>
      <c r="AH145" s="130">
        <f t="shared" ref="AH145:AK148" si="179">AH140*AJ122</f>
        <v>3.9052696424171449E-5</v>
      </c>
      <c r="AI145" s="130" t="e">
        <f t="shared" si="179"/>
        <v>#DIV/0!</v>
      </c>
      <c r="AJ145" s="149">
        <f t="shared" si="179"/>
        <v>3.5730721526204789E-84</v>
      </c>
      <c r="AK145" s="130">
        <f t="shared" si="179"/>
        <v>2.3675296646816193E-84</v>
      </c>
      <c r="AQ145" s="130" t="s">
        <v>11</v>
      </c>
      <c r="AR145" s="130">
        <f t="shared" ref="AR145:AU148" si="180">AR140*AT122</f>
        <v>3.6609807548086488E-5</v>
      </c>
      <c r="AS145" s="130" t="e">
        <f t="shared" si="180"/>
        <v>#DIV/0!</v>
      </c>
      <c r="AT145" s="149">
        <f t="shared" si="180"/>
        <v>3.9110766943849288E-84</v>
      </c>
      <c r="AU145" s="130">
        <f t="shared" si="180"/>
        <v>2.6649070604722214E-84</v>
      </c>
      <c r="BA145" s="130" t="s">
        <v>11</v>
      </c>
      <c r="BB145" s="130">
        <f t="shared" ref="BB145:BE148" si="181">BB140*BD122</f>
        <v>4.5218840063660751E-5</v>
      </c>
      <c r="BC145" s="130" t="e">
        <f t="shared" si="181"/>
        <v>#DIV/0!</v>
      </c>
      <c r="BD145" s="149">
        <f t="shared" si="181"/>
        <v>4.0631640248340872E-84</v>
      </c>
      <c r="BE145" s="130">
        <f t="shared" si="181"/>
        <v>2.6939524751427725E-84</v>
      </c>
      <c r="BK145" s="130" t="s">
        <v>11</v>
      </c>
      <c r="BL145" s="130">
        <f t="shared" ref="BL145:BO148" si="182">BL140*BN122</f>
        <v>4.8678682433968809E-5</v>
      </c>
      <c r="BM145" s="130" t="e">
        <f t="shared" si="182"/>
        <v>#DIV/0!</v>
      </c>
      <c r="BN145" s="149">
        <f t="shared" si="182"/>
        <v>4.3360545471129754E-84</v>
      </c>
      <c r="BO145" s="130">
        <f t="shared" si="182"/>
        <v>2.875887888997244E-84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2.704014881650939E-5</v>
      </c>
      <c r="G146" s="130">
        <f t="shared" si="176"/>
        <v>1.2920778554800803E-53</v>
      </c>
      <c r="H146" s="130">
        <f t="shared" si="176"/>
        <v>2.5693148597150538E-55</v>
      </c>
      <c r="N146" s="130" t="s">
        <v>12</v>
      </c>
      <c r="O146" s="130" t="e">
        <f t="shared" si="177"/>
        <v>#DIV/0!</v>
      </c>
      <c r="P146" s="130">
        <f t="shared" si="177"/>
        <v>4.0025941131935883E-6</v>
      </c>
      <c r="Q146" s="130">
        <f t="shared" si="177"/>
        <v>7.8552547580390134E-85</v>
      </c>
      <c r="R146" s="130">
        <f t="shared" si="177"/>
        <v>9.3108047762965325E-85</v>
      </c>
      <c r="W146" s="130" t="s">
        <v>12</v>
      </c>
      <c r="X146" s="130" t="e">
        <f t="shared" si="178"/>
        <v>#DIV/0!</v>
      </c>
      <c r="Y146" s="130">
        <f t="shared" si="178"/>
        <v>2.7116729905518414E-6</v>
      </c>
      <c r="Z146" s="130">
        <f t="shared" si="178"/>
        <v>7.5223764364944506E-85</v>
      </c>
      <c r="AA146" s="130">
        <f t="shared" si="178"/>
        <v>9.0265450618403305E-85</v>
      </c>
      <c r="AG146" s="130" t="s">
        <v>12</v>
      </c>
      <c r="AH146" s="130" t="e">
        <f t="shared" si="179"/>
        <v>#DIV/0!</v>
      </c>
      <c r="AI146" s="130">
        <f t="shared" si="179"/>
        <v>3.3873166328650654E-6</v>
      </c>
      <c r="AJ146" s="130">
        <f t="shared" si="179"/>
        <v>9.2391971964878526E-85</v>
      </c>
      <c r="AK146" s="130">
        <f t="shared" si="179"/>
        <v>1.1095279330395647E-84</v>
      </c>
      <c r="AQ146" s="130" t="s">
        <v>12</v>
      </c>
      <c r="AR146" s="130" t="e">
        <f t="shared" si="180"/>
        <v>#DIV/0!</v>
      </c>
      <c r="AS146" s="130">
        <f t="shared" si="180"/>
        <v>2.9640768407562907E-6</v>
      </c>
      <c r="AT146" s="130">
        <f t="shared" si="180"/>
        <v>9.7565582400501773E-85</v>
      </c>
      <c r="AU146" s="130">
        <f t="shared" si="180"/>
        <v>1.2048493205593686E-84</v>
      </c>
      <c r="BA146" s="130" t="s">
        <v>12</v>
      </c>
      <c r="BB146" s="130" t="e">
        <f t="shared" si="181"/>
        <v>#DIV/0!</v>
      </c>
      <c r="BC146" s="130">
        <f t="shared" si="181"/>
        <v>3.9810370934607142E-6</v>
      </c>
      <c r="BD146" s="130">
        <f t="shared" si="181"/>
        <v>1.0542258023939489E-84</v>
      </c>
      <c r="BE146" s="130">
        <f t="shared" si="181"/>
        <v>1.2668044416370807E-84</v>
      </c>
      <c r="BK146" s="130" t="s">
        <v>12</v>
      </c>
      <c r="BL146" s="130" t="e">
        <f t="shared" si="182"/>
        <v>#DIV/0!</v>
      </c>
      <c r="BM146" s="130">
        <f t="shared" si="182"/>
        <v>4.3160874795764102E-6</v>
      </c>
      <c r="BN146" s="130">
        <f t="shared" si="182"/>
        <v>1.126885543140531E-84</v>
      </c>
      <c r="BO146" s="130">
        <f t="shared" si="182"/>
        <v>1.3545884958197097E-84</v>
      </c>
    </row>
    <row r="147" spans="4:67" x14ac:dyDescent="0.3">
      <c r="D147" s="130" t="s">
        <v>13</v>
      </c>
      <c r="E147" s="130">
        <f t="shared" si="176"/>
        <v>1.0410846266593342E-66</v>
      </c>
      <c r="F147" s="130">
        <f t="shared" si="176"/>
        <v>1.4779838501300514E-53</v>
      </c>
      <c r="G147" s="130">
        <f t="shared" si="176"/>
        <v>1.9465024980420499E-7</v>
      </c>
      <c r="H147" s="130" t="e">
        <f t="shared" si="176"/>
        <v>#DIV/0!</v>
      </c>
      <c r="N147" s="130" t="s">
        <v>13</v>
      </c>
      <c r="O147" s="130">
        <f t="shared" si="177"/>
        <v>1.1205642426225185E-84</v>
      </c>
      <c r="P147" s="130">
        <f t="shared" si="177"/>
        <v>6.4558853317852278E-85</v>
      </c>
      <c r="Q147" s="130">
        <f t="shared" si="177"/>
        <v>1.6872756784480914E-6</v>
      </c>
      <c r="R147" s="130" t="e">
        <f t="shared" si="177"/>
        <v>#DIV/0!</v>
      </c>
      <c r="W147" s="130" t="s">
        <v>13</v>
      </c>
      <c r="X147" s="130">
        <f t="shared" si="178"/>
        <v>1.2713496802593759E-84</v>
      </c>
      <c r="Y147" s="130">
        <f t="shared" si="178"/>
        <v>6.5107308117717293E-85</v>
      </c>
      <c r="Z147" s="130">
        <f t="shared" si="178"/>
        <v>2.4052432429945825E-6</v>
      </c>
      <c r="AA147" s="130" t="e">
        <f t="shared" si="178"/>
        <v>#DIV/0!</v>
      </c>
      <c r="AG147" s="130" t="s">
        <v>13</v>
      </c>
      <c r="AH147" s="130">
        <f t="shared" si="179"/>
        <v>1.2811551714489796E-84</v>
      </c>
      <c r="AI147" s="130">
        <f t="shared" si="179"/>
        <v>6.6107130708018629E-85</v>
      </c>
      <c r="AJ147" s="130">
        <f t="shared" si="179"/>
        <v>2.401254909232057E-6</v>
      </c>
      <c r="AK147" s="130" t="e">
        <f t="shared" si="179"/>
        <v>#DIV/0!</v>
      </c>
      <c r="AQ147" s="130" t="s">
        <v>13</v>
      </c>
      <c r="AR147" s="130">
        <f t="shared" si="180"/>
        <v>1.378582012149522E-84</v>
      </c>
      <c r="AS147" s="130">
        <f t="shared" si="180"/>
        <v>6.8826956477198038E-85</v>
      </c>
      <c r="AT147" s="130">
        <f t="shared" si="180"/>
        <v>3.017013580056283E-6</v>
      </c>
      <c r="AU147" s="130" t="e">
        <f t="shared" si="180"/>
        <v>#DIV/0!</v>
      </c>
      <c r="BA147" s="130" t="s">
        <v>13</v>
      </c>
      <c r="BB147" s="130">
        <f t="shared" si="181"/>
        <v>1.4276688036761179E-84</v>
      </c>
      <c r="BC147" s="130">
        <f t="shared" si="181"/>
        <v>7.4519381908452856E-85</v>
      </c>
      <c r="BD147" s="130">
        <f t="shared" si="181"/>
        <v>2.6279565329236686E-6</v>
      </c>
      <c r="BE147" s="130" t="e">
        <f t="shared" si="181"/>
        <v>#DIV/0!</v>
      </c>
      <c r="BK147" s="130" t="s">
        <v>13</v>
      </c>
      <c r="BL147" s="130">
        <f t="shared" si="182"/>
        <v>1.5092035297863676E-84</v>
      </c>
      <c r="BM147" s="130">
        <f t="shared" si="182"/>
        <v>7.9204238034818734E-85</v>
      </c>
      <c r="BN147" s="130">
        <f t="shared" si="182"/>
        <v>2.7539084931041832E-6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1.7675847512979619E-68</v>
      </c>
      <c r="F148" s="130">
        <f t="shared" si="176"/>
        <v>2.5059293718888449E-55</v>
      </c>
      <c r="G148" s="130" t="e">
        <f t="shared" si="176"/>
        <v>#DIV/0!</v>
      </c>
      <c r="H148" s="130">
        <f t="shared" si="176"/>
        <v>1.2479589876040877E-7</v>
      </c>
      <c r="N148" s="130" t="s">
        <v>14</v>
      </c>
      <c r="O148" s="130">
        <f t="shared" si="177"/>
        <v>1.1929953363670737E-84</v>
      </c>
      <c r="P148" s="130">
        <f t="shared" si="177"/>
        <v>6.8637699494191909E-85</v>
      </c>
      <c r="Q148" s="130" t="e">
        <f t="shared" si="177"/>
        <v>#DIV/0!</v>
      </c>
      <c r="R148" s="130">
        <f t="shared" si="177"/>
        <v>1.050289856583748E-6</v>
      </c>
      <c r="W148" s="130" t="s">
        <v>14</v>
      </c>
      <c r="X148" s="130">
        <f t="shared" si="178"/>
        <v>1.3618736756389601E-84</v>
      </c>
      <c r="Y148" s="130">
        <f t="shared" si="178"/>
        <v>6.9647650720174689E-85</v>
      </c>
      <c r="Z148" s="130" t="e">
        <f t="shared" si="178"/>
        <v>#DIV/0!</v>
      </c>
      <c r="AA148" s="130">
        <f t="shared" si="178"/>
        <v>1.5250760287209878E-6</v>
      </c>
      <c r="AG148" s="130" t="s">
        <v>14</v>
      </c>
      <c r="AH148" s="130">
        <f t="shared" si="179"/>
        <v>1.3730354171601323E-84</v>
      </c>
      <c r="AI148" s="130">
        <f t="shared" si="179"/>
        <v>7.075110687178868E-85</v>
      </c>
      <c r="AJ148" s="130" t="e">
        <f t="shared" si="179"/>
        <v>#DIV/0!</v>
      </c>
      <c r="AK148" s="130">
        <f t="shared" si="179"/>
        <v>1.5244615255663841E-6</v>
      </c>
      <c r="AQ148" s="130" t="s">
        <v>14</v>
      </c>
      <c r="AR148" s="130">
        <f t="shared" si="180"/>
        <v>1.4831518120838846E-84</v>
      </c>
      <c r="AS148" s="130">
        <f t="shared" si="180"/>
        <v>7.3946307053021513E-85</v>
      </c>
      <c r="AT148" s="130" t="e">
        <f t="shared" si="180"/>
        <v>#DIV/0!</v>
      </c>
      <c r="AU148" s="130">
        <f t="shared" si="180"/>
        <v>1.9772453032809109E-6</v>
      </c>
      <c r="BA148" s="130" t="s">
        <v>14</v>
      </c>
      <c r="BB148" s="130">
        <f t="shared" si="181"/>
        <v>1.5365471791138686E-84</v>
      </c>
      <c r="BC148" s="130">
        <f t="shared" si="181"/>
        <v>8.0092638149870826E-85</v>
      </c>
      <c r="BD148" s="130" t="e">
        <f t="shared" si="181"/>
        <v>#DIV/0!</v>
      </c>
      <c r="BE148" s="130">
        <f t="shared" si="181"/>
        <v>1.6765122692418193E-6</v>
      </c>
      <c r="BK148" s="130" t="s">
        <v>14</v>
      </c>
      <c r="BL148" s="130">
        <f t="shared" si="182"/>
        <v>1.6276880980578678E-84</v>
      </c>
      <c r="BM148" s="130">
        <f t="shared" si="182"/>
        <v>8.5305438738348315E-85</v>
      </c>
      <c r="BN148" s="130" t="e">
        <f t="shared" si="182"/>
        <v>#DIV/0!</v>
      </c>
      <c r="BO148" s="130">
        <f t="shared" si="182"/>
        <v>1.7611431146934433E-6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1.0777047775703047E-49</v>
      </c>
      <c r="H151" s="130">
        <f>'Mode Choice Q'!T38</f>
        <v>1.8175256459921562E-48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1.0658831155103907E-34</v>
      </c>
      <c r="H152" s="130">
        <f>'Mode Choice Q'!T39</f>
        <v>1.7178903267728793E-36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1.4612838275263176E-44</v>
      </c>
      <c r="F153" s="130">
        <f>'Mode Choice Q'!R40</f>
        <v>1.0658831155104515E-34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2.3551600690990538E-46</v>
      </c>
      <c r="F154" s="130">
        <f>'Mode Choice Q'!R41</f>
        <v>1.7178903267729768E-36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1453.9901367239968</v>
      </c>
      <c r="F156" s="130" t="e">
        <f t="shared" si="183"/>
        <v>#DIV/0!</v>
      </c>
      <c r="G156" s="130">
        <f t="shared" si="183"/>
        <v>3.7170727950543973E-47</v>
      </c>
      <c r="H156" s="130">
        <f t="shared" si="183"/>
        <v>4.267506969428985E-46</v>
      </c>
      <c r="N156" s="130" t="s">
        <v>11</v>
      </c>
      <c r="O156" s="148">
        <f t="shared" ref="O156:R159" si="184">O151*P122</f>
        <v>577.96266565384701</v>
      </c>
      <c r="P156" s="130" t="e">
        <f t="shared" si="184"/>
        <v>#DIV/0!</v>
      </c>
      <c r="Q156" s="130">
        <f t="shared" si="184"/>
        <v>1.1931854130606864E-59</v>
      </c>
      <c r="R156" s="130">
        <f t="shared" si="184"/>
        <v>7.8034117099807117E-60</v>
      </c>
      <c r="W156" s="130" t="s">
        <v>11</v>
      </c>
      <c r="X156" s="148">
        <f t="shared" ref="X156:AA159" si="185">X151*Z122</f>
        <v>474.32854901083687</v>
      </c>
      <c r="Y156" s="130" t="e">
        <f t="shared" si="185"/>
        <v>#DIV/0!</v>
      </c>
      <c r="Z156" s="130">
        <f t="shared" si="185"/>
        <v>1.2303597453482566E-59</v>
      </c>
      <c r="AA156" s="130">
        <f t="shared" si="185"/>
        <v>8.1460720081340062E-60</v>
      </c>
      <c r="AG156" s="130" t="s">
        <v>11</v>
      </c>
      <c r="AH156" s="148">
        <f t="shared" ref="AH156:AK159" si="186">AH151*AJ122</f>
        <v>566.45710965657395</v>
      </c>
      <c r="AI156" s="130" t="e">
        <f t="shared" si="186"/>
        <v>#DIV/0!</v>
      </c>
      <c r="AJ156" s="130">
        <f t="shared" si="186"/>
        <v>1.4556683096291406E-59</v>
      </c>
      <c r="AK156" s="130">
        <f t="shared" si="186"/>
        <v>9.6453073371507666E-60</v>
      </c>
      <c r="AQ156" s="130" t="s">
        <v>11</v>
      </c>
      <c r="AR156" s="148">
        <f t="shared" ref="AR156:AU159" si="187">AR151*AT122</f>
        <v>531.02314737829204</v>
      </c>
      <c r="AS156" s="130" t="e">
        <f t="shared" si="187"/>
        <v>#DIV/0!</v>
      </c>
      <c r="AT156" s="130">
        <f t="shared" si="187"/>
        <v>1.5933712383529227E-59</v>
      </c>
      <c r="AU156" s="130">
        <f t="shared" si="187"/>
        <v>1.0856821777839982E-59</v>
      </c>
      <c r="BA156" s="130" t="s">
        <v>11</v>
      </c>
      <c r="BB156" s="148">
        <f t="shared" ref="BB156:BE159" si="188">BB151*BD122</f>
        <v>655.8966675763312</v>
      </c>
      <c r="BC156" s="130" t="e">
        <f t="shared" si="188"/>
        <v>#DIV/0!</v>
      </c>
      <c r="BD156" s="130">
        <f t="shared" si="188"/>
        <v>1.6553315620672282E-59</v>
      </c>
      <c r="BE156" s="130">
        <f t="shared" si="188"/>
        <v>1.0975152692722154E-59</v>
      </c>
      <c r="BK156" s="130" t="s">
        <v>11</v>
      </c>
      <c r="BL156" s="148">
        <f t="shared" ref="BL156:BO159" si="189">BL151*BN122</f>
        <v>706.08148164563602</v>
      </c>
      <c r="BM156" s="130" t="e">
        <f t="shared" si="189"/>
        <v>#DIV/0!</v>
      </c>
      <c r="BN156" s="130">
        <f t="shared" si="189"/>
        <v>1.76650706267619E-59</v>
      </c>
      <c r="BO156" s="130">
        <f t="shared" si="189"/>
        <v>1.171635691428534E-59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392.21579931169907</v>
      </c>
      <c r="G157" s="130">
        <f t="shared" si="183"/>
        <v>7.528014865653796E-32</v>
      </c>
      <c r="H157" s="130">
        <f t="shared" si="183"/>
        <v>1.4969562690394948E-33</v>
      </c>
      <c r="N157" s="130" t="s">
        <v>12</v>
      </c>
      <c r="O157" s="130" t="e">
        <f t="shared" si="184"/>
        <v>#DIV/0!</v>
      </c>
      <c r="P157" s="148">
        <f t="shared" si="184"/>
        <v>58.057396802048387</v>
      </c>
      <c r="Q157" s="130">
        <f t="shared" si="184"/>
        <v>4.5766959275100019E-63</v>
      </c>
      <c r="R157" s="130">
        <f t="shared" si="184"/>
        <v>5.4247409681916999E-63</v>
      </c>
      <c r="W157" s="130" t="s">
        <v>12</v>
      </c>
      <c r="X157" s="130" t="e">
        <f t="shared" si="185"/>
        <v>#DIV/0!</v>
      </c>
      <c r="Y157" s="148">
        <f t="shared" si="185"/>
        <v>39.332660359172195</v>
      </c>
      <c r="Z157" s="130">
        <f t="shared" si="185"/>
        <v>4.382751503618435E-63</v>
      </c>
      <c r="AA157" s="130">
        <f t="shared" si="185"/>
        <v>5.2591231343238108E-63</v>
      </c>
      <c r="AG157" s="130" t="s">
        <v>12</v>
      </c>
      <c r="AH157" s="130" t="e">
        <f t="shared" si="186"/>
        <v>#DIV/0!</v>
      </c>
      <c r="AI157" s="148">
        <f t="shared" si="186"/>
        <v>49.132832429895196</v>
      </c>
      <c r="AJ157" s="130">
        <f t="shared" si="186"/>
        <v>5.383020345629607E-63</v>
      </c>
      <c r="AK157" s="130">
        <f t="shared" si="186"/>
        <v>6.4644268442140654E-63</v>
      </c>
      <c r="AQ157" s="130" t="s">
        <v>12</v>
      </c>
      <c r="AR157" s="130" t="e">
        <f t="shared" si="187"/>
        <v>#DIV/0!</v>
      </c>
      <c r="AS157" s="148">
        <f t="shared" si="187"/>
        <v>42.993763651504885</v>
      </c>
      <c r="AT157" s="130">
        <f t="shared" si="187"/>
        <v>5.6844496759388278E-63</v>
      </c>
      <c r="AU157" s="130">
        <f t="shared" si="187"/>
        <v>7.0197964910355478E-63</v>
      </c>
      <c r="BA157" s="130" t="s">
        <v>12</v>
      </c>
      <c r="BB157" s="130" t="e">
        <f t="shared" si="188"/>
        <v>#DIV/0!</v>
      </c>
      <c r="BC157" s="148">
        <f t="shared" si="188"/>
        <v>57.744713473909854</v>
      </c>
      <c r="BD157" s="130">
        <f t="shared" si="188"/>
        <v>6.1422208255621636E-63</v>
      </c>
      <c r="BE157" s="130">
        <f t="shared" si="188"/>
        <v>7.3807647333889493E-63</v>
      </c>
      <c r="BK157" s="130" t="s">
        <v>12</v>
      </c>
      <c r="BL157" s="130" t="e">
        <f t="shared" si="189"/>
        <v>#DIV/0!</v>
      </c>
      <c r="BM157" s="148">
        <f t="shared" si="189"/>
        <v>62.604600003817829</v>
      </c>
      <c r="BN157" s="130">
        <f t="shared" si="189"/>
        <v>6.5655572415179854E-63</v>
      </c>
      <c r="BO157" s="130">
        <f t="shared" si="189"/>
        <v>7.8922197219961574E-63</v>
      </c>
    </row>
    <row r="158" spans="4:67" x14ac:dyDescent="0.3">
      <c r="D158" s="130" t="s">
        <v>13</v>
      </c>
      <c r="E158" s="130">
        <f t="shared" si="183"/>
        <v>4.2413750238954293E-42</v>
      </c>
      <c r="F158" s="130">
        <f t="shared" si="183"/>
        <v>8.6111563229610615E-32</v>
      </c>
      <c r="G158" s="148">
        <f t="shared" si="183"/>
        <v>2.8233906488919063</v>
      </c>
      <c r="H158" s="130" t="e">
        <f t="shared" si="183"/>
        <v>#DIV/0!</v>
      </c>
      <c r="N158" s="130" t="s">
        <v>13</v>
      </c>
      <c r="O158" s="130">
        <f t="shared" si="184"/>
        <v>4.5651746934158192E-60</v>
      </c>
      <c r="P158" s="130">
        <f t="shared" si="184"/>
        <v>3.7613833053874163E-63</v>
      </c>
      <c r="Q158" s="148">
        <f t="shared" si="184"/>
        <v>24.473836419038474</v>
      </c>
      <c r="R158" s="130" t="e">
        <f t="shared" si="184"/>
        <v>#DIV/0!</v>
      </c>
      <c r="W158" s="130" t="s">
        <v>13</v>
      </c>
      <c r="X158" s="130">
        <f t="shared" si="185"/>
        <v>5.1794740239248839E-60</v>
      </c>
      <c r="Y158" s="130">
        <f t="shared" si="185"/>
        <v>3.7933378495273973E-63</v>
      </c>
      <c r="Z158" s="148">
        <f t="shared" si="185"/>
        <v>34.887914541143545</v>
      </c>
      <c r="AA158" s="130" t="e">
        <f t="shared" si="185"/>
        <v>#DIV/0!</v>
      </c>
      <c r="AG158" s="130" t="s">
        <v>13</v>
      </c>
      <c r="AH158" s="130">
        <f t="shared" si="186"/>
        <v>5.219421559757839E-60</v>
      </c>
      <c r="AI158" s="130">
        <f t="shared" si="186"/>
        <v>3.8515903711605331E-63</v>
      </c>
      <c r="AJ158" s="148">
        <f t="shared" si="186"/>
        <v>34.830063989905611</v>
      </c>
      <c r="AK158" s="130" t="e">
        <f t="shared" si="186"/>
        <v>#DIV/0!</v>
      </c>
      <c r="AQ158" s="130" t="s">
        <v>13</v>
      </c>
      <c r="AR158" s="130">
        <f t="shared" si="187"/>
        <v>5.616338158296312E-60</v>
      </c>
      <c r="AS158" s="130">
        <f t="shared" si="187"/>
        <v>4.0100551938144536E-63</v>
      </c>
      <c r="AT158" s="148">
        <f t="shared" si="187"/>
        <v>43.761608002451091</v>
      </c>
      <c r="AU158" s="130" t="e">
        <f t="shared" si="187"/>
        <v>#DIV/0!</v>
      </c>
      <c r="BA158" s="130" t="s">
        <v>13</v>
      </c>
      <c r="BB158" s="130">
        <f t="shared" si="188"/>
        <v>5.8163175703947602E-60</v>
      </c>
      <c r="BC158" s="130">
        <f t="shared" si="188"/>
        <v>4.3417121685575877E-63</v>
      </c>
      <c r="BD158" s="148">
        <f t="shared" si="188"/>
        <v>38.118357968789994</v>
      </c>
      <c r="BE158" s="130" t="e">
        <f t="shared" si="188"/>
        <v>#DIV/0!</v>
      </c>
      <c r="BK158" s="130" t="s">
        <v>13</v>
      </c>
      <c r="BL158" s="130">
        <f t="shared" si="189"/>
        <v>6.1484897512614037E-60</v>
      </c>
      <c r="BM158" s="130">
        <f t="shared" si="189"/>
        <v>4.6146652759353751E-63</v>
      </c>
      <c r="BN158" s="148">
        <f t="shared" si="189"/>
        <v>39.94528388818118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7.2011339182196664E-44</v>
      </c>
      <c r="F159" s="130">
        <f t="shared" si="183"/>
        <v>1.4600260722561807E-33</v>
      </c>
      <c r="G159" s="130" t="e">
        <f t="shared" si="183"/>
        <v>#DIV/0!</v>
      </c>
      <c r="H159" s="148">
        <f t="shared" si="183"/>
        <v>1.8101573151568977</v>
      </c>
      <c r="N159" s="130" t="s">
        <v>14</v>
      </c>
      <c r="O159" s="130">
        <f t="shared" si="184"/>
        <v>4.860258708773304E-60</v>
      </c>
      <c r="P159" s="130">
        <f t="shared" si="184"/>
        <v>3.9990285410825287E-63</v>
      </c>
      <c r="Q159" s="130" t="e">
        <f t="shared" si="184"/>
        <v>#DIV/0!</v>
      </c>
      <c r="R159" s="148">
        <f t="shared" si="184"/>
        <v>15.234393804720998</v>
      </c>
      <c r="W159" s="130" t="s">
        <v>14</v>
      </c>
      <c r="X159" s="130">
        <f t="shared" si="185"/>
        <v>5.5482684554575177E-60</v>
      </c>
      <c r="Y159" s="130">
        <f t="shared" si="185"/>
        <v>4.0578711859784022E-63</v>
      </c>
      <c r="Z159" s="130" t="e">
        <f t="shared" si="185"/>
        <v>#DIV/0!</v>
      </c>
      <c r="AA159" s="148">
        <f t="shared" si="185"/>
        <v>22.121139852999161</v>
      </c>
      <c r="AG159" s="130" t="s">
        <v>14</v>
      </c>
      <c r="AH159" s="130">
        <f t="shared" si="186"/>
        <v>5.5937413502624155E-60</v>
      </c>
      <c r="AI159" s="130">
        <f t="shared" si="186"/>
        <v>4.1221616950813601E-63</v>
      </c>
      <c r="AJ159" s="130" t="e">
        <f t="shared" si="186"/>
        <v>#DIV/0!</v>
      </c>
      <c r="AK159" s="148">
        <f t="shared" si="186"/>
        <v>22.112226520176996</v>
      </c>
      <c r="AQ159" s="130" t="s">
        <v>14</v>
      </c>
      <c r="AR159" s="130">
        <f t="shared" si="187"/>
        <v>6.0423551470578575E-60</v>
      </c>
      <c r="AS159" s="130">
        <f t="shared" si="187"/>
        <v>4.3083231896154744E-63</v>
      </c>
      <c r="AT159" s="130" t="e">
        <f t="shared" si="187"/>
        <v>#DIV/0!</v>
      </c>
      <c r="AU159" s="148">
        <f t="shared" si="187"/>
        <v>28.679829106123069</v>
      </c>
      <c r="BA159" s="130" t="s">
        <v>14</v>
      </c>
      <c r="BB159" s="130">
        <f t="shared" si="188"/>
        <v>6.2598876802577835E-60</v>
      </c>
      <c r="BC159" s="130">
        <f t="shared" si="188"/>
        <v>4.6664260057118003E-63</v>
      </c>
      <c r="BD159" s="130" t="e">
        <f t="shared" si="188"/>
        <v>#DIV/0!</v>
      </c>
      <c r="BE159" s="148">
        <f t="shared" si="188"/>
        <v>24.317713789174118</v>
      </c>
      <c r="BK159" s="130" t="s">
        <v>14</v>
      </c>
      <c r="BL159" s="130">
        <f t="shared" si="189"/>
        <v>6.6311954561725717E-60</v>
      </c>
      <c r="BM159" s="130">
        <f t="shared" si="189"/>
        <v>4.9701386663329109E-63</v>
      </c>
      <c r="BN159" s="130" t="e">
        <f t="shared" si="189"/>
        <v>#DIV/0!</v>
      </c>
      <c r="BO159" s="148">
        <f t="shared" si="189"/>
        <v>25.54527932220725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-289.70649735035295</v>
      </c>
      <c r="J28" s="206">
        <f t="shared" si="7"/>
        <v>-292.5317249105322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-277.79674384352882</v>
      </c>
      <c r="J29" s="206">
        <f t="shared" si="10"/>
        <v>-273.66886696933796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-301.52390462485005</v>
      </c>
      <c r="H30" s="206">
        <f t="shared" si="10"/>
        <v>-277.79674384352887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-297.39602775065913</v>
      </c>
      <c r="H31" s="206">
        <f t="shared" si="10"/>
        <v>-273.66886696933801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1.5207815295471128E-126</v>
      </c>
      <c r="J33" s="206">
        <f t="shared" si="13"/>
        <v>9.0174987277217877E-128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2.2615545001267036E-121</v>
      </c>
      <c r="J34" s="206">
        <f t="shared" si="16"/>
        <v>1.4032052680684851E-119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1.1215846566974214E-131</v>
      </c>
      <c r="H35" s="206">
        <f t="shared" si="16"/>
        <v>2.2615545001265751E-121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6.9589899282750939E-130</v>
      </c>
      <c r="H36" s="206">
        <f t="shared" si="16"/>
        <v>1.4032052680684053E-119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2.6453257957257773E-74</v>
      </c>
      <c r="O38" s="206">
        <f t="shared" si="20"/>
        <v>4.4612843663695817E-73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1.0777047775703047E-49</v>
      </c>
      <c r="T38" s="206">
        <f t="shared" si="21"/>
        <v>1.8175256459921562E-48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1.8294384305277065E-56</v>
      </c>
      <c r="O39" s="206">
        <f t="shared" si="20"/>
        <v>2.9485170911307744E-58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1.0658831155103907E-34</v>
      </c>
      <c r="T39" s="206">
        <f t="shared" si="21"/>
        <v>1.7178903267728793E-36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3.5868559593353875E-69</v>
      </c>
      <c r="M40" s="206">
        <f t="shared" si="20"/>
        <v>1.8294384305278104E-56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1.4612838275263176E-44</v>
      </c>
      <c r="R40" s="206">
        <f t="shared" si="21"/>
        <v>1.0658831155104515E-34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5.7809576551168278E-71</v>
      </c>
      <c r="M41" s="206">
        <f t="shared" si="20"/>
        <v>2.9485170911309421E-58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2.3551600690990538E-46</v>
      </c>
      <c r="R41" s="206">
        <f t="shared" si="21"/>
        <v>1.7178903267729768E-36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13.871149562611212</v>
      </c>
      <c r="J46">
        <f>'Trip Length Frequency'!L28</f>
        <v>14.001230485313879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13.322793123234439</v>
      </c>
      <c r="J47">
        <f>'Trip Length Frequency'!L29</f>
        <v>13.13273479300787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14.415254138074957</v>
      </c>
      <c r="H48">
        <f>'Trip Length Frequency'!J30</f>
        <v>13.32279312323444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14.225195807848387</v>
      </c>
      <c r="H49">
        <f>'Trip Length Frequency'!J31</f>
        <v>13.132734793007872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73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Gravity!O134</f>
        <v>4.9919532786557764E-86</v>
      </c>
      <c r="G25" s="4" t="e">
        <f>Gravity!P134</f>
        <v>#DIV/0!</v>
      </c>
      <c r="H25" s="4">
        <f>Gravity!Q134</f>
        <v>949.50366978454952</v>
      </c>
      <c r="I25" s="4">
        <f>Gravity!R134</f>
        <v>620.97373755687761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Gravity!O135</f>
        <v>#DIV/0!</v>
      </c>
      <c r="G26" s="4">
        <f>Gravity!P135</f>
        <v>5.0145075026313813E-87</v>
      </c>
      <c r="H26" s="4">
        <f>Gravity!Q135</f>
        <v>943.83352436299231</v>
      </c>
      <c r="I26" s="4">
        <f>Gravity!R135</f>
        <v>1118.7224294252601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Gravity!O136</f>
        <v>363.28386830399614</v>
      </c>
      <c r="G27" s="4">
        <f>Gravity!P136</f>
        <v>775.69489383477685</v>
      </c>
      <c r="H27" s="4">
        <f>Gravity!Q136</f>
        <v>2.113843249980364E-87</v>
      </c>
      <c r="I27" s="4" t="e">
        <f>Gravity!R136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Gravity!O137</f>
        <v>386.76583115820023</v>
      </c>
      <c r="G28" s="4">
        <f>Gravity!P137</f>
        <v>824.70351138482306</v>
      </c>
      <c r="H28" s="4" t="e">
        <f>Gravity!Q137</f>
        <v>#DIV/0!</v>
      </c>
      <c r="I28" s="4">
        <f>Gravity!R137</f>
        <v>1.3158182460760828E-87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949.50366978454952</v>
      </c>
      <c r="D36" s="31">
        <f>E36-H36</f>
        <v>0</v>
      </c>
      <c r="E36">
        <f>W6*G66+(W6*0.17/X6^3.8)*(G66^4.8/4.8)</f>
        <v>2407.6720097654847</v>
      </c>
      <c r="F36" s="258"/>
      <c r="G36" s="32" t="s">
        <v>62</v>
      </c>
      <c r="H36" s="33">
        <f>W6*G66+0.17*W6/X6^3.8*G66^4.8/4.8</f>
        <v>2407.6720097654847</v>
      </c>
      <c r="I36" s="32" t="s">
        <v>63</v>
      </c>
      <c r="J36" s="33">
        <f>W6*(1+0.17*(G66/X6)^3.8)</f>
        <v>2.5056552056449819</v>
      </c>
      <c r="K36" s="34">
        <v>1</v>
      </c>
      <c r="L36" s="35" t="s">
        <v>61</v>
      </c>
      <c r="M36" s="36" t="s">
        <v>64</v>
      </c>
      <c r="N36" s="37">
        <f>J36+J54+J51</f>
        <v>15.016387826754938</v>
      </c>
      <c r="O36" s="38" t="s">
        <v>65</v>
      </c>
      <c r="P36" s="39">
        <v>0</v>
      </c>
      <c r="Q36" s="39">
        <f>IF(P36&lt;=0,0,P36)</f>
        <v>0</v>
      </c>
      <c r="R36" s="40">
        <f>G58</f>
        <v>949.50461329088023</v>
      </c>
      <c r="S36" s="40" t="s">
        <v>39</v>
      </c>
      <c r="T36" s="40">
        <f>I58</f>
        <v>949.50366978454952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620.97373755687761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13.872339235633435</v>
      </c>
      <c r="O37" s="48" t="s">
        <v>70</v>
      </c>
      <c r="P37" s="39">
        <v>602.51836742027024</v>
      </c>
      <c r="Q37" s="39">
        <f t="shared" ref="Q37:Q60" si="5">IF(P37&lt;=0,0,P37)</f>
        <v>602.51836742027024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943.83352436299231</v>
      </c>
      <c r="D38" s="31">
        <f t="shared" si="1"/>
        <v>0</v>
      </c>
      <c r="E38">
        <f t="shared" si="2"/>
        <v>1520.2392010618021</v>
      </c>
      <c r="F38" s="258"/>
      <c r="G38" s="44" t="s">
        <v>72</v>
      </c>
      <c r="H38" s="33">
        <f t="shared" si="3"/>
        <v>1520.2392010618021</v>
      </c>
      <c r="I38" s="44" t="s">
        <v>73</v>
      </c>
      <c r="J38" s="33">
        <f t="shared" si="4"/>
        <v>2.504601881982544</v>
      </c>
      <c r="K38" s="34">
        <v>3</v>
      </c>
      <c r="L38" s="45"/>
      <c r="M38" s="46" t="s">
        <v>74</v>
      </c>
      <c r="N38" s="47">
        <f>J36+J47+J39+J49+J43</f>
        <v>14.182724386505672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1118.7224294252601</v>
      </c>
      <c r="D39" s="31">
        <f t="shared" si="1"/>
        <v>0</v>
      </c>
      <c r="E39">
        <f t="shared" si="2"/>
        <v>5907.1206268659744</v>
      </c>
      <c r="F39" s="258"/>
      <c r="G39" s="44" t="s">
        <v>77</v>
      </c>
      <c r="H39" s="33">
        <f t="shared" si="3"/>
        <v>5907.1206268659744</v>
      </c>
      <c r="I39" s="44" t="s">
        <v>78</v>
      </c>
      <c r="J39" s="33">
        <f t="shared" si="4"/>
        <v>3.8044929337648394</v>
      </c>
      <c r="K39" s="34">
        <v>4</v>
      </c>
      <c r="L39" s="45"/>
      <c r="M39" s="46" t="s">
        <v>79</v>
      </c>
      <c r="N39" s="47">
        <f>J36+J47+J48+J42+J43</f>
        <v>14.22558665358471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2378.7185420180431</v>
      </c>
      <c r="F40" s="258"/>
      <c r="G40" s="44" t="s">
        <v>81</v>
      </c>
      <c r="H40" s="33">
        <f t="shared" si="3"/>
        <v>2378.7185420180431</v>
      </c>
      <c r="I40" s="44" t="s">
        <v>82</v>
      </c>
      <c r="J40" s="33">
        <f t="shared" si="4"/>
        <v>2.5250590064155434</v>
      </c>
      <c r="K40" s="34">
        <v>5</v>
      </c>
      <c r="L40" s="45"/>
      <c r="M40" s="46" t="s">
        <v>83</v>
      </c>
      <c r="N40" s="47">
        <f>J45+J38+J39+J40+J51</f>
        <v>13.872339544464774</v>
      </c>
      <c r="O40" s="48" t="s">
        <v>84</v>
      </c>
      <c r="P40" s="39">
        <v>346.98624587060999</v>
      </c>
      <c r="Q40" s="39">
        <f t="shared" si="5"/>
        <v>346.98624587060999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5768.9496331017144</v>
      </c>
      <c r="F41" s="258"/>
      <c r="G41" s="44" t="s">
        <v>85</v>
      </c>
      <c r="H41" s="33">
        <f t="shared" si="3"/>
        <v>5768.9496331017144</v>
      </c>
      <c r="I41" s="44" t="s">
        <v>86</v>
      </c>
      <c r="J41" s="33">
        <f t="shared" si="4"/>
        <v>3.9255549227786197</v>
      </c>
      <c r="K41" s="34">
        <v>6</v>
      </c>
      <c r="L41" s="45"/>
      <c r="M41" s="46" t="s">
        <v>87</v>
      </c>
      <c r="N41" s="47">
        <f>J45+J38+J39+J49+J43</f>
        <v>14.182724695337011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5200.3677829450016</v>
      </c>
      <c r="F42" s="258"/>
      <c r="G42" s="44" t="s">
        <v>89</v>
      </c>
      <c r="H42" s="33">
        <f t="shared" si="3"/>
        <v>5200.3677829450016</v>
      </c>
      <c r="I42" s="44" t="s">
        <v>90</v>
      </c>
      <c r="J42" s="33">
        <f t="shared" si="4"/>
        <v>2.6023457871721076</v>
      </c>
      <c r="K42" s="34">
        <v>7</v>
      </c>
      <c r="L42" s="45"/>
      <c r="M42" s="46" t="s">
        <v>91</v>
      </c>
      <c r="N42" s="47">
        <f>J45+J38+J48+J42+J43</f>
        <v>14.225586962416049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2426.671928850179</v>
      </c>
      <c r="F43" s="258"/>
      <c r="G43" s="44" t="s">
        <v>93</v>
      </c>
      <c r="H43" s="33">
        <f t="shared" si="3"/>
        <v>2426.671928850179</v>
      </c>
      <c r="I43" s="44" t="s">
        <v>94</v>
      </c>
      <c r="J43" s="33">
        <f t="shared" si="4"/>
        <v>2.841186192069507</v>
      </c>
      <c r="K43" s="34">
        <v>8</v>
      </c>
      <c r="L43" s="53"/>
      <c r="M43" s="54" t="s">
        <v>95</v>
      </c>
      <c r="N43" s="55">
        <f>J45+J46+J41+J42+J43</f>
        <v>14.396540003212124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14.001454855578563</v>
      </c>
      <c r="O44" s="38" t="s">
        <v>100</v>
      </c>
      <c r="P44" s="39">
        <v>360.09678759770668</v>
      </c>
      <c r="Q44" s="39">
        <f t="shared" si="5"/>
        <v>360.09678759770668</v>
      </c>
      <c r="R44" s="40">
        <f>G59</f>
        <v>620.97311283399756</v>
      </c>
      <c r="S44" s="40" t="s">
        <v>39</v>
      </c>
      <c r="T44" s="40">
        <f>I59</f>
        <v>620.97373755687761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1523.1330345746187</v>
      </c>
      <c r="F45" s="258"/>
      <c r="G45" s="44" t="s">
        <v>101</v>
      </c>
      <c r="H45" s="33">
        <f t="shared" si="3"/>
        <v>1523.1330345746187</v>
      </c>
      <c r="I45" s="44" t="s">
        <v>102</v>
      </c>
      <c r="J45" s="33">
        <f t="shared" si="4"/>
        <v>2.527453101191889</v>
      </c>
      <c r="K45" s="34">
        <v>10</v>
      </c>
      <c r="L45" s="45"/>
      <c r="M45" s="46" t="s">
        <v>103</v>
      </c>
      <c r="N45" s="47">
        <f>J36+J47+J48+J42+J50</f>
        <v>14.044317122657601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14.001455164409903</v>
      </c>
      <c r="O46" s="48" t="s">
        <v>108</v>
      </c>
      <c r="P46" s="39">
        <v>260.87632523629088</v>
      </c>
      <c r="Q46" s="39">
        <f t="shared" si="5"/>
        <v>260.87632523629088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2411.8321643476979</v>
      </c>
      <c r="F47" s="258"/>
      <c r="G47" s="44" t="s">
        <v>109</v>
      </c>
      <c r="H47" s="33">
        <f t="shared" si="3"/>
        <v>2411.8321643476979</v>
      </c>
      <c r="I47" s="44" t="s">
        <v>110</v>
      </c>
      <c r="J47" s="33">
        <f t="shared" si="4"/>
        <v>2.5263994686981133</v>
      </c>
      <c r="K47" s="34">
        <v>12</v>
      </c>
      <c r="L47" s="45"/>
      <c r="M47" s="46" t="s">
        <v>111</v>
      </c>
      <c r="N47" s="47">
        <f>J45+J38+J48+J42+J50</f>
        <v>14.04431743148894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14.215270472285015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1553.0784112364747</v>
      </c>
      <c r="F49" s="258"/>
      <c r="G49" s="44" t="s">
        <v>117</v>
      </c>
      <c r="H49" s="33">
        <f t="shared" si="3"/>
        <v>1553.0784112364747</v>
      </c>
      <c r="I49" s="44" t="s">
        <v>118</v>
      </c>
      <c r="J49" s="33">
        <f t="shared" si="4"/>
        <v>2.5049905863282307</v>
      </c>
      <c r="K49" s="34">
        <v>14</v>
      </c>
      <c r="L49" s="53"/>
      <c r="M49" s="54" t="s">
        <v>119</v>
      </c>
      <c r="N49" s="55">
        <f>J45+J46+J53+J44</f>
        <v>15.027453101191888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4407.1985020069806</v>
      </c>
      <c r="F50" s="258"/>
      <c r="G50" s="44" t="s">
        <v>121</v>
      </c>
      <c r="H50" s="33">
        <f t="shared" si="3"/>
        <v>4407.1985020069806</v>
      </c>
      <c r="I50" s="44" t="s">
        <v>122</v>
      </c>
      <c r="J50" s="33">
        <f t="shared" si="4"/>
        <v>2.6599166611423981</v>
      </c>
      <c r="K50" s="34">
        <v>15</v>
      </c>
      <c r="L50" s="35" t="s">
        <v>71</v>
      </c>
      <c r="M50" s="36" t="s">
        <v>123</v>
      </c>
      <c r="N50" s="37">
        <f>J37+J46+J41+J42+J43</f>
        <v>14.369086902020236</v>
      </c>
      <c r="O50" s="38" t="s">
        <v>124</v>
      </c>
      <c r="P50" s="39">
        <v>0</v>
      </c>
      <c r="Q50" s="39">
        <f t="shared" si="5"/>
        <v>0</v>
      </c>
      <c r="R50" s="40">
        <f>G60</f>
        <v>943.83352436299231</v>
      </c>
      <c r="S50" s="40" t="s">
        <v>39</v>
      </c>
      <c r="T50" s="40">
        <f>I60</f>
        <v>943.83352436299231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2375.8845901556606</v>
      </c>
      <c r="F51" s="258"/>
      <c r="G51" s="44" t="s">
        <v>125</v>
      </c>
      <c r="H51" s="33">
        <f t="shared" si="3"/>
        <v>2375.8845901556606</v>
      </c>
      <c r="I51" s="44" t="s">
        <v>126</v>
      </c>
      <c r="J51" s="33">
        <f t="shared" si="4"/>
        <v>2.5107326211099568</v>
      </c>
      <c r="K51" s="34">
        <v>16</v>
      </c>
      <c r="L51" s="45"/>
      <c r="M51" s="46" t="s">
        <v>127</v>
      </c>
      <c r="N51" s="47">
        <f>J37+J38+J39+J40+J51</f>
        <v>13.844886443272882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5768.9496331017144</v>
      </c>
      <c r="F52" s="258"/>
      <c r="G52" s="44" t="s">
        <v>129</v>
      </c>
      <c r="H52" s="33">
        <f t="shared" si="3"/>
        <v>5768.9496331017144</v>
      </c>
      <c r="I52" s="44" t="s">
        <v>130</v>
      </c>
      <c r="J52" s="33">
        <f t="shared" si="4"/>
        <v>3.9255549227786197</v>
      </c>
      <c r="K52" s="34">
        <v>17</v>
      </c>
      <c r="L52" s="45"/>
      <c r="M52" s="46" t="s">
        <v>131</v>
      </c>
      <c r="N52" s="47">
        <f>J37+J38+J39+J49+J43</f>
        <v>14.15527159414512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14.198133861224161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13.294641824798855</v>
      </c>
      <c r="O54" s="56" t="s">
        <v>140</v>
      </c>
      <c r="P54" s="39">
        <v>943.83352436299231</v>
      </c>
      <c r="Q54" s="39">
        <f t="shared" si="5"/>
        <v>943.83352436299231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43649.816060031342</v>
      </c>
      <c r="K55" s="34">
        <v>20</v>
      </c>
      <c r="L55" s="35" t="s">
        <v>76</v>
      </c>
      <c r="M55" s="36" t="s">
        <v>142</v>
      </c>
      <c r="N55" s="37">
        <f>J37+J38+J39+J49+J50</f>
        <v>13.974002063218011</v>
      </c>
      <c r="O55" s="38" t="s">
        <v>143</v>
      </c>
      <c r="P55" s="39">
        <v>0</v>
      </c>
      <c r="Q55" s="39">
        <f t="shared" si="5"/>
        <v>0</v>
      </c>
      <c r="R55" s="40">
        <f>G61</f>
        <v>1118.7224294252601</v>
      </c>
      <c r="S55" s="40" t="s">
        <v>39</v>
      </c>
      <c r="T55" s="40">
        <f>I61</f>
        <v>1118.7224294252601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14.016864330297052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14.187817371093127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949.50461329088023</v>
      </c>
      <c r="H58" s="68" t="s">
        <v>39</v>
      </c>
      <c r="I58" s="69">
        <f>C36</f>
        <v>949.50366978454952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620.97311283399756</v>
      </c>
      <c r="H59" s="68" t="s">
        <v>39</v>
      </c>
      <c r="I59" s="69">
        <f t="shared" ref="I59:I60" si="6">C37</f>
        <v>620.97373755687761</v>
      </c>
      <c r="K59" s="34">
        <v>24</v>
      </c>
      <c r="L59" s="45"/>
      <c r="M59" s="46" t="s">
        <v>151</v>
      </c>
      <c r="N59" s="47">
        <f>J52+J53+J44</f>
        <v>13.92555492277862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943.83352436299231</v>
      </c>
      <c r="H60" s="68" t="s">
        <v>39</v>
      </c>
      <c r="I60" s="69">
        <f t="shared" si="6"/>
        <v>943.83352436299231</v>
      </c>
      <c r="K60" s="34">
        <v>25</v>
      </c>
      <c r="L60" s="53"/>
      <c r="M60" s="54" t="s">
        <v>153</v>
      </c>
      <c r="N60" s="55">
        <f>J52+J41+J42+J50</f>
        <v>13.113372293871747</v>
      </c>
      <c r="O60" s="56" t="s">
        <v>154</v>
      </c>
      <c r="P60" s="39">
        <v>1118.7224294252601</v>
      </c>
      <c r="Q60" s="71">
        <f t="shared" si="5"/>
        <v>1118.7224294252601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1118.7224294252601</v>
      </c>
      <c r="H61" s="74" t="s">
        <v>39</v>
      </c>
      <c r="I61" s="69">
        <f>C39</f>
        <v>1118.7224294252601</v>
      </c>
      <c r="K61" s="264" t="s">
        <v>155</v>
      </c>
      <c r="L61" s="264"/>
      <c r="M61" s="264"/>
      <c r="N61" s="76">
        <f>SUM(N36:N60)</f>
        <v>353.38812906224041</v>
      </c>
      <c r="U61" s="77" t="s">
        <v>156</v>
      </c>
      <c r="V61" s="78">
        <f>SUMPRODUCT($Q$36:$Q$60,V36:V60)</f>
        <v>962.61515501797692</v>
      </c>
      <c r="W61" s="78">
        <f>SUMPRODUCT($Q$36:$Q$60,W36:W60)</f>
        <v>0</v>
      </c>
      <c r="X61" s="78">
        <f t="shared" ref="X61:AN61" si="7">SUMPRODUCT($Q$36:$Q$60,X36:X60)</f>
        <v>607.86257110690087</v>
      </c>
      <c r="Y61" s="78">
        <f t="shared" si="7"/>
        <v>1570.4777261248778</v>
      </c>
      <c r="Z61" s="78">
        <f t="shared" si="7"/>
        <v>949.50461329088023</v>
      </c>
      <c r="AA61" s="78">
        <f t="shared" si="7"/>
        <v>2062.5559537882523</v>
      </c>
      <c r="AB61" s="78">
        <f t="shared" si="7"/>
        <v>2062.5559537882523</v>
      </c>
      <c r="AC61" s="78">
        <f t="shared" si="7"/>
        <v>943.83352436299231</v>
      </c>
      <c r="AD61" s="78">
        <f t="shared" si="7"/>
        <v>0</v>
      </c>
      <c r="AE61" s="78">
        <f t="shared" si="7"/>
        <v>607.86257110690087</v>
      </c>
      <c r="AF61" s="78">
        <f t="shared" si="7"/>
        <v>0</v>
      </c>
      <c r="AG61" s="78">
        <f t="shared" si="7"/>
        <v>962.61515501797692</v>
      </c>
      <c r="AH61" s="78">
        <f t="shared" si="7"/>
        <v>0</v>
      </c>
      <c r="AI61" s="78">
        <f t="shared" si="7"/>
        <v>620.97311283399756</v>
      </c>
      <c r="AJ61" s="78">
        <f t="shared" si="7"/>
        <v>1739.6955422592578</v>
      </c>
      <c r="AK61" s="78">
        <f t="shared" si="7"/>
        <v>949.50461329088023</v>
      </c>
      <c r="AL61" s="78">
        <f t="shared" si="7"/>
        <v>2062.5559537882523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0.32087171833932565</v>
      </c>
      <c r="W64">
        <f t="shared" ref="W64:AN64" si="8">W61/W63</f>
        <v>0</v>
      </c>
      <c r="X64">
        <f t="shared" si="8"/>
        <v>0.30393128555345045</v>
      </c>
      <c r="Y64">
        <f t="shared" si="8"/>
        <v>0.5234925753749593</v>
      </c>
      <c r="Z64">
        <f t="shared" si="8"/>
        <v>0.4747523066454401</v>
      </c>
      <c r="AA64">
        <f t="shared" si="8"/>
        <v>1.3750373025255016</v>
      </c>
      <c r="AB64">
        <f t="shared" si="8"/>
        <v>0.6875186512627508</v>
      </c>
      <c r="AC64">
        <f t="shared" si="8"/>
        <v>0.94383352436299228</v>
      </c>
      <c r="AD64">
        <f t="shared" si="8"/>
        <v>0</v>
      </c>
      <c r="AE64">
        <f t="shared" si="8"/>
        <v>0.48629005688552068</v>
      </c>
      <c r="AF64">
        <f t="shared" si="8"/>
        <v>0</v>
      </c>
      <c r="AG64">
        <f t="shared" si="8"/>
        <v>0.48130757750898845</v>
      </c>
      <c r="AH64">
        <f t="shared" si="8"/>
        <v>0</v>
      </c>
      <c r="AI64">
        <f t="shared" si="8"/>
        <v>0.31048655641699879</v>
      </c>
      <c r="AJ64">
        <f t="shared" si="8"/>
        <v>0.77319801878189232</v>
      </c>
      <c r="AK64">
        <f t="shared" si="8"/>
        <v>0.37980184531635208</v>
      </c>
      <c r="AL64">
        <f t="shared" si="8"/>
        <v>1.3750373025255016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962.61515501797692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2.5056552056449819</v>
      </c>
      <c r="W67" s="82">
        <f t="shared" ref="W67:AN67" si="9">AB15*(1+0.17*(W61/AB16)^3.8)</f>
        <v>2.5</v>
      </c>
      <c r="X67" s="82">
        <f t="shared" si="9"/>
        <v>2.504601881982544</v>
      </c>
      <c r="Y67" s="82">
        <f t="shared" si="9"/>
        <v>3.8044929337648394</v>
      </c>
      <c r="Z67" s="82">
        <f t="shared" si="9"/>
        <v>2.5250590064155434</v>
      </c>
      <c r="AA67" s="82">
        <f t="shared" si="9"/>
        <v>3.9255549227786197</v>
      </c>
      <c r="AB67" s="82">
        <f t="shared" si="9"/>
        <v>2.6023457871721076</v>
      </c>
      <c r="AC67" s="82">
        <f t="shared" si="9"/>
        <v>2.841186192069507</v>
      </c>
      <c r="AD67" s="82">
        <f t="shared" si="9"/>
        <v>2.5</v>
      </c>
      <c r="AE67" s="82">
        <f t="shared" si="9"/>
        <v>2.527453101191889</v>
      </c>
      <c r="AF67" s="82">
        <f t="shared" si="9"/>
        <v>2.5</v>
      </c>
      <c r="AG67" s="82">
        <f t="shared" si="9"/>
        <v>2.5263994686981133</v>
      </c>
      <c r="AH67" s="82">
        <f t="shared" si="9"/>
        <v>3.75</v>
      </c>
      <c r="AI67" s="82">
        <f t="shared" si="9"/>
        <v>2.5049905863282307</v>
      </c>
      <c r="AJ67" s="82">
        <f t="shared" si="9"/>
        <v>2.6599166611423981</v>
      </c>
      <c r="AK67" s="82">
        <f t="shared" si="9"/>
        <v>2.5107326211099568</v>
      </c>
      <c r="AL67" s="82">
        <f t="shared" si="9"/>
        <v>3.9255549227786197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607.86257110690087</v>
      </c>
      <c r="H68" s="6"/>
    </row>
    <row r="69" spans="6:40" x14ac:dyDescent="0.3">
      <c r="F69" s="4" t="s">
        <v>45</v>
      </c>
      <c r="G69" s="4">
        <f>Y61</f>
        <v>1570.4777261248778</v>
      </c>
      <c r="H69" s="6"/>
    </row>
    <row r="70" spans="6:40" x14ac:dyDescent="0.3">
      <c r="F70" s="4" t="s">
        <v>46</v>
      </c>
      <c r="G70" s="4">
        <f>Z61</f>
        <v>949.50461329088023</v>
      </c>
      <c r="U70" s="41" t="s">
        <v>65</v>
      </c>
      <c r="V70">
        <f t="shared" ref="V70:V94" si="10">SUMPRODUCT($V$67:$AN$67,V36:AN36)</f>
        <v>15.016387826754938</v>
      </c>
      <c r="X70">
        <v>15.000195603366421</v>
      </c>
    </row>
    <row r="71" spans="6:40" x14ac:dyDescent="0.3">
      <c r="F71" s="4" t="s">
        <v>47</v>
      </c>
      <c r="G71" s="4">
        <f>AA61</f>
        <v>2062.5559537882523</v>
      </c>
      <c r="U71" s="41" t="s">
        <v>70</v>
      </c>
      <c r="V71">
        <f t="shared" si="10"/>
        <v>13.872339235633435</v>
      </c>
      <c r="X71">
        <v>13.75090229828113</v>
      </c>
    </row>
    <row r="72" spans="6:40" x14ac:dyDescent="0.3">
      <c r="F72" s="4" t="s">
        <v>48</v>
      </c>
      <c r="G72" s="4">
        <f>AB61</f>
        <v>2062.5559537882523</v>
      </c>
      <c r="U72" s="41" t="s">
        <v>75</v>
      </c>
      <c r="V72">
        <f t="shared" si="10"/>
        <v>14.182724386505672</v>
      </c>
      <c r="X72">
        <v>14.225219683523857</v>
      </c>
    </row>
    <row r="73" spans="6:40" x14ac:dyDescent="0.3">
      <c r="F73" s="4" t="s">
        <v>49</v>
      </c>
      <c r="G73" s="4">
        <f>AC61</f>
        <v>943.83352436299231</v>
      </c>
      <c r="U73" s="41" t="s">
        <v>80</v>
      </c>
      <c r="V73">
        <f t="shared" si="10"/>
        <v>14.22558665358471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13.872339544464774</v>
      </c>
      <c r="X74">
        <v>13.805151472614</v>
      </c>
    </row>
    <row r="75" spans="6:40" x14ac:dyDescent="0.3">
      <c r="F75" s="4" t="s">
        <v>51</v>
      </c>
      <c r="G75" s="4">
        <f>AE61</f>
        <v>607.86257110690087</v>
      </c>
      <c r="U75" s="41" t="s">
        <v>88</v>
      </c>
      <c r="V75">
        <f t="shared" si="10"/>
        <v>14.182724695337008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14.225586962416049</v>
      </c>
      <c r="X76">
        <v>14.326575531725375</v>
      </c>
    </row>
    <row r="77" spans="6:40" x14ac:dyDescent="0.3">
      <c r="F77" s="4" t="s">
        <v>53</v>
      </c>
      <c r="G77" s="4">
        <f>AG61</f>
        <v>962.61515501797692</v>
      </c>
      <c r="U77" s="41" t="s">
        <v>96</v>
      </c>
      <c r="V77">
        <f t="shared" si="10"/>
        <v>14.396540003212124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14.001454855578563</v>
      </c>
      <c r="X78">
        <v>13.750771910176033</v>
      </c>
    </row>
    <row r="79" spans="6:40" x14ac:dyDescent="0.3">
      <c r="F79" s="4" t="s">
        <v>55</v>
      </c>
      <c r="G79" s="4">
        <f>AI61</f>
        <v>620.97311283399756</v>
      </c>
      <c r="U79" s="41" t="s">
        <v>104</v>
      </c>
      <c r="V79">
        <f t="shared" si="10"/>
        <v>14.044317122657601</v>
      </c>
      <c r="X79">
        <v>13.801434953032715</v>
      </c>
    </row>
    <row r="80" spans="6:40" x14ac:dyDescent="0.3">
      <c r="F80" s="4" t="s">
        <v>56</v>
      </c>
      <c r="G80" s="4">
        <f>AJ61</f>
        <v>1739.6955422592578</v>
      </c>
      <c r="U80" s="41" t="s">
        <v>108</v>
      </c>
      <c r="V80">
        <f t="shared" si="10"/>
        <v>14.001455164409903</v>
      </c>
      <c r="X80">
        <v>13.808577453496937</v>
      </c>
    </row>
    <row r="81" spans="6:24" x14ac:dyDescent="0.3">
      <c r="F81" s="4" t="s">
        <v>57</v>
      </c>
      <c r="G81" s="4">
        <f>AK61</f>
        <v>949.50461329088023</v>
      </c>
      <c r="U81" s="41" t="s">
        <v>112</v>
      </c>
      <c r="V81">
        <f t="shared" si="10"/>
        <v>14.04431743148894</v>
      </c>
      <c r="X81">
        <v>13.855684127365585</v>
      </c>
    </row>
    <row r="82" spans="6:24" x14ac:dyDescent="0.3">
      <c r="F82" s="4" t="s">
        <v>58</v>
      </c>
      <c r="G82" s="4">
        <f>AL61</f>
        <v>2062.5559537882523</v>
      </c>
      <c r="U82" s="41" t="s">
        <v>116</v>
      </c>
      <c r="V82">
        <f t="shared" si="10"/>
        <v>14.215270472285015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15.027453101191888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14.369086902020236</v>
      </c>
      <c r="X84">
        <v>13.696318465991869</v>
      </c>
    </row>
    <row r="85" spans="6:24" x14ac:dyDescent="0.3">
      <c r="U85" s="41" t="s">
        <v>128</v>
      </c>
      <c r="V85">
        <f t="shared" si="10"/>
        <v>13.844886443272882</v>
      </c>
      <c r="X85">
        <v>13.75056790087643</v>
      </c>
    </row>
    <row r="86" spans="6:24" x14ac:dyDescent="0.3">
      <c r="U86" s="41" t="s">
        <v>132</v>
      </c>
      <c r="V86">
        <f t="shared" si="10"/>
        <v>14.15527159414512</v>
      </c>
      <c r="X86">
        <v>14.224885286119157</v>
      </c>
    </row>
    <row r="87" spans="6:24" x14ac:dyDescent="0.3">
      <c r="U87" s="41" t="s">
        <v>136</v>
      </c>
      <c r="V87">
        <f t="shared" si="10"/>
        <v>14.198133861224159</v>
      </c>
      <c r="X87">
        <v>14.271991959987805</v>
      </c>
    </row>
    <row r="88" spans="6:24" x14ac:dyDescent="0.3">
      <c r="U88" s="41" t="s">
        <v>140</v>
      </c>
      <c r="V88">
        <f t="shared" si="10"/>
        <v>13.294641824798854</v>
      </c>
      <c r="X88">
        <v>11.68222407686552</v>
      </c>
    </row>
    <row r="89" spans="6:24" x14ac:dyDescent="0.3">
      <c r="U89" s="41" t="s">
        <v>143</v>
      </c>
      <c r="V89">
        <f t="shared" si="10"/>
        <v>13.974002063218011</v>
      </c>
      <c r="X89">
        <v>13.753993881759367</v>
      </c>
    </row>
    <row r="90" spans="6:24" x14ac:dyDescent="0.3">
      <c r="U90" s="41" t="s">
        <v>145</v>
      </c>
      <c r="V90">
        <f t="shared" si="10"/>
        <v>14.01686433029705</v>
      </c>
      <c r="X90">
        <v>13.801100555628015</v>
      </c>
    </row>
    <row r="91" spans="6:24" x14ac:dyDescent="0.3">
      <c r="U91" s="41" t="s">
        <v>148</v>
      </c>
      <c r="V91">
        <f t="shared" si="10"/>
        <v>14.187817371093127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13.92555492277862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13.113372293871745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2.5056552056449819</v>
      </c>
      <c r="K97" s="4" t="s">
        <v>61</v>
      </c>
      <c r="L97" s="76">
        <f>MIN(N36:N43)</f>
        <v>13.872339235633435</v>
      </c>
      <c r="M97" s="135" t="s">
        <v>11</v>
      </c>
      <c r="N97" s="4">
        <v>15</v>
      </c>
      <c r="O97" s="4">
        <v>99999</v>
      </c>
      <c r="P97" s="76">
        <f>L97</f>
        <v>13.872339235633435</v>
      </c>
      <c r="Q97" s="76">
        <f>L98</f>
        <v>14.001454855578563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14.001454855578563</v>
      </c>
      <c r="M98" s="135" t="s">
        <v>12</v>
      </c>
      <c r="N98" s="4">
        <v>99999</v>
      </c>
      <c r="O98" s="4">
        <v>15</v>
      </c>
      <c r="P98" s="76">
        <f>L99</f>
        <v>13.294641824798855</v>
      </c>
      <c r="Q98" s="76">
        <f>L100</f>
        <v>13.113372293871747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2.504601881982544</v>
      </c>
      <c r="K99" s="4" t="s">
        <v>71</v>
      </c>
      <c r="L99" s="76">
        <f>MIN(N50:N54)</f>
        <v>13.294641824798855</v>
      </c>
      <c r="M99" s="135" t="s">
        <v>13</v>
      </c>
      <c r="N99" s="76">
        <f>L101</f>
        <v>14.396540003212124</v>
      </c>
      <c r="O99" s="76">
        <f>L102</f>
        <v>13.294641824798854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3.8044929337648394</v>
      </c>
      <c r="K100" s="4" t="s">
        <v>76</v>
      </c>
      <c r="L100" s="76">
        <f>MIN(N55:N60)</f>
        <v>13.113372293871747</v>
      </c>
      <c r="M100" s="135" t="s">
        <v>14</v>
      </c>
      <c r="N100" s="76">
        <f>L104</f>
        <v>14.215270472285013</v>
      </c>
      <c r="O100" s="76">
        <f>L105</f>
        <v>13.113372293871745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2.5250590064155434</v>
      </c>
      <c r="K101" s="4" t="s">
        <v>252</v>
      </c>
      <c r="L101" s="76">
        <f>J104+J103+J102+J107+J106</f>
        <v>14.396540003212124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3.9255549227786197</v>
      </c>
      <c r="K102" s="4" t="s">
        <v>253</v>
      </c>
      <c r="L102" s="76">
        <f>J104+J103+J102+J113</f>
        <v>13.294641824798854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2.6023457871721076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2.841186192069507</v>
      </c>
      <c r="K104" s="4" t="s">
        <v>255</v>
      </c>
      <c r="L104" s="76">
        <f>J111+J103+J102+J107+J106</f>
        <v>14.215270472285013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13.113372293871745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2.527453101191889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2.5263994686981133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2.5049905863282307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2.6599166611423981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2.5107326211099568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3.9255549227786197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2024-01-07T17:06:53Z</dcterms:modified>
</cp:coreProperties>
</file>