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ransport Engineering\Transport Modeling\Algorithm\Term Project\With Project\"/>
    </mc:Choice>
  </mc:AlternateContent>
  <xr:revisionPtr revIDLastSave="0" documentId="13_ncr:1_{30BF5639-5110-40E4-8DFB-E461A19B77F9}" xr6:coauthVersionLast="47" xr6:coauthVersionMax="47" xr10:uidLastSave="{00000000-0000-0000-0000-000000000000}"/>
  <bookViews>
    <workbookView xWindow="-108" yWindow="-108" windowWidth="23256" windowHeight="12456" xr2:uid="{5F68F726-6B51-4B31-978B-119050FA6101}"/>
  </bookViews>
  <sheets>
    <sheet name="Economic" sheetId="4" r:id="rId1"/>
    <sheet name="Financial" sheetId="5" state="hidden" r:id="rId2"/>
  </sheets>
  <definedNames>
    <definedName name="solver_adj" localSheetId="0" hidden="1">Economic!$D$77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Economic!$D$80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4" l="1"/>
  <c r="I47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" i="4"/>
  <c r="D45" i="4"/>
  <c r="G50" i="4" l="1"/>
  <c r="H50" i="4" s="1"/>
  <c r="G49" i="4"/>
  <c r="H49" i="4" s="1"/>
  <c r="F45" i="4"/>
  <c r="G45" i="4" s="1"/>
  <c r="H45" i="4" s="1"/>
  <c r="F46" i="4"/>
  <c r="G46" i="4" s="1"/>
  <c r="H46" i="4" s="1"/>
  <c r="F47" i="4"/>
  <c r="G47" i="4" s="1"/>
  <c r="H47" i="4" s="1"/>
  <c r="F48" i="4"/>
  <c r="G48" i="4" s="1"/>
  <c r="H48" i="4" s="1"/>
  <c r="F49" i="4"/>
  <c r="F50" i="4"/>
  <c r="F51" i="4"/>
  <c r="G51" i="4" s="1"/>
  <c r="H51" i="4" s="1"/>
  <c r="F52" i="4"/>
  <c r="G52" i="4" s="1"/>
  <c r="H52" i="4" s="1"/>
  <c r="F53" i="4"/>
  <c r="G53" i="4" s="1"/>
  <c r="H53" i="4" s="1"/>
  <c r="F54" i="4"/>
  <c r="G54" i="4" s="1"/>
  <c r="H54" i="4" s="1"/>
  <c r="F55" i="4"/>
  <c r="G55" i="4" s="1"/>
  <c r="H55" i="4" s="1"/>
  <c r="F56" i="4"/>
  <c r="G56" i="4" s="1"/>
  <c r="H56" i="4" s="1"/>
  <c r="F57" i="4"/>
  <c r="G57" i="4" s="1"/>
  <c r="H57" i="4" s="1"/>
  <c r="F58" i="4"/>
  <c r="G58" i="4" s="1"/>
  <c r="H58" i="4" s="1"/>
  <c r="F59" i="4"/>
  <c r="G59" i="4" s="1"/>
  <c r="H59" i="4" s="1"/>
  <c r="F60" i="4"/>
  <c r="G60" i="4" s="1"/>
  <c r="H60" i="4" s="1"/>
  <c r="F61" i="4"/>
  <c r="G61" i="4" s="1"/>
  <c r="H61" i="4" s="1"/>
  <c r="F62" i="4"/>
  <c r="G62" i="4" s="1"/>
  <c r="H62" i="4" s="1"/>
  <c r="F63" i="4"/>
  <c r="G63" i="4" s="1"/>
  <c r="H63" i="4" s="1"/>
  <c r="F64" i="4"/>
  <c r="G64" i="4" s="1"/>
  <c r="H64" i="4" s="1"/>
  <c r="F65" i="4"/>
  <c r="G65" i="4" s="1"/>
  <c r="H65" i="4" s="1"/>
  <c r="F66" i="4"/>
  <c r="G66" i="4" s="1"/>
  <c r="H66" i="4" s="1"/>
  <c r="F67" i="4"/>
  <c r="G67" i="4" s="1"/>
  <c r="H67" i="4" s="1"/>
  <c r="F68" i="4"/>
  <c r="G68" i="4" s="1"/>
  <c r="H68" i="4" s="1"/>
  <c r="F69" i="4"/>
  <c r="G69" i="4" s="1"/>
  <c r="H69" i="4" s="1"/>
  <c r="F70" i="4"/>
  <c r="G70" i="4" s="1"/>
  <c r="H70" i="4" s="1"/>
  <c r="F71" i="4"/>
  <c r="G71" i="4" s="1"/>
  <c r="H71" i="4" s="1"/>
  <c r="F72" i="4"/>
  <c r="G72" i="4" s="1"/>
  <c r="H72" i="4" s="1"/>
  <c r="F73" i="4"/>
  <c r="G73" i="4" s="1"/>
  <c r="H73" i="4" s="1"/>
  <c r="F74" i="4"/>
  <c r="G74" i="4" s="1"/>
  <c r="H74" i="4" s="1"/>
  <c r="F75" i="4"/>
  <c r="G75" i="4" s="1"/>
  <c r="H75" i="4" s="1"/>
  <c r="C45" i="4"/>
  <c r="E45" i="4" s="1"/>
  <c r="D47" i="4"/>
  <c r="E47" i="4" s="1"/>
  <c r="D48" i="4"/>
  <c r="E48" i="4" s="1"/>
  <c r="D62" i="4"/>
  <c r="E62" i="4" s="1"/>
  <c r="D73" i="4"/>
  <c r="E73" i="4" s="1"/>
  <c r="D74" i="4"/>
  <c r="E74" i="4" s="1"/>
  <c r="D75" i="4"/>
  <c r="E75" i="4" s="1"/>
  <c r="C46" i="4"/>
  <c r="D46" i="4" s="1"/>
  <c r="E46" i="4" s="1"/>
  <c r="C47" i="4"/>
  <c r="C48" i="4"/>
  <c r="C49" i="4"/>
  <c r="D49" i="4" s="1"/>
  <c r="E49" i="4" s="1"/>
  <c r="C50" i="4"/>
  <c r="D50" i="4" s="1"/>
  <c r="E50" i="4" s="1"/>
  <c r="C51" i="4"/>
  <c r="D51" i="4" s="1"/>
  <c r="E51" i="4" s="1"/>
  <c r="C52" i="4"/>
  <c r="D52" i="4" s="1"/>
  <c r="E52" i="4" s="1"/>
  <c r="C53" i="4"/>
  <c r="D53" i="4" s="1"/>
  <c r="E53" i="4" s="1"/>
  <c r="C54" i="4"/>
  <c r="D54" i="4" s="1"/>
  <c r="E54" i="4" s="1"/>
  <c r="C55" i="4"/>
  <c r="D55" i="4" s="1"/>
  <c r="E55" i="4" s="1"/>
  <c r="C56" i="4"/>
  <c r="D56" i="4" s="1"/>
  <c r="E56" i="4" s="1"/>
  <c r="C57" i="4"/>
  <c r="D57" i="4" s="1"/>
  <c r="E57" i="4" s="1"/>
  <c r="C58" i="4"/>
  <c r="D58" i="4" s="1"/>
  <c r="E58" i="4" s="1"/>
  <c r="C59" i="4"/>
  <c r="D59" i="4" s="1"/>
  <c r="E59" i="4" s="1"/>
  <c r="C60" i="4"/>
  <c r="D60" i="4" s="1"/>
  <c r="E60" i="4" s="1"/>
  <c r="C61" i="4"/>
  <c r="D61" i="4" s="1"/>
  <c r="E61" i="4" s="1"/>
  <c r="C62" i="4"/>
  <c r="C63" i="4"/>
  <c r="D63" i="4" s="1"/>
  <c r="E63" i="4" s="1"/>
  <c r="C64" i="4"/>
  <c r="D64" i="4" s="1"/>
  <c r="E64" i="4" s="1"/>
  <c r="C65" i="4"/>
  <c r="D65" i="4" s="1"/>
  <c r="E65" i="4" s="1"/>
  <c r="C66" i="4"/>
  <c r="D66" i="4" s="1"/>
  <c r="E66" i="4" s="1"/>
  <c r="C67" i="4"/>
  <c r="D67" i="4" s="1"/>
  <c r="E67" i="4" s="1"/>
  <c r="C68" i="4"/>
  <c r="D68" i="4" s="1"/>
  <c r="E68" i="4" s="1"/>
  <c r="C69" i="4"/>
  <c r="D69" i="4" s="1"/>
  <c r="E69" i="4" s="1"/>
  <c r="C70" i="4"/>
  <c r="D70" i="4" s="1"/>
  <c r="E70" i="4" s="1"/>
  <c r="C71" i="4"/>
  <c r="D71" i="4" s="1"/>
  <c r="E71" i="4" s="1"/>
  <c r="C72" i="4"/>
  <c r="D72" i="4" s="1"/>
  <c r="E72" i="4" s="1"/>
  <c r="C73" i="4"/>
  <c r="C74" i="4"/>
  <c r="C75" i="4"/>
  <c r="F4" i="4"/>
  <c r="F5" i="4"/>
  <c r="F6" i="4"/>
  <c r="F7" i="4"/>
  <c r="F8" i="4"/>
  <c r="G8" i="4" s="1"/>
  <c r="F9" i="4"/>
  <c r="G9" i="4" s="1"/>
  <c r="I9" i="4" s="1"/>
  <c r="F10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" i="4"/>
  <c r="F11" i="4"/>
  <c r="H3" i="4" l="1"/>
  <c r="G3" i="4"/>
  <c r="D78" i="4"/>
  <c r="E76" i="4"/>
  <c r="D79" i="4"/>
  <c r="I68" i="4"/>
  <c r="I55" i="4"/>
  <c r="I66" i="4"/>
  <c r="I49" i="4"/>
  <c r="I61" i="4"/>
  <c r="I73" i="4"/>
  <c r="I72" i="4"/>
  <c r="I60" i="4"/>
  <c r="I48" i="4"/>
  <c r="I64" i="4"/>
  <c r="I75" i="4"/>
  <c r="I63" i="4"/>
  <c r="I51" i="4"/>
  <c r="I53" i="4"/>
  <c r="I54" i="4"/>
  <c r="I65" i="4"/>
  <c r="I52" i="4"/>
  <c r="I69" i="4"/>
  <c r="I57" i="4"/>
  <c r="I56" i="4"/>
  <c r="I67" i="4"/>
  <c r="I71" i="4"/>
  <c r="I59" i="4"/>
  <c r="I74" i="4"/>
  <c r="I62" i="4"/>
  <c r="I50" i="4"/>
  <c r="I70" i="4"/>
  <c r="I58" i="4"/>
  <c r="I46" i="4"/>
  <c r="I45" i="4"/>
  <c r="I3" i="4"/>
  <c r="D80" i="4" l="1"/>
  <c r="H76" i="4" l="1"/>
  <c r="I76" i="4"/>
  <c r="G27" i="4" l="1"/>
  <c r="G4" i="4"/>
  <c r="G5" i="4"/>
  <c r="G6" i="4"/>
  <c r="G7" i="4"/>
  <c r="G10" i="4"/>
  <c r="I10" i="4" s="1"/>
  <c r="G11" i="4"/>
  <c r="G12" i="4"/>
  <c r="G13" i="4"/>
  <c r="G14" i="4"/>
  <c r="G15" i="4"/>
  <c r="G16" i="4"/>
  <c r="I16" i="4" s="1"/>
  <c r="G17" i="4"/>
  <c r="I17" i="4" s="1"/>
  <c r="G18" i="4"/>
  <c r="G19" i="4"/>
  <c r="I19" i="4" s="1"/>
  <c r="G20" i="4"/>
  <c r="G21" i="4"/>
  <c r="G22" i="4"/>
  <c r="G23" i="4"/>
  <c r="I23" i="4" s="1"/>
  <c r="G24" i="4"/>
  <c r="G25" i="4"/>
  <c r="G26" i="4"/>
  <c r="G28" i="4"/>
  <c r="G29" i="4"/>
  <c r="G30" i="4"/>
  <c r="G31" i="4"/>
  <c r="G32" i="4"/>
  <c r="BC46" i="4"/>
  <c r="BD41" i="4"/>
  <c r="BD36" i="4"/>
  <c r="AU31" i="4"/>
  <c r="AU26" i="4"/>
  <c r="AU21" i="4"/>
  <c r="AU16" i="4"/>
  <c r="BE42" i="4"/>
  <c r="BB42" i="4" s="1"/>
  <c r="BB43" i="4" s="1"/>
  <c r="BA44" i="4" s="1"/>
  <c r="BA45" i="4" s="1"/>
  <c r="BE37" i="4"/>
  <c r="BB37" i="4" s="1"/>
  <c r="BB38" i="4" s="1"/>
  <c r="BB39" i="4" s="1"/>
  <c r="BB40" i="4" s="1"/>
  <c r="AV32" i="4"/>
  <c r="AS32" i="4" s="1"/>
  <c r="AS33" i="4" s="1"/>
  <c r="AS34" i="4" s="1"/>
  <c r="BB35" i="4" s="1"/>
  <c r="AV27" i="4"/>
  <c r="AS27" i="4" s="1"/>
  <c r="AS28" i="4" s="1"/>
  <c r="AS29" i="4" s="1"/>
  <c r="AS30" i="4" s="1"/>
  <c r="AV22" i="4"/>
  <c r="AS22" i="4" s="1"/>
  <c r="AS23" i="4" s="1"/>
  <c r="AS24" i="4" s="1"/>
  <c r="AS25" i="4" s="1"/>
  <c r="AV17" i="4"/>
  <c r="AS17" i="4" s="1"/>
  <c r="AS18" i="4" s="1"/>
  <c r="AS19" i="4" s="1"/>
  <c r="AS20" i="4" s="1"/>
  <c r="BE41" i="4"/>
  <c r="BC42" i="4" s="1"/>
  <c r="BC43" i="4" s="1"/>
  <c r="BB44" i="4" s="1"/>
  <c r="BB45" i="4" s="1"/>
  <c r="BE36" i="4"/>
  <c r="BC37" i="4" s="1"/>
  <c r="BC38" i="4" s="1"/>
  <c r="BC39" i="4" s="1"/>
  <c r="BC40" i="4" s="1"/>
  <c r="AV31" i="4"/>
  <c r="AT32" i="4" s="1"/>
  <c r="AT33" i="4" s="1"/>
  <c r="AT34" i="4" s="1"/>
  <c r="BC35" i="4" s="1"/>
  <c r="AV26" i="4"/>
  <c r="AT27" i="4" s="1"/>
  <c r="AT28" i="4" s="1"/>
  <c r="AT29" i="4" s="1"/>
  <c r="AT30" i="4" s="1"/>
  <c r="AV21" i="4"/>
  <c r="AT22" i="4" s="1"/>
  <c r="AT23" i="4" s="1"/>
  <c r="AT24" i="4" s="1"/>
  <c r="AT25" i="4" s="1"/>
  <c r="AV16" i="4"/>
  <c r="AT17" i="4" s="1"/>
  <c r="AT18" i="4" s="1"/>
  <c r="AT19" i="4" s="1"/>
  <c r="AT20" i="4" s="1"/>
  <c r="H19" i="4" l="1"/>
  <c r="H23" i="4"/>
  <c r="I11" i="4"/>
  <c r="H11" i="4"/>
  <c r="H22" i="4"/>
  <c r="I22" i="4"/>
  <c r="H10" i="4"/>
  <c r="I21" i="4"/>
  <c r="H21" i="4"/>
  <c r="H9" i="4"/>
  <c r="I20" i="4"/>
  <c r="H20" i="4"/>
  <c r="I8" i="4"/>
  <c r="H8" i="4"/>
  <c r="I32" i="4"/>
  <c r="H32" i="4"/>
  <c r="H7" i="4"/>
  <c r="I7" i="4"/>
  <c r="H31" i="4"/>
  <c r="I31" i="4"/>
  <c r="I18" i="4"/>
  <c r="H18" i="4"/>
  <c r="I6" i="4"/>
  <c r="H6" i="4"/>
  <c r="H30" i="4"/>
  <c r="I30" i="4"/>
  <c r="H17" i="4"/>
  <c r="H5" i="4"/>
  <c r="I5" i="4"/>
  <c r="H29" i="4"/>
  <c r="I29" i="4"/>
  <c r="H16" i="4"/>
  <c r="H4" i="4"/>
  <c r="I4" i="4"/>
  <c r="H28" i="4"/>
  <c r="I28" i="4"/>
  <c r="H15" i="4"/>
  <c r="I15" i="4"/>
  <c r="H27" i="4"/>
  <c r="I27" i="4"/>
  <c r="H26" i="4"/>
  <c r="I26" i="4"/>
  <c r="I14" i="4"/>
  <c r="H14" i="4"/>
  <c r="I33" i="4"/>
  <c r="H33" i="4"/>
  <c r="I25" i="4"/>
  <c r="H25" i="4"/>
  <c r="I13" i="4"/>
  <c r="H13" i="4"/>
  <c r="H24" i="4"/>
  <c r="I24" i="4"/>
  <c r="I12" i="4"/>
  <c r="H12" i="4"/>
  <c r="BE35" i="4"/>
  <c r="BD37" i="4" s="1"/>
  <c r="BD38" i="4" s="1"/>
  <c r="BD39" i="4" s="1"/>
  <c r="BD40" i="4" s="1"/>
  <c r="AV25" i="4"/>
  <c r="AU27" i="4" s="1"/>
  <c r="AU28" i="4" s="1"/>
  <c r="AU29" i="4" s="1"/>
  <c r="AU30" i="4" s="1"/>
  <c r="AV30" i="4"/>
  <c r="AU32" i="4" s="1"/>
  <c r="AU33" i="4" s="1"/>
  <c r="AU34" i="4" s="1"/>
  <c r="BD35" i="4" s="1"/>
  <c r="AV20" i="4"/>
  <c r="AU22" i="4" s="1"/>
  <c r="AU23" i="4" s="1"/>
  <c r="AU24" i="4" s="1"/>
  <c r="AU25" i="4" s="1"/>
  <c r="BE40" i="4"/>
  <c r="BD42" i="4" s="1"/>
  <c r="BD43" i="4" s="1"/>
  <c r="BC44" i="4" s="1"/>
  <c r="BC45" i="4" s="1"/>
  <c r="AV15" i="4"/>
  <c r="AU17" i="4" s="1"/>
  <c r="AU18" i="4" s="1"/>
  <c r="AU19" i="4" s="1"/>
  <c r="AU20" i="4" s="1"/>
  <c r="I34" i="4" l="1"/>
  <c r="H34" i="4"/>
  <c r="I37" i="4" s="1"/>
</calcChain>
</file>

<file path=xl/sharedStrings.xml><?xml version="1.0" encoding="utf-8"?>
<sst xmlns="http://schemas.openxmlformats.org/spreadsheetml/2006/main" count="53" uniqueCount="30">
  <si>
    <t>LRT</t>
  </si>
  <si>
    <t>Value of time</t>
  </si>
  <si>
    <t>100 Bt/hr</t>
  </si>
  <si>
    <t>Year</t>
  </si>
  <si>
    <t>Diff</t>
  </si>
  <si>
    <t>NPV</t>
  </si>
  <si>
    <t>IRR</t>
  </si>
  <si>
    <t>B/C</t>
  </si>
  <si>
    <t>i = 7%</t>
  </si>
  <si>
    <t>TTT (only road network)</t>
  </si>
  <si>
    <t>Invest</t>
  </si>
  <si>
    <t>Bike lane</t>
  </si>
  <si>
    <t>"-"</t>
  </si>
  <si>
    <t>Revenue (Flat rate * Passenger)</t>
  </si>
  <si>
    <t>Do nothing (min)</t>
  </si>
  <si>
    <t>With project (min)</t>
  </si>
  <si>
    <t>Diff (min)</t>
  </si>
  <si>
    <t>Do nothing (hr)</t>
  </si>
  <si>
    <t>With project (hr)</t>
  </si>
  <si>
    <t>Diff (hr)</t>
  </si>
  <si>
    <t>Diff (Bath)</t>
  </si>
  <si>
    <t>NPV (Bath)</t>
  </si>
  <si>
    <t>Do nothing (Bath)</t>
  </si>
  <si>
    <t>i</t>
  </si>
  <si>
    <t>With project (Bath)</t>
  </si>
  <si>
    <r>
      <t>NPV</t>
    </r>
    <r>
      <rPr>
        <vertAlign val="subscript"/>
        <sz val="11"/>
        <color theme="1"/>
        <rFont val="Calibri"/>
        <family val="2"/>
        <scheme val="minor"/>
      </rPr>
      <t>With project - Do nothing</t>
    </r>
  </si>
  <si>
    <t>Do nothing</t>
  </si>
  <si>
    <t>With Project</t>
  </si>
  <si>
    <t>NPV1-NPV2</t>
  </si>
  <si>
    <t>บาท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</si>
</sst>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">
    <cellStyle name="Normal" xfId="0" builtinId="0"/>
    <cellStyle name="Normal 2" xfId="1" xr:uid="{56C01DED-29E7-45E0-AA7F-EAB651B20582}"/>
  </cellStyles>
  <dxfs count="0"/>
  <tableStyles count="0" defaultTableStyle="TableStyleMedium2" defaultPivotStyle="PivotStyleLight16"/>
  <colors>
    <mruColors>
      <color rgb="FFDDB1B1"/>
      <color rgb="FFDBB9B9"/>
      <color rgb="FFD8A4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A37E0-180A-4375-AD2E-8A3467CA6F22}">
  <dimension ref="B1:BE80"/>
  <sheetViews>
    <sheetView tabSelected="1" topLeftCell="B31" zoomScaleNormal="100" workbookViewId="0">
      <selection activeCell="I4" sqref="I4"/>
    </sheetView>
  </sheetViews>
  <sheetFormatPr defaultRowHeight="14.4"/>
  <cols>
    <col min="2" max="2" width="12.109375" customWidth="1"/>
    <col min="3" max="3" width="16.5546875" customWidth="1"/>
    <col min="4" max="4" width="17.88671875" customWidth="1"/>
    <col min="5" max="5" width="17.109375" customWidth="1"/>
    <col min="6" max="6" width="17.77734375" customWidth="1"/>
    <col min="7" max="7" width="18.21875" customWidth="1"/>
    <col min="8" max="8" width="16.21875" customWidth="1"/>
    <col min="9" max="9" width="19.44140625" customWidth="1"/>
    <col min="10" max="10" width="11.5546875" customWidth="1"/>
    <col min="14" max="14" width="11.21875" customWidth="1"/>
  </cols>
  <sheetData>
    <row r="1" spans="2:48">
      <c r="B1" t="s">
        <v>9</v>
      </c>
    </row>
    <row r="2" spans="2:48">
      <c r="B2" t="s">
        <v>3</v>
      </c>
      <c r="C2" t="s">
        <v>14</v>
      </c>
      <c r="D2" t="s">
        <v>15</v>
      </c>
      <c r="E2" t="s">
        <v>16</v>
      </c>
      <c r="F2" t="s">
        <v>19</v>
      </c>
      <c r="G2" t="s">
        <v>20</v>
      </c>
      <c r="H2" t="s">
        <v>21</v>
      </c>
    </row>
    <row r="3" spans="2:48">
      <c r="B3">
        <v>0</v>
      </c>
      <c r="C3">
        <v>8546.5139999999992</v>
      </c>
      <c r="D3">
        <v>5212.9790000000003</v>
      </c>
      <c r="E3">
        <f>(D3-C3)</f>
        <v>-3333.5349999999989</v>
      </c>
      <c r="F3">
        <f>E3/60</f>
        <v>-55.558916666666647</v>
      </c>
      <c r="G3">
        <f>F3*100</f>
        <v>-5555.8916666666646</v>
      </c>
      <c r="H3">
        <f t="shared" ref="H3:H33" si="0">G3*(1/((1+$D$77)^B3))</f>
        <v>-5555.8916666666646</v>
      </c>
      <c r="I3">
        <f>G3*(1/((1+$I$38)^B3))</f>
        <v>-5555.8916666666646</v>
      </c>
    </row>
    <row r="4" spans="2:48">
      <c r="B4">
        <v>1</v>
      </c>
      <c r="C4">
        <v>9254.8541999999998</v>
      </c>
      <c r="D4">
        <v>9219.616</v>
      </c>
      <c r="E4">
        <f t="shared" ref="E4:E33" si="1">(D4-C4)</f>
        <v>-35.238199999999779</v>
      </c>
      <c r="F4">
        <f t="shared" ref="F4:F33" si="2">E4/60</f>
        <v>-0.58730333333332962</v>
      </c>
      <c r="G4">
        <f t="shared" ref="G4:G33" si="3">F4*100</f>
        <v>-58.730333333332965</v>
      </c>
      <c r="H4">
        <f t="shared" si="0"/>
        <v>-54.888161993769124</v>
      </c>
      <c r="I4">
        <f t="shared" ref="I4:I33" si="4">G4*(1/((1+$I$38)^B4))</f>
        <v>-1.5627677049945111E-5</v>
      </c>
    </row>
    <row r="5" spans="2:48">
      <c r="B5">
        <v>2</v>
      </c>
      <c r="C5">
        <v>9963.1944000000003</v>
      </c>
      <c r="D5">
        <v>9924.9689999999991</v>
      </c>
      <c r="E5">
        <f t="shared" si="1"/>
        <v>-38.225400000001173</v>
      </c>
      <c r="F5">
        <f t="shared" si="2"/>
        <v>-0.63709000000001959</v>
      </c>
      <c r="G5">
        <f t="shared" si="3"/>
        <v>-63.709000000001957</v>
      </c>
      <c r="H5">
        <f t="shared" si="0"/>
        <v>-55.645907939559741</v>
      </c>
      <c r="I5">
        <f t="shared" si="4"/>
        <v>-4.510915714214637E-12</v>
      </c>
    </row>
    <row r="6" spans="2:48">
      <c r="B6">
        <v>3</v>
      </c>
      <c r="C6">
        <v>10671.534600000001</v>
      </c>
      <c r="D6">
        <v>10630.321999999998</v>
      </c>
      <c r="E6">
        <f t="shared" si="1"/>
        <v>-41.212600000002567</v>
      </c>
      <c r="F6">
        <f t="shared" si="2"/>
        <v>-0.68687666666670943</v>
      </c>
      <c r="G6">
        <f t="shared" si="3"/>
        <v>-68.68766666667095</v>
      </c>
      <c r="H6">
        <f t="shared" si="0"/>
        <v>-56.069596468590035</v>
      </c>
      <c r="I6">
        <f t="shared" si="4"/>
        <v>-1.2941203001443882E-18</v>
      </c>
    </row>
    <row r="7" spans="2:48">
      <c r="B7">
        <v>4</v>
      </c>
      <c r="C7">
        <v>11379.874800000001</v>
      </c>
      <c r="D7">
        <v>11335.674999999997</v>
      </c>
      <c r="E7">
        <f t="shared" si="1"/>
        <v>-44.199800000003961</v>
      </c>
      <c r="F7">
        <f t="shared" si="2"/>
        <v>-0.73666333333339939</v>
      </c>
      <c r="G7">
        <f t="shared" si="3"/>
        <v>-73.666333333339935</v>
      </c>
      <c r="H7">
        <f t="shared" si="0"/>
        <v>-56.19969298910204</v>
      </c>
      <c r="I7">
        <f t="shared" si="4"/>
        <v>-3.6931496168478763E-25</v>
      </c>
    </row>
    <row r="8" spans="2:48">
      <c r="B8">
        <v>5</v>
      </c>
      <c r="C8">
        <v>12088.215</v>
      </c>
      <c r="D8">
        <v>12041.028</v>
      </c>
      <c r="E8">
        <f t="shared" si="1"/>
        <v>-47.186999999999898</v>
      </c>
      <c r="F8">
        <f t="shared" si="2"/>
        <v>-0.78644999999999832</v>
      </c>
      <c r="G8">
        <f>F8*100</f>
        <v>-78.644999999999825</v>
      </c>
      <c r="H8">
        <f t="shared" si="0"/>
        <v>-56.072798085492977</v>
      </c>
      <c r="I8">
        <f t="shared" si="4"/>
        <v>-1.0491339164844758E-31</v>
      </c>
    </row>
    <row r="9" spans="2:48">
      <c r="B9">
        <v>6</v>
      </c>
      <c r="C9">
        <v>13097.347600000001</v>
      </c>
      <c r="D9">
        <v>13047.651600000001</v>
      </c>
      <c r="E9">
        <f t="shared" si="1"/>
        <v>-49.695999999999913</v>
      </c>
      <c r="F9">
        <f t="shared" si="2"/>
        <v>-0.82826666666666526</v>
      </c>
      <c r="G9">
        <f>F9*100</f>
        <v>-82.826666666666526</v>
      </c>
      <c r="H9">
        <f t="shared" si="0"/>
        <v>-55.190905257975587</v>
      </c>
      <c r="I9">
        <f>G9*(1/((1+$I$38)^B9))</f>
        <v>-2.9400990119719935E-38</v>
      </c>
    </row>
    <row r="10" spans="2:48">
      <c r="B10">
        <v>7</v>
      </c>
      <c r="C10">
        <v>14106.480200000002</v>
      </c>
      <c r="D10">
        <v>14054.275200000002</v>
      </c>
      <c r="E10">
        <f t="shared" si="1"/>
        <v>-52.204999999999927</v>
      </c>
      <c r="F10">
        <f t="shared" si="2"/>
        <v>-0.8700833333333321</v>
      </c>
      <c r="G10">
        <f t="shared" si="3"/>
        <v>-87.008333333333212</v>
      </c>
      <c r="H10">
        <f t="shared" si="0"/>
        <v>-54.184417125141721</v>
      </c>
      <c r="I10">
        <f>G10*(1/((1+$I$38)^B10))</f>
        <v>-8.2183490798475112E-45</v>
      </c>
    </row>
    <row r="11" spans="2:48">
      <c r="B11">
        <v>8</v>
      </c>
      <c r="C11">
        <v>15115.612800000003</v>
      </c>
      <c r="D11">
        <v>15060.898800000003</v>
      </c>
      <c r="E11">
        <f t="shared" si="1"/>
        <v>-54.713999999999942</v>
      </c>
      <c r="F11">
        <f t="shared" si="2"/>
        <v>-0.91189999999999904</v>
      </c>
      <c r="G11">
        <f t="shared" si="3"/>
        <v>-91.189999999999898</v>
      </c>
      <c r="H11">
        <f t="shared" si="0"/>
        <v>-53.073410245285793</v>
      </c>
      <c r="I11">
        <f t="shared" si="4"/>
        <v>-2.2919382487320826E-51</v>
      </c>
    </row>
    <row r="12" spans="2:48">
      <c r="B12">
        <v>9</v>
      </c>
      <c r="C12">
        <v>16124.745400000003</v>
      </c>
      <c r="D12">
        <v>16067.522400000003</v>
      </c>
      <c r="E12">
        <f t="shared" si="1"/>
        <v>-57.222999999999956</v>
      </c>
      <c r="F12">
        <f t="shared" si="2"/>
        <v>-0.95371666666666599</v>
      </c>
      <c r="G12">
        <f t="shared" si="3"/>
        <v>-95.371666666666599</v>
      </c>
      <c r="H12">
        <f t="shared" si="0"/>
        <v>-51.875867586487807</v>
      </c>
      <c r="I12">
        <f t="shared" si="4"/>
        <v>-6.3783306761696367E-58</v>
      </c>
    </row>
    <row r="13" spans="2:48">
      <c r="B13">
        <v>10</v>
      </c>
      <c r="C13">
        <v>17133.878000000001</v>
      </c>
      <c r="D13">
        <v>17074.146000000001</v>
      </c>
      <c r="E13">
        <f t="shared" si="1"/>
        <v>-59.731999999999971</v>
      </c>
      <c r="F13">
        <f t="shared" si="2"/>
        <v>-0.99553333333333283</v>
      </c>
      <c r="G13">
        <f t="shared" si="3"/>
        <v>-99.553333333333285</v>
      </c>
      <c r="H13">
        <f t="shared" si="0"/>
        <v>-50.607866529651581</v>
      </c>
      <c r="I13">
        <f t="shared" si="4"/>
        <v>-1.7716397945006073E-64</v>
      </c>
    </row>
    <row r="14" spans="2:48">
      <c r="B14">
        <v>11</v>
      </c>
      <c r="C14">
        <v>18584.133000000002</v>
      </c>
      <c r="D14">
        <v>18513.4342</v>
      </c>
      <c r="E14">
        <f t="shared" si="1"/>
        <v>-70.698800000001938</v>
      </c>
      <c r="F14">
        <f t="shared" si="2"/>
        <v>-1.1783133333333657</v>
      </c>
      <c r="G14">
        <f t="shared" si="3"/>
        <v>-117.83133333333657</v>
      </c>
      <c r="H14">
        <f t="shared" si="0"/>
        <v>-55.980817655412729</v>
      </c>
      <c r="I14">
        <f t="shared" si="4"/>
        <v>-5.5797196022848726E-71</v>
      </c>
    </row>
    <row r="15" spans="2:48">
      <c r="B15">
        <v>12</v>
      </c>
      <c r="C15">
        <v>20034.388000000003</v>
      </c>
      <c r="D15">
        <v>19952.722399999999</v>
      </c>
      <c r="E15">
        <f t="shared" si="1"/>
        <v>-81.665600000003906</v>
      </c>
      <c r="F15">
        <f t="shared" si="2"/>
        <v>-1.3610933333333983</v>
      </c>
      <c r="G15">
        <f t="shared" si="3"/>
        <v>-136.10933333333983</v>
      </c>
      <c r="H15">
        <f t="shared" si="0"/>
        <v>-60.434171764286539</v>
      </c>
      <c r="I15">
        <f t="shared" si="4"/>
        <v>-1.7150289355431593E-77</v>
      </c>
      <c r="AR15" t="s">
        <v>3</v>
      </c>
      <c r="AS15" t="s">
        <v>14</v>
      </c>
      <c r="AT15" t="s">
        <v>15</v>
      </c>
      <c r="AU15" t="s">
        <v>16</v>
      </c>
      <c r="AV15">
        <f>(E8-E3)/5</f>
        <v>657.26959999999985</v>
      </c>
    </row>
    <row r="16" spans="2:48">
      <c r="B16">
        <v>13</v>
      </c>
      <c r="C16">
        <v>21484.643000000004</v>
      </c>
      <c r="D16">
        <v>21392.010599999998</v>
      </c>
      <c r="E16">
        <f t="shared" si="1"/>
        <v>-92.632400000005873</v>
      </c>
      <c r="F16">
        <f t="shared" si="2"/>
        <v>-1.5438733333334311</v>
      </c>
      <c r="G16">
        <f t="shared" si="3"/>
        <v>-154.38733333334312</v>
      </c>
      <c r="H16">
        <f t="shared" si="0"/>
        <v>-64.06525453765434</v>
      </c>
      <c r="I16">
        <f>G16*(1/((1+$I$38)^B16))</f>
        <v>-5.1763921855633855E-84</v>
      </c>
      <c r="AR16">
        <v>0</v>
      </c>
      <c r="AS16">
        <v>8546.5139999999992</v>
      </c>
      <c r="AT16">
        <v>8514.2630000000008</v>
      </c>
      <c r="AU16">
        <f>AT16-AS16</f>
        <v>-32.250999999998385</v>
      </c>
      <c r="AV16">
        <f>(D8-D3)/5</f>
        <v>1365.6098</v>
      </c>
    </row>
    <row r="17" spans="2:48">
      <c r="B17">
        <v>14</v>
      </c>
      <c r="C17">
        <v>22934.898000000005</v>
      </c>
      <c r="D17">
        <v>22831.298799999997</v>
      </c>
      <c r="E17">
        <f t="shared" si="1"/>
        <v>-103.59920000000784</v>
      </c>
      <c r="F17">
        <f t="shared" si="2"/>
        <v>-1.7266533333334639</v>
      </c>
      <c r="G17">
        <f t="shared" si="3"/>
        <v>-172.66533333334638</v>
      </c>
      <c r="H17">
        <f t="shared" si="0"/>
        <v>-66.962593192675143</v>
      </c>
      <c r="I17">
        <f>G17*(1/((1+$I$38)^B17))</f>
        <v>-1.5404677846939497E-90</v>
      </c>
      <c r="AR17">
        <v>1</v>
      </c>
      <c r="AS17">
        <f>AS16+$AV$17</f>
        <v>9254.8541999999998</v>
      </c>
      <c r="AT17">
        <f>AT16+$AV$16</f>
        <v>9879.872800000001</v>
      </c>
      <c r="AU17">
        <f>AU16+$AV$15</f>
        <v>625.01860000000147</v>
      </c>
      <c r="AV17">
        <f>(C8-C3)/5</f>
        <v>708.34020000000021</v>
      </c>
    </row>
    <row r="18" spans="2:48">
      <c r="B18">
        <v>15</v>
      </c>
      <c r="C18">
        <v>24385.152999999998</v>
      </c>
      <c r="D18">
        <v>24270.587</v>
      </c>
      <c r="E18">
        <f t="shared" si="1"/>
        <v>-114.56599999999889</v>
      </c>
      <c r="F18">
        <f t="shared" si="2"/>
        <v>-1.9094333333333149</v>
      </c>
      <c r="G18">
        <f t="shared" si="3"/>
        <v>-190.94333333333148</v>
      </c>
      <c r="H18">
        <f t="shared" si="0"/>
        <v>-69.206651143910292</v>
      </c>
      <c r="I18">
        <f t="shared" si="4"/>
        <v>-4.5329813373136163E-97</v>
      </c>
      <c r="AR18">
        <v>2</v>
      </c>
      <c r="AS18">
        <f>AS17+$AV$17</f>
        <v>9963.1944000000003</v>
      </c>
      <c r="AT18">
        <f>AT17+$AV$16</f>
        <v>11245.482600000001</v>
      </c>
      <c r="AU18">
        <f>AU17+$AV$15</f>
        <v>1282.2882000000013</v>
      </c>
    </row>
    <row r="19" spans="2:48">
      <c r="B19">
        <v>16</v>
      </c>
      <c r="C19">
        <v>26451.290199999999</v>
      </c>
      <c r="D19">
        <v>26336.486400000002</v>
      </c>
      <c r="E19">
        <f t="shared" si="1"/>
        <v>-114.80379999999786</v>
      </c>
      <c r="F19">
        <f t="shared" si="2"/>
        <v>-1.9133966666666311</v>
      </c>
      <c r="G19">
        <f t="shared" si="3"/>
        <v>-191.33966666666311</v>
      </c>
      <c r="H19">
        <f t="shared" si="0"/>
        <v>-64.813365030867232</v>
      </c>
      <c r="I19">
        <f>G19*(1/((1+$I$38)^B19))</f>
        <v>-1.2086941114330493E-103</v>
      </c>
      <c r="AR19">
        <v>3</v>
      </c>
      <c r="AS19">
        <f>AS18+$AV$17</f>
        <v>10671.534600000001</v>
      </c>
      <c r="AT19">
        <f>AT18+$AV$16</f>
        <v>12611.092400000001</v>
      </c>
      <c r="AU19">
        <f>AU18+$AV$15</f>
        <v>1939.5578000000012</v>
      </c>
    </row>
    <row r="20" spans="2:48">
      <c r="B20">
        <v>17</v>
      </c>
      <c r="C20">
        <v>28517.4274</v>
      </c>
      <c r="D20">
        <v>28402.385800000004</v>
      </c>
      <c r="E20">
        <f t="shared" si="1"/>
        <v>-115.04159999999683</v>
      </c>
      <c r="F20">
        <f t="shared" si="2"/>
        <v>-1.9173599999999473</v>
      </c>
      <c r="G20">
        <f t="shared" si="3"/>
        <v>-191.73599999999473</v>
      </c>
      <c r="H20">
        <f t="shared" si="0"/>
        <v>-60.698707330024959</v>
      </c>
      <c r="I20">
        <f t="shared" si="4"/>
        <v>-3.2229013933294774E-110</v>
      </c>
      <c r="AR20">
        <v>4</v>
      </c>
      <c r="AS20">
        <f>AS19+$AV$17</f>
        <v>11379.874800000001</v>
      </c>
      <c r="AT20">
        <f>AT19+$AV$16</f>
        <v>13976.702200000002</v>
      </c>
      <c r="AU20">
        <f>AU19+$AV$15</f>
        <v>2596.827400000001</v>
      </c>
      <c r="AV20">
        <f>(E13-E8)/5</f>
        <v>-2.5090000000000146</v>
      </c>
    </row>
    <row r="21" spans="2:48">
      <c r="B21">
        <v>18</v>
      </c>
      <c r="C21">
        <v>30583.564600000002</v>
      </c>
      <c r="D21">
        <v>30468.285200000006</v>
      </c>
      <c r="E21">
        <f t="shared" si="1"/>
        <v>-115.2793999999958</v>
      </c>
      <c r="F21">
        <f t="shared" si="2"/>
        <v>-1.9213233333332633</v>
      </c>
      <c r="G21">
        <f t="shared" si="3"/>
        <v>-192.13233333332633</v>
      </c>
      <c r="H21">
        <f t="shared" si="0"/>
        <v>-56.845024592004684</v>
      </c>
      <c r="I21">
        <f t="shared" si="4"/>
        <v>-8.5936126525044371E-117</v>
      </c>
      <c r="AR21">
        <v>5</v>
      </c>
      <c r="AS21">
        <v>12088.215</v>
      </c>
      <c r="AT21">
        <v>12041.028</v>
      </c>
      <c r="AU21">
        <f t="shared" ref="AU21" si="5">AT21-AS21</f>
        <v>-47.186999999999898</v>
      </c>
      <c r="AV21">
        <f>(D13-D8)/5</f>
        <v>1006.6236000000001</v>
      </c>
    </row>
    <row r="22" spans="2:48">
      <c r="B22">
        <v>19</v>
      </c>
      <c r="C22">
        <v>32649.701800000003</v>
      </c>
      <c r="D22">
        <v>32534.184600000008</v>
      </c>
      <c r="E22">
        <f t="shared" si="1"/>
        <v>-115.51719999999477</v>
      </c>
      <c r="F22">
        <f t="shared" si="2"/>
        <v>-1.9252866666665795</v>
      </c>
      <c r="G22">
        <f t="shared" si="3"/>
        <v>-192.52866666665795</v>
      </c>
      <c r="H22">
        <f t="shared" si="0"/>
        <v>-53.23578067679717</v>
      </c>
      <c r="I22">
        <f t="shared" si="4"/>
        <v>-2.2914093594867956E-123</v>
      </c>
      <c r="AR22">
        <v>6</v>
      </c>
      <c r="AS22">
        <f>AS21+$AV$22</f>
        <v>13097.347600000001</v>
      </c>
      <c r="AT22">
        <f>AT21+$AV$21</f>
        <v>13047.651600000001</v>
      </c>
      <c r="AU22">
        <f>AU21+$AV$20</f>
        <v>-49.695999999999913</v>
      </c>
      <c r="AV22">
        <f>(C13-C8)/5</f>
        <v>1009.1326000000001</v>
      </c>
    </row>
    <row r="23" spans="2:48">
      <c r="B23">
        <v>20</v>
      </c>
      <c r="C23">
        <v>34715.839</v>
      </c>
      <c r="D23">
        <v>34600.084000000003</v>
      </c>
      <c r="E23">
        <f t="shared" si="1"/>
        <v>-115.75499999999738</v>
      </c>
      <c r="F23">
        <f t="shared" si="2"/>
        <v>-1.9292499999999564</v>
      </c>
      <c r="G23">
        <f t="shared" si="3"/>
        <v>-192.92499999999563</v>
      </c>
      <c r="H23">
        <f t="shared" si="0"/>
        <v>-49.855486117864494</v>
      </c>
      <c r="I23">
        <f>G23*(1/((1+$I$38)^B23))</f>
        <v>-6.1098106404870765E-130</v>
      </c>
      <c r="AR23">
        <v>7</v>
      </c>
      <c r="AS23">
        <f>AS22+$AV$22</f>
        <v>14106.480200000002</v>
      </c>
      <c r="AT23">
        <f>AT22+$AV$21</f>
        <v>14054.275200000002</v>
      </c>
      <c r="AU23">
        <f>AU22+$AV$20</f>
        <v>-52.204999999999927</v>
      </c>
    </row>
    <row r="24" spans="2:48">
      <c r="B24">
        <v>21</v>
      </c>
      <c r="C24">
        <v>37672.570399999997</v>
      </c>
      <c r="D24">
        <v>37536.104400000004</v>
      </c>
      <c r="E24">
        <f t="shared" si="1"/>
        <v>-136.46599999999307</v>
      </c>
      <c r="F24">
        <f t="shared" si="2"/>
        <v>-2.2744333333332181</v>
      </c>
      <c r="G24">
        <f t="shared" si="3"/>
        <v>-227.44333333332182</v>
      </c>
      <c r="H24">
        <f t="shared" si="0"/>
        <v>-54.930541492205016</v>
      </c>
      <c r="I24">
        <f t="shared" si="4"/>
        <v>-1.9166570690414455E-136</v>
      </c>
      <c r="AR24">
        <v>8</v>
      </c>
      <c r="AS24">
        <f>AS23+$AV$22</f>
        <v>15115.612800000003</v>
      </c>
      <c r="AT24">
        <f>AT23+$AV$21</f>
        <v>15060.898800000003</v>
      </c>
      <c r="AU24">
        <f>AU23+$AV$20</f>
        <v>-54.713999999999942</v>
      </c>
    </row>
    <row r="25" spans="2:48">
      <c r="B25">
        <v>22</v>
      </c>
      <c r="C25">
        <v>40629.301799999994</v>
      </c>
      <c r="D25">
        <v>40472.124800000005</v>
      </c>
      <c r="E25">
        <f t="shared" si="1"/>
        <v>-157.17699999998877</v>
      </c>
      <c r="F25">
        <f t="shared" si="2"/>
        <v>-2.6196166666664795</v>
      </c>
      <c r="G25">
        <f t="shared" si="3"/>
        <v>-261.96166666664794</v>
      </c>
      <c r="H25">
        <f t="shared" si="0"/>
        <v>-59.128196938994002</v>
      </c>
      <c r="I25">
        <f t="shared" si="4"/>
        <v>-5.874094251039275E-143</v>
      </c>
      <c r="AR25">
        <v>9</v>
      </c>
      <c r="AS25">
        <f>AS24+$AV$22</f>
        <v>16124.745400000003</v>
      </c>
      <c r="AT25">
        <f>AT24+$AV$21</f>
        <v>16067.522400000003</v>
      </c>
      <c r="AU25">
        <f>AU24+$AV$20</f>
        <v>-57.222999999999956</v>
      </c>
      <c r="AV25">
        <f>(E18-E13)/5</f>
        <v>-10.966799999999784</v>
      </c>
    </row>
    <row r="26" spans="2:48">
      <c r="B26">
        <v>23</v>
      </c>
      <c r="C26">
        <v>43586.033199999991</v>
      </c>
      <c r="D26">
        <v>43408.145200000006</v>
      </c>
      <c r="E26">
        <f t="shared" si="1"/>
        <v>-177.88799999998446</v>
      </c>
      <c r="F26">
        <f t="shared" si="2"/>
        <v>-2.964799999999741</v>
      </c>
      <c r="G26">
        <f t="shared" si="3"/>
        <v>-296.4799999999741</v>
      </c>
      <c r="H26">
        <f t="shared" si="0"/>
        <v>-62.541531974183023</v>
      </c>
      <c r="I26">
        <f t="shared" si="4"/>
        <v>-1.7690109851319478E-149</v>
      </c>
      <c r="AR26">
        <v>10</v>
      </c>
      <c r="AS26">
        <v>17133.878000000001</v>
      </c>
      <c r="AT26">
        <v>17074.146000000001</v>
      </c>
      <c r="AU26">
        <f>AT26-AS26</f>
        <v>-59.731999999999971</v>
      </c>
      <c r="AV26">
        <f>(D18-D13)/5</f>
        <v>1439.2881999999997</v>
      </c>
    </row>
    <row r="27" spans="2:48">
      <c r="B27">
        <v>24</v>
      </c>
      <c r="C27">
        <v>46542.764599999988</v>
      </c>
      <c r="D27">
        <v>46344.165600000008</v>
      </c>
      <c r="E27">
        <f t="shared" si="1"/>
        <v>-198.59899999998015</v>
      </c>
      <c r="F27">
        <f t="shared" si="2"/>
        <v>-3.3099833333330024</v>
      </c>
      <c r="G27">
        <f t="shared" si="3"/>
        <v>-330.99833333330025</v>
      </c>
      <c r="H27">
        <f t="shared" si="0"/>
        <v>-65.255202625345163</v>
      </c>
      <c r="I27">
        <f t="shared" si="4"/>
        <v>-5.2552441431748052E-156</v>
      </c>
      <c r="AR27">
        <v>11</v>
      </c>
      <c r="AS27">
        <f>AS26+$AV$27</f>
        <v>18584.133000000002</v>
      </c>
      <c r="AT27">
        <f>AT26+$AV$26</f>
        <v>18513.4342</v>
      </c>
      <c r="AU27">
        <f>AU26+$AV$25</f>
        <v>-70.69879999999975</v>
      </c>
      <c r="AV27">
        <f>(C18-C13)/5</f>
        <v>1450.2549999999997</v>
      </c>
    </row>
    <row r="28" spans="2:48">
      <c r="B28">
        <v>25</v>
      </c>
      <c r="C28">
        <v>49499.495999999999</v>
      </c>
      <c r="D28">
        <v>49280.186000000002</v>
      </c>
      <c r="E28">
        <f t="shared" si="1"/>
        <v>-219.30999999999767</v>
      </c>
      <c r="F28">
        <f t="shared" si="2"/>
        <v>-3.655166666666628</v>
      </c>
      <c r="G28">
        <f t="shared" si="3"/>
        <v>-365.51666666666279</v>
      </c>
      <c r="H28">
        <f t="shared" si="0"/>
        <v>-67.346145204003221</v>
      </c>
      <c r="I28">
        <f t="shared" si="4"/>
        <v>-1.5442095588963995E-162</v>
      </c>
      <c r="AR28">
        <v>12</v>
      </c>
      <c r="AS28">
        <f>AS27+$AV$27</f>
        <v>20034.388000000003</v>
      </c>
      <c r="AT28">
        <f>AT27+$AV$26</f>
        <v>19952.722399999999</v>
      </c>
      <c r="AU28">
        <f>AU27+$AV$25</f>
        <v>-81.665599999999529</v>
      </c>
    </row>
    <row r="29" spans="2:48">
      <c r="B29">
        <v>26</v>
      </c>
      <c r="C29">
        <v>53724.357600000003</v>
      </c>
      <c r="D29">
        <v>53494.186399999999</v>
      </c>
      <c r="E29">
        <f t="shared" si="1"/>
        <v>-230.17120000000432</v>
      </c>
      <c r="F29">
        <f t="shared" si="2"/>
        <v>-3.8361866666667388</v>
      </c>
      <c r="G29">
        <f t="shared" si="3"/>
        <v>-383.6186666666739</v>
      </c>
      <c r="H29">
        <f t="shared" si="0"/>
        <v>-66.057405435058755</v>
      </c>
      <c r="I29">
        <f t="shared" si="4"/>
        <v>-4.3125162602160901E-169</v>
      </c>
      <c r="AR29">
        <v>13</v>
      </c>
      <c r="AS29">
        <f>AS28+$AV$27</f>
        <v>21484.643000000004</v>
      </c>
      <c r="AT29">
        <f>AT28+$AV$26</f>
        <v>21392.010599999998</v>
      </c>
      <c r="AU29">
        <f>AU28+$AV$25</f>
        <v>-92.632399999999308</v>
      </c>
    </row>
    <row r="30" spans="2:48">
      <c r="B30">
        <v>27</v>
      </c>
      <c r="C30">
        <v>57949.219200000007</v>
      </c>
      <c r="D30">
        <v>57708.186799999996</v>
      </c>
      <c r="E30">
        <f t="shared" si="1"/>
        <v>-241.03240000001097</v>
      </c>
      <c r="F30">
        <f t="shared" si="2"/>
        <v>-4.0172066666668496</v>
      </c>
      <c r="G30">
        <f t="shared" si="3"/>
        <v>-401.72066666668496</v>
      </c>
      <c r="H30">
        <f t="shared" si="0"/>
        <v>-64.649054438835236</v>
      </c>
      <c r="I30">
        <f t="shared" si="4"/>
        <v>-1.2016753452899471E-175</v>
      </c>
      <c r="AR30">
        <v>14</v>
      </c>
      <c r="AS30">
        <f>AS29+$AV$27</f>
        <v>22934.898000000005</v>
      </c>
      <c r="AT30">
        <f>AT29+$AV$26</f>
        <v>22831.298799999997</v>
      </c>
      <c r="AU30">
        <f>AU29+$AV$25</f>
        <v>-103.59919999999909</v>
      </c>
      <c r="AV30">
        <f>(E23-E18)/5</f>
        <v>-0.23779999999969731</v>
      </c>
    </row>
    <row r="31" spans="2:48">
      <c r="B31">
        <v>28</v>
      </c>
      <c r="C31">
        <v>62174.080800000011</v>
      </c>
      <c r="D31">
        <v>61922.187199999993</v>
      </c>
      <c r="E31">
        <f t="shared" si="1"/>
        <v>-251.89360000001761</v>
      </c>
      <c r="F31">
        <f t="shared" si="2"/>
        <v>-4.1982266666669599</v>
      </c>
      <c r="G31">
        <f t="shared" si="3"/>
        <v>-419.82266666669597</v>
      </c>
      <c r="H31">
        <f t="shared" si="0"/>
        <v>-63.142257895055181</v>
      </c>
      <c r="I31">
        <f t="shared" si="4"/>
        <v>-3.3416489272808305E-182</v>
      </c>
      <c r="AR31">
        <v>15</v>
      </c>
      <c r="AS31">
        <v>24385.152999999998</v>
      </c>
      <c r="AT31">
        <v>24270.587</v>
      </c>
      <c r="AU31">
        <f>AT31-AS31</f>
        <v>-114.56599999999889</v>
      </c>
      <c r="AV31">
        <f>(D23-D18)/5</f>
        <v>2065.8994000000007</v>
      </c>
    </row>
    <row r="32" spans="2:48">
      <c r="B32">
        <v>29</v>
      </c>
      <c r="C32">
        <v>66398.942400000014</v>
      </c>
      <c r="D32">
        <v>66136.18759999999</v>
      </c>
      <c r="E32">
        <f t="shared" si="1"/>
        <v>-262.75480000002426</v>
      </c>
      <c r="F32">
        <f t="shared" si="2"/>
        <v>-4.3792466666670711</v>
      </c>
      <c r="G32">
        <f t="shared" si="3"/>
        <v>-437.92466666670708</v>
      </c>
      <c r="H32">
        <f t="shared" si="0"/>
        <v>-61.555924060252302</v>
      </c>
      <c r="I32">
        <f t="shared" si="4"/>
        <v>-9.2752646119052117E-189</v>
      </c>
      <c r="AR32">
        <v>16</v>
      </c>
      <c r="AS32">
        <f>AS31+$AV$32</f>
        <v>26451.290199999999</v>
      </c>
      <c r="AT32">
        <f>AT31+$AV$31</f>
        <v>26336.486400000002</v>
      </c>
      <c r="AU32">
        <f>AU31+$AV$30</f>
        <v>-114.80379999999859</v>
      </c>
      <c r="AV32">
        <f>(C23-C18)/5</f>
        <v>2066.1372000000001</v>
      </c>
    </row>
    <row r="33" spans="2:57">
      <c r="B33">
        <v>30</v>
      </c>
      <c r="C33">
        <v>70623.804000000004</v>
      </c>
      <c r="D33">
        <v>70350.187999999995</v>
      </c>
      <c r="E33">
        <f t="shared" si="1"/>
        <v>-273.61600000000908</v>
      </c>
      <c r="F33">
        <f t="shared" si="2"/>
        <v>-4.5602666666668181</v>
      </c>
      <c r="G33">
        <f>F33*100</f>
        <v>-456.02666666668182</v>
      </c>
      <c r="H33">
        <f t="shared" si="0"/>
        <v>-59.906908545619068</v>
      </c>
      <c r="I33">
        <f t="shared" si="4"/>
        <v>-2.5700945555436961E-195</v>
      </c>
      <c r="AR33">
        <v>17</v>
      </c>
      <c r="AS33">
        <f>AS32+$AV$32</f>
        <v>28517.4274</v>
      </c>
      <c r="AT33">
        <f>AT32+$AV$31</f>
        <v>28402.385800000004</v>
      </c>
      <c r="AU33">
        <f>AU32+$AV$30</f>
        <v>-115.04159999999828</v>
      </c>
    </row>
    <row r="34" spans="2:57">
      <c r="H34">
        <f>SUM(H3:H33)</f>
        <v>-7326.3113115387696</v>
      </c>
      <c r="I34">
        <f>SUM(I3:I33)</f>
        <v>-5555.8916822943465</v>
      </c>
      <c r="AR34">
        <v>18</v>
      </c>
      <c r="AS34">
        <f>AS33+$AV$32</f>
        <v>30583.564600000002</v>
      </c>
      <c r="AT34">
        <f>AT33+$AV$31</f>
        <v>30468.285200000006</v>
      </c>
      <c r="AU34">
        <f>AU33+$AV$30</f>
        <v>-115.27939999999798</v>
      </c>
    </row>
    <row r="35" spans="2:57">
      <c r="BA35">
        <v>19</v>
      </c>
      <c r="BB35">
        <f>AS34+$AV$32</f>
        <v>32649.701800000003</v>
      </c>
      <c r="BC35">
        <f>AT34+$AV$31</f>
        <v>32534.184600000008</v>
      </c>
      <c r="BD35">
        <f>AU34+$AV$30</f>
        <v>-115.51719999999767</v>
      </c>
      <c r="BE35">
        <f>(E28-E23)/5</f>
        <v>-20.711000000000059</v>
      </c>
    </row>
    <row r="36" spans="2:57">
      <c r="BA36">
        <v>20</v>
      </c>
      <c r="BB36">
        <v>34715.839</v>
      </c>
      <c r="BC36">
        <v>34600.084000000003</v>
      </c>
      <c r="BD36">
        <f>BC36-BB36</f>
        <v>-115.75499999999738</v>
      </c>
      <c r="BE36">
        <f>(D28-D23)/5</f>
        <v>2936.0203999999999</v>
      </c>
    </row>
    <row r="37" spans="2:57">
      <c r="G37" t="s">
        <v>8</v>
      </c>
      <c r="H37" t="s">
        <v>5</v>
      </c>
      <c r="I37">
        <f>H34</f>
        <v>-7326.3113115387696</v>
      </c>
      <c r="J37" t="s">
        <v>29</v>
      </c>
      <c r="BA37">
        <v>21</v>
      </c>
      <c r="BB37">
        <f>BB36+$BE$37</f>
        <v>37672.570399999997</v>
      </c>
      <c r="BC37">
        <f>BC36+$BE$36</f>
        <v>37536.104400000004</v>
      </c>
      <c r="BD37">
        <f>BD36+$BE$35</f>
        <v>-136.46599999999745</v>
      </c>
      <c r="BE37">
        <f>(C28-C23)/5</f>
        <v>2956.7313999999997</v>
      </c>
    </row>
    <row r="38" spans="2:57">
      <c r="H38" t="s">
        <v>6</v>
      </c>
      <c r="I38">
        <v>3758096.4540000004</v>
      </c>
      <c r="BA38">
        <v>22</v>
      </c>
      <c r="BB38">
        <f>BB37+$BE$37</f>
        <v>40629.301799999994</v>
      </c>
      <c r="BC38">
        <f>BC37+$BE$36</f>
        <v>40472.124800000005</v>
      </c>
      <c r="BD38">
        <f>BD37+$BE$35</f>
        <v>-157.17699999999752</v>
      </c>
    </row>
    <row r="39" spans="2:57">
      <c r="H39" t="s">
        <v>7</v>
      </c>
      <c r="BA39">
        <v>23</v>
      </c>
      <c r="BB39">
        <f>BB38+$BE$37</f>
        <v>43586.033199999991</v>
      </c>
      <c r="BC39">
        <f>BC38+$BE$36</f>
        <v>43408.145200000006</v>
      </c>
      <c r="BD39">
        <f>BD38+$BE$35</f>
        <v>-177.88799999999759</v>
      </c>
    </row>
    <row r="40" spans="2:57">
      <c r="G40" t="s">
        <v>1</v>
      </c>
      <c r="I40" t="s">
        <v>2</v>
      </c>
      <c r="BA40">
        <v>24</v>
      </c>
      <c r="BB40">
        <f>BB39+$BE$37</f>
        <v>46542.764599999988</v>
      </c>
      <c r="BC40">
        <f>BC39+$BE$36</f>
        <v>46344.165600000008</v>
      </c>
      <c r="BD40">
        <f>BD39+$BE$35</f>
        <v>-198.59899999999766</v>
      </c>
      <c r="BE40">
        <f>(E33-E28)/5</f>
        <v>-10.861200000002281</v>
      </c>
    </row>
    <row r="41" spans="2:57">
      <c r="BA41">
        <v>25</v>
      </c>
      <c r="BB41">
        <v>49499.495999999999</v>
      </c>
      <c r="BC41">
        <v>49280.186000000002</v>
      </c>
      <c r="BD41">
        <f>BC41-BB41</f>
        <v>-219.30999999999767</v>
      </c>
      <c r="BE41">
        <f>(D33-D28)/5</f>
        <v>4214.000399999999</v>
      </c>
    </row>
    <row r="42" spans="2:57">
      <c r="BA42">
        <v>26</v>
      </c>
      <c r="BB42">
        <f>BB41+$BE$42</f>
        <v>53724.357600000003</v>
      </c>
      <c r="BC42">
        <f>BC41+$BE$41</f>
        <v>53494.186399999999</v>
      </c>
      <c r="BD42">
        <f>BD41+$BE$40</f>
        <v>-230.17119999999994</v>
      </c>
      <c r="BE42">
        <f>(C33-C28)/5</f>
        <v>4224.8616000000011</v>
      </c>
    </row>
    <row r="43" spans="2:57" ht="15" thickBot="1">
      <c r="B43" t="s">
        <v>9</v>
      </c>
      <c r="BA43">
        <v>27</v>
      </c>
      <c r="BB43">
        <f>BB42+$BE$42</f>
        <v>57949.219200000007</v>
      </c>
      <c r="BC43">
        <f>BC42+$BE$41</f>
        <v>57708.186799999996</v>
      </c>
      <c r="BD43">
        <f>BD42+$BE$40</f>
        <v>-241.03240000000221</v>
      </c>
    </row>
    <row r="44" spans="2:57" ht="15.6">
      <c r="B44" s="1" t="s">
        <v>3</v>
      </c>
      <c r="C44" s="2" t="s">
        <v>17</v>
      </c>
      <c r="D44" s="3" t="s">
        <v>22</v>
      </c>
      <c r="E44" s="4" t="s">
        <v>21</v>
      </c>
      <c r="F44" s="2" t="s">
        <v>18</v>
      </c>
      <c r="G44" s="3" t="s">
        <v>24</v>
      </c>
      <c r="H44" s="4" t="s">
        <v>21</v>
      </c>
      <c r="I44" s="1" t="s">
        <v>25</v>
      </c>
      <c r="AZ44">
        <v>28</v>
      </c>
      <c r="BA44">
        <f>BB43+$BE$42</f>
        <v>62174.080800000011</v>
      </c>
      <c r="BB44">
        <f>BC43+$BE$41</f>
        <v>61922.187199999993</v>
      </c>
      <c r="BC44">
        <f>BD43+$BE$40</f>
        <v>-251.89360000000448</v>
      </c>
    </row>
    <row r="45" spans="2:57">
      <c r="B45" s="1">
        <v>0</v>
      </c>
      <c r="C45" s="5">
        <f>C3/60</f>
        <v>142.44189999999998</v>
      </c>
      <c r="D45">
        <f>C45*100</f>
        <v>14244.189999999997</v>
      </c>
      <c r="E45" s="6">
        <f t="shared" ref="E45:E75" si="6">D45*(1/((1+$D$77)^B45))</f>
        <v>14244.189999999997</v>
      </c>
      <c r="F45" s="5">
        <f t="shared" ref="F45:F75" si="7">D3/60</f>
        <v>86.882983333333343</v>
      </c>
      <c r="G45">
        <f>F45*100</f>
        <v>8688.2983333333341</v>
      </c>
      <c r="H45" s="6">
        <f t="shared" ref="H45:H75" si="8">G45*(1/((1+$D$77)^B45))</f>
        <v>8688.2983333333341</v>
      </c>
      <c r="I45">
        <f>H45-E45</f>
        <v>-5555.8916666666628</v>
      </c>
      <c r="AZ45">
        <v>29</v>
      </c>
      <c r="BA45">
        <f>BA44+$BE$42</f>
        <v>66398.942400000014</v>
      </c>
      <c r="BB45">
        <f>BB44+$BE$41</f>
        <v>66136.18759999999</v>
      </c>
      <c r="BC45">
        <f>BC44+$BE$40</f>
        <v>-262.75480000000675</v>
      </c>
    </row>
    <row r="46" spans="2:57">
      <c r="B46" s="1">
        <v>1</v>
      </c>
      <c r="C46" s="5">
        <f t="shared" ref="C46:C75" si="9">C4/60</f>
        <v>154.24757</v>
      </c>
      <c r="D46">
        <f t="shared" ref="D46:D75" si="10">C46*100</f>
        <v>15424.757</v>
      </c>
      <c r="E46" s="6">
        <f t="shared" si="6"/>
        <v>14415.660747663551</v>
      </c>
      <c r="F46" s="5">
        <f t="shared" si="7"/>
        <v>153.66026666666667</v>
      </c>
      <c r="G46">
        <f>F46*100</f>
        <v>15366.026666666667</v>
      </c>
      <c r="H46" s="6">
        <f t="shared" si="8"/>
        <v>14360.772585669782</v>
      </c>
      <c r="I46">
        <f t="shared" ref="I46:I75" si="11">H46-E46</f>
        <v>-54.888161993769245</v>
      </c>
      <c r="AZ46">
        <v>30</v>
      </c>
      <c r="BA46">
        <v>70623.804000000004</v>
      </c>
      <c r="BB46">
        <v>70350.187999999995</v>
      </c>
      <c r="BC46">
        <f>BB46-BA46</f>
        <v>-273.61600000000908</v>
      </c>
    </row>
    <row r="47" spans="2:57">
      <c r="B47" s="1">
        <v>2</v>
      </c>
      <c r="C47" s="5">
        <f t="shared" si="9"/>
        <v>166.05324000000002</v>
      </c>
      <c r="D47">
        <f t="shared" si="10"/>
        <v>16605.324000000001</v>
      </c>
      <c r="E47" s="6">
        <f t="shared" si="6"/>
        <v>14503.73307712464</v>
      </c>
      <c r="F47" s="5">
        <f t="shared" si="7"/>
        <v>165.41614999999999</v>
      </c>
      <c r="G47">
        <f t="shared" ref="G47" si="12">F47*100</f>
        <v>16541.614999999998</v>
      </c>
      <c r="H47" s="6">
        <f t="shared" si="8"/>
        <v>14448.087169185079</v>
      </c>
      <c r="I47">
        <f>H47-E47</f>
        <v>-55.645907939560857</v>
      </c>
    </row>
    <row r="48" spans="2:57">
      <c r="B48" s="1">
        <v>3</v>
      </c>
      <c r="C48" s="5">
        <f t="shared" si="9"/>
        <v>177.85891000000001</v>
      </c>
      <c r="D48">
        <f t="shared" si="10"/>
        <v>17785.891</v>
      </c>
      <c r="E48" s="6">
        <f t="shared" si="6"/>
        <v>14518.58506191211</v>
      </c>
      <c r="F48" s="5">
        <f t="shared" si="7"/>
        <v>177.1720333333333</v>
      </c>
      <c r="G48">
        <f t="shared" ref="G48" si="13">F48*100</f>
        <v>17717.203333333331</v>
      </c>
      <c r="H48" s="6">
        <f t="shared" si="8"/>
        <v>14462.515465443523</v>
      </c>
      <c r="I48">
        <f t="shared" si="11"/>
        <v>-56.069596468587406</v>
      </c>
    </row>
    <row r="49" spans="2:9">
      <c r="B49" s="1">
        <v>4</v>
      </c>
      <c r="C49" s="5">
        <f t="shared" si="9"/>
        <v>189.66458000000003</v>
      </c>
      <c r="D49">
        <f t="shared" si="10"/>
        <v>18966.458000000002</v>
      </c>
      <c r="E49" s="6">
        <f t="shared" si="6"/>
        <v>14469.419997700483</v>
      </c>
      <c r="F49" s="5">
        <f t="shared" si="7"/>
        <v>188.92791666666662</v>
      </c>
      <c r="G49">
        <f t="shared" ref="G49" si="14">F49*100</f>
        <v>18892.791666666661</v>
      </c>
      <c r="H49" s="6">
        <f t="shared" si="8"/>
        <v>14413.22030471138</v>
      </c>
      <c r="I49">
        <f t="shared" si="11"/>
        <v>-56.199692989102914</v>
      </c>
    </row>
    <row r="50" spans="2:9">
      <c r="B50" s="1">
        <v>5</v>
      </c>
      <c r="C50" s="5">
        <f t="shared" si="9"/>
        <v>201.47024999999999</v>
      </c>
      <c r="D50">
        <f t="shared" si="10"/>
        <v>20147.024999999998</v>
      </c>
      <c r="E50" s="6">
        <f t="shared" si="6"/>
        <v>14364.550382711952</v>
      </c>
      <c r="F50" s="5">
        <f t="shared" si="7"/>
        <v>200.68379999999999</v>
      </c>
      <c r="G50">
        <f t="shared" ref="G50" si="15">F50*100</f>
        <v>20068.379999999997</v>
      </c>
      <c r="H50" s="6">
        <f t="shared" si="8"/>
        <v>14308.477584626458</v>
      </c>
      <c r="I50">
        <f t="shared" si="11"/>
        <v>-56.072798085493559</v>
      </c>
    </row>
    <row r="51" spans="2:9">
      <c r="B51" s="1">
        <v>6</v>
      </c>
      <c r="C51" s="5">
        <f t="shared" si="9"/>
        <v>218.28912666666668</v>
      </c>
      <c r="D51">
        <f t="shared" si="10"/>
        <v>21828.912666666667</v>
      </c>
      <c r="E51" s="6">
        <f t="shared" si="6"/>
        <v>14545.526209803105</v>
      </c>
      <c r="F51" s="5">
        <f t="shared" si="7"/>
        <v>217.46086000000003</v>
      </c>
      <c r="G51">
        <f t="shared" ref="G51" si="16">F51*100</f>
        <v>21746.086000000003</v>
      </c>
      <c r="H51" s="6">
        <f t="shared" si="8"/>
        <v>14490.335304545131</v>
      </c>
      <c r="I51">
        <f t="shared" si="11"/>
        <v>-55.190905257974009</v>
      </c>
    </row>
    <row r="52" spans="2:9">
      <c r="B52" s="1">
        <v>7</v>
      </c>
      <c r="C52" s="5">
        <f t="shared" si="9"/>
        <v>235.10800333333336</v>
      </c>
      <c r="D52">
        <f t="shared" si="10"/>
        <v>23510.800333333336</v>
      </c>
      <c r="E52" s="6">
        <f t="shared" si="6"/>
        <v>14641.344839083493</v>
      </c>
      <c r="F52" s="5">
        <f t="shared" si="7"/>
        <v>234.23792000000003</v>
      </c>
      <c r="G52">
        <f t="shared" ref="G52" si="17">F52*100</f>
        <v>23423.792000000001</v>
      </c>
      <c r="H52" s="6">
        <f t="shared" si="8"/>
        <v>14587.16042195835</v>
      </c>
      <c r="I52">
        <f t="shared" si="11"/>
        <v>-54.184417125143227</v>
      </c>
    </row>
    <row r="53" spans="2:9">
      <c r="B53" s="1">
        <v>8</v>
      </c>
      <c r="C53" s="5">
        <f t="shared" si="9"/>
        <v>251.92688000000004</v>
      </c>
      <c r="D53">
        <f t="shared" si="10"/>
        <v>25192.688000000006</v>
      </c>
      <c r="E53" s="6">
        <f t="shared" si="6"/>
        <v>14662.373784466392</v>
      </c>
      <c r="F53" s="5">
        <f t="shared" si="7"/>
        <v>251.01498000000004</v>
      </c>
      <c r="G53">
        <f t="shared" ref="G53" si="18">F53*100</f>
        <v>25101.498000000003</v>
      </c>
      <c r="H53" s="6">
        <f t="shared" si="8"/>
        <v>14609.300374221104</v>
      </c>
      <c r="I53">
        <f t="shared" si="11"/>
        <v>-53.07341024528796</v>
      </c>
    </row>
    <row r="54" spans="2:9">
      <c r="B54" s="1">
        <v>9</v>
      </c>
      <c r="C54" s="5">
        <f t="shared" si="9"/>
        <v>268.74575666666675</v>
      </c>
      <c r="D54">
        <f t="shared" si="10"/>
        <v>26874.575666666675</v>
      </c>
      <c r="E54" s="6">
        <f t="shared" si="6"/>
        <v>14617.988522730881</v>
      </c>
      <c r="F54" s="5">
        <f t="shared" si="7"/>
        <v>267.79204000000004</v>
      </c>
      <c r="G54">
        <f t="shared" ref="G54" si="19">F54*100</f>
        <v>26779.204000000005</v>
      </c>
      <c r="H54" s="6">
        <f t="shared" si="8"/>
        <v>14566.11265514439</v>
      </c>
      <c r="I54">
        <f t="shared" si="11"/>
        <v>-51.875867586490131</v>
      </c>
    </row>
    <row r="55" spans="2:9">
      <c r="B55" s="1">
        <v>10</v>
      </c>
      <c r="C55" s="5">
        <f t="shared" si="9"/>
        <v>285.56463333333335</v>
      </c>
      <c r="D55">
        <f t="shared" si="10"/>
        <v>28556.463333333333</v>
      </c>
      <c r="E55" s="6">
        <f t="shared" si="6"/>
        <v>14516.657921371025</v>
      </c>
      <c r="F55" s="5">
        <f t="shared" si="7"/>
        <v>284.56909999999999</v>
      </c>
      <c r="G55">
        <f t="shared" ref="G55" si="20">F55*100</f>
        <v>28456.91</v>
      </c>
      <c r="H55" s="6">
        <f t="shared" si="8"/>
        <v>14466.050054841373</v>
      </c>
      <c r="I55">
        <f t="shared" si="11"/>
        <v>-50.607866529651801</v>
      </c>
    </row>
    <row r="56" spans="2:9">
      <c r="B56" s="1">
        <v>11</v>
      </c>
      <c r="C56" s="5">
        <f t="shared" si="9"/>
        <v>309.73555000000005</v>
      </c>
      <c r="D56">
        <f t="shared" si="10"/>
        <v>30973.555000000004</v>
      </c>
      <c r="E56" s="6">
        <f t="shared" si="6"/>
        <v>14715.312859014719</v>
      </c>
      <c r="F56" s="5">
        <f t="shared" si="7"/>
        <v>308.55723666666665</v>
      </c>
      <c r="G56">
        <f t="shared" ref="G56" si="21">F56*100</f>
        <v>30855.723666666665</v>
      </c>
      <c r="H56" s="6">
        <f t="shared" si="8"/>
        <v>14659.332041359305</v>
      </c>
      <c r="I56">
        <f t="shared" si="11"/>
        <v>-55.980817655414285</v>
      </c>
    </row>
    <row r="57" spans="2:9">
      <c r="B57" s="1">
        <v>12</v>
      </c>
      <c r="C57" s="5">
        <f t="shared" si="9"/>
        <v>333.90646666666669</v>
      </c>
      <c r="D57">
        <f t="shared" si="10"/>
        <v>33390.646666666667</v>
      </c>
      <c r="E57" s="6">
        <f t="shared" si="6"/>
        <v>14825.846446781794</v>
      </c>
      <c r="F57" s="5">
        <f t="shared" si="7"/>
        <v>332.54537333333332</v>
      </c>
      <c r="G57">
        <f t="shared" ref="G57" si="22">F57*100</f>
        <v>33254.537333333334</v>
      </c>
      <c r="H57" s="6">
        <f t="shared" si="8"/>
        <v>14765.41227501751</v>
      </c>
      <c r="I57">
        <f t="shared" si="11"/>
        <v>-60.434171764283747</v>
      </c>
    </row>
    <row r="58" spans="2:9">
      <c r="B58" s="1">
        <v>13</v>
      </c>
      <c r="C58" s="5">
        <f t="shared" si="9"/>
        <v>358.07738333333339</v>
      </c>
      <c r="D58">
        <f t="shared" si="10"/>
        <v>35807.738333333342</v>
      </c>
      <c r="E58" s="6">
        <f t="shared" si="6"/>
        <v>14858.938367628893</v>
      </c>
      <c r="F58" s="5">
        <f t="shared" si="7"/>
        <v>356.53350999999998</v>
      </c>
      <c r="G58">
        <f t="shared" ref="G58" si="23">F58*100</f>
        <v>35653.350999999995</v>
      </c>
      <c r="H58" s="6">
        <f t="shared" si="8"/>
        <v>14794.873113091238</v>
      </c>
      <c r="I58">
        <f t="shared" si="11"/>
        <v>-64.065254537654255</v>
      </c>
    </row>
    <row r="59" spans="2:9">
      <c r="B59" s="1">
        <v>14</v>
      </c>
      <c r="C59" s="5">
        <f t="shared" si="9"/>
        <v>382.24830000000009</v>
      </c>
      <c r="D59">
        <f t="shared" si="10"/>
        <v>38224.830000000009</v>
      </c>
      <c r="E59" s="6">
        <f t="shared" si="6"/>
        <v>14824.248108956275</v>
      </c>
      <c r="F59" s="5">
        <f t="shared" si="7"/>
        <v>380.52164666666664</v>
      </c>
      <c r="G59">
        <f t="shared" ref="G59" si="24">F59*100</f>
        <v>38052.164666666664</v>
      </c>
      <c r="H59" s="6">
        <f t="shared" si="8"/>
        <v>14757.2855157636</v>
      </c>
      <c r="I59">
        <f t="shared" si="11"/>
        <v>-66.962593192674831</v>
      </c>
    </row>
    <row r="60" spans="2:9">
      <c r="B60" s="1">
        <v>15</v>
      </c>
      <c r="C60" s="5">
        <f t="shared" si="9"/>
        <v>406.41921666666661</v>
      </c>
      <c r="D60">
        <f t="shared" si="10"/>
        <v>40641.921666666662</v>
      </c>
      <c r="E60" s="6">
        <f t="shared" si="6"/>
        <v>14730.502738699908</v>
      </c>
      <c r="F60" s="5">
        <f t="shared" si="7"/>
        <v>404.5097833333333</v>
      </c>
      <c r="G60">
        <f t="shared" ref="G60" si="25">F60*100</f>
        <v>40450.978333333333</v>
      </c>
      <c r="H60" s="6">
        <f t="shared" si="8"/>
        <v>14661.296087555998</v>
      </c>
      <c r="I60">
        <f t="shared" si="11"/>
        <v>-69.206651143909767</v>
      </c>
    </row>
    <row r="61" spans="2:9">
      <c r="B61" s="1">
        <v>16</v>
      </c>
      <c r="C61" s="5">
        <f t="shared" si="9"/>
        <v>440.85483666666664</v>
      </c>
      <c r="D61">
        <f t="shared" si="10"/>
        <v>44085.483666666667</v>
      </c>
      <c r="E61" s="6">
        <f t="shared" si="6"/>
        <v>14933.278578496818</v>
      </c>
      <c r="F61" s="5">
        <f t="shared" si="7"/>
        <v>438.94144</v>
      </c>
      <c r="G61">
        <f t="shared" ref="G61" si="26">F61*100</f>
        <v>43894.144</v>
      </c>
      <c r="H61" s="6">
        <f t="shared" si="8"/>
        <v>14868.46521346595</v>
      </c>
      <c r="I61">
        <f t="shared" si="11"/>
        <v>-64.813365030868226</v>
      </c>
    </row>
    <row r="62" spans="2:9">
      <c r="B62" s="1">
        <v>17</v>
      </c>
      <c r="C62" s="5">
        <f t="shared" si="9"/>
        <v>475.29045666666667</v>
      </c>
      <c r="D62">
        <f t="shared" si="10"/>
        <v>47529.045666666665</v>
      </c>
      <c r="E62" s="6">
        <f t="shared" si="6"/>
        <v>15046.478661265857</v>
      </c>
      <c r="F62" s="5">
        <f t="shared" si="7"/>
        <v>473.37309666666675</v>
      </c>
      <c r="G62">
        <f t="shared" ref="G62" si="27">F62*100</f>
        <v>47337.309666666675</v>
      </c>
      <c r="H62" s="6">
        <f t="shared" si="8"/>
        <v>14985.779953935833</v>
      </c>
      <c r="I62">
        <f t="shared" si="11"/>
        <v>-60.698707330024263</v>
      </c>
    </row>
    <row r="63" spans="2:9">
      <c r="B63" s="1">
        <v>18</v>
      </c>
      <c r="C63" s="5">
        <f t="shared" si="9"/>
        <v>509.7260766666667</v>
      </c>
      <c r="D63">
        <f t="shared" si="10"/>
        <v>50972.60766666667</v>
      </c>
      <c r="E63" s="6">
        <f t="shared" si="6"/>
        <v>15080.955329384326</v>
      </c>
      <c r="F63" s="5">
        <f t="shared" si="7"/>
        <v>507.80475333333345</v>
      </c>
      <c r="G63">
        <f t="shared" ref="G63" si="28">F63*100</f>
        <v>50780.475333333343</v>
      </c>
      <c r="H63" s="6">
        <f t="shared" si="8"/>
        <v>15024.110304792321</v>
      </c>
      <c r="I63">
        <f t="shared" si="11"/>
        <v>-56.845024592004847</v>
      </c>
    </row>
    <row r="64" spans="2:9">
      <c r="B64" s="1">
        <v>19</v>
      </c>
      <c r="C64" s="5">
        <f t="shared" si="9"/>
        <v>544.16169666666667</v>
      </c>
      <c r="D64">
        <f t="shared" si="10"/>
        <v>54416.169666666668</v>
      </c>
      <c r="E64" s="6">
        <f t="shared" si="6"/>
        <v>15046.52436336501</v>
      </c>
      <c r="F64" s="5">
        <f t="shared" si="7"/>
        <v>542.23641000000009</v>
      </c>
      <c r="G64">
        <f t="shared" ref="G64" si="29">F64*100</f>
        <v>54223.641000000011</v>
      </c>
      <c r="H64" s="6">
        <f t="shared" si="8"/>
        <v>14993.288582688212</v>
      </c>
      <c r="I64">
        <f t="shared" si="11"/>
        <v>-53.235780676797731</v>
      </c>
    </row>
    <row r="65" spans="2:9">
      <c r="B65" s="1">
        <v>20</v>
      </c>
      <c r="C65" s="5">
        <f t="shared" si="9"/>
        <v>578.59731666666664</v>
      </c>
      <c r="D65">
        <f t="shared" si="10"/>
        <v>57859.731666666667</v>
      </c>
      <c r="E65" s="6">
        <f t="shared" si="6"/>
        <v>14952.054160378022</v>
      </c>
      <c r="F65" s="5">
        <f t="shared" si="7"/>
        <v>576.66806666666673</v>
      </c>
      <c r="G65">
        <f t="shared" ref="G65" si="30">F65*100</f>
        <v>57666.806666666671</v>
      </c>
      <c r="H65" s="6">
        <f t="shared" si="8"/>
        <v>14902.198674260157</v>
      </c>
      <c r="I65">
        <f t="shared" si="11"/>
        <v>-49.855486117865439</v>
      </c>
    </row>
    <row r="66" spans="2:9">
      <c r="B66" s="1">
        <v>21</v>
      </c>
      <c r="C66" s="5">
        <f t="shared" si="9"/>
        <v>627.87617333333333</v>
      </c>
      <c r="D66">
        <f t="shared" si="10"/>
        <v>62787.617333333335</v>
      </c>
      <c r="E66" s="6">
        <f t="shared" si="6"/>
        <v>15164.031271344653</v>
      </c>
      <c r="F66" s="5">
        <f t="shared" si="7"/>
        <v>625.60174000000006</v>
      </c>
      <c r="G66">
        <f t="shared" ref="G66" si="31">F66*100</f>
        <v>62560.174000000006</v>
      </c>
      <c r="H66" s="6">
        <f t="shared" si="8"/>
        <v>15109.100729852446</v>
      </c>
      <c r="I66">
        <f t="shared" si="11"/>
        <v>-54.93054149220734</v>
      </c>
    </row>
    <row r="67" spans="2:9">
      <c r="B67" s="1">
        <v>22</v>
      </c>
      <c r="C67" s="5">
        <f t="shared" si="9"/>
        <v>677.1550299999999</v>
      </c>
      <c r="D67">
        <f t="shared" si="10"/>
        <v>67715.502999999997</v>
      </c>
      <c r="E67" s="6">
        <f t="shared" si="6"/>
        <v>15284.280513843596</v>
      </c>
      <c r="F67" s="5">
        <f t="shared" si="7"/>
        <v>674.53541333333339</v>
      </c>
      <c r="G67">
        <f t="shared" ref="G67" si="32">F67*100</f>
        <v>67453.541333333342</v>
      </c>
      <c r="H67" s="6">
        <f t="shared" si="8"/>
        <v>15225.152316904601</v>
      </c>
      <c r="I67">
        <f t="shared" si="11"/>
        <v>-59.128196938994734</v>
      </c>
    </row>
    <row r="68" spans="2:9">
      <c r="B68" s="1">
        <v>23</v>
      </c>
      <c r="C68" s="5">
        <f t="shared" si="9"/>
        <v>726.43388666666647</v>
      </c>
      <c r="D68">
        <f t="shared" si="10"/>
        <v>72643.388666666651</v>
      </c>
      <c r="E68" s="6">
        <f t="shared" si="6"/>
        <v>15323.896434868233</v>
      </c>
      <c r="F68" s="5">
        <f t="shared" si="7"/>
        <v>723.46908666666673</v>
      </c>
      <c r="G68">
        <f t="shared" ref="G68" si="33">F68*100</f>
        <v>72346.90866666667</v>
      </c>
      <c r="H68" s="6">
        <f t="shared" si="8"/>
        <v>15261.354902894049</v>
      </c>
      <c r="I68">
        <f t="shared" si="11"/>
        <v>-62.541531974184181</v>
      </c>
    </row>
    <row r="69" spans="2:9">
      <c r="B69" s="1">
        <v>24</v>
      </c>
      <c r="C69" s="5">
        <f t="shared" si="9"/>
        <v>775.71274333333315</v>
      </c>
      <c r="D69">
        <f t="shared" si="10"/>
        <v>77571.27433333332</v>
      </c>
      <c r="E69" s="6">
        <f t="shared" si="6"/>
        <v>15292.914539937487</v>
      </c>
      <c r="F69" s="5">
        <f t="shared" si="7"/>
        <v>772.40276000000017</v>
      </c>
      <c r="G69">
        <f t="shared" ref="G69" si="34">F69*100</f>
        <v>77240.276000000013</v>
      </c>
      <c r="H69" s="6">
        <f t="shared" si="8"/>
        <v>15227.65933731214</v>
      </c>
      <c r="I69">
        <f t="shared" si="11"/>
        <v>-65.25520262534701</v>
      </c>
    </row>
    <row r="70" spans="2:9">
      <c r="B70" s="1">
        <v>25</v>
      </c>
      <c r="C70" s="5">
        <f t="shared" si="9"/>
        <v>824.99159999999995</v>
      </c>
      <c r="D70">
        <f t="shared" si="10"/>
        <v>82499.159999999989</v>
      </c>
      <c r="E70" s="6">
        <f t="shared" si="6"/>
        <v>15200.402376275644</v>
      </c>
      <c r="F70" s="5">
        <f t="shared" si="7"/>
        <v>821.33643333333339</v>
      </c>
      <c r="G70">
        <f t="shared" ref="G70" si="35">F70*100</f>
        <v>82133.643333333341</v>
      </c>
      <c r="H70" s="6">
        <f t="shared" si="8"/>
        <v>15133.056231071643</v>
      </c>
      <c r="I70">
        <f t="shared" si="11"/>
        <v>-67.346145204001004</v>
      </c>
    </row>
    <row r="71" spans="2:9">
      <c r="B71" s="1">
        <v>26</v>
      </c>
      <c r="C71" s="5">
        <f t="shared" si="9"/>
        <v>895.40596000000005</v>
      </c>
      <c r="D71">
        <f t="shared" si="10"/>
        <v>89540.596000000005</v>
      </c>
      <c r="E71" s="6">
        <f t="shared" si="6"/>
        <v>15418.487072758073</v>
      </c>
      <c r="F71" s="5">
        <f t="shared" si="7"/>
        <v>891.56977333333327</v>
      </c>
      <c r="G71">
        <f t="shared" ref="G71" si="36">F71*100</f>
        <v>89156.977333333329</v>
      </c>
      <c r="H71" s="6">
        <f t="shared" si="8"/>
        <v>15352.429667323015</v>
      </c>
      <c r="I71">
        <f t="shared" si="11"/>
        <v>-66.057405435058172</v>
      </c>
    </row>
    <row r="72" spans="2:9">
      <c r="B72" s="1">
        <v>27</v>
      </c>
      <c r="C72" s="5">
        <f t="shared" si="9"/>
        <v>965.82032000000015</v>
      </c>
      <c r="D72">
        <f t="shared" si="10"/>
        <v>96582.032000000021</v>
      </c>
      <c r="E72" s="6">
        <f t="shared" si="6"/>
        <v>15542.981884379968</v>
      </c>
      <c r="F72" s="5">
        <f t="shared" si="7"/>
        <v>961.80311333333327</v>
      </c>
      <c r="G72">
        <f t="shared" ref="G72" si="37">F72*100</f>
        <v>96180.311333333331</v>
      </c>
      <c r="H72" s="6">
        <f t="shared" si="8"/>
        <v>15478.332829941133</v>
      </c>
      <c r="I72">
        <f t="shared" si="11"/>
        <v>-64.649054438834355</v>
      </c>
    </row>
    <row r="73" spans="2:9">
      <c r="B73" s="1">
        <v>28</v>
      </c>
      <c r="C73" s="5">
        <f t="shared" si="9"/>
        <v>1036.2346800000003</v>
      </c>
      <c r="D73">
        <f t="shared" si="10"/>
        <v>103623.46800000002</v>
      </c>
      <c r="E73" s="6">
        <f t="shared" si="6"/>
        <v>15585.198846899348</v>
      </c>
      <c r="F73" s="5">
        <f t="shared" si="7"/>
        <v>1032.0364533333332</v>
      </c>
      <c r="G73">
        <f t="shared" ref="G73" si="38">F73*100</f>
        <v>103203.64533333332</v>
      </c>
      <c r="H73" s="6">
        <f t="shared" si="8"/>
        <v>15522.056589004291</v>
      </c>
      <c r="I73">
        <f t="shared" si="11"/>
        <v>-63.1422578950569</v>
      </c>
    </row>
    <row r="74" spans="2:9">
      <c r="B74" s="1">
        <v>29</v>
      </c>
      <c r="C74" s="5">
        <f t="shared" si="9"/>
        <v>1106.6490400000002</v>
      </c>
      <c r="D74">
        <f t="shared" si="10"/>
        <v>110664.90400000002</v>
      </c>
      <c r="E74" s="6">
        <f t="shared" si="6"/>
        <v>15555.370467276298</v>
      </c>
      <c r="F74" s="5">
        <f t="shared" si="7"/>
        <v>1102.2697933333332</v>
      </c>
      <c r="G74">
        <f t="shared" ref="G74" si="39">F74*100</f>
        <v>110226.97933333332</v>
      </c>
      <c r="H74" s="6">
        <f t="shared" si="8"/>
        <v>15493.814543216047</v>
      </c>
      <c r="I74">
        <f t="shared" si="11"/>
        <v>-61.555924060250618</v>
      </c>
    </row>
    <row r="75" spans="2:9" ht="15" thickBot="1">
      <c r="B75" s="1">
        <v>30</v>
      </c>
      <c r="C75" s="7">
        <f t="shared" si="9"/>
        <v>1177.0634</v>
      </c>
      <c r="D75" s="8">
        <f t="shared" si="10"/>
        <v>117706.34</v>
      </c>
      <c r="E75" s="9">
        <f t="shared" si="6"/>
        <v>15462.742556617981</v>
      </c>
      <c r="F75" s="7">
        <f t="shared" si="7"/>
        <v>1172.5031333333332</v>
      </c>
      <c r="G75" s="8">
        <f t="shared" ref="G75" si="40">F75*100</f>
        <v>117250.31333333331</v>
      </c>
      <c r="H75" s="9">
        <f t="shared" si="8"/>
        <v>15402.835648072361</v>
      </c>
      <c r="I75">
        <f t="shared" si="11"/>
        <v>-59.906908545619444</v>
      </c>
    </row>
    <row r="76" spans="2:9">
      <c r="E76">
        <f>SUM(E45:E75)</f>
        <v>462344.47612274054</v>
      </c>
      <c r="H76">
        <f>SUM(H45:H75)</f>
        <v>455018.16481120174</v>
      </c>
      <c r="I76">
        <f>SUM(I45:I75)</f>
        <v>-7326.311311538775</v>
      </c>
    </row>
    <row r="77" spans="2:9">
      <c r="C77" t="s">
        <v>23</v>
      </c>
      <c r="D77">
        <v>7.0000000000000007E-2</v>
      </c>
    </row>
    <row r="78" spans="2:9">
      <c r="B78" t="s">
        <v>27</v>
      </c>
      <c r="C78" t="s">
        <v>5</v>
      </c>
      <c r="D78">
        <f>SUM(H45:H75)</f>
        <v>455018.16481120174</v>
      </c>
    </row>
    <row r="79" spans="2:9">
      <c r="B79" t="s">
        <v>26</v>
      </c>
      <c r="C79" t="s">
        <v>5</v>
      </c>
      <c r="D79">
        <f>SUM(E45:E75)</f>
        <v>462344.47612274054</v>
      </c>
    </row>
    <row r="80" spans="2:9">
      <c r="C80" t="s">
        <v>28</v>
      </c>
      <c r="D80">
        <f>-(D78-D79)</f>
        <v>7326.3113115387969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0E744-ACA5-4D5F-9B23-8AEF4ADC5C20}">
  <dimension ref="B1:F35"/>
  <sheetViews>
    <sheetView zoomScale="145" zoomScaleNormal="145" workbookViewId="0">
      <selection activeCell="E39" sqref="E39"/>
    </sheetView>
  </sheetViews>
  <sheetFormatPr defaultRowHeight="14.4"/>
  <cols>
    <col min="3" max="3" width="11" customWidth="1"/>
    <col min="4" max="4" width="12" bestFit="1" customWidth="1"/>
    <col min="5" max="5" width="29.44140625" bestFit="1" customWidth="1"/>
  </cols>
  <sheetData>
    <row r="1" spans="2:6">
      <c r="C1" t="s">
        <v>10</v>
      </c>
      <c r="E1" t="s">
        <v>13</v>
      </c>
    </row>
    <row r="2" spans="2:6">
      <c r="B2" t="s">
        <v>3</v>
      </c>
      <c r="C2" t="s">
        <v>0</v>
      </c>
      <c r="D2" t="s">
        <v>11</v>
      </c>
      <c r="E2" t="s">
        <v>0</v>
      </c>
      <c r="F2" t="s">
        <v>4</v>
      </c>
    </row>
    <row r="3" spans="2:6">
      <c r="B3">
        <v>1</v>
      </c>
      <c r="C3" t="s">
        <v>12</v>
      </c>
      <c r="D3" t="s">
        <v>12</v>
      </c>
    </row>
    <row r="4" spans="2:6">
      <c r="B4">
        <v>2</v>
      </c>
      <c r="C4" t="s">
        <v>12</v>
      </c>
      <c r="D4" t="s">
        <v>12</v>
      </c>
    </row>
    <row r="5" spans="2:6">
      <c r="B5">
        <v>3</v>
      </c>
      <c r="C5" t="s">
        <v>12</v>
      </c>
      <c r="D5" t="s">
        <v>12</v>
      </c>
    </row>
    <row r="6" spans="2:6">
      <c r="B6">
        <v>4</v>
      </c>
      <c r="C6" t="s">
        <v>12</v>
      </c>
    </row>
    <row r="7" spans="2:6">
      <c r="B7">
        <v>5</v>
      </c>
      <c r="C7" t="s">
        <v>12</v>
      </c>
    </row>
    <row r="8" spans="2:6">
      <c r="B8">
        <v>6</v>
      </c>
    </row>
    <row r="9" spans="2:6">
      <c r="B9">
        <v>7</v>
      </c>
    </row>
    <row r="10" spans="2:6">
      <c r="B10">
        <v>8</v>
      </c>
    </row>
    <row r="11" spans="2:6">
      <c r="B11">
        <v>9</v>
      </c>
    </row>
    <row r="12" spans="2:6">
      <c r="B12">
        <v>10</v>
      </c>
    </row>
    <row r="13" spans="2:6">
      <c r="B13">
        <v>11</v>
      </c>
    </row>
    <row r="14" spans="2:6">
      <c r="B14">
        <v>12</v>
      </c>
    </row>
    <row r="15" spans="2:6">
      <c r="B15">
        <v>13</v>
      </c>
    </row>
    <row r="16" spans="2:6">
      <c r="B16">
        <v>14</v>
      </c>
    </row>
    <row r="17" spans="2:2">
      <c r="B17">
        <v>15</v>
      </c>
    </row>
    <row r="18" spans="2:2">
      <c r="B18">
        <v>16</v>
      </c>
    </row>
    <row r="19" spans="2:2">
      <c r="B19">
        <v>17</v>
      </c>
    </row>
    <row r="20" spans="2:2">
      <c r="B20">
        <v>18</v>
      </c>
    </row>
    <row r="21" spans="2:2">
      <c r="B21">
        <v>19</v>
      </c>
    </row>
    <row r="22" spans="2:2">
      <c r="B22">
        <v>20</v>
      </c>
    </row>
    <row r="23" spans="2:2">
      <c r="B23">
        <v>21</v>
      </c>
    </row>
    <row r="24" spans="2:2">
      <c r="B24">
        <v>22</v>
      </c>
    </row>
    <row r="25" spans="2:2">
      <c r="B25">
        <v>23</v>
      </c>
    </row>
    <row r="26" spans="2:2">
      <c r="B26">
        <v>24</v>
      </c>
    </row>
    <row r="27" spans="2:2">
      <c r="B27">
        <v>25</v>
      </c>
    </row>
    <row r="28" spans="2:2">
      <c r="B28">
        <v>26</v>
      </c>
    </row>
    <row r="29" spans="2:2">
      <c r="B29">
        <v>27</v>
      </c>
    </row>
    <row r="30" spans="2:2">
      <c r="B30">
        <v>28</v>
      </c>
    </row>
    <row r="31" spans="2:2">
      <c r="B31">
        <v>29</v>
      </c>
    </row>
    <row r="32" spans="2:2">
      <c r="B32">
        <v>30</v>
      </c>
    </row>
    <row r="33" spans="3:4">
      <c r="C33" t="s">
        <v>8</v>
      </c>
      <c r="D33" t="s">
        <v>5</v>
      </c>
    </row>
    <row r="34" spans="3:4">
      <c r="D34" t="s">
        <v>6</v>
      </c>
    </row>
    <row r="35" spans="3:4">
      <c r="D35" t="s">
        <v>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A0D4C817C8DA4B8D529EFBE4CFF349" ma:contentTypeVersion="5" ma:contentTypeDescription="Create a new document." ma:contentTypeScope="" ma:versionID="561144ebb9d26abdc42cf5e898c39839">
  <xsd:schema xmlns:xsd="http://www.w3.org/2001/XMLSchema" xmlns:xs="http://www.w3.org/2001/XMLSchema" xmlns:p="http://schemas.microsoft.com/office/2006/metadata/properties" xmlns:ns2="e3074593-f641-4cee-bbcf-9c2f5fbd0632" targetNamespace="http://schemas.microsoft.com/office/2006/metadata/properties" ma:root="true" ma:fieldsID="675f054b24257335f99267160b4c3940" ns2:_="">
    <xsd:import namespace="e3074593-f641-4cee-bbcf-9c2f5fbd0632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074593-f641-4cee-bbcf-9c2f5fbd0632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e3074593-f641-4cee-bbcf-9c2f5fbd0632" xsi:nil="true"/>
  </documentManagement>
</p:properties>
</file>

<file path=customXml/itemProps1.xml><?xml version="1.0" encoding="utf-8"?>
<ds:datastoreItem xmlns:ds="http://schemas.openxmlformats.org/officeDocument/2006/customXml" ds:itemID="{852FF567-9A66-4F7A-8909-8FAA91BE50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074593-f641-4cee-bbcf-9c2f5fbd06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5B666E2-4C53-4DA5-BFF3-EF25913B07C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926786-29CE-48A4-8563-A3172A2E0B2A}">
  <ds:schemaRefs>
    <ds:schemaRef ds:uri="http://schemas.microsoft.com/office/2006/metadata/properties"/>
    <ds:schemaRef ds:uri="http://schemas.microsoft.com/office/infopath/2007/PartnerControls"/>
    <ds:schemaRef ds:uri="e3074593-f641-4cee-bbcf-9c2f5fbd06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Economic</vt:lpstr>
      <vt:lpstr>Financial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SONGYOT KITTHAMKESORN</dc:creator>
  <cp:lastModifiedBy>Admin</cp:lastModifiedBy>
  <dcterms:created xsi:type="dcterms:W3CDTF">2024-02-11T13:10:43Z</dcterms:created>
  <dcterms:modified xsi:type="dcterms:W3CDTF">2024-03-22T23:51:03Z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0x010100DDA0D4C817C8DA4B8D529EFBE4CFF349</vt:lpwstr>
  </property>
</Properties>
</file>