
<file path=[Content_Types].xml><?xml version="1.0" encoding="utf-8"?>
<Types xmlns="http://schemas.openxmlformats.org/package/2006/content-types">
  <Default Extension="vml" ContentType="application/vnd.openxmlformats-officedocument.vmlDrawing"/>
  <Default Extension="jpeg" ContentType="image/jpeg"/>
  <Default Extension="JPG" ContentType="image/.jp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32460" windowHeight="13760" tabRatio="846" activeTab="5"/>
  </bookViews>
  <sheets>
    <sheet name="封面 " sheetId="50" r:id="rId1"/>
    <sheet name="项目信息 " sheetId="51" r:id="rId2"/>
    <sheet name="QPM 计划" sheetId="2" r:id="rId3"/>
    <sheet name="CB_DATA_" sheetId="4" state="veryHidden" r:id="rId4"/>
    <sheet name="QPM 计划 (第二次目标调整)" sheetId="48" state="hidden" r:id="rId5"/>
    <sheet name="项目PPM" sheetId="53" r:id="rId6"/>
    <sheet name="Sheet3" sheetId="44" state="hidden" r:id="rId7"/>
    <sheet name="发布后缺陷密度-关键子过程" sheetId="47" r:id="rId8"/>
    <sheet name="研发生产率-关键子过程" sheetId="40" r:id="rId9"/>
    <sheet name="组织QPPO-项目QPPO" sheetId="43" r:id="rId10"/>
    <sheet name="数据质量检查表 " sheetId="52" r:id="rId11"/>
  </sheets>
  <externalReferences>
    <externalReference r:id="rId12"/>
    <externalReference r:id="rId13"/>
    <externalReference r:id="rId14"/>
    <externalReference r:id="rId15"/>
    <externalReference r:id="rId16"/>
    <externalReference r:id="rId17"/>
    <externalReference r:id="rId18"/>
  </externalReferences>
  <definedNames>
    <definedName name="CB_04414e7377f24bea823742d1a38acb29" localSheetId="3" hidden="1">#N/A</definedName>
    <definedName name="CB_0480f49a8cef462584675183a3245d70" localSheetId="5" hidden="1">项目PPM!$L$122</definedName>
    <definedName name="CB_0baf9188270547d3a424046db7370ac1" localSheetId="3" hidden="1">#N/A</definedName>
    <definedName name="CB_0c12c7af74154054a70b481071bfc891" localSheetId="3" hidden="1">#N/A</definedName>
    <definedName name="CB_14a0b30e90bc49de89576ee8a5b51d9a" localSheetId="5" hidden="1">项目PPM!$L$118</definedName>
    <definedName name="CB_14f8b1830bc64b8ab0f19aff590c37c0" localSheetId="5" hidden="1">项目PPM!$E$52</definedName>
    <definedName name="CB_197e322899024752ad4aad1ea6281b8e" localSheetId="3" hidden="1">#N/A</definedName>
    <definedName name="CB_1a745c2717094f0b8d0e44a232083c4f" localSheetId="5" hidden="1">项目PPM!$E$40</definedName>
    <definedName name="CB_1c950f7751ce4797b0985ee5d5c13317" localSheetId="5" hidden="1">项目PPM!$E$54</definedName>
    <definedName name="CB_2597e372dfcf47b49d87ac2649f0489e" localSheetId="2" hidden="1">'QPM 计划'!$H$68</definedName>
    <definedName name="CB_2597e372dfcf47b49d87ac2649f0489e" localSheetId="4" hidden="1">'QPM 计划 (第二次目标调整)'!$H$70</definedName>
    <definedName name="CB_2677e6d15ab242a6a51d937fb5ad4801" localSheetId="5" hidden="1">项目PPM!$B$59</definedName>
    <definedName name="CB_29b01fce9602479cb81a8795d5049bbc" localSheetId="2" hidden="1">'QPM 计划'!$H$69</definedName>
    <definedName name="CB_29b01fce9602479cb81a8795d5049bbc" localSheetId="4" hidden="1">'QPM 计划 (第二次目标调整)'!$H$71</definedName>
    <definedName name="CB_2c6ad83ddc4b47f69057258a2a1677b5" localSheetId="5" hidden="1">项目PPM!$L$46</definedName>
    <definedName name="CB_2d98ca466a624d1881501bb0f1c62481" localSheetId="5" hidden="1">项目PPM!$L$82</definedName>
    <definedName name="CB_2f0d7dc262f64dcf924cfc932c8e53ed" localSheetId="3" hidden="1">#N/A</definedName>
    <definedName name="CB_2f40f5582c574eddb66edec9cdd41a35" localSheetId="5" hidden="1">项目PPM!$E$84</definedName>
    <definedName name="CB_373cc5522cf24c5b8a82306a68ac36e8" localSheetId="5" hidden="1">项目PPM!$B$131</definedName>
    <definedName name="CB_3a8d307171d04a9a903bded9f1387f86" localSheetId="5" hidden="1">项目PPM!$E$82</definedName>
    <definedName name="CB_3cf7466fd2c94a0d99ce676847125df1" localSheetId="5" hidden="1">项目PPM!$E$55</definedName>
    <definedName name="CB_4373f320d6d045f2b2079a0986e63a4d" localSheetId="2" hidden="1">'QPM 计划'!$H$70</definedName>
    <definedName name="CB_4373f320d6d045f2b2079a0986e63a4d" localSheetId="4" hidden="1">'QPM 计划 (第二次目标调整)'!$H$72</definedName>
    <definedName name="CB_44b0a7bb9b684704a2f62a4870cb6410" localSheetId="3" hidden="1">#N/A</definedName>
    <definedName name="CB_4eb25c206f144194813d5d2d396e5ce4" localSheetId="2" hidden="1">#N/A</definedName>
    <definedName name="CB_4eb25c206f144194813d5d2d396e5ce4" localSheetId="4" hidden="1">#N/A</definedName>
    <definedName name="CB_55084a82debd4f7683282a61e6245d9e" localSheetId="3" hidden="1">#N/A</definedName>
    <definedName name="CB_5ca4c3845f0e41598e51ec26c2d1d625" localSheetId="2" hidden="1">'QPM 计划'!$C$60</definedName>
    <definedName name="CB_5ca4c3845f0e41598e51ec26c2d1d625" localSheetId="4" hidden="1">'QPM 计划 (第二次目标调整)'!$C$62</definedName>
    <definedName name="CB_5ccb1df8a84e4eccb4bfb96b613ba102" localSheetId="5" hidden="1">项目PPM!$I$157</definedName>
    <definedName name="CB_5f9dc20edb614c41a8bbd76c59eb21de" localSheetId="5" hidden="1">项目PPM!$B$130</definedName>
    <definedName name="CB_6601bffd1bf94c58a7c2218020141833" localSheetId="3" hidden="1">#N/A</definedName>
    <definedName name="CB_67a1e23ad0644498bd3bfe27985c2c8b" localSheetId="5" hidden="1">项目PPM!$E$48</definedName>
    <definedName name="CB_6806952f1edc4622b7a040fc08aed1b2" localSheetId="5" hidden="1">项目PPM!$E$86</definedName>
    <definedName name="CB_68e8fb5b933241189ee2e2c13b929cbc" localSheetId="5" hidden="1">项目PPM!$B$94</definedName>
    <definedName name="CB_695996656cb443b3802f53a0459d0692" localSheetId="5" hidden="1">项目PPM!$E$85</definedName>
    <definedName name="CB_69951c91c955463e92dfb272390b4fb5" localSheetId="5" hidden="1">项目PPM!$E$50</definedName>
    <definedName name="CB_6e0449ebb33f4f679a7989b982b1b215" localSheetId="5" hidden="1">项目PPM!$B$203</definedName>
    <definedName name="CB_6e368276f85342c8b330bbb22c453594" localSheetId="3" hidden="1">#N/A</definedName>
    <definedName name="CB_6ffca79b16de4905a7bbf25946727dc7" localSheetId="3" hidden="1">#N/A</definedName>
    <definedName name="CB_708567ec407e42edb104fbe4c48703cb" localSheetId="5" hidden="1">项目PPM!$L$41</definedName>
    <definedName name="CB_77249e69a67342a5b5e1b43782fd275e" localSheetId="2" hidden="1">'QPM 计划'!$C$57</definedName>
    <definedName name="CB_77249e69a67342a5b5e1b43782fd275e" localSheetId="4" hidden="1">'QPM 计划 (第二次目标调整)'!$C$59</definedName>
    <definedName name="CB_78cb756cab6a466c8fe9135711eb7ca1" localSheetId="5" hidden="1">项目PPM!$L$125</definedName>
    <definedName name="CB_7b43eb63947d40e08f9d70b17e628e55" localSheetId="3" hidden="1">#N/A</definedName>
    <definedName name="CB_7be9fc065a56404e8f09b6839230f05a" localSheetId="3" hidden="1">#N/A</definedName>
    <definedName name="CB_7c3ac0d85e13490dbcdf7100c3e9f8ac" localSheetId="5" hidden="1">项目PPM!$E$46</definedName>
    <definedName name="CB_7cf4705397a1462a88ce1f5027474df8" localSheetId="3" hidden="1">#N/A</definedName>
    <definedName name="CB_7ea75b46c2a44459b53fcd913fec4148" localSheetId="5" hidden="1">项目PPM!$E$43</definedName>
    <definedName name="CB_7f2593b986154b29a843e89b30f7a22b" localSheetId="5" hidden="1">项目PPM!$I$158</definedName>
    <definedName name="CB_7f5ee70519f04751b70eef640d9c8f5f" localSheetId="3" hidden="1">#N/A</definedName>
    <definedName name="CB_84ddf3378b8d46608014504bc1b95aeb" localSheetId="3" hidden="1">#N/A</definedName>
    <definedName name="CB_85266710600b4359b944c3fb7f2b742f" localSheetId="3" hidden="1">#N/A</definedName>
    <definedName name="CB_8889919a5c00455ea99b239f442f70fb" localSheetId="5" hidden="1">项目PPM!$B$168</definedName>
    <definedName name="CB_8e36f08593324e8b97281e1ec85dba5f" localSheetId="3" hidden="1">#N/A</definedName>
    <definedName name="CB_8e645917376647b49d50be14a1b1e6bb" localSheetId="5" hidden="1">项目PPM!$B$58</definedName>
    <definedName name="CB_93524eefc3374976976a98474ebc5aea" localSheetId="2" hidden="1">'QPM 计划'!$H$71</definedName>
    <definedName name="CB_93524eefc3374976976a98474ebc5aea" localSheetId="4" hidden="1">'QPM 计划 (第二次目标调整)'!$H$73</definedName>
    <definedName name="CB_959e071e670c4a22ba848d52028a4db0" localSheetId="5" hidden="1">项目PPM!$I$198</definedName>
    <definedName name="CB_9951b015ba1d40faba3fbd4426ed63e5" localSheetId="3" hidden="1">#N/A</definedName>
    <definedName name="CB_9a296723935c45768a1275d584de6a4d" localSheetId="2" hidden="1">'QPM 计划'!$C$53</definedName>
    <definedName name="CB_9a296723935c45768a1275d584de6a4d" localSheetId="4" hidden="1">'QPM 计划 (第二次目标调整)'!$C$55</definedName>
    <definedName name="CB_9d49cb891e7d49b7b65c80034d79a516" localSheetId="3" hidden="1">#N/A</definedName>
    <definedName name="CB_9e3d42658946487c8e9f875d5fb866a0" localSheetId="3" hidden="1">#N/A</definedName>
    <definedName name="CB_a0d691ba16204192937d38d6139c3e22" localSheetId="5" hidden="1">项目PPM!$I$185</definedName>
    <definedName name="CB_aa2c08b39c0b4880b82e2e41b4d4db78" localSheetId="3" hidden="1">#N/A</definedName>
    <definedName name="CB_ab6f6f6d303848b28142394250cc66b6" localSheetId="5" hidden="1">项目PPM!$B$167</definedName>
    <definedName name="CB_ac6c6bfb9a024d15a067b6d0a09df585" localSheetId="5" hidden="1">项目PPM!$E$49</definedName>
    <definedName name="CB_b08cbf1b72ba4c598ba24a0e5f01301c" localSheetId="3" hidden="1">#N/A</definedName>
    <definedName name="CB_b419001af0ae4612bc772262d45e8674" localSheetId="5" hidden="1">项目PPM!$I$90</definedName>
    <definedName name="CB_b62bdb97ee86454ca9a563c17554f55b" localSheetId="5" hidden="1">项目PPM!$L$86</definedName>
    <definedName name="CB_b7eb55a152154d5d90f53ddb3b55995d" localSheetId="5" hidden="1">项目PPM!$E$51</definedName>
    <definedName name="CB_bedb5734197944ecbc2305bee763dc42" localSheetId="3" hidden="1">#N/A</definedName>
    <definedName name="CB_Block_00000000000000000000000000000000" localSheetId="3" hidden="1">"'7.0.0.0"</definedName>
    <definedName name="CB_Block_00000000000000000000000000000000" localSheetId="2" hidden="1">"'7.0.0.0"</definedName>
    <definedName name="CB_Block_00000000000000000000000000000000" localSheetId="4" hidden="1">"'7.0.0.0"</definedName>
    <definedName name="CB_Block_00000000000000000000000000000000" localSheetId="5" hidden="1">"'7.0.0.0"</definedName>
    <definedName name="CB_Block_00000000000000000000000000000001" localSheetId="3" hidden="1">"'638349204227224588"</definedName>
    <definedName name="CB_Block_00000000000000000000000000000001" localSheetId="2" hidden="1">"'638349204227839658"</definedName>
    <definedName name="CB_Block_00000000000000000000000000000001" localSheetId="4" hidden="1">"'638349204227556289"</definedName>
    <definedName name="CB_Block_00000000000000000000000000000001" localSheetId="5" hidden="1">"'638349204229072213"</definedName>
    <definedName name="CB_Block_00000000000000000000000000000003" localSheetId="3" hidden="1">"'11.1.4100.0"</definedName>
    <definedName name="CB_Block_00000000000000000000000000000003" localSheetId="2" hidden="1">"'11.1.4100.0"</definedName>
    <definedName name="CB_Block_00000000000000000000000000000003" localSheetId="4" hidden="1">"'11.1.4100.0"</definedName>
    <definedName name="CB_Block_00000000000000000000000000000003" localSheetId="5" hidden="1">"'11.1.4100.0"</definedName>
    <definedName name="CB_BlockExt_00000000000000000000000000000003" localSheetId="3" hidden="1">"'11.1.2.4.000"</definedName>
    <definedName name="CB_BlockExt_00000000000000000000000000000003" localSheetId="2" hidden="1">"'11.1.2.4.000"</definedName>
    <definedName name="CB_BlockExt_00000000000000000000000000000003" localSheetId="4" hidden="1">"'11.1.2.4.000"</definedName>
    <definedName name="CB_BlockExt_00000000000000000000000000000003" localSheetId="5" hidden="1">"'11.1.2.4.000"</definedName>
    <definedName name="CB_c0523c3d34cb455f885f56dfaffdd294" localSheetId="3" hidden="1">#N/A</definedName>
    <definedName name="CB_c10a27f494934fcea945ddf245807fb1" localSheetId="5" hidden="1">项目PPM!$L$162</definedName>
    <definedName name="CB_c3c9d3a793f4484a9f327d0a6374ee49" localSheetId="3" hidden="1">#N/A</definedName>
    <definedName name="CB_c850f76667ba44ea88bfebeca488f806" localSheetId="5" hidden="1">项目PPM!$E$191</definedName>
    <definedName name="CB_c8bf22ed2b204c389df53527164ad0e5" localSheetId="5" hidden="1">项目PPM!$I$191</definedName>
    <definedName name="CB_cb2e77536a5e41f6b45ab33b6fe016b7" localSheetId="5" hidden="1">项目PPM!$E$53</definedName>
    <definedName name="CB_cb83c4fdb7c64b418f2cebb1588ac5a9" localSheetId="5" hidden="1">项目PPM!$B$204</definedName>
    <definedName name="CB_cb9da68abf754482be91cc0a84dd642e" localSheetId="3" hidden="1">#N/A</definedName>
    <definedName name="CB_ceafa5ff5d874cdd968ff3f591bca119" localSheetId="5" hidden="1">项目PPM!$L$53</definedName>
    <definedName name="CB_cf64d16855fd40939eb0448e823767ef" localSheetId="3" hidden="1">#N/A</definedName>
    <definedName name="CB_d4d562e504044256b1771c9e32051e69" localSheetId="5" hidden="1">项目PPM!$I$76</definedName>
    <definedName name="CB_d76df41503a94423a732cb9cded2f202" localSheetId="5" hidden="1">项目PPM!$L$89</definedName>
    <definedName name="CB_da1b4385d72e48b98fbbd6fc17f51c6a" localSheetId="5" hidden="1">项目PPM!$E$89</definedName>
    <definedName name="CB_dc331c1274c04f7c8097e32f86e4f6f3" localSheetId="5" hidden="1">项目PPM!$E$42</definedName>
    <definedName name="CB_de28f9d1498644b785efa77050245681" localSheetId="5" hidden="1">项目PPM!$B$95</definedName>
    <definedName name="CB_e25b156e6b16497a809cd065b026a1ad" localSheetId="3" hidden="1">#N/A</definedName>
    <definedName name="CB_e8098179fcc84b1fae48baa46d2a3cf5" localSheetId="2" hidden="1">'QPM 计划'!$H$67</definedName>
    <definedName name="CB_e8098179fcc84b1fae48baa46d2a3cf5" localSheetId="4" hidden="1">'QPM 计划 (第二次目标调整)'!$H$69</definedName>
    <definedName name="CB_ea3a258affb44af89dcaabe429bdcf71" localSheetId="5" hidden="1">项目PPM!$L$50</definedName>
    <definedName name="CB_ecdaafbc85464b05809582c79e6e8c6c" localSheetId="5" hidden="1">项目PPM!$I$155</definedName>
    <definedName name="CB_f3d7e4b49d5e447db9a5a3a305dd21cc" localSheetId="5" hidden="1">项目PPM!$L$159</definedName>
    <definedName name="CB_f616d17ebeed495aba0e2313a576db28" localSheetId="5" hidden="1">项目PPM!$I$195</definedName>
    <definedName name="CBCR_0899a808ea6c427dae85905b952c381a" localSheetId="3" hidden="1">CB_DATA_!$A$10007</definedName>
    <definedName name="CBCR_1890732b57c844d9b9e021fbde78c684" localSheetId="3" hidden="1">CB_DATA_!$A$10002</definedName>
    <definedName name="CBCR_190f52ec50a64069b3551051f3aae504" localSheetId="2" hidden="1">'QPM 计划'!#REF!</definedName>
    <definedName name="CBCR_190f52ec50a64069b3551051f3aae504" localSheetId="4" hidden="1">'QPM 计划 (第二次目标调整)'!#REF!</definedName>
    <definedName name="CBCR_2175eeea557a426aa649c4d0944f61ca" localSheetId="5" hidden="1">项目PPM!$G$158</definedName>
    <definedName name="CBCR_21c19bf546c14632b6721e4fca96f95a" localSheetId="5" hidden="1">项目PPM!$G$90</definedName>
    <definedName name="CBCR_297f42f8119a4904a76325ade6998643" localSheetId="2" hidden="1">'QPM 计划'!#REF!</definedName>
    <definedName name="CBCR_297f42f8119a4904a76325ade6998643" localSheetId="4" hidden="1">'QPM 计划 (第二次目标调整)'!#REF!</definedName>
    <definedName name="CBCR_4348554b57304c8d8c1c9dc7c9a372cb" localSheetId="3" hidden="1">CB_DATA_!$A$10004</definedName>
    <definedName name="CBCR_54174d419f5c41cfaa390e732ce4c5f5" localSheetId="3" hidden="1">CB_DATA_!$A$10010</definedName>
    <definedName name="CBCR_5917ea7ec54c4c58b1b5a33c5324974a" localSheetId="5" hidden="1">项目PPM!$G$191</definedName>
    <definedName name="CBCR_6adfea1f12fa462594b857668ed4a45e" localSheetId="2" hidden="1">'QPM 计划'!$E$70</definedName>
    <definedName name="CBCR_6adfea1f12fa462594b857668ed4a45e" localSheetId="4" hidden="1">'QPM 计划 (第二次目标调整)'!$E$72</definedName>
    <definedName name="CBCR_6e63b22eccfa49b8943ddea20280a2b5" localSheetId="3" hidden="1">CB_DATA_!$A$10006</definedName>
    <definedName name="CBCR_7519bf1050524ed9b9c389ab7940c93c" localSheetId="5" hidden="1">项目PPM!$G$185</definedName>
    <definedName name="CBCR_7ae87131c6be4a83b04175943b166800" localSheetId="5" hidden="1">项目PPM!$G$198</definedName>
    <definedName name="CBCR_7c7138b1c19741d394caf0ef937692bf" localSheetId="5" hidden="1">项目PPM!$G$82</definedName>
    <definedName name="CBCR_8083ff7e518f4b8290249a75e048bb63" localSheetId="2" hidden="1">'QPM 计划'!#REF!</definedName>
    <definedName name="CBCR_8083ff7e518f4b8290249a75e048bb63" localSheetId="4" hidden="1">'QPM 计划 (第二次目标调整)'!#REF!</definedName>
    <definedName name="CBCR_85ccd56f776e406d8f36be6071a4bde4" localSheetId="5" hidden="1">项目PPM!$G$40</definedName>
    <definedName name="CBCR_8e685e1c3fbd46bd917324ea49fc30c5" localSheetId="5" hidden="1">项目PPM!$G$191</definedName>
    <definedName name="CBCR_8ed092027cf34a3f95b16623ade0639e" localSheetId="5" hidden="1">项目PPM!$G$85</definedName>
    <definedName name="CBCR_91379cce8c104d5e9e188a946728fe05" localSheetId="3" hidden="1">CB_DATA_!$A$10009</definedName>
    <definedName name="CBCR_97047216a898496294330419ff7c5beb" localSheetId="3" hidden="1">CB_DATA_!$A$10003</definedName>
    <definedName name="CBCR_a746c05deaee4613a615fd4395e94539" localSheetId="5" hidden="1">项目PPM!$G$50</definedName>
    <definedName name="CBCR_b56dc9bccaa641ec813b65b80dfd7381" localSheetId="3" hidden="1">CB_DATA_!$A$10001</definedName>
    <definedName name="CBCR_b6dad4accce94834a75371573f19b3a5" localSheetId="3" hidden="1">CB_DATA_!$A$10008</definedName>
    <definedName name="CBCR_bf05e2d3b7b34dabb5c0eb7587e0009c" localSheetId="3" hidden="1">CB_DATA_!$A$10005</definedName>
    <definedName name="CBCR_cf26a25478e44543b6528a7e81c6c801" localSheetId="5" hidden="1">项目PPM!$G$86</definedName>
    <definedName name="CBCR_e7e30d33d1294c59bc8d6b6e8bf9e0c0" localSheetId="5" hidden="1">项目PPM!$G$53</definedName>
    <definedName name="CBCR_ea78004a1ec649f4976b4cd7afe574f3" localSheetId="5" hidden="1">项目PPM!$G$157</definedName>
    <definedName name="CBCR_f43133defae44399a6336db01242917e" localSheetId="5" hidden="1">项目PPM!$G$84</definedName>
    <definedName name="CBCR_fbce7e69030443edab2680ae37da4cb3" localSheetId="2" hidden="1">'QPM 计划'!$E$71</definedName>
    <definedName name="CBCR_fbce7e69030443edab2680ae37da4cb3" localSheetId="4" hidden="1">'QPM 计划 (第二次目标调整)'!$E$73</definedName>
    <definedName name="CBWorkbookPriority" localSheetId="3" hidden="1">-695198525</definedName>
    <definedName name="CBWorkbookPriority" hidden="1">-204237907</definedName>
    <definedName name="CBx_09bb683d38184a149db8e2c0288766c0" localSheetId="3" hidden="1">"'QPM 计划 (第二次目标调整)'!$A$1"</definedName>
    <definedName name="CBx_2d13cc44a0b3446ab59bcb8ad0cc0a84" localSheetId="3" hidden="1">"'组织级PPB-项目QPPO'!$A$1"</definedName>
    <definedName name="CBx_3d97c551f8b44f18a8c8690d9ee6dd59" localSheetId="3" hidden="1">"'项目PPM'!$A$1"</definedName>
    <definedName name="CBx_5163b681323341668844c31e20bf510a" localSheetId="3" hidden="1">"'组织级PPB-QPPO'!$A$1"</definedName>
    <definedName name="CBx_634560b5bfb742f5bfe0668ab79db7aa" localSheetId="3" hidden="1">"'CB_DATA_'!$A$1"</definedName>
    <definedName name="CBx_6e251d25059e4abe902c10a059dde9ef" localSheetId="3" hidden="1">"'量化模拟调整'!$A$1"</definedName>
    <definedName name="CBx_798fe06829fe432596e509ed6ee3fcc3" localSheetId="3" hidden="1">"'PCR累积趋势分析'!$A$1"</definedName>
    <definedName name="CBx_7fbde400a47a4999b4eeefe0ed24844d" localSheetId="3" hidden="1">"'QPM 计划'!$A$1"</definedName>
    <definedName name="CBx_d02d17c253664ba9a74604dc729bcae5" localSheetId="3" hidden="1">"'过程监控-项目PPM'!$A$1"</definedName>
    <definedName name="CBx_e9562f5727184b65bb95a39d2e868281" localSheetId="3" hidden="1">"'组织级PPB-QPPO'!$A$1"</definedName>
    <definedName name="CBx_Sheet_Guid" localSheetId="3" hidden="1">"'634560b5-bfb7-42f5-bfe0-668ab79db7aa"</definedName>
    <definedName name="CBx_Sheet_Guid" localSheetId="2" hidden="1">"'7fbde400-a47a-4999-b4ee-efe0ed24844d"</definedName>
    <definedName name="CBx_Sheet_Guid" localSheetId="4" hidden="1">"'09bb683d-3818-4a14-9db8-e2c0288766c0"</definedName>
    <definedName name="CBx_Sheet_Guid" localSheetId="5" hidden="1">"'3d97c551-f8b4-4f18-a8c8-690d9ee6dd59"</definedName>
    <definedName name="CBx_SheetRef" localSheetId="3" hidden="1">CB_DATA_!$A$14</definedName>
    <definedName name="CBx_SheetRef" localSheetId="2" hidden="1">CB_DATA_!$C$14</definedName>
    <definedName name="CBx_SheetRef" localSheetId="4" hidden="1">CB_DATA_!$E$14</definedName>
    <definedName name="CBx_SheetRef" localSheetId="5" hidden="1">CB_DATA_!$B$14</definedName>
    <definedName name="CBx_StorageType" localSheetId="3" hidden="1">2</definedName>
    <definedName name="CBx_StorageType" localSheetId="2" hidden="1">2</definedName>
    <definedName name="CBx_StorageType" localSheetId="4" hidden="1">2</definedName>
    <definedName name="CBx_StorageType" localSheetId="5" hidden="1">2</definedName>
    <definedName name="CD_DIR_SL" localSheetId="4">'QPM 计划 (第二次目标调整)'!$I$58</definedName>
    <definedName name="CD_DIR_SL" localSheetId="0">'[1]QPM 计划'!$I$36</definedName>
    <definedName name="CD_DIR_SL" localSheetId="10">'[1]QPM 计划'!$I$36</definedName>
    <definedName name="CD_DIR_SL" localSheetId="1">'[1]QPM 计划'!$I$36</definedName>
    <definedName name="CD_DIR_SL">'QPM 计划'!$I$56</definedName>
    <definedName name="Coding_EF_LSL" localSheetId="4">'QPM 计划 (第二次目标调整)'!$E$58</definedName>
    <definedName name="Coding_EF_LSL" localSheetId="0">'[1]QPM 计划'!$E$36</definedName>
    <definedName name="Coding_EF_LSL" localSheetId="10">'[1]QPM 计划'!$E$36</definedName>
    <definedName name="Coding_EF_LSL" localSheetId="1">'[1]QPM 计划'!$E$36</definedName>
    <definedName name="Coding_EF_LSL">'QPM 计划'!$E$56</definedName>
    <definedName name="Coding_EF_SL" localSheetId="4">'QPM 计划 (第二次目标调整)'!$F$58</definedName>
    <definedName name="Coding_EF_SL" localSheetId="0">'[1]QPM 计划'!$F$36</definedName>
    <definedName name="Coding_EF_SL" localSheetId="10">'[1]QPM 计划'!$F$36</definedName>
    <definedName name="Coding_EF_SL" localSheetId="1">'[1]QPM 计划'!$F$36</definedName>
    <definedName name="Coding_EF_SL">'QPM 计划'!$F$56</definedName>
    <definedName name="Coding_EF_USL" localSheetId="4">'QPM 计划 (第二次目标调整)'!$G$58</definedName>
    <definedName name="Coding_EF_USL" localSheetId="0">'[1]QPM 计划'!$G$36</definedName>
    <definedName name="Coding_EF_USL" localSheetId="10">'[1]QPM 计划'!$G$36</definedName>
    <definedName name="Coding_EF_USL" localSheetId="1">'[1]QPM 计划'!$G$36</definedName>
    <definedName name="Coding_EF_USL">'QPM 计划'!$G$56</definedName>
    <definedName name="CR_DRE_LSL" localSheetId="4">'QPM 计划 (第二次目标调整)'!#REF!</definedName>
    <definedName name="CR_DRE_LSL" localSheetId="0">'[1]QPM 计划'!$H$37</definedName>
    <definedName name="CR_DRE_LSL" localSheetId="10">'[1]QPM 计划'!$H$37</definedName>
    <definedName name="CR_DRE_LSL" localSheetId="1">'[1]QPM 计划'!$H$37</definedName>
    <definedName name="CR_DRE_LSL">'QPM 计划'!#REF!</definedName>
    <definedName name="CR_DRE_SL" localSheetId="4">'QPM 计划 (第二次目标调整)'!#REF!</definedName>
    <definedName name="CR_DRE_SL" localSheetId="0">'[1]QPM 计划'!$I$37</definedName>
    <definedName name="CR_DRE_SL" localSheetId="10">'[1]QPM 计划'!$I$37</definedName>
    <definedName name="CR_DRE_SL" localSheetId="1">'[1]QPM 计划'!$I$37</definedName>
    <definedName name="CR_DRE_SL">'QPM 计划'!#REF!</definedName>
    <definedName name="CR_DRE_USL" localSheetId="4">'QPM 计划 (第二次目标调整)'!#REF!</definedName>
    <definedName name="CR_DRE_USL" localSheetId="0">'[1]QPM 计划'!$J$37</definedName>
    <definedName name="CR_DRE_USL" localSheetId="10">'[1]QPM 计划'!$J$37</definedName>
    <definedName name="CR_DRE_USL" localSheetId="1">'[1]QPM 计划'!$J$37</definedName>
    <definedName name="CR_DRE_USL">'QPM 计划'!#REF!</definedName>
    <definedName name="CR_DRR_AVG" localSheetId="7">'发布后缺陷密度-关键子过程'!#REF!</definedName>
    <definedName name="CR_DRR_AVG" localSheetId="0">[2]研发迭代工作量偏差!$L$114</definedName>
    <definedName name="CR_DRR_AVG" localSheetId="10">[2]研发迭代工作量偏差!$L$114</definedName>
    <definedName name="CR_DRR_AVG" localSheetId="1">[2]研发迭代工作量偏差!$L$114</definedName>
    <definedName name="CR_DRR_AVG" localSheetId="8">'研发生产率-关键子过程'!#REF!</definedName>
    <definedName name="CR_DRR_AVG">#REF!</definedName>
    <definedName name="CR_DRR_STDEV" localSheetId="7">'发布后缺陷密度-关键子过程'!#REF!</definedName>
    <definedName name="CR_DRR_STDEV" localSheetId="0">[2]研发迭代工作量偏差!$L$115</definedName>
    <definedName name="CR_DRR_STDEV" localSheetId="10">[2]研发迭代工作量偏差!$L$115</definedName>
    <definedName name="CR_DRR_STDEV" localSheetId="1">[2]研发迭代工作量偏差!$L$115</definedName>
    <definedName name="CR_DRR_STDEV" localSheetId="8">'研发生产率-关键子过程'!#REF!</definedName>
    <definedName name="CR_DRR_STDEV">#REF!</definedName>
    <definedName name="CR_EF_AVG" localSheetId="7">'发布后缺陷密度-关键子过程'!#REF!</definedName>
    <definedName name="CR_EF_AVG" localSheetId="0">[2]研发迭代工作量偏差!$I$114</definedName>
    <definedName name="CR_EF_AVG" localSheetId="10">[2]研发迭代工作量偏差!$I$114</definedName>
    <definedName name="CR_EF_AVG" localSheetId="1">[2]研发迭代工作量偏差!$I$114</definedName>
    <definedName name="CR_EF_AVG" localSheetId="8">'研发生产率-关键子过程'!#REF!</definedName>
    <definedName name="CR_EF_AVG">#REF!</definedName>
    <definedName name="CR_EF_LSL" localSheetId="4">'QPM 计划 (第二次目标调整)'!#REF!</definedName>
    <definedName name="CR_EF_LSL" localSheetId="0">'[1]QPM 计划'!$E$37</definedName>
    <definedName name="CR_EF_LSL" localSheetId="10">'[1]QPM 计划'!$E$37</definedName>
    <definedName name="CR_EF_LSL" localSheetId="1">'[1]QPM 计划'!$E$37</definedName>
    <definedName name="CR_EF_LSL">'QPM 计划'!#REF!</definedName>
    <definedName name="CR_EF_SL" localSheetId="4">'QPM 计划 (第二次目标调整)'!#REF!</definedName>
    <definedName name="CR_EF_SL" localSheetId="0">'[1]QPM 计划'!$F$37</definedName>
    <definedName name="CR_EF_SL" localSheetId="10">'[1]QPM 计划'!$F$37</definedName>
    <definedName name="CR_EF_SL" localSheetId="1">'[1]QPM 计划'!$F$37</definedName>
    <definedName name="CR_EF_SL">'QPM 计划'!#REF!</definedName>
    <definedName name="CR_EF_STDEV" localSheetId="7">'发布后缺陷密度-关键子过程'!#REF!</definedName>
    <definedName name="CR_EF_STDEV" localSheetId="0">[2]研发迭代工作量偏差!$I$115</definedName>
    <definedName name="CR_EF_STDEV" localSheetId="10">[2]研发迭代工作量偏差!$I$115</definedName>
    <definedName name="CR_EF_STDEV" localSheetId="1">[2]研发迭代工作量偏差!$I$115</definedName>
    <definedName name="CR_EF_STDEV" localSheetId="8">'研发生产率-关键子过程'!#REF!</definedName>
    <definedName name="CR_EF_STDEV">#REF!</definedName>
    <definedName name="CR_EF_USL" localSheetId="4">'QPM 计划 (第二次目标调整)'!#REF!</definedName>
    <definedName name="CR_EF_USL" localSheetId="0">'[1]QPM 计划'!$G$37</definedName>
    <definedName name="CR_EF_USL" localSheetId="10">'[1]QPM 计划'!$G$37</definedName>
    <definedName name="CR_EF_USL" localSheetId="1">'[1]QPM 计划'!$G$37</definedName>
    <definedName name="CR_EF_USL">'QPM 计划'!#REF!</definedName>
    <definedName name="CR_EFFORT" localSheetId="4">'QPM 计划 (第二次目标调整)'!#REF!</definedName>
    <definedName name="CR_EFFORT" localSheetId="0">'[1]QPM 计划'!$F$37</definedName>
    <definedName name="CR_EFFORT" localSheetId="10">'[1]QPM 计划'!$F$37</definedName>
    <definedName name="CR_EFFORT" localSheetId="1">'[1]QPM 计划'!$F$37</definedName>
    <definedName name="CR_EFFORT">'QPM 计划'!#REF!</definedName>
    <definedName name="DateStart">#REF!</definedName>
    <definedName name="DD_DIR_LSL">[3]项目量化目标!$H$41</definedName>
    <definedName name="DD_DIR_SL">[3]项目量化目标!$I$41</definedName>
    <definedName name="DD_DIR_USL">[3]项目量化目标!$J$41</definedName>
    <definedName name="DD_EF_LSL">[3]项目量化目标!$E$41</definedName>
    <definedName name="DD_EF_SL">[3]项目量化目标!$F$41</definedName>
    <definedName name="DD_EF_USL">[3]项目量化目标!$G$41</definedName>
    <definedName name="DDR_DRE_LSL">[3]项目量化目标!$H$42</definedName>
    <definedName name="DDR_DRE_USL">[3]项目量化目标!$J$42</definedName>
    <definedName name="DDR_EF_SLS">[3]项目量化目标!$E$42</definedName>
    <definedName name="DDR_EF_USL">[3]项目量化目标!$G$42</definedName>
    <definedName name="DR_DRE_LSL" localSheetId="4">'QPM 计划 (第二次目标调整)'!$H$57</definedName>
    <definedName name="DR_DRE_LSL" localSheetId="0">'[1]QPM 计划'!$H$35</definedName>
    <definedName name="DR_DRE_LSL" localSheetId="10">'[1]QPM 计划'!$H$35</definedName>
    <definedName name="DR_DRE_LSL" localSheetId="1">'[1]QPM 计划'!$H$35</definedName>
    <definedName name="DR_DRE_LSL">'QPM 计划'!$H$55</definedName>
    <definedName name="DR_DRE_SL" localSheetId="4">'QPM 计划 (第二次目标调整)'!$I$57</definedName>
    <definedName name="DR_DRE_SL" localSheetId="0">'[1]QPM 计划'!$I$35</definedName>
    <definedName name="DR_DRE_SL" localSheetId="10">'[1]QPM 计划'!$I$35</definedName>
    <definedName name="DR_DRE_SL" localSheetId="1">'[1]QPM 计划'!$I$35</definedName>
    <definedName name="DR_DRE_SL">'QPM 计划'!$I$55</definedName>
    <definedName name="DR_DRE_USL" localSheetId="4">'QPM 计划 (第二次目标调整)'!$J$57</definedName>
    <definedName name="DR_DRE_USL" localSheetId="0">'[1]QPM 计划'!$J$35</definedName>
    <definedName name="DR_DRE_USL" localSheetId="10">'[1]QPM 计划'!$J$35</definedName>
    <definedName name="DR_DRE_USL" localSheetId="1">'[1]QPM 计划'!$J$35</definedName>
    <definedName name="DR_DRE_USL">'QPM 计划'!$J$55</definedName>
    <definedName name="DR1_DRR_AVG" localSheetId="7">#REF!</definedName>
    <definedName name="DR1_DRR_AVG" localSheetId="0">#REF!</definedName>
    <definedName name="DR1_DRR_AVG" localSheetId="10">#REF!</definedName>
    <definedName name="DR1_DRR_AVG" localSheetId="1">#REF!</definedName>
    <definedName name="DR1_DRR_AVG" localSheetId="8">#REF!</definedName>
    <definedName name="DR1_DRR_AVG">#REF!</definedName>
    <definedName name="DR1_DRR_STDEV" localSheetId="7">#REF!</definedName>
    <definedName name="DR1_DRR_STDEV" localSheetId="0">#REF!</definedName>
    <definedName name="DR1_DRR_STDEV" localSheetId="10">#REF!</definedName>
    <definedName name="DR1_DRR_STDEV" localSheetId="1">#REF!</definedName>
    <definedName name="DR1_DRR_STDEV" localSheetId="8">#REF!</definedName>
    <definedName name="DR1_DRR_STDEV">#REF!</definedName>
    <definedName name="DR1_EF_AVG" localSheetId="7">#REF!</definedName>
    <definedName name="DR1_EF_AVG" localSheetId="0">#REF!</definedName>
    <definedName name="DR1_EF_AVG" localSheetId="10">#REF!</definedName>
    <definedName name="DR1_EF_AVG" localSheetId="1">#REF!</definedName>
    <definedName name="DR1_EF_AVG" localSheetId="8">#REF!</definedName>
    <definedName name="DR1_EF_AVG">#REF!</definedName>
    <definedName name="DR1_EF_LSL" localSheetId="4">'QPM 计划 (第二次目标调整)'!$E$57</definedName>
    <definedName name="DR1_EF_LSL" localSheetId="0">'[1]QPM 计划'!$E$35</definedName>
    <definedName name="DR1_EF_LSL" localSheetId="10">'[1]QPM 计划'!$E$35</definedName>
    <definedName name="DR1_EF_LSL" localSheetId="1">'[1]QPM 计划'!$E$35</definedName>
    <definedName name="DR1_EF_LSL">'QPM 计划'!$E$55</definedName>
    <definedName name="DR1_EF_SL" localSheetId="4">'QPM 计划 (第二次目标调整)'!$F$57</definedName>
    <definedName name="DR1_EF_SL" localSheetId="0">'[1]QPM 计划'!$F$35</definedName>
    <definedName name="DR1_EF_SL" localSheetId="10">'[1]QPM 计划'!$F$35</definedName>
    <definedName name="DR1_EF_SL" localSheetId="1">'[1]QPM 计划'!$F$35</definedName>
    <definedName name="DR1_EF_SL">'QPM 计划'!$F$55</definedName>
    <definedName name="DR1_EF_STDEV" localSheetId="7">#REF!</definedName>
    <definedName name="DR1_EF_STDEV" localSheetId="0">#REF!</definedName>
    <definedName name="DR1_EF_STDEV" localSheetId="10">#REF!</definedName>
    <definedName name="DR1_EF_STDEV" localSheetId="1">#REF!</definedName>
    <definedName name="DR1_EF_STDEV" localSheetId="8">#REF!</definedName>
    <definedName name="DR1_EF_STDEV">#REF!</definedName>
    <definedName name="DR1_EF_USL" localSheetId="4">'QPM 计划 (第二次目标调整)'!$G$57</definedName>
    <definedName name="DR1_EF_USL" localSheetId="0">'[1]QPM 计划'!$G$35</definedName>
    <definedName name="DR1_EF_USL" localSheetId="10">'[1]QPM 计划'!$G$35</definedName>
    <definedName name="DR1_EF_USL" localSheetId="1">'[1]QPM 计划'!$G$35</definedName>
    <definedName name="DR1_EF_USL">'QPM 计划'!$G$55</definedName>
    <definedName name="DS_DIR_LSL" localSheetId="4">'QPM 计划 (第二次目标调整)'!$H$56</definedName>
    <definedName name="DS_DIR_LSL" localSheetId="0">'[1]QPM 计划'!$H$34</definedName>
    <definedName name="DS_DIR_LSL" localSheetId="10">'[1]QPM 计划'!$H$34</definedName>
    <definedName name="DS_DIR_LSL" localSheetId="1">'[1]QPM 计划'!$H$34</definedName>
    <definedName name="DS_DIR_LSL">'QPM 计划'!$H$54</definedName>
    <definedName name="DS_DIR_SL" localSheetId="4">'QPM 计划 (第二次目标调整)'!$I$56</definedName>
    <definedName name="DS_DIR_SL" localSheetId="0">'[1]QPM 计划'!$I$34</definedName>
    <definedName name="DS_DIR_SL" localSheetId="10">'[1]QPM 计划'!$I$34</definedName>
    <definedName name="DS_DIR_SL" localSheetId="1">'[1]QPM 计划'!$I$34</definedName>
    <definedName name="DS_DIR_SL">'QPM 计划'!$I$54</definedName>
    <definedName name="DS_DIR_USL" localSheetId="4">'QPM 计划 (第二次目标调整)'!$J$56</definedName>
    <definedName name="DS_DIR_USL" localSheetId="0">'[1]QPM 计划'!$J$34</definedName>
    <definedName name="DS_DIR_USL" localSheetId="10">'[1]QPM 计划'!$J$34</definedName>
    <definedName name="DS_DIR_USL" localSheetId="1">'[1]QPM 计划'!$J$34</definedName>
    <definedName name="DS_DIR_USL">'QPM 计划'!$J$54</definedName>
    <definedName name="HLD_EF_LSL" localSheetId="4">'QPM 计划 (第二次目标调整)'!$E$56</definedName>
    <definedName name="HLD_EF_LSL" localSheetId="0">'[1]QPM 计划'!$E$34</definedName>
    <definedName name="HLD_EF_LSL" localSheetId="10">'[1]QPM 计划'!$E$34</definedName>
    <definedName name="HLD_EF_LSL" localSheetId="1">'[1]QPM 计划'!$E$34</definedName>
    <definedName name="HLD_EF_LSL">'QPM 计划'!$E$54</definedName>
    <definedName name="HLD_EF_SL" localSheetId="4">'QPM 计划 (第二次目标调整)'!$F$56</definedName>
    <definedName name="HLD_EF_SL" localSheetId="0">'[1]QPM 计划'!$F$34</definedName>
    <definedName name="HLD_EF_SL" localSheetId="10">'[1]QPM 计划'!$F$34</definedName>
    <definedName name="HLD_EF_SL" localSheetId="1">'[1]QPM 计划'!$F$34</definedName>
    <definedName name="HLD_EF_SL">'QPM 计划'!$F$54</definedName>
    <definedName name="HLD_EF_USL" localSheetId="4">'QPM 计划 (第二次目标调整)'!$G$56</definedName>
    <definedName name="HLD_EF_USL" localSheetId="0">'[1]QPM 计划'!$G$34</definedName>
    <definedName name="HLD_EF_USL" localSheetId="10">'[1]QPM 计划'!$G$34</definedName>
    <definedName name="HLD_EF_USL" localSheetId="1">'[1]QPM 计划'!$G$34</definedName>
    <definedName name="HLD_EF_USL">'QPM 计划'!$G$54</definedName>
    <definedName name="IT_DRE_LSL" localSheetId="4">'QPM 计划 (第二次目标调整)'!#REF!</definedName>
    <definedName name="IT_DRE_LSL" localSheetId="7">'[4]QPM 计划'!#REF!</definedName>
    <definedName name="IT_DRE_LSL" localSheetId="0">'[1]QPM 计划'!#REF!</definedName>
    <definedName name="IT_DRE_LSL" localSheetId="10">'[1]QPM 计划'!#REF!</definedName>
    <definedName name="IT_DRE_LSL" localSheetId="1">'[1]QPM 计划'!#REF!</definedName>
    <definedName name="IT_DRE_LSL" localSheetId="8">'[4]QPM 计划'!#REF!</definedName>
    <definedName name="IT_DRE_LSL">'QPM 计划'!#REF!</definedName>
    <definedName name="IT_DRE_SL" localSheetId="4">'QPM 计划 (第二次目标调整)'!#REF!</definedName>
    <definedName name="IT_DRE_SL" localSheetId="7">'[4]QPM 计划'!#REF!</definedName>
    <definedName name="IT_DRE_SL" localSheetId="0">'[1]QPM 计划'!#REF!</definedName>
    <definedName name="IT_DRE_SL" localSheetId="10">'[1]QPM 计划'!#REF!</definedName>
    <definedName name="IT_DRE_SL" localSheetId="1">'[1]QPM 计划'!#REF!</definedName>
    <definedName name="IT_DRE_SL" localSheetId="8">'[4]QPM 计划'!#REF!</definedName>
    <definedName name="IT_DRE_SL">'QPM 计划'!#REF!</definedName>
    <definedName name="IT_DRE_USL" localSheetId="4">'QPM 计划 (第二次目标调整)'!#REF!</definedName>
    <definedName name="IT_DRE_USL" localSheetId="7">'[4]QPM 计划'!#REF!</definedName>
    <definedName name="IT_DRE_USL" localSheetId="0">'[1]QPM 计划'!#REF!</definedName>
    <definedName name="IT_DRE_USL" localSheetId="10">'[1]QPM 计划'!#REF!</definedName>
    <definedName name="IT_DRE_USL" localSheetId="1">'[1]QPM 计划'!#REF!</definedName>
    <definedName name="IT_DRE_USL" localSheetId="8">'[4]QPM 计划'!#REF!</definedName>
    <definedName name="IT_DRE_USL">'QPM 计划'!#REF!</definedName>
    <definedName name="IT_EF_LSL" localSheetId="4">'QPM 计划 (第二次目标调整)'!#REF!</definedName>
    <definedName name="IT_EF_LSL" localSheetId="7">'[4]QPM 计划'!#REF!</definedName>
    <definedName name="IT_EF_LSL" localSheetId="0">'[1]QPM 计划'!#REF!</definedName>
    <definedName name="IT_EF_LSL" localSheetId="10">'[1]QPM 计划'!#REF!</definedName>
    <definedName name="IT_EF_LSL" localSheetId="1">'[1]QPM 计划'!#REF!</definedName>
    <definedName name="IT_EF_LSL" localSheetId="8">'[4]QPM 计划'!#REF!</definedName>
    <definedName name="IT_EF_LSL">'QPM 计划'!#REF!</definedName>
    <definedName name="IT_EF_SL" localSheetId="4">'QPM 计划 (第二次目标调整)'!#REF!</definedName>
    <definedName name="IT_EF_SL" localSheetId="7">'[4]QPM 计划'!#REF!</definedName>
    <definedName name="IT_EF_SL" localSheetId="0">'[1]QPM 计划'!#REF!</definedName>
    <definedName name="IT_EF_SL" localSheetId="10">'[1]QPM 计划'!#REF!</definedName>
    <definedName name="IT_EF_SL" localSheetId="1">'[1]QPM 计划'!#REF!</definedName>
    <definedName name="IT_EF_SL" localSheetId="8">'[4]QPM 计划'!#REF!</definedName>
    <definedName name="IT_EF_SL">'QPM 计划'!#REF!</definedName>
    <definedName name="IT_EF_USL" localSheetId="4">'QPM 计划 (第二次目标调整)'!#REF!</definedName>
    <definedName name="IT_EF_USL" localSheetId="7">'[4]QPM 计划'!#REF!</definedName>
    <definedName name="IT_EF_USL" localSheetId="0">'[1]QPM 计划'!#REF!</definedName>
    <definedName name="IT_EF_USL" localSheetId="10">'[1]QPM 计划'!#REF!</definedName>
    <definedName name="IT_EF_USL" localSheetId="1">'[1]QPM 计划'!#REF!</definedName>
    <definedName name="IT_EF_USL" localSheetId="8">'[4]QPM 计划'!#REF!</definedName>
    <definedName name="IT_EF_USL">'QPM 计划'!#REF!</definedName>
    <definedName name="_xlnm.Print_Area" localSheetId="2">'QPM 计划'!$A$1:$L$85</definedName>
    <definedName name="_xlnm.Print_Area" localSheetId="4">'QPM 计划 (第二次目标调整)'!$A$1:$L$87</definedName>
    <definedName name="QGTasksLate">#REF!</definedName>
    <definedName name="QGTasksOnTime">#REF!</definedName>
    <definedName name="QGTasksTotalDue">#REF!</definedName>
    <definedName name="RD_DIR_LSL" localSheetId="4">'QPM 计划 (第二次目标调整)'!#REF!</definedName>
    <definedName name="RD_DIR_LSL" localSheetId="0">'[1]QPM 计划'!#REF!</definedName>
    <definedName name="RD_DIR_LSL" localSheetId="10">'[1]QPM 计划'!#REF!</definedName>
    <definedName name="RD_DIR_LSL" localSheetId="1">'[1]QPM 计划'!#REF!</definedName>
    <definedName name="RD_DIR_LSL">'QPM 计划'!#REF!</definedName>
    <definedName name="RD_DIR_SL" localSheetId="4">'QPM 计划 (第二次目标调整)'!#REF!</definedName>
    <definedName name="RD_DIR_SL" localSheetId="0">'[1]QPM 计划'!#REF!</definedName>
    <definedName name="RD_DIR_SL" localSheetId="10">'[1]QPM 计划'!#REF!</definedName>
    <definedName name="RD_DIR_SL" localSheetId="1">'[1]QPM 计划'!#REF!</definedName>
    <definedName name="RD_DIR_SL">'QPM 计划'!#REF!</definedName>
    <definedName name="RD_DIR_USL" localSheetId="4">'QPM 计划 (第二次目标调整)'!#REF!</definedName>
    <definedName name="RD_DIR_USL" localSheetId="0">'[1]QPM 计划'!#REF!</definedName>
    <definedName name="RD_DIR_USL" localSheetId="10">'[1]QPM 计划'!#REF!</definedName>
    <definedName name="RD_DIR_USL" localSheetId="1">'[1]QPM 计划'!#REF!</definedName>
    <definedName name="RD_DIR_USL">'QPM 计划'!#REF!</definedName>
    <definedName name="RD_EF_LSL" localSheetId="4">'QPM 计划 (第二次目标调整)'!#REF!</definedName>
    <definedName name="RD_EF_LSL" localSheetId="0">'[1]QPM 计划'!#REF!</definedName>
    <definedName name="RD_EF_LSL" localSheetId="10">'[1]QPM 计划'!#REF!</definedName>
    <definedName name="RD_EF_LSL" localSheetId="1">'[1]QPM 计划'!#REF!</definedName>
    <definedName name="RD_EF_LSL">'QPM 计划'!#REF!</definedName>
    <definedName name="RD_EF_SL" localSheetId="4">'QPM 计划 (第二次目标调整)'!#REF!</definedName>
    <definedName name="RD_EF_SL" localSheetId="0">'[1]QPM 计划'!#REF!</definedName>
    <definedName name="RD_EF_SL" localSheetId="10">'[1]QPM 计划'!#REF!</definedName>
    <definedName name="RD_EF_SL" localSheetId="1">'[1]QPM 计划'!#REF!</definedName>
    <definedName name="RD_EF_SL">'QPM 计划'!#REF!</definedName>
    <definedName name="RD_EF_USL" localSheetId="4">'QPM 计划 (第二次目标调整)'!#REF!</definedName>
    <definedName name="RD_EF_USL" localSheetId="0">'[1]QPM 计划'!#REF!</definedName>
    <definedName name="RD_EF_USL" localSheetId="10">'[1]QPM 计划'!#REF!</definedName>
    <definedName name="RD_EF_USL" localSheetId="1">'[1]QPM 计划'!#REF!</definedName>
    <definedName name="RD_EF_USL">'QPM 计划'!#REF!</definedName>
    <definedName name="RR_DRE_LSL" localSheetId="4">'QPM 计划 (第二次目标调整)'!$H$55</definedName>
    <definedName name="RR_DRE_LSL" localSheetId="0">'[1]QPM 计划'!#REF!</definedName>
    <definedName name="RR_DRE_LSL" localSheetId="10">'[1]QPM 计划'!#REF!</definedName>
    <definedName name="RR_DRE_LSL" localSheetId="1">'[1]QPM 计划'!#REF!</definedName>
    <definedName name="RR_DRE_LSL">'QPM 计划'!$H$53</definedName>
    <definedName name="RR_DRE_SL" localSheetId="4">'QPM 计划 (第二次目标调整)'!$I$55</definedName>
    <definedName name="RR_DRE_SL" localSheetId="0">'[1]QPM 计划'!#REF!</definedName>
    <definedName name="RR_DRE_SL" localSheetId="10">'[1]QPM 计划'!#REF!</definedName>
    <definedName name="RR_DRE_SL" localSheetId="1">'[1]QPM 计划'!#REF!</definedName>
    <definedName name="RR_DRE_SL">'QPM 计划'!$I$53</definedName>
    <definedName name="RR_DRE_USL" localSheetId="4">'QPM 计划 (第二次目标调整)'!$J$55</definedName>
    <definedName name="RR_DRE_USL" localSheetId="0">'[1]QPM 计划'!#REF!</definedName>
    <definedName name="RR_DRE_USL" localSheetId="10">'[1]QPM 计划'!#REF!</definedName>
    <definedName name="RR_DRE_USL" localSheetId="1">'[1]QPM 计划'!#REF!</definedName>
    <definedName name="RR_DRE_USL">'QPM 计划'!$J$53</definedName>
    <definedName name="RR_DRR_AVG" localSheetId="7">#REF!</definedName>
    <definedName name="RR_DRR_AVG" localSheetId="0">#REF!</definedName>
    <definedName name="RR_DRR_AVG" localSheetId="10">#REF!</definedName>
    <definedName name="RR_DRR_AVG" localSheetId="1">#REF!</definedName>
    <definedName name="RR_DRR_AVG" localSheetId="8">#REF!</definedName>
    <definedName name="RR_DRR_AVG">#REF!</definedName>
    <definedName name="RR_DRR_STDEV" localSheetId="7">#REF!</definedName>
    <definedName name="RR_DRR_STDEV" localSheetId="0">#REF!</definedName>
    <definedName name="RR_DRR_STDEV" localSheetId="10">#REF!</definedName>
    <definedName name="RR_DRR_STDEV" localSheetId="1">#REF!</definedName>
    <definedName name="RR_DRR_STDEV" localSheetId="8">#REF!</definedName>
    <definedName name="RR_DRR_STDEV">#REF!</definedName>
    <definedName name="RR_EF_AVG" localSheetId="7">#REF!</definedName>
    <definedName name="RR_EF_AVG" localSheetId="0">#REF!</definedName>
    <definedName name="RR_EF_AVG" localSheetId="10">#REF!</definedName>
    <definedName name="RR_EF_AVG" localSheetId="1">#REF!</definedName>
    <definedName name="RR_EF_AVG" localSheetId="8">#REF!</definedName>
    <definedName name="RR_EF_AVG">#REF!</definedName>
    <definedName name="RR_EF_LSL" localSheetId="4">'QPM 计划 (第二次目标调整)'!$E$55</definedName>
    <definedName name="RR_EF_LSL" localSheetId="0">'[1]QPM 计划'!#REF!</definedName>
    <definedName name="RR_EF_LSL" localSheetId="10">'[1]QPM 计划'!#REF!</definedName>
    <definedName name="RR_EF_LSL" localSheetId="1">'[1]QPM 计划'!#REF!</definedName>
    <definedName name="RR_EF_LSL">'QPM 计划'!$E$53</definedName>
    <definedName name="RR_EF_SL" localSheetId="4">'QPM 计划 (第二次目标调整)'!$F$55</definedName>
    <definedName name="RR_EF_SL" localSheetId="0">'[1]QPM 计划'!#REF!</definedName>
    <definedName name="RR_EF_SL" localSheetId="10">'[1]QPM 计划'!#REF!</definedName>
    <definedName name="RR_EF_SL" localSheetId="1">'[1]QPM 计划'!#REF!</definedName>
    <definedName name="RR_EF_SL">'QPM 计划'!$F$53</definedName>
    <definedName name="RR_EF_STDEV" localSheetId="7">#REF!</definedName>
    <definedName name="RR_EF_STDEV" localSheetId="0">#REF!</definedName>
    <definedName name="RR_EF_STDEV" localSheetId="10">#REF!</definedName>
    <definedName name="RR_EF_STDEV" localSheetId="1">#REF!</definedName>
    <definedName name="RR_EF_STDEV" localSheetId="8">#REF!</definedName>
    <definedName name="RR_EF_STDEV">#REF!</definedName>
    <definedName name="RR_EF_USL" localSheetId="4">'QPM 计划 (第二次目标调整)'!$G$55</definedName>
    <definedName name="RR_EF_USL" localSheetId="0">'[1]QPM 计划'!#REF!</definedName>
    <definedName name="RR_EF_USL" localSheetId="10">'[1]QPM 计划'!#REF!</definedName>
    <definedName name="RR_EF_USL" localSheetId="1">'[1]QPM 计划'!#REF!</definedName>
    <definedName name="RR_EF_USL">'QPM 计划'!$G$53</definedName>
    <definedName name="SIZE" localSheetId="4">'QPM 计划 (第二次目标调整)'!$J$5</definedName>
    <definedName name="SIZE" localSheetId="0">'[1]QPM 计划'!$J$5</definedName>
    <definedName name="SIZE" localSheetId="10">'[1]QPM 计划'!$J$5</definedName>
    <definedName name="SIZE" localSheetId="1">'[1]QPM 计划'!$J$5</definedName>
    <definedName name="SIZE">'QPM 计划'!$J$5</definedName>
    <definedName name="ST_DRE_LSL" localSheetId="4">'QPM 计划 (第二次目标调整)'!$H$62</definedName>
    <definedName name="ST_DRE_LSL" localSheetId="0">'[1]QPM 计划'!$H$39</definedName>
    <definedName name="ST_DRE_LSL" localSheetId="10">'[1]QPM 计划'!$H$39</definedName>
    <definedName name="ST_DRE_LSL" localSheetId="1">'[1]QPM 计划'!$H$39</definedName>
    <definedName name="ST_DRE_LSL">'QPM 计划'!$H$60</definedName>
    <definedName name="ST_DRE_SL" localSheetId="4">'QPM 计划 (第二次目标调整)'!$I$62</definedName>
    <definedName name="ST_DRE_SL" localSheetId="0">'[1]QPM 计划'!$I$39</definedName>
    <definedName name="ST_DRE_SL" localSheetId="10">'[1]QPM 计划'!$I$39</definedName>
    <definedName name="ST_DRE_SL" localSheetId="1">'[1]QPM 计划'!$I$39</definedName>
    <definedName name="ST_DRE_SL">'QPM 计划'!$I$60</definedName>
    <definedName name="ST_DRE_USL" localSheetId="4">'QPM 计划 (第二次目标调整)'!$J$62</definedName>
    <definedName name="ST_DRE_USL" localSheetId="0">'[1]QPM 计划'!$J$39</definedName>
    <definedName name="ST_DRE_USL" localSheetId="10">'[1]QPM 计划'!$J$39</definedName>
    <definedName name="ST_DRE_USL" localSheetId="1">'[1]QPM 计划'!$J$39</definedName>
    <definedName name="ST_DRE_USL">'QPM 计划'!$J$60</definedName>
    <definedName name="ST_DRR_AVG" localSheetId="7">#REF!</definedName>
    <definedName name="ST_DRR_AVG" localSheetId="0">#REF!</definedName>
    <definedName name="ST_DRR_AVG" localSheetId="10">#REF!</definedName>
    <definedName name="ST_DRR_AVG" localSheetId="1">#REF!</definedName>
    <definedName name="ST_DRR_AVG" localSheetId="8">#REF!</definedName>
    <definedName name="ST_DRR_AVG">#REF!</definedName>
    <definedName name="ST_DRR_STDEV" localSheetId="7">#REF!</definedName>
    <definedName name="ST_DRR_STDEV" localSheetId="0">#REF!</definedName>
    <definedName name="ST_DRR_STDEV" localSheetId="10">#REF!</definedName>
    <definedName name="ST_DRR_STDEV" localSheetId="1">#REF!</definedName>
    <definedName name="ST_DRR_STDEV" localSheetId="8">#REF!</definedName>
    <definedName name="ST_DRR_STDEV">#REF!</definedName>
    <definedName name="ST_EF_AVG" localSheetId="7">#REF!</definedName>
    <definedName name="ST_EF_AVG" localSheetId="0">#REF!</definedName>
    <definedName name="ST_EF_AVG" localSheetId="10">#REF!</definedName>
    <definedName name="ST_EF_AVG" localSheetId="1">#REF!</definedName>
    <definedName name="ST_EF_AVG" localSheetId="8">#REF!</definedName>
    <definedName name="ST_EF_AVG">#REF!</definedName>
    <definedName name="ST_EF_LSL" localSheetId="4">'QPM 计划 (第二次目标调整)'!$E$62</definedName>
    <definedName name="ST_EF_LSL" localSheetId="0">'[1]QPM 计划'!$E$39</definedName>
    <definedName name="ST_EF_LSL" localSheetId="10">'[1]QPM 计划'!$E$39</definedName>
    <definedName name="ST_EF_LSL" localSheetId="1">'[1]QPM 计划'!$E$39</definedName>
    <definedName name="ST_EF_LSL">'QPM 计划'!$E$60</definedName>
    <definedName name="ST_EF_SL" localSheetId="4">'QPM 计划 (第二次目标调整)'!$F$62</definedName>
    <definedName name="ST_EF_SL" localSheetId="0">'[1]QPM 计划'!$F$39</definedName>
    <definedName name="ST_EF_SL" localSheetId="10">'[1]QPM 计划'!$F$39</definedName>
    <definedName name="ST_EF_SL" localSheetId="1">'[1]QPM 计划'!$F$39</definedName>
    <definedName name="ST_EF_SL">'QPM 计划'!$F$60</definedName>
    <definedName name="ST_EF_STDEV" localSheetId="7">#REF!</definedName>
    <definedName name="ST_EF_STDEV" localSheetId="0">#REF!</definedName>
    <definedName name="ST_EF_STDEV" localSheetId="10">#REF!</definedName>
    <definedName name="ST_EF_STDEV" localSheetId="1">#REF!</definedName>
    <definedName name="ST_EF_STDEV" localSheetId="8">#REF!</definedName>
    <definedName name="ST_EF_STDEV">#REF!</definedName>
    <definedName name="ST_EF_USL" localSheetId="4">'QPM 计划 (第二次目标调整)'!$G$62</definedName>
    <definedName name="ST_EF_USL" localSheetId="0">'[1]QPM 计划'!$G$39</definedName>
    <definedName name="ST_EF_USL" localSheetId="10">'[1]QPM 计划'!$G$39</definedName>
    <definedName name="ST_EF_USL" localSheetId="1">'[1]QPM 计划'!$G$39</definedName>
    <definedName name="ST_EF_USL">'QPM 计划'!$G$60</definedName>
    <definedName name="UT_DRE_LSL" localSheetId="4">'QPM 计划 (第二次目标调整)'!$H$59</definedName>
    <definedName name="UT_DRE_LSL" localSheetId="0">'[1]QPM 计划'!$H$38</definedName>
    <definedName name="UT_DRE_LSL" localSheetId="10">'[1]QPM 计划'!$H$38</definedName>
    <definedName name="UT_DRE_LSL" localSheetId="1">'[1]QPM 计划'!$H$38</definedName>
    <definedName name="UT_DRE_LSL">'QPM 计划'!$H$57</definedName>
    <definedName name="UT_DRE_SL" localSheetId="4">'QPM 计划 (第二次目标调整)'!$I$59</definedName>
    <definedName name="UT_DRE_SL" localSheetId="0">'[1]QPM 计划'!$I$38</definedName>
    <definedName name="UT_DRE_SL" localSheetId="10">'[1]QPM 计划'!$I$38</definedName>
    <definedName name="UT_DRE_SL" localSheetId="1">'[1]QPM 计划'!$I$38</definedName>
    <definedName name="UT_DRE_SL">'QPM 计划'!$I$57</definedName>
    <definedName name="UT_DRE_USL" localSheetId="4">'QPM 计划 (第二次目标调整)'!$J$59</definedName>
    <definedName name="UT_DRE_USL" localSheetId="0">'[1]QPM 计划'!$J$38</definedName>
    <definedName name="UT_DRE_USL" localSheetId="10">'[1]QPM 计划'!$J$38</definedName>
    <definedName name="UT_DRE_USL" localSheetId="1">'[1]QPM 计划'!$J$38</definedName>
    <definedName name="UT_DRE_USL">'QPM 计划'!$J$57</definedName>
    <definedName name="UT_EF_LSL" localSheetId="4">'QPM 计划 (第二次目标调整)'!$E$59</definedName>
    <definedName name="UT_EF_LSL" localSheetId="0">'[1]QPM 计划'!$E$38</definedName>
    <definedName name="UT_EF_LSL" localSheetId="10">'[1]QPM 计划'!$E$38</definedName>
    <definedName name="UT_EF_LSL" localSheetId="1">'[1]QPM 计划'!$E$38</definedName>
    <definedName name="UT_EF_LSL">'QPM 计划'!$E$57</definedName>
    <definedName name="UT_EF_SL" localSheetId="4">'QPM 计划 (第二次目标调整)'!$F$59</definedName>
    <definedName name="UT_EF_SL" localSheetId="0">'[1]QPM 计划'!$F$38</definedName>
    <definedName name="UT_EF_SL" localSheetId="10">'[1]QPM 计划'!$F$38</definedName>
    <definedName name="UT_EF_SL" localSheetId="1">'[1]QPM 计划'!$F$38</definedName>
    <definedName name="UT_EF_SL">'QPM 计划'!$F$57</definedName>
    <definedName name="UT_EF_USL" localSheetId="4">'QPM 计划 (第二次目标调整)'!$G$59</definedName>
    <definedName name="UT_EF_USL" localSheetId="0">'[1]QPM 计划'!$G$38</definedName>
    <definedName name="UT_EF_USL" localSheetId="10">'[1]QPM 计划'!$G$38</definedName>
    <definedName name="UT_EF_USL" localSheetId="1">'[1]QPM 计划'!$G$38</definedName>
    <definedName name="UT_EF_USL">'QPM 计划'!$G$57</definedName>
    <definedName name="研发工作量">[5]工作量估算表!$C$4</definedName>
  </definedNames>
  <calcPr calcId="144525" concurrentCalc="0" concurrentManualCount="16"/>
</workbook>
</file>

<file path=xl/sharedStrings.xml><?xml version="1.0" encoding="utf-8"?>
<sst xmlns="http://schemas.openxmlformats.org/spreadsheetml/2006/main" count="1146" uniqueCount="422">
  <si>
    <t>中邮科通信技术股份有限公司</t>
  </si>
  <si>
    <t>2022年福建公司号百基础能力平台上云开发项目</t>
  </si>
  <si>
    <t>项目度量库</t>
  </si>
  <si>
    <t>V1.0</t>
  </si>
  <si>
    <t>编写</t>
  </si>
  <si>
    <t>卢镇荣</t>
  </si>
  <si>
    <t>审核</t>
  </si>
  <si>
    <t>李真真</t>
  </si>
  <si>
    <t>批准</t>
  </si>
  <si>
    <t>陈赢煜</t>
  </si>
  <si>
    <t>日期</t>
  </si>
  <si>
    <t>本文档各表格中图例说明：</t>
  </si>
  <si>
    <t>表头</t>
  </si>
  <si>
    <t>自动计算或不可修改数据</t>
  </si>
  <si>
    <t>需要填写的数据</t>
  </si>
  <si>
    <t>项目信息</t>
  </si>
  <si>
    <t>项目名称</t>
  </si>
  <si>
    <t>项目经理</t>
  </si>
  <si>
    <t>项目类型</t>
  </si>
  <si>
    <t>产品研发型</t>
  </si>
  <si>
    <t>基于产品的版本号</t>
  </si>
  <si>
    <t>v1.0</t>
  </si>
  <si>
    <t>项目量化管理报告</t>
  </si>
  <si>
    <t>当前版本：</t>
  </si>
  <si>
    <t>创建日期：</t>
  </si>
  <si>
    <t>项目名称：</t>
  </si>
  <si>
    <t>项目模式：</t>
  </si>
  <si>
    <t>瀑布</t>
  </si>
  <si>
    <t>项目编号：</t>
  </si>
  <si>
    <t>产品经理：</t>
  </si>
  <si>
    <t>欧素昕</t>
  </si>
  <si>
    <t>QA工程师：</t>
  </si>
  <si>
    <t>MA工程师：</t>
  </si>
  <si>
    <t>1、质量过程性能目标（Quality and Process Performance Objectives）</t>
  </si>
  <si>
    <r>
      <rPr>
        <sz val="9"/>
        <color indexed="8"/>
        <rFont val="微软雅黑"/>
        <charset val="134"/>
      </rPr>
      <t>根据组织的</t>
    </r>
    <r>
      <rPr>
        <sz val="9"/>
        <color rgb="FF00B0F0"/>
        <rFont val="微软雅黑"/>
        <charset val="134"/>
      </rPr>
      <t>QPPO/PPB2.0</t>
    </r>
    <r>
      <rPr>
        <sz val="9"/>
        <color indexed="8"/>
        <rFont val="微软雅黑"/>
        <charset val="134"/>
      </rPr>
      <t>数据和</t>
    </r>
    <r>
      <rPr>
        <sz val="9"/>
        <color rgb="FF00B0F0"/>
        <rFont val="微软雅黑"/>
        <charset val="134"/>
      </rPr>
      <t>客户要求</t>
    </r>
    <r>
      <rPr>
        <sz val="9"/>
        <color indexed="8"/>
        <rFont val="微软雅黑"/>
        <charset val="134"/>
      </rPr>
      <t>来确定项目QPPO，同时运用PPM对产品QPPO进行了预测并确定产品目标可以达成,预测情况见过程监控</t>
    </r>
  </si>
  <si>
    <t>组织QPPO</t>
  </si>
  <si>
    <t>LSL规格下线</t>
  </si>
  <si>
    <t>SL规格线</t>
  </si>
  <si>
    <t>USL规格上线</t>
  </si>
  <si>
    <t>Std. Dev</t>
  </si>
  <si>
    <t>研发生产率</t>
  </si>
  <si>
    <t xml:space="preserve"> </t>
  </si>
  <si>
    <t>编码生产率</t>
  </si>
  <si>
    <t>系统测试生产率</t>
  </si>
  <si>
    <t>发布后缺陷密度</t>
  </si>
  <si>
    <t>系统测试缺陷密度</t>
  </si>
  <si>
    <t>需求变更率</t>
  </si>
  <si>
    <t>项目目标：</t>
  </si>
  <si>
    <t>质量目标：</t>
  </si>
  <si>
    <t>发布后缺陷密度 Defect density after re（小于）：</t>
  </si>
  <si>
    <t>成本目标：</t>
  </si>
  <si>
    <t>研发生产率R&amp;d productivity （大于）：</t>
  </si>
  <si>
    <t>项目目标描述：</t>
  </si>
  <si>
    <r>
      <rPr>
        <sz val="9"/>
        <color rgb="FF993300"/>
        <rFont val="微软雅黑"/>
        <charset val="134"/>
      </rPr>
      <t>根据</t>
    </r>
    <r>
      <rPr>
        <b/>
        <sz val="9"/>
        <color rgb="FF00B0F0"/>
        <rFont val="微软雅黑"/>
        <charset val="134"/>
      </rPr>
      <t>组织的QPPO</t>
    </r>
    <r>
      <rPr>
        <sz val="9"/>
        <color rgb="FF993300"/>
        <rFont val="微软雅黑"/>
        <charset val="134"/>
      </rPr>
      <t>和公司及</t>
    </r>
    <r>
      <rPr>
        <b/>
        <sz val="9"/>
        <color rgb="FF00B0F0"/>
        <rFont val="微软雅黑"/>
        <charset val="134"/>
      </rPr>
      <t>客户要求</t>
    </r>
    <r>
      <rPr>
        <sz val="9"/>
        <color rgb="FF993300"/>
        <rFont val="微软雅黑"/>
        <charset val="134"/>
      </rPr>
      <t>，并基于蒙特卡洛模型对目标的达成情况预测，确定项目目标为：研发生产率R&amp;d productivity大于0.72，发布后缺陷密度 Defect density after re小于0.134</t>
    </r>
  </si>
  <si>
    <t>2、量化管理技术（Statistical Techniques）</t>
  </si>
  <si>
    <t>统计过程控制技术（SPC）--Minitab的各种分析技术</t>
  </si>
  <si>
    <t>蒙特卡洛模拟分析技术（Monte Carlo Simulation）</t>
  </si>
  <si>
    <t xml:space="preserve">控制图（Control chart) </t>
  </si>
  <si>
    <t xml:space="preserve">箱线图（Box plots) </t>
  </si>
  <si>
    <t>3、子过程选择（Selected Subprocesses）及子过程性能目标设定</t>
  </si>
  <si>
    <t>过程/子过程
（Process/Subprocess）</t>
  </si>
  <si>
    <t>过程方法</t>
  </si>
  <si>
    <t>项目过程性能目标（Project QPPO）</t>
  </si>
  <si>
    <t>其他可控因子</t>
  </si>
  <si>
    <t>生产率（功能点/人天）</t>
  </si>
  <si>
    <t>缺陷发现密度（个/FP）</t>
  </si>
  <si>
    <t>需求评审覆盖率(%)</t>
  </si>
  <si>
    <t>测试用例覆盖率(%)</t>
  </si>
  <si>
    <t>测试自动化率（%）</t>
  </si>
  <si>
    <t>代码复用率（%）</t>
  </si>
  <si>
    <t>测试方法</t>
  </si>
  <si>
    <t>开发人员技能</t>
  </si>
  <si>
    <t>测试人员技能</t>
  </si>
  <si>
    <t>需求人员技能</t>
  </si>
  <si>
    <t>LSL</t>
  </si>
  <si>
    <t>SL</t>
  </si>
  <si>
    <t>USL</t>
  </si>
  <si>
    <t>需求开发</t>
  </si>
  <si>
    <t>常规需求开发</t>
  </si>
  <si>
    <t>需求评审</t>
  </si>
  <si>
    <t>正式评审</t>
  </si>
  <si>
    <t>系统设计</t>
  </si>
  <si>
    <t>技术方案</t>
  </si>
  <si>
    <t>设计评审</t>
  </si>
  <si>
    <t>编码开发</t>
  </si>
  <si>
    <t>开发</t>
  </si>
  <si>
    <t>代码评审</t>
  </si>
  <si>
    <t>编码审查</t>
  </si>
  <si>
    <t>系统测试</t>
  </si>
  <si>
    <t>内部系统测试</t>
  </si>
  <si>
    <t>4.蒙特卡罗方法（Monte Carlo，MC）预测过程和子过程目标达成情况</t>
  </si>
  <si>
    <r>
      <rPr>
        <sz val="9"/>
        <color indexed="8"/>
        <rFont val="微软雅黑"/>
        <charset val="134"/>
      </rPr>
      <t>详见</t>
    </r>
    <r>
      <rPr>
        <b/>
        <sz val="9"/>
        <color indexed="8"/>
        <rFont val="微软雅黑"/>
        <charset val="134"/>
      </rPr>
      <t>组织级QPPO-项目QPPO</t>
    </r>
    <r>
      <rPr>
        <sz val="9"/>
        <color indexed="8"/>
        <rFont val="微软雅黑"/>
        <charset val="134"/>
      </rPr>
      <t>sheet页面</t>
    </r>
  </si>
  <si>
    <t>结合组织级QPPO均值，当前客户没有特别要求，因此使用QPPO均值进行目标预测，
根据组织级给出的QPPO子过程均值进行预测发现，研发工作量偏差率和交付缺陷密度都能达到70%以上的的确定性，因此项目的QPPO可以设定为以上目标。</t>
  </si>
  <si>
    <t>5.关键子过程选择</t>
  </si>
  <si>
    <t>1)选择与项目目标的性能结果相关性强(可以参考组织级QPPO的相关性分析和敏感性分析)；</t>
  </si>
  <si>
    <t>2）过程稳定且足够高频率执行，可为分析提供足够数据的过程。</t>
  </si>
  <si>
    <t>QPPO</t>
  </si>
  <si>
    <t>子过程</t>
  </si>
  <si>
    <t>可统计性
(足够高频率)</t>
  </si>
  <si>
    <t>选择关键子过程</t>
  </si>
  <si>
    <t>是</t>
  </si>
  <si>
    <t>●</t>
  </si>
  <si>
    <t>否</t>
  </si>
  <si>
    <t>软件编码</t>
  </si>
  <si>
    <t>6.选择量化管理度量</t>
  </si>
  <si>
    <t>关键子过程</t>
  </si>
  <si>
    <t>度量项</t>
  </si>
  <si>
    <t>单位</t>
  </si>
  <si>
    <t>分析技术</t>
  </si>
  <si>
    <t>存储</t>
  </si>
  <si>
    <t>需求过程</t>
  </si>
  <si>
    <t>项目规模</t>
  </si>
  <si>
    <t>功能点</t>
  </si>
  <si>
    <t>无</t>
  </si>
  <si>
    <t>本文档</t>
  </si>
  <si>
    <t>需求评审覆盖率</t>
  </si>
  <si>
    <t>%</t>
  </si>
  <si>
    <t>控制图（I-MR）：分析变化趋势,识别异常情况</t>
  </si>
  <si>
    <t>需求评审人员技能指数</t>
  </si>
  <si>
    <t>需求评审次数</t>
  </si>
  <si>
    <t>次数</t>
  </si>
  <si>
    <t>编码过程</t>
  </si>
  <si>
    <t>功能点/人天</t>
  </si>
  <si>
    <t>代码复用率</t>
  </si>
  <si>
    <t>代码人员技能指数</t>
  </si>
  <si>
    <t>分数</t>
  </si>
  <si>
    <t>系统测试过程</t>
  </si>
  <si>
    <t>测试生产率</t>
  </si>
  <si>
    <t>测试用例覆盖率</t>
  </si>
  <si>
    <t>缺陷数/功能点</t>
  </si>
  <si>
    <t>测试自动化率</t>
  </si>
  <si>
    <t>测试人员技能指数</t>
  </si>
  <si>
    <t>系统测试轮次</t>
  </si>
  <si>
    <t>Crystal Ball Data</t>
  </si>
  <si>
    <t>Workbook Variables</t>
  </si>
  <si>
    <t>Last Var Column</t>
  </si>
  <si>
    <t xml:space="preserve">    Name:</t>
  </si>
  <si>
    <t xml:space="preserve">    Value:</t>
  </si>
  <si>
    <t>Worksheet Data</t>
  </si>
  <si>
    <t>Last Data Column Used</t>
  </si>
  <si>
    <t>Sheet Ref</t>
  </si>
  <si>
    <t>Sheet Guid</t>
  </si>
  <si>
    <t>634560b5-bfb7-42f5-bfe0-668ab79db7aa</t>
  </si>
  <si>
    <t>3d97c551-f8b4-4f18-a8c8-690d9ee6dd59</t>
  </si>
  <si>
    <t>7fbde400-a47a-4999-b4ee-efe0ed24844d</t>
  </si>
  <si>
    <t>d02d17c2-5366-4ba9-a746-04dc729bcae5</t>
  </si>
  <si>
    <t>09bb683d-3818-4a14-9db8-e2c0288766c0</t>
  </si>
  <si>
    <t>Deleted sheet count</t>
  </si>
  <si>
    <t>Last row used</t>
  </si>
  <si>
    <t>Data blocks</t>
  </si>
  <si>
    <t>CB_Block_0</t>
  </si>
  <si>
    <t>CB_Block_7.0.0.0:1</t>
  </si>
  <si>
    <t>CB_Block_7.0.0.0:3</t>
  </si>
  <si>
    <t>㜸〱敤㕣㕢㙣ㅣ搷㜹摥㌳㝢攱捥㤲ㄴ㘹㔱扥挸㜶㙣㈶㡥攳挴㔴㘹㔱戶㘲㍢慤慡昰㘲㑡㜲㈸㤱ㄶ㈹㌹㠱㘳慣㠶扢㘷挴戱㜶㘶攸㤹㔹㑡㜴つ㔸㐸㥤ㅢㄲ㈷㠰㝢㐱㥣㌸㘹㘰ㄴ〱昲㤲㌶て㐹㤳搶㉦〵〲愴㈸ㅣ愰て改㐳㠱㍥搸㐶攲愰㘸ㄱ〸挸㐳晤㘰㈰晤扥㌳㌳扢㌳扢摣㈱扤戶㕢扡攰㤱昷攷㤹㜳㥢㜳捥㝦㍤晦㝦挶㌹㤱换攵㝥㡦挴扦㑣〵㘶㙥㕤摥昴〳㘹㑦捥扡㡤㠶慣〵㤶敢昸㤳搳㥥㘷㙣㉥㔸㝥㤰㐷㠳㔲搵㐲扤㕦慣晡搶㔳戲㕣摤㤰㥥㡦㐶挵㕣慥㕣搶㌵搴㜳㄰晥㐶攳〷㥤扤㠶ち〰㉢戳㌳㡢慢㑦㘰搴攵挰昵攴愱昱昳㘱摦㘳㔳㔳㤳㔳㤳昷㑤ㅤ㍥㍣㜹昸搰昸㙣戳ㄱ㌴㍤㜹捣㤱捤挰㌳ㅡ㠷挶㤷㥡慢つ慢昶㈹戹戹攲㕥㤲捥㌱戹㝡昸摥㔵攳扥〷愶敥㍢㝡搴㝣昰挱〷㠶昰敡摣㤹搹㤹㈵㑦㥡晥扢㌴㘶㤱㔳扥㙦㑥搶㉣慥㑤㑡捦㜲㉥㑥捥捥攰扦挴晣昱㜴晦攴昲㥡㤴〱㕦㉤㍤改搴愴慦愳攳愰㍤敤晢㑤㝢㥤㥢愷摢昳㔸㙡捤昰㠳愲㍤㉢ㅢつ摤㡥㐷㉤摢㡢搸扢㠶戱㌹㘴㉦㑢挷户〲㙢挳ち㌶㑢昶ち〶慡て摢攷㝣㜹搶㜰㉥捡㌳㠶㉤㡢昶㠹愶㔵㉦㠴㈹㤷扦㉢ㅥ㈲㌹㌱戵晣挹㘹摦㥥㕤㌳㍣㌵㈳㥦ㅢ㤳搱㜶摥慢愵摢摥搱㝢㕣㑥㕤扤㠱㘳摥搹扢ㅤ㙡捥ㅢ㕥慢攵㐴敦㤶搱攲搳㌳戸愷㜷晢挴ㅥ愵晢㝣慣㜷ㅦ戵㤵改搶㘲㌰愲㙦戵愳㔸㡣㕥㈲ㄸ㈰㈸ㄳ㄰㠱㝡㠵㘰㤰㘰〸㐰ㄴ㝥〷㉥㐹㜶㘴㤵㔶㌵戴敡慡㔶慤㘹搵扡㔶㤵㕡搵搴慡ㄷ戵敡㥡㔶戵戴敡ㄳ㕡昵ㄲ摡挴愹㍣㌰愰㐵改慤扢㘶ㄶ收攷昲て㍦㜷攷挷㥦㝦㙤攵慢晦㍤戴て㡤ㅥ㠹㈶㌵攷ㄹ㤷㐱㙡㙤㉡㍥㌲〹㥥搸〹㔷㠰㈹捣愳收晤收搴㔴晤攸㘱攳㕥愳挸㘵㘵㈰㍦㐵㈸愳㘸㍢㘴㍥㙡㌹㜵昷戲挲摤慤㌳㠶㉦摢ㅢ㌷ㄱ搵捤戸㑤愷敥摦戲㜵攵㜲㘰〴昲收捥扡昶㈰㕤摤㤶挱㔶搲㔷敦扢慤戳摢㜹愳搱㤴搳㔷慣戰晡〳ㅤ搵昶㤲攷慥昶慥㥤昷攴㤳慤摡慥ㄹ㑤㐳愸㙤愸戱扢㔶ㄹ㔶㠵昳ㅡ㥦㕤㜳㝤改愸改㑤搸㑢㔶敤㤲昴㤶㈵㐵愲慣慢愵㕥捦慡㠸敢㈷ㄶㅤ㉣ㄴ摣㕡晦㔰戲搴㝣攸㑡〰㘶㤶㜵捣㜷㕤㝡挱收㡡戱摡㤰㌷愴㥡㠴敦㐴挵挱㔴昱扣㕢㙢晡戳慥ㄳ㜸㙥㈳㕤㌳㕤摦㌰㈰㘹敡愷摤扡㉣ㄴ㜲㑡㈸㐰攰收昳㐲攴敥敥捤ぢちㄱ〹ㄴ㤳㤱㙦㑡㤳摤攴㔹慣づ慢㘸㐸搲愴昶攱㙤〶攳㝣㤵㡣挹攰挰挴㥡愸㍦昸搲㡦㙥㌳㙣ぢ㜳敦㙤㘳㑤ㅢ㡢㔶晦搰㠶㜴㠲㤳㠶㔳㙦㐸㉦㔳晢〹捥㐸ㅦ〱㈸㕥㠳㐰攸戹㝢㔴㜵攲㡡搸㉣㕥戶敡挱㕡㘹㑤㕡ㄷ搷〲㤴㐱㐳㤶换摣摡慥愴㕦㠷㈲㝤㍦挱ㄸ㐰愵㤲㉢ㅤ㘰愳㔲〵㈹㔷愴㜴捡攰攵㤴㈰㘷扦ㄴ㉦て㤹昳㔶㈳㤰愱㔰ㅥ㌱㠱㤱㔰慢㈹昴つ㤳㐴㍤愳ㄶ㉡㡣〳收㉣愸搴戰㥣㘰戳捤户㕤㕣ㄲㄲ搱㥥㉣搸㜵戲㠰愲㈰㉤て㌲㜸つ㐴搳㈱つ戲ㅢ㈷㠸㠸㙣㤰愱搹㌱㜲㥡挸搸㍥㐳㐶愰㝤㤲〸搹晡㜰㙦ㄹ㐱㘲敦㈶㔲㜶敡挹㡦㝢搲㙣㉢㕢㍥㤴㘶搷㘳攳昴ㅢ〸㙥㈴戸㠹攰㈰㠰㜸〳ㄲ㡥㔲づ昹㜴搲㙦挱戳㝥㉢挱〷〰㈰㥦㜴捡㥣㐸㔴搱㠶摡㠹ㅤ挹㜶挳戰㤳㤵㔱ㅣ㡡㈲㕡挶㉤㍢㜳搸㔶㠸㡥慣捥摤愱㙢ぢ㑡挷㝥愴㌷㙤㈶㤷㐳㡡捣㘸㥡㕣敢㌶㑤㤳ㅢ挱愶㝤敡慤摢搱㔵ㅦ㈷昸㈰㐰㐵晦㄰㈱㤴ぢつ摥㥤㔹昴㌴㈹摦ㄷ㘶㔱㘸っ昵愹攰㈳㐲收ㄱ㈰㐳挸㜵ㅤ㕦昶㙣㘸㥡㠳ㄳ收晢摥㠶㍥搴㥢扦㈳愴㜷攸捤㍤扤㐳㝦搱摢戴愲敦〰㝢㠹㝦敦愹㘳敥㐴戵晥ㄱ㠲扢〰㍡㜴っ㑦摦㙦搷㔳愰捣㘲㍢㠱戹晤昴扡㈸㉢㜷㘵㜳㕤㉡つ㌴㘴慥ㄸ摥㐵ㄹ挰㠳㜱㙡づ戶戰敢㜹戲㠱㐳㙤㕤ㄵ昰晣㜲㘳扡搰㥦昷㕣㥢攵㝢㌶戲晦扥㔰っ㠵㠲㤶捦㜵搸挸ㄹ戶㘶挲攷㤴愰ㅣ敡攰㝢㝢ぢ㠹㐴愷㌴㜹戱㕦昶昹㜲㑦㤲昴㈱㐹㍥㠶㙤搵敦〶㠰㤴㄰晦摡㔳愲ㅣ㘲戳㍦㔰捤搲ㄶ㉢㍤㝣ㄹ愷㤳づㅦ㘲㤷ㅣㄹっㅤ戶㌳昰ㅦ昸挳昶戲㘵户㠴挵愰扤㈴扤ㅡ㝣ぢ㔶㐳㔶㐲户㉣㐵捤㥥慣㜸㥦挸㡡㝣扥敢㍣㥤攱㕦㔳㜴搲㈱㈵㌲戹㍤戳㌲攳㉣摥㈶㉡扡㈱㈹㔴㌲㕣㐳㉤〹㐴捡㘳摢㍤ㄱ搳㠷㠸戹〷ㅢ愷ㅦ㈶㤸㈲㌸〲㔰晣〵㈴捤㑥㌷㥥攱戰㠱つ扡戴慢搵㕣㤹㘸㔰㉥挲㔷㝡ち慢愳㝣捤挷〹敥〷攸㌰㝦攸㠰捣㈰㐴㠵昲〴㈱慡㌰㠶㜹摥㤲㤷㐹〳晢㑣〴㤶㘶㥢㝥攰摡㡣㉣つ㥢㜳敥ㄹ㌷㤸戳晣㜵㐴愲挶捣㈸昳攸㥡㜴㐰㕤ㅥ㙣㥦㡥㌲㜷㝤㕤搶㜵㜳搹㙤㐲戴㥤㥡摢つ〷㜳㙣〷㙣㐹㜵㌶搷〴㔲㝦攷㘳っ㈱戰搳捡摦㑡㙦散㡥扣摦㍣昴㡤戴㜷㜴挵ちㅡ㜲搰っ㤹㡥昹戲㠹㕤㐴攴愰㍥㘰慥慣㜹㔲捥つ㥢㈷㍣慢摥戰ㅣ㐹㘴挰挶㘴戰㙥㐱㕥㐴㤴㘰挹㘵っ搰㜵㠶捤ㄵ捦㜰晣㜵㠳〱挵捤晤愹㈷ㄵㄶ㈹㥡㌳㤶攳攳㌵ち㡢捣㡦㤸换㙢敥㘵㐴㙣㥢戶㜳挲㔸昷㜷〵㔶㐸昴㘱㔲愸ㄱ㥡搰㌴㔱搶捡晤攲㠷〷昲㕣㡥扣㔷㈰㔰戸捡ㄵ改㌳捦搰摥戴敢愳ㄸつ敤㜴捥㘹〸搱愳㔶㘱㍥㔳ち㤳㔳昵〷搹攷ㄳ〰て㥦㌸㜷慡ㅤ㤹㝢㐷㌱敢㈲扤晣ㄹ㌲㕥㤱㐵㉢㄰㐲ㅦ摤扥㤰㔴㔸㐶捡〱〷〲攳㝣敡㈴扦㡡愹摡㤰晡昶戵戳昳㠸㈴つ㤹ぢ挶慡㙣㈰ㅥ㙤ㅢ挱扥昰㠱㘶慣㙤㌴晣愸㙥搶戵㙤㠳愴㐵戲㕣慥ㄹ愴攰改㘶攰㥥戶ㅣ摤〴㔰昴ㄷㄵㄹ㔷㔰㘴㕣㔱㐵㐳收㔹㠶〶㔵㥥㘳戹ㄷつ捦ち搶㙣慢㔶收〳挳㜷扢㠲㈶挱攴㤴扣㜱㡡㘵挶㜸㠷㌵㝦づ㈶㥢㍦〹㜴㑦㐲㡥㜲敢㠸㝥㔰慥㈶㑡昸㈷晡㜴㉣㐱挰㈸㑦愹晥㐷ㄸ慤愸㙥㐷㐰攴愸㜴㉤扥㠳㜱敤ㄹ㤴㠴㐲㠸㔸捦㈰ㄱ㜸〵ㄳ㐲㥥㉥敥㤲㜹捥戱〲㘰㡦ㄸ㥢户㠲㌹ㅦ㈸〷㐰㔶ㅤ㙦㙦㔶㔸㑤㜴㥡㘸㘹㠵摢扢慢㔲㙡攲戶敥晡愴摥昸昰ㄶ搵愱㐶㐹㈸㤲敤ㅡ㈹捤戲挵ㅣ㜷㤳慡ㄱ㑡㜱挷摡㐶㘴戹㑤摢晢㑥㈹昲づㄴ㤳愲㤹㥣晥挷㡡㔰㄰攸㡤㜴ㄴ㝤昶搹攴㤱㠸搸搰〶愸㔰㑦㠵㘵挳㔱㐸昰ㄴ慥㥤搴㘵㈵㝡〲㝦敦㡢戲㡢捤㈰㔵㘳㕣ㄹ㡢㙡愶ㅢ㡤㐵〷㔶㐲捤昰敡扢㠴愵戱戶㔰挳㈸敥散㔷晢㠷摢㥢㘰挴㠸つㄹㄶ挹昰〳㠳つ挱㕣㠹㠸㉡慤戳㘱㙥㜵慢戸捣愷搳搲㜰ㄴ〶㤶㠳晡㥣摣㔰㘶㔸摢㤲ㅦ㔳ㅤ㕡愷㐵㈵㐷㜵㜳㝡搵㠷㑡て㈸挷愳㥣㘲㜰摤㍣㑢户ㄴ㉥㌱㐰散㐶戹愵㕡㠰搰㙥㙢〰㥥っ㜶て㜶戰㈳㘱攸㠴搶ㄹ㈵㘸㈹㠳㜰搳㡢㈰敦昴㠹㔱〸㔲㔳愵摦ㅥㄷ摦㝣㠱改晢挷㜳㜱㈶㘲㈲㠶扢㌲慣〷㈰㌷ㄹ㤹㈴ㄷ㡤挵〱昳㔰戲㈹愱㌵ㄴ㤷搱挴ㄸ愶挹攷〵戸挵挳㔸搶〸搹愶㠱㝢㙥㠱〵㙤摡搸摣㘷㥥㜲㙡㡤㘶㕤㉡㔵ㅣ换㙡愵㤱㜷〵扥搴ㄵ挰㤰㥢㌲昶㈵摡㤴㔳㌸㑡㜱挹㐴㔲晦㜶户㝥ㅣ摤㤵㤰挳ㄸ愱敡㘳〰㌲挳㉤愷〲㘲㕤昷ㄴ㘸ㅦ敥㙦㕦㘰㔰㤷攷㈰搲扡㡡㈸换ㄶ㜰ㅦ慦ㄵ㐵㔶摣㤶㘸戶攰㉥戸戴搹ㄳ㐵㈷慤戰㘸㔷攰〸敢っ〵㕥愹〴㘳愴㑦敥攰㈰戹㙢㔱㜴昷摡㌳敡㌱㜷つ愸㔰ㄸ㄰㡣昱昲ㄴ㤴挳慥㠲㤱㘸㜰㙢㙤慢㕢㌰晡㑢换㕢㥦〶㄰っ〳搳愰㐵换搰挰㤹㐵㝥㝢〳攷㜶戴捡㠸㤰㈶㠳愹㡣㔱㡥挱㘱て愴㠱㥢㜸㤰㕥㜱愱㠴㠲〳敡㘲㔸㝣㌷㜱挲挶ㄱ挸昵㙥攸㈸㕣㌲〲㕣㝦㜱づ㜶ㄴ㑦搷敢㌴㜷攱㥦摢ㄵ㔸挵搵㡤搰ㅣ㍤搰㜱㈹㑢慤㠹昶摤ㅤㅤㄵ搱㘵挱㈳㜳㤳㈷㡤愰戶戶ㅣ㙣㠶ㄷ户晡㈵㠹攲换昰㐷㙣昹㜶摡捣〵㠷ㄷ㔱㌷戸昷㤵㑢㡥㝢搹㔱昳㉡晡扣昵〷ち挱ㄵ捡〱㑥戲㤲晢㍤晥愹愴攵㡡晦㠰ㄱ㜷㌲㙤づ搰㜶㤰㜰ㅣ㤵㐲㘹㌰㡥㝣〶㥤挰㜶㙦摤ㅡ㈰㥤ㅣ攸愰ㄳ㈵〸昶〸挵戹昸慥ㄱ㡡昸㝢愰㤵挴ㄲㅥ挹戱攷摦〳敢㡢㥦愲㠴〸挷㜳㈴㐶㡡ㅦ㐴㉥〳㜵㑡㤰㐷㔷㍣㜸㈱攴晦て㤶㘲㙥摥㤲㥤晥ㄷ㤸㔹晣愴ㄳ㐵户ㄱ㐵㝦搷㠵㈲挱㙢㈰㡡㝦ㅦ㐶㈶㑥㐵㠶㘷摦㔶㈰㥣㙢摡㍢㠰扥攷ㄷ㝥晦てて愰ぢㄱ㜱㈸ㅢつ愱戶㍢昱摣㌲ㄱ昲㕤㈶〲㠳昷捡㐴㌸㡤㡣㘰ㄴ㍦㌴ㄱ㈲ㅦ挸㈲ち戶㌷ㄱㄸ摢换㌰〴ㄳ愱搶㠴㕢㠳㈷戰ㅢ㙣晡挷㑥攲攲慤昴ㄱ捦㠷搲昲㘷攱㤱扡戱扢㜸挹昰っ晢愰㉡㍦攱㐹㈸㌳㙦〵㌷戹㔵ㄷ昶戸㜹换ㅡ搵㘹ぢ㕦㐵散㘵摦昳愷散散晥㍡㌰ㄵ愶搰㝤㉦捡愲昴づ㍣㈵㠲攷㠶摣㥦ㅣ昸挱㠹搷㥥㝡昶㌸㙦慢㐵戴㕡扣ㅢ昹㝥㐲昶戴㈷㄰搴㑤㕣ㄴ戹㥥ㅦ收㥣挶㈷㑡搶㝡㐳捥ㄸ㥥戲㠲㝣摤㡥戳㈱攱㈵〸㌳㈴扥摤㘰㘲攲摥㐳㘸㘲㑥㜶戸㍢搵㠷㑤捡㐵㌸㤹㤸戸昲改挵㘱㐳搱㔳㤱昵㘹㙤ㄶ晦ㄶ慡攸㙤㑥㈴㙤㈵昲搴挹㈴挴摦㜴敡扡愳搴㜵攱㐱㠶㘱晦㔸㑡㈱晥㐰ち㐹ㅥ㘴㜸㈱㐰㐹愹戳挸ㄴ敦〱挸㠸慣㜵㠶㜸改て搸ㄳ〲戲㜵改慦捦㡦㔸戰㡢挰㘲散㡢敦昷㐴㑢㕢㌴㔶㑤っ搵㉡㥢㘶ㄹㄹ㜵㜸㘱挱㔴㕣㥡戲㜴㡥愰㜴挷敥㈸扥㘴搸づ〳㙦㈱㘳ㄷ㙤晡摡㉡昶㐳㑥ㄳ㌷㍦愰㘷㑡㑡㘱㌸晢㔹㡣〳愹㡡搱㠵㑤㉢㘱ㄱ攱㐸㤸㙤㜵ㅡ㡣慡愰戳㥣㠳㌸㤵㈲昸挷㉦㠵㔸㍦搱ㅥ晡晡捥ㅡ敡㌸㘷〰ぢ攴て昶搷㙤ㄹ㡣㡤户㤲㘳㈰㘱㜷搴慡ㅣ㕥て㍦㠷㉥㕣㜴㑥攸敤慣㝡ㄶ㐷昱㈷收慣扣搶愵晦ㄹ扤㔶㥣㜵㥥扤ㄹ挶㑥改晦㑦愳㘰㕢晤㉦ㄸ㝢㔳㠸晣㑣㤴攱㐳㤱昱㤳㙤㐳㌶摣ㄱ㜸戶ㄱ扣㔱〷㘳㕤㘵ㄹ昲づ㜳换昸㜸㌵慣㔶ㄲㅣ㝥慦㐲攷搵㠸㔶㕦摡戶㠳㍤〵㈰㘳㐳挵敦㐱〴昵散㥦㤶㕢昱改戶昴ㄸ㍡ㅥ㌸㙤搵㍣搷㜷捤㘰㝣ㄹ㐱摦㜱㝥㝢㘶挲收㤹ㄶ㝦摤㈹搴敥挰㑥っ㍤㡥㍥㘷ㄶ㈱戰捦挸攰摤㡡㐵㌲戲戰戳㐸〶扦㐳ㅡ㑤㠴㤷愸ㅤ晣敢捣㐷㥡㐶〳㥦慥㉥挲搷ㄹ戰㘸㔷㈸扢搰攳摣㜹㐳㠳㕢㠷㍢㕡㥦㠲㍦㐸㌶㈶ㄱㅣ㔳㑢㜸散㜱敥㙢攷ㅥ愴摢㐶㙢昳搹戲㍦㥦㕢愵昸ㄲ㜰扡戳户愴㐹㠶敦攴ㄷ挹ㄵ扤㑡㠸㑢晢挷昱㜷攷づ㕡㡥㌶〶㍡㡦㍥攸愶㈳㙣愲〱昷搹づ愲摦ㄷ搰㔵㑣ㄳ攰愷ㅢ㔱㠶て㠲㕥㍥戲愲昸づ㤶㐵〶㐰㍥㔷慡〱昴愶敡ㄷ户愲敡搱㔸㈰ぢ㥥㌱㐸㡥ㄵ昱㉤㌴攴㜶㠵换〶㑢㜰搹㐲㥤㈵㤰搷攳ㅥ挸攷〴捦ㄲ㙡㈲摦㐰㠷搶㐴㉣㤴昶㥥挸㕦㙥㌵ㄱ㐱㉢㐰㉤㌴㌹晥㘸慣㐵昴〶慡㜵㥢挰㈱㜰〱㐶㈸ㄶ㈹㙢㑡㘱㘸攱愷挴っ搲扦㐴㝦㕦㍤晥㡢㔷㤸晥敢戸㔰㠲㄰㔵改挹㔳㄰慡挹㝦㍤㌹㜹て愵扤㈷晦摣㔶㤳ㅦ愵㡣攴㑣昴〰㘰㌸㉦慡昸愳ㄶ搳㐴㠶晢挸㥦戸㐰㠰㕦㙡ㄶ愳〶㑡㔴摦换挸愰㉦㌷㕣戵扡㠲㑣摣户挸昵㘷㝣摣愳散㈳㕥㠴愴㉦愷ㄴ㍡㘳㑢愱㔶㉣摢㤱ㄷ㜶㔷挸〶㉣㠹㕦换昶ㄴ改愵㍥㈳晣攲㡢㌱㘲㑥㥥㡣扦㥣搲愲㤸ㄳ〸㈳戴㐸㐹㍦摣㐸昱㠵戸昱て㝦摣㜶㤹愲〲〹搴ㄳ㌶㈶㥤愹挶㥦㡦ㅢㅦ挱㔷㔹慡㑤㡥㌷〸㤸㕥㡤ㅢ㤳ㅥ㔵攳㘷攳挶晦㜹攴㘰慢㜱㑣㠷攱挸㐵ㄲ㐹㠶慤慢慣晦挴ㄷ摡㈳㘸㕥㌴愹㍦〷捤戰㤸㤲㔳㠵㡥ㅢ㑡㠳づ攱㌲㠸㠷㙦愴ㄷ㜰户〹㔷㐰㈰㘴挳晦㔵挲㈹摣㜹㥡㌳〲〳㥦㐰㙦㈰搸散改敡㠹㥤㑢收愲㠷㠲〱昳㤴㡦㌳㔵㝤㔷㤱〸捣㠱㐲戸扦摢㌸攵㌳㑣挷昶㝥挴㐱㌲㡤㜷㐸晡㔳ㅥ㉡戰㔲㄰㥦㡢㌱㥢扢摡愶ㄹ晤ㄹ㈰〷搲ㄱ㤰ㄹ晤㉡㘰ㄸ㠸攱㙤攵摣㈸昹㕦㌱昷攷㔸昱愷〴捦〲㔴〴㤹㥤㜴㔰晡㍣换晥攳愵㘷摦昸搱㔷㝥㝤昵㘵㑤㍣ㄵ扦㈶㐹㐰晡ㄷ搹昴㑢〰㜹㌸㙥㐵㐴㝥ㄵ晤换散捣㌷㈹㤰ㅢ愵挸㔰慦晢ち换扥㑡昰ㅣ㐰愵挸㘹敥㜸扦戸㥡㍥㜵搶搷搰㔵㕣㈵挰㑦晦㝡㤴攱㐳㤱㍢昰㠷扤慤㘴ㅥ㠲攳㑦晡ㄱ攴㑣㝤扢晦㄰扥挵摦攴愲昳昸㕦㤱ㄴ㤵㐹㕦搰㍥搱摦㔸㈴㝦㕡攳敡户㡥捤㝥〷攳㜰㕤敤搸〹㐷愴㍡㈹㙢㈵㐱㑣㜳挱挲挵ㅢ昸㤶㘳慡㐲〸㘲㕦㔵㌸㔱挵㜱ㄴ攸㝦挶愶挴㌱昱愴晦㌹㥦㠸㕡戵㠹㝦ㄱ㘵昸㈰㠸㔷搵晤㠹愸㝢晣㐲攲㕡㔵㔸ㅤ㉦㈴晥㔵挵㕡昲㠵㉦㜰㌰㠵㉣㘴搲晡㠸㐸㔳㌴昴㉤㘴㠶昳㈳㥣摢愳昸㘹㔷㐴敤㐲晤挲㠵㌷㐷ち攳㌷ㄷ㍥晤挹愱ㄷ㕥晤攷搷㥦晦攵㘷㡦晤收慤ㄷ㕦晣攵慦㥥㝦攵慤㤷㔷㡦晤晣愵㤷㝥昶昰㕦扤昲晡㝥昳扢摡㡦摦㕣昸敥搳㔳㤷㥥㝥搲㍣㜷昷㠹愷㍦昳挴㈳㔳㑢搷㑤攴昳〳〳㜷㡤晤搳㑤ㅦㅤ扤晡攴㑦挴㍦晥摢㡤㡥㔰换挵ぢ搲搳攰戲搵㌴扥㡤っ愶挱ㄹ扦愷搳攰㜲搵㐶慤㐶ㅢ㌵㠳㠲㌲扣ㄹ㥣㠰慡㌰搲ㄵ㠳晦〳慤敡戲㍡</t>
  </si>
  <si>
    <t>㜸〱敤扤㜷㝣㔴㐵昷㍦扥㤳戲攴㉥㈵㡢㠸㠸㡡〲ㄲ〵挱㐸攸㠸ㄸ㑡愸㠲㜴戱㔱㐲戲㠱㐰ち㈴愱昹昸㈸㠸㠰㡡㠸㡡㐸㔱改捤㠶愲㘲〱晢㠳扤昷摥愹昶〶㘲攵昷㝥㥦㍢戳㝢昷摥扢〱晣挸敢攷ㅦ摦换收㌰㜳摡㥣㌹㘷摡扤㌳㜷㌷愰〲㠱挰㝥㕣晣㥦㔷ちㄳ挷つ㥡㕡㕥ㄱ㈹捥散㕡㕡㔴ㄴ挹慢㈸㉣㉤㈹捦散㕣㔶㤶㍢戵㑦㘱㜹㐵㌲ㄸ㠲㈳ち㐱㉦㑦ㅤ㔱㕥㜸㔱㈴㙤挴愴㐸㔹㌹㤸㔲〳㠱戴㌴㉢〹昴扡晡㉦㙣㌲ㄶ愵慣ㄴ〲㜰〵慣㈰㐱ㄵ㠲㌴〲㡢㈰㐴㔰㤵愰ㅡ㐱㜵㠲ㅡ〴改〴㘱㠲㥡〴㐷㄰搴㈲㌸㤲愰㌶挱㔱〴㜵〸㡥㈶㘰昹搶㌱〴挷〲㔴㍢づ㘰㜰搷㉥晤㐶㡤㐵㙤〶㔵㤴㤶㐵㥡搵㍦挷戶戹㘳㔶㔶㘶㔶㘶慢慣收捤㌳㥢㌷慢摦㜵㘲㔱挵挴戲㐸挷㤲挸挴㡡戲摣愲㘶昵晢㑦ㅣ㔵㔴㤸㜷㔶㘴敡攰搲㜱㤱㤲㡥㤱㔱捤㕢㡥捡㙤搵㉥慢㔵敢搶〵敤摢户慢㔶て㥡捦敥摡愵㝦㔹愴愰晣㥦搲㜹㍣㜵昶敢摡㈵昳散㐸挵㍦愵昳〴攸㠴捡㥣搲攲摣挲㤲㝦㐸㘹㉡㘳摡㍡㈷㤲㔷挸攰㐷㈲㘵㠵㈵愳㌳㘱㜶㥣愳㤱㙢㥢搹戹扣㝣㘲昱㜸戶愳慥㤱愲愲㠱㤱〲〹㝡㜱㑥㜹㐵晦摣戲攲昲㙡挵昴㕦愴㉣㔲㤲ㄷ㈹慦㔱摣㙤㑡㕥愴㐸㌳㤶愷ㄵ㥦㤳㕢㜶㜶㙥㜱㈴㠵㠹昴㘲㍢㠶扤昲㈳㈵ㄵ㠵ㄵ㔳慢ㄷて㈹㡦っ捣㉤ㄹㅤ㈱㑢㙡㜱㡦㠹㠵昹㉡㈵〵㥦㐰昲挹㝥㤶㐹愰㘰㑦㜱搷㌱戹㘵ㄵ㤲㘳〸戳晣㜸ㅤ捤㐵㙡ㄱ㘷ㄷ㥢㔴㝤㤷ㄴ㘳㌶愸戰昸慣㐸㔹㐹愴㠸㠵㌰㤲㑤㕤㑣攲㈰㍢づ㔱㑦㤹敡㌰㑡慡慡敥㝣慣ぢ㑢〹搶〷㌸攱散搲戲㘲㌴挸扥㤱摣㤲㡥㉤㌳㕢户㙤搱㙣㔰㐵㝥㑥㘴㔲挷收㤹㉤㤱戳ㅡ㠰挹㙡㐸昶ㄳ〱敡㙥㝦㜸摡昶㜹搷㙤摢扣㜹晢㜵㡢㜶㕣㌵㙤搷㡣㐷㑥摤戵㘱挵昶㉢慥户ㅡ㤱㌱〳㐰愵扣㡦㝥敦㉣㡤㝤㉦㘹㐴㙥搲㠸㔱㐹㈳昲㤲㐶攴㈷㡤㠸㈴㡤㈸㐸ㅡ㌱㍡㘹挴㤸愴ㄱ㠵㐹㈳挶㈶㡤ㄸ〷ㅥ㜳愵㔵愹㤲愴慦摦挷ㄵ摤㤱戴愴㜶摦攵愳敦㝦㜵昹㉤㝢㘶㉡㜶㜵ㄹ㈹㑥㐶愲㠱搳㝡ㄸ摣愶㙤㥢㤸昹捤㤹戵ㅡ㠳捤㙡〲㄰㍣〵愰敥㡥㑤㜳㜶摤戵㘰搷散摢戶㕦戵㝥晢搵㌷敥扣㘶戶戱扦㈹ㄹ㥢〱㈸昵〶散㘷ㅤ㔶っ昹敡㠱摡〳㠷昵扤㜶㑦挷て㍡っ㔹㍣㉣㤵㐳㑣㑢㍦扦扢㐳摡ㅤ㐳㐱㕥㙥㜹㠵㙥㙤ㅣ㤰晥搹挶㜸攰戶搸扤㉣敦昰户㐵ㄴ昲㡦戴㐵㉢㤳摥㍦つ㈰搸ㅣ愰改捥㝢户散摣戲捣づ搶捥㠷㌷敦㕥晣挰昶扢㘶㙤摦扣㔶〷㙢昷愲晢㜷㙣搸戴㝢攵攵攰戰戲㈸摡〲㐰愹㤷㜴攰昶慦戹敢攵搹挳㍥敡㜳攳扣㥦昶㕣昷昰㡡扡㡡搳㠲戴㥡㔶㐸挴戵昹收㤹敤㕢户㙥改㙣㌵㉤慤搶搴搸〶㈰搸ㄶ攰㌸㙤挶つ敢户㍤㍡㘷搷摡㔹㍢㙦㤲㘶戳㝤挳搲摤㡢㘷㕡敤挸摢ㅥ㐰愹愷㜵改挷〴敡摥户攱晢㈳扡㍦㍣戹攱愸㌷㠷捦慡㔰っ扦捣㑥ㅤ挸㝣〶㐰戰㈳㐰㘳昴愴敤て捥搸㝥敤㌵〷慡攲㤹㤴换〶㔰敡㜱㕤挸㙢㍢㈶㥦㜴捦昹㙢扢慣愹㌷晦搲㑤㜷昶㔴㡡㐳㥦㔴戱㌳ㄲ挷㍡㍢㐶换捣戶戱晡戵㙣㙢㜵愱戶慥〰挱ㅣ〰摤㈵晣扡㜴㌷㌲㜶〷㔰敡㈱㕤散㡣㡤晢㡥㝣扡敡㔵㘷摤晤挳㤲晤攷㔵㙢晢戸攲っ㉢挵昶㐴攲㜸㘷戱慤㌲㕢㌸㐷㤳㌶㉤㕢㕢扤愸戰㌷㐰昰㉣㠰攳攲愲㝣挳戲㙤㥢搷㌹晡㘳ㅦ昲昶〵㔰敡ㅥ㕤昸㜵挷㉤㈸ㅣ昲摣㤹摤慦晦攴㥥戲昶㔵晢㙤㔲㥣搹愵昰㝥㐸挴搵㌹㉢戳㕤慣捥㔹敤慣晥搴㌶〰㈰㌸㄰愰㤶ㅤ搲ㅤ㌷㍥戴攳摥〵㘶〰ㄸ㐴㤶挱〰㑡摤慥ぢ㉣敤晥换ㄹ捦扤㕥扤昷攲㤷㐷㡦改㜱挴戰ㅦㄴ㐷㌲㠹攴㌹㘴ㅥち㄰㍣ㄷ愰攱敥㥢愷敤搸㜸搹昶㜹㡢㜶摣㜴㕦慣づ㜱捤昴㍣㑡㥣て愰搴ㅡ慤晥敢搱㌳挷㕦搲改㥢㉥ㅢ㔳㝥摦戶㜵㜶昲ぢ㡡敢ㄳ愹捦㠵㐸戸〶户昶慤摡戴㡦㔵愹㌹戳搶㌰敡ㅣづ㄰ㅣ〱㤰愰愱敡昱㜹㈴㜹㜳〱㤴㕡慡换㥦㥣扥攰戸㤷〷㉣散㜱昷愲攱摢摦㝡愲㘵ㅤ挵愵㤱㔴㉦㡦捣昹〰挱〸㐰挳㥤て摦戸㜳昹昴㥤慥㄰挵㔵慦㠰ㄲ愳〱㤴㕡愴搵㜷㝣㜷㙣戳戳㍥摣摢攳摡愱ㄹ㔷㥤㜲搴攴㑤㡡㡢㉥愹㕥㈱ㄲ慥敡戵㘸搱慡戵愳㝡捣㕡㘳愹㤳ㄳ㐳戰〸攰愸㙤㕢㔶挱㡡敤慢攷敥扣㘱㝤捣挹㔶㌱戹㑡〰㤴扡㑥㤷㝣晡攷㉢㐶攷扦扡㈸攷㤱づ㝦㥤扣攸挲㘶㜳ㄴ㔷㝡㔲昲㜸㈴攲ㅡ㑡㡢㑣挷㤴搱愲㡤㌵㠱摡捡〰㠲攵〰㜵㜵㘰㘵搶㐳㜳搹晥昰㍣搳㕣㉡挸㌸ㄱ㐰愹慢㜴戱摤㉦㔸㜷挹敡㈷捦换搹㤴晤搲㜵搹㕦㜷敥愹戸戶㤴㘲㈷㈳攱ㅡ㜶戲摡戶㜱捣戵捤㔱摤㈹搴㌸ㄵ㈰㜸ㄱ挰㔱晥㙤捡晡て戹㉥〶㔰㙡㠶㉥昷攴ぢ㉢㡥戱敡㔴敤㌷户㐶捥捡ㄶ㘹㘷昴㔳㕣捥㑡戹㤷㈰ㄱ㔷㙥ぢ㉣㐹ㅤ挵戶㐰捥扡㤴ㅡ愷〱〴愷〳ㅣ攵ㅦ㙣敢㌲㜲捤〰㔰敡㘲㕤敥扢㡦㥦㝥㜱慤攱搵㝢㍤晣挹㠴挰晦㜶敦扢㐳㜱〵㉤敤㘷㈶㤹㘷〱〴㘷〳㌴摣戹晣〶㡣㜵戱昶㘳㔷㉤慥晤㕣㐱㠹㉢〱㤴㥡愴搵㕦昰晢慥㌱㉤收ㅦ摤㜹改攷㥦㍦搱攱晡㥢ㅦ㔶㕣㥢㡢晡㌹㘴扥ㅡ㈰㌸ㄷ挰搳㍣㝤搴㕦㐳㠹㜹〰㑡㡤㌷搱㝡㝥搱愹愳挶ㅥ摤㜷㝡晦㘳敦晥攱改㐶搳ㄵ㔷晤愲晥㍡㌲㕦て㄰㥣て㤰㜸㌲昲㈹攷〶㡡㉥〰㔰㙡慣㉥愷昶捦挵敦摣㥡㝣㘲捥扡ㄶ㉦摣晣昱敢㍦㈶㈹摥㔸㐸㜴ㄶ㈲ㄱ㌷㘴㜲〹攳散〵慤摢㔸㡢愸㜰㌱㐰㜰〹挰〹㜱㐳愶㜷㘲戴㙥㈲晢捤〰㑡攵改昲〷㑤捥㝣㘱昸搸扤㥤敦㍢晦摥づ愵㥦ㅥ昵㠰攲㍤㡤搴㜳㈹㤹㤷〱〴㤷〳㜸愲㘴てㅣ㜱㔱㕡㐱㠹㤵〰㑡つ搳敡敢㥣㤷㝦㑤㐱摢晢㝡摣搲晦搱㈳㔷㙣摣戱㐵搵〱㔹搴慦㈶昳ㅡ㠰攰㕡㠰挶㜱愶㐷㠷ㄲㅦㅦ慥愳摣㝡〰愵㠶敡㐲ㄶ㝥搰昴晥㔹摦昶改㜶敢㥡扣㈷㈶づ摥㜳㠱㍡ㅡ㘴㈹攴㌶㌲摦づ㄰扣〳㈰挱㤴敡㔳挸㥤㤴摢〰愰搴〰㕤挸㙢扦㌶晥㜸㔶慦〷㜲㘶㝥户㙥㝣晦㐶攷㑣㔷㜵㐱㤶㐰摤㡤㐴㕣㌷㙡㤵搹戲㠵㘳摣㘸搹づ㈳挷㐶㙡扣〷㈰㜸㉦㠰ㅥ㌹晣愶搵晢挸戸〹㐰愹摥扡攸㈳㡥㙢昹攱攳ㄵㄷ昷㥢戶昰㡢搳㘶㙤摢晢㤳攲㍤愶搴敦〱㌲㍦〸㄰㝣〸愰㠹扦ㄳ敤㉥敢㡣㔴㤶戵㤹㠲㕢〰㤴捡搱愵㕣㤵㜱晡㤷昷敤摦搷晢㤶攷㙦摦搶攴㤱㔷㈶愸㘳㐱㤶ち㍥㠲㠴㙢㐰捥挲晡搹㌱㈰㌳㙢㍤㑡㥤㡦〱〴ㅦ〷昰㡣㔰㝡㐹昴〴㘸搶㤳〰㑡㜵搴㈵㙦ㅦ昵搶㥢㈹㈹攷㜴搹㌸昹戸愵㉤㔲㡦㉦慣戶ㄵ攴〱晡㠶㈴愷㉣㜷㌲㙥昱㘲㜷㡦㉤㌲㜱搳㝣㌰户捤戸㙢㉥㘸㕤搰戶㈰㉢㉢扦㜵昳摣㤶戹愹つ愰昶㘰敦捦㌸㌸㔷㉢ㄸ㕡㔸㤲㕦㍡㔹㙥搸㡥敢㤲㕢ㅥ㠹慤㤹㥢㙡㕡㤷搲㠹㈵昹攵挷晡ㄳ〷㔵攴㔶㐴㡥㜱搳㘲㑡㍣㘲㠳㜰㍢ㅢ㈹㤷昲㡥㜷㡢㥤㤳㕢㌴㌱搲㜹㑡愱㑤慥攷㈲攳㘶戶㜴㔴㘲㙡昷戲挸㠴㈸搵㘳㔱㘷㍣㙤㤹㈴扡㍤戵戴㐹戶㕤昵扢㡥㈹㉤㡦㤴㠸㜹㑤㡢晢ㄷ收㡤㡢㤴つ㡡昰㔹㑤㈴㕦慡㕡㥢㈴㝤㐷摤戴㕦〹㉡㡡㝢攴晣㠶㑥㙣㐱户㈹ㄵ㤱㤲晣㐸㍥散ㅤㅦ㈹慢㤸㍡㌸㜷㔴㔱攴愸㌸ㄶ扢㑣㄰敡挶愱扢㤷收㑤㉣敦㕡㕡㔲㔱㔶㕡ㄴ㑦改㥣㍦㈹ㄷ㜷昱昹㝤㑢昳㈳戸〹㑦攱ㄵ㔰㠱攴㘴愵〲愷昸摤㤱㔱㙦㜹愶〴挲ㄱ㘲摥㤳ㅦㅤ摦散㌲〷愲㜶愸㐵㔱㠴㙤㌲愹搱〱㤴㠹㕥慡㘹㤲㤸搱㔱㈷㍥搸㈲㜷攳挴摣㘲㘳㌴㜲㠷㤷㌹㈹愹㤶慥㝤户㐹㜸搲搱㌳户㈴扦㈸㔲㔶改㘳㌹㐵㡢慣愷〰㔲㑦㐷㙦㑥攸扤ㄴ㜰愸㈹㙡㙡敡攴挲晣㡡㌱挱㌱㤱挲搱㘳戸㐶挲愳扢戴㌴扡搶㜳㔹捦〰㘵㍤㑢昰ㅣ㐰㈸ㄴ〸㍥㑦愶㘰挸㝡挱捥愷㌶挴晦㠷晥っ㈵〹㔲㤶㍣戳挱〳戶昲搴㘲摣㡤㤷㈷㈷晢搵戲㘷㙥昹㤸ち㌶捦捡㠹搴昷㈲挱㑢〰愹㡤〰づ昸㠸㠶㉢捥ㄴ㍥㠹慡㕥㥣ㄳ㈹挸挵昳㍦改摤㉡㌷戵搸㝥愴㤴ㄳ㈹捦戳昸散愹ㄷ晡捡㤴㈰㔲攸晣搵㡡搹晡㈳㔳㉡㜲㜲㉢㜲慢ㄴ攳㈹ㄶ愲㘴㠱愹愹㐸搹㈹㑡㔶ㄷ㥣㤱づ改ㅣ㌴㠴㈵改搰㔲㔵㄰戶㈶㜴ㅣ昴㤷㐰戲㠶㤵㔷〲戶ㅦ㡦㑡〴摤つ㍤晥㘹ㄴㅥ㤲攵昷㠸㤴っ㥥㍡㍥㔲㑥昶戴㘰愵慥㜴㜷㉦㉡敢㤷㌷㙡㐸㐵㘱㔱㜹㈶㉣敤㔱㔶㍡㜱晣㍦愹㠷扡慣㤷〱捣㤵㥡㠵㔶㝣昰㜵㠲扢〲㔵㈶㌱㌶㈳㐶〴搲愸㡤ㄸ敢㐴〲戶㔶㈸摢㡦晦攴戲㕥挷㝦愱捡㘸愹ㄹ攰㌸㤴㈷㜷㕣〳㔴㉢㠶㠷〶㤷㐵攴㔹㘴㥡㘴攰敤敡挵㐳㑢换挶㡤㉡㉤ㅤ挷昶㔴㐳㜲攵㘳㈲㤱ち㍥摦慢慡㥦㘷捡㜳㑢愵㤲㤳攳ㅥ挷㌹ㅥ〴㥥〰晤挱户〱搲㜷㕣㌹㙤挷捤㔷㙥㝦㘰捤戶㐷㙥摥㜹昷㘳挱㜷㠰㑣挶戳挶攰扢㐸㥣扣㜳敤扣敤㕢㌶敦㕣晣攸昶㘵㥢㑦摤扤攲愱㥤㌷㙤搸㍤㝢ㅥ㥦愰㙤㔸戱昳摡㔹扢㔶慣捦㥣㔲㔴㍥㐵㥤っ㜷昰搱搹㠰愷ㄶ㜶扣㙦摦搱晤搶㍦㕢㔸㝤改㡥㡦捥㔳㈷㘹㠲攷㠱㕥㘳愸攷戴㙤㝤〰愰ㅡ㠱㡤挳っ搲昱㤷昵ㄱ昲搶挷〴㥦〰㘰戰㄰昷㘳慣昸捣捥慡㈶昸㥦攳㠵昵㌹挱ㄷ〰慡㈹〰㝢慢戵つ挰㕣敡㔸攸㘷㈳㤰㐰㥥〲戴㌷㤰扢㠰つ㔹㤵搰㔴㌳㜰㌰㤸ㄶ㥤㘷搱㔹ㄶㅤ愵㙡㐲戱慦〳挲㥡攰㜹愸㤸〹戱㑡搶㉣㜱捦昱㜸㡢ㄲ户㘶愹㔶搰扤戰愸㈲㔲㈶搳㔲㝡〱晥戳㥦㥡㑢扥㍡愷攲戲摣㍣晢㜹昴㤱〵㕤㌱ㅢ攳㌱㝤挵搴搸晡挴戳ㅡ戰㈷换晦户收昹搷慤㜹㘴挵ㄳ户敥愹㘴㑤㠱㐶攳㕡昵㔴捥散㘸㐴㥣敥㝤㐷㈸㘹㔲㤹搰ㅣ摦挸挸敦ㅥ㑥㌱愸敢扤㉢昲㍢ㅢ㈱戹㥢㈷㕥ぢ戱戱㝢ㅢ㈹㠵ㄲ慥㍢戸戴昸㝦慢㌶昷㘶慡扤㙡晢〱扥戱㝥㈴昸㠹攰㘷㠲㍤〰㉡㠴挱㠸挳散㐳㘹㠱〰ㅦ扡㥣㡢扢挰㕢㘴搹昴ぢ㜹昶ㄱ晣ち㘰㠶搹㉡㈱敢㜷㘴㠳㝦〰㔴戳㥦扢敦扣㙤攱昶㜹慢㐲〱㜵ㅡ㜰㌲敥晥㠹㠴昵ㄷ㌹㌸㝣㥦摤㌳㔲㠴攵晦㍦戵㝢㤹㥡〵㥤㤵㉦㔸搰㜸㡥〰搳㔱挵㠳愶㤶攴㡤㈹㉢㉤挱ㅥ㌲搷㔱㥤昳戰晤㔷慥㜲㠳挵㝤㑡扢㑥慣〸ㄶ昷㉣挴㝦搵㡡〷㐶挶㐷㜲㉢扡攲昶づ㡢戴㍥搸慤㤱㈵㔸慦晣㈹晦㝦㉥搱〲㈹愸〲敥㥣㘳慢㌴攵敥扡昶㘲㐹扢㌷㌳愷ㄴ㕢挹ㄱ搹㐵愷摢㠳㐱㉣户晦㠵㙢戰㠰挵㠵搳戲ㅦ㙥敢㤰㜱换㕤晢昵晦㤷愲〹捡㘵㌵㠷改摥㘹㌸ㄹ㈲愱捡㘸慡〵攴愲搳㜰㌰㡤㙥㐳㌳戰愷攲扤㝦㈵㤸㡡昷㘸㠲㘷㥢愸㌵戴㌵愰㈵搵愰㐸晤〴㌶晦戵㐸つ㤰慤㜴㠲㌰㠰改㈴㔸㡢ㅣ㘱㘷㔵ㅢ㈸㤱㍥㔱㡢㑣㐷〲愸㜶㐰挹㕡愴㌶㜲收㔲㕦愲㡣攸㕡愴㉤搰㕥㈷搴愵㑥慢ㄲ㥡㙡て戹愸ㄳㅣ㙢㤱㑦ㄳ㌹攰ㄳ㑤昰散㔴㜵㠰㈶慥㐷慣㠶戴晢㐴㠲㐶〴ㄹ〴㈷〱愸昷戴㔳戸扥攲㠳扡㜵ㄸ㌹㤶挸挸搱㤸㍣㑤〸㑥〱㌰㑥挱挸搱㡣㌸㡥ㅣㄸ㉣捥挰㝦攲㤸㑣㈲㑦〳㔰㘷〲挵捥ㅤ戰㥡㈳㥢戰㠵㜴㈴㠷㘷挵摤ㄲ㈲㈱慢ㄲ㥡捡㠶㕣捣㌹㙣㈱㜶敢㜸㍡㤱㜳㥥搲〴捦づ㕢ㄷ㘸㙡㐰㉢捥㠰ㄲ昵㍦敤〸㈰攲㉦敢㑣㤶㤱㑤搰〹挰㌸〲慤愳㡢㥤㔵㕤㈱㈰㑥攸㑡愶ㅣ〰搵つ㈸㘹ㅤ摤㤰㌳㤷摡㡣㌲愲慤㈳〷㘸慦〳㝡㔱愷㔵〹㑤㜱〳㉦收㠰搸㑡昵敥㐴づ戸㑢ㄳ㍣㝢㝤扤愰愹〱慤ㄸ㐸㤳敦㑣攸㠰挱㈰㕢㐳〸捥〱㜰㌸攰㕣㍢慢㝡㐳㠹㌸攰㍣㌲㥤て愰晡〰㈵づ戸〰㌹㜳愹搵㑥〷㥣〵戴搷〱㈳愸搳慡㠴愶晡㐲捥捦〱㑢ㄲ㌹㘰戱㈶㜸昶ㅢ晢㐳㔳〳㕡㌱㠶㈶㉦㑣攸㠰戱㈰㕢攳〸㡡〰ㅣづ㈸戱戳㙡〰㤴㠸〳㑡挹㌴ㅥ㐰つ〲㑡ㅣ㌰〱㌹㜳愹㙢㥣づㄸ〸戴搷〱ㄳ愹搳慡㠴愶〶㐳捥捦〱㤷㈷㜲挰っ㑤昰散㝦㥥〳㑤㌲㍥㕣㐲扢㉦㈵㤸㐶㌰㥤攰㌲〰昵㕦敤㤴㠵㈱㝢㝣㘸㠲昱㘱㑡ㄲつ扦㥣㍣㌳〹㘶〱ㄸ愷㘰㝣戸㠲㌸㍤㍥っ〵愷㌸收㉡㈲攷〰愸昳㠰戲挷㠷慢㤱㑤㌸㍥㥣换㌲㍣攳挳㍣㠸㠴慣㑡㘸敡㝣挸挵㥣ㄳㅢㅦ挶㈶㜲㑥愱㈶㜸㜶㙦㠷㐱㔳〳㕡戱㠸㘶㡦搶㡥〰㈲晥戲㤶㠰㙣摤㐴㜰㌳㠰㜱〴挶㠷愵㜶㔶つ㠷㠰㌸㘱ㄹ㤹㤶〳愸㤱㐰㐹敢㔸㠱㥣戹搴㜰㤴ㄱㅤㅦ㐶〰敤㜵挰ㅡ敡戴㉡愱愹㕣挸挵ㅣ㄰ㅢㅦ〶㈷㜲挰㈰㑤昰㙣ㅦ攷㐱㤳戴㡥つ㈸搴扡㡢攰㙥㠲㡤〴昷〰愸扥摡㈹㕦㔴〹〴挶㠱㝢㈲㕡㐷戹戴㡥晢挸戳㠹攰㝥〰攳ㄴ戴㡥〷㠹搳慤㈳ㅦ㈲攲㤸捤㐴㙥〱㔰摣㜷戶㕢挷挳挸㈶㙣ㅤㄱ戰㜹㥤昳ㄸ㐴㐲㔶㈵㌴㌵ㅡ㜲㌱攷挴㕡挷改㠹㥣搳㕥ㄳ㍣㥢摦㘳愱愹〱慤㜸㤶㘶户搵㡥〰㈲晥戲㥥〷搹㝡㠱攰㐵〰攳〸戴㡥㤷敤慣愲摦挴〹慦㤰改㔵〰㔵っ㤴戴㡥搷㤰㌳㤷捡㐴ㄹ搱搶㔱〴戴搷〱㙦㔱愷㔵〹㑤㤵㐰㉥收㠰㔸敢㘸㤴挸〱㈷㙡㠲㘷て㝥〲㌴㌵愰ㄵㅦ搳攴〶〹ㅤ昰㈹挸搶㘷〴㥦〳㌸ㅣ戰捤捥慡㌲㈸ㄱ〷㙣㈷搳づ〰挵〷捤攲㠰㥤挸㤹㑢ㅤ敤㜴㐰㌹搰㕥〷㝣㐵㥤㔶㈵㌴㌵ㄱ㜲㝥づ愸㤱挸〱搵㌵挱㜳ㅡ㘰ち㌴㌵愰ㄵ㍦搳攴慡〹ㅤ戰ㄷ㘴敢ㄷ㠲㝤〰づ〷晣㘶㘷搵㔴㈸ㄱ〷晣㑥愶㍦〰搴㝦㠰ㄲ〷晣㠹㥣戹㔴㤲搳〱ㄷ〱敤㜵㠰㑡愲〳㉡愱愹㡢㈱攷攷㠰㝤㝦㈶㔸㕥晦愲〹㥥㘳〹㤷㐲㔳〳㕡ㄱ㐲愱㙡て搸晣㤷搷搵㐰戶慡ㄳ搴愰㜵戱㐷㝤㍣昶㡢慣㥡〶㈵つ愹愸㈶㤹㡥〰㔰㤷㈱㉢づ愸㠵㥣戹搴搷㈸㈳摡〵愶〳敤㜵㐰ㅤ昰㠷慣㑡㘸㙡〶攴晣ㅣ昰㜹㈲〷㝣愶〹㥥昳ㄱ㌳愱㐹〶挸晡㈸搴㙡㐰搰㤰攰㐴㠲㐶〰敡〳敤ㄴ㍥㠰攴㑤㐴㕡㑡㈰昰〹〸㔸㝤㤳攷㘴㠲挶〰挶㈹ㄸ㈰㑦㈱㑥て㤰㍣㜲搱㤰摣捤㠸㍣ㄵ㐰㕤㠱慣㍤㐰㘶㈲㥢㜰㠰㥣㑤㈹捦昴㤹〵㤱㤰㔵〹㑤昱改㐱捣㌹戱〱昲搹㐴捥㜹㐶ㄳ㍣愷㍢收㐰㤳㌸攷㜴摡摥㠱攰っ㠲㡥〴㘷〲愸㈷戴㜳ㅥ〵㈷晦搶㘲昶㜸〹〴㉣戴挹搳㤹愰ぢ㠰挳㌹㌹挴㘹攷㕣つ捥㠶攴敥㑥㘴て〰㜵つ戲戶㜳㝡㈲㥢搰㌹㜳㈹攵㜱捥㔹㄰〹㔹㤵搰ㄴて㥣昸㌹㘷㐳㈲攷摣愹〹摤摤㘷㔳慥㠳㈶㜱捥㘰摡㍥㠴攰ㅣ㠲愱〴攷〲愸㜵摡㌹㈷㠱㤳㝦挹㘸㌹㕦㠰㠰昵㌵㜹㉥㈰戸㄰挰攱㥣攱挴㘹攷㕣て捥㠶攴ㅥ㐹㘴㉥㠰扡〱㔹摢㌹愳㤰㑤攸㥣昹㤴昲㌸㈷〲㤱㤰㔵〹㑤㉤㠰㥣㥦㜳㙥㐸攴㥣昹㥡攰㌹㔰戳〸㥡㘴㕣㈹愱搹搷㘹㐷〰ㄹ㝦㔹攳㐱戶㈶㄰㤴搱扡搸戸㔲㘱㘷搵㘲〸㌴挴㥦㌵㤱㑣㤳〰搴㑤挸捡戸㌲ㄹ㌹㜳愹㉢㔰㐶㜴㕣㔹〲戴搷〱晦〱㝦挸慡㠴愶㙥㠶㕣捣〱戱愹昵㤲㐴づ昸慦㈶㜸㑥昴㉣㠵㈶㘹ㅤ㤷搳敥㤹〴戳〸㘶ㄳ㕣〱愰㈶㙢愷扣㠳㠵ㄷ扢㜳㈹扡捥㈵㈰〴慣慢挸㌳㠷攰㙡〰攳ㄴ㡣㉢搷㄰愷㕢挷㌲㜰㌶㈴昷戵㐴㕥〷愰㔶㈰㙢户㡥敢㤱㑤搸㍡㤶㔳捡搳㍡ㄶ㐰㈴㘴㔵㐲㔳㉢㈱ㄷ㜳㑥㙣㕣挹㑦攴㥣㍣㑤昰㥣㐷㕡つ㑤攲㥣愵㈸搴㕡㐶戰㥣㘰〵挱㑡〰㌵㑣㍢㘷ㅢ㌸昹㜷㌳㥣㜳ㄳ〸〱㙢㌵㜹搶㄰慣〵㜰㌸㘷㍤㜱摡㌹㙢挰搹㤰摣户ㄱ㜹㍢㠰㕡㠷慣敤㥣㍢㤰㑤攸㥣戵㤴昲㌸攷㉥㠸㠴慣㑡㘸㙡㍤攴晣㥣搳㍢㤱㜳㝡㘹㠲攷ㅣ搵㙤搰㈴捥㜹㤰戶㍦㐴戰㤹㘰ぢ挱挳〰慡慢㜶㑥㔰〵〲扦㠱㝢〱㥣昳㍦㄰〲搶愳攴㜹㡣攰㜱〰㠷㜳㥥㈴㑥㍢攷㜶㜰㌶㈴昷㔶㈲㥦〲㔰㜷㈲㙢㍢攷㘹㘴ㄳ㍡攷づ㑡㜹㥣昳ㅣ㐴㐲㔶㈵㌴戵〱㜲㝥捥㘹㥥挸㌹愷㘹㠲攷晣搷㐶㘸㤲㜱攵㜵㥡㝤慡㜶〴㤰昱㤷昵㈶挸搶㕢〴㙦搳扡搸戸昲慥㥤㔵昷㐰愰㈱晥慣昷挸昴㍥㠰扡て㔹ㄹ㔷㍥㐰捥㕣慡ㄱ捡㠸㡥㉢昷〲敤㜵〰㔷〳㈱慢ㄲ㥡摡〴戹㤸〳㘲攳捡㌱㠹ㅣ㔰㔷ㄳ㍣愷搰ㅥ㠰㈶㘹ㅤ扢㘸昷㙥㠲㉦〹扥㈲昸ㅡ㐰搵搲㑥挹挴㐶〲㘷扢㝥㘸ㅤ搳㐱〸㔸摦㤲攷㍢㠲敦〱㡣㔳㌰慥晣㐸㥣㙥ㅤて㠲戳㈱戹㝦㈶㜲て㠰摡㡣慣摤㍡昶㈲㥢戰㜵㍣㐴㈹㑦敢昸ㄵ㈲㈱慢ㄲ㥡摡〲戹㤸㜳㘲攳㑡㈰㤱㜳昶晦㘱㉦㜳㍤㠷攷戸〲㤱搶㤱㠴㍡慢㍦挱收扦㥡㑤〱搹攲㍢㑤㔶㄰挰㌸〲㌷㜴㘹㜶㔶㍤〶㐵つ㔹ㅤ扥捣㘶㠵〰搴ㄳ挸㑡敢愸㡡㥣戹搴捦㈸㈳摡㍡ㅥ〷摡敢㠰㜴敡戴㉡愱愹㈷㈱ㄷ㜳㐰慣㜵㝣愹敢改搹戹摦慤〹敥㌳㝣愹㑦㐱搳㈱㥣扤慡㑡㠳ぢ捥㈹㡣㑣收㘱㤱ㅡ〵㜸挳慡敢挴昲㡡㔲㌹搹㔲扤㈰愷昴散搲㡡㥣挲昲昱㐵戹㔳㙢ㄵ攸挴搰㌱㤱ㄲ㥣㍢㉢挳昱㌳ㄷ慥㜴晣昸㐸扥㔵㌰愸㜴㘲㔹㕥愴㔷捥扦攱㕣ㅡ敡㠷搰挹㤱戴㈴㠵敢敦ㅤ戵ち㐰㌲㄰㍣ㅡ㜱っ㙦㥦戹㝥昷㡣昵㡤㍢㌷挹摣㜱攷慡ㅤ搳愶㠷㜰〵㔲㥦㐱㈹敥㘳㌴㡥つ搷搸摥㍥て㌸愶挷摣㍣戸戰愲㈸㔲戵㐰攸㤲㑥㉢㠰㙢㜱挲㉦扦㑡挱攰㌱㌸㕥㤲㔳扤愰㐷㔹㘱㝥㔱㘱㐹㠴ㄱ挲㜹〱扥换搶㈷㌲ㅡ愷昹晡㤷㤶ㄷ昲㍤扢敡〵㠳换㜲㑢捡挷昳㘰㔲摥搴㈳攲㜲戲㝤㤶㕡搰愵戰愴ㅣ挵㐸㘸㤹㑥㉦ㄸ㌴愶㜴㌲㕥昹㥣㔸㕣搲㈳㜷㝣昹扦㈲㔴㤸捣昴㈵昱㔲㐹㉡㈹㐹愵㈵愵晤摤愰〵敢㌲㘰㜶㤸ㅡ㥦摤愴晥昶㉢㘶攱搵ㅥ㈹愲〵㘰ち〱晡㍥攳昷㉣㔲㤵㙣㤸㜳㥢㕤ㅦ戰攴攱㐱ㅡㅡ昷敡㤸敦㌹戶攸㑢戴昵挰㙥ㅤ〳㕢慡ㅤぢ搰扢挷㤰㕥戱㘳戵晦愷㌷㔲㔳㥦㠳㘶昷㑥愴扢搹㐵㑦㌱搶〶㜳つ扢晤㄰挷收㠴扥㡡㘶挰㥣扢㑤㠶ち㠴㠷捤戳㐶㉣搹ㅤ〷攱慡ㄵ昴挹ㅤㄵ㈹挲昹扤攲摣㡡ㅡ㜶㠶㠷〷昰挶㘲戹愶㜵㉤㉤㉥捥㘵㝢㘳㕢ㅤ㤴㤷㕢ㄴ㐹㉢攸㍣戱愲戴㙦㘱㠹㔵〰㈰㡤㔲愳㜲愷〰㤵㍢㐵㔰搵ち〶昲㕣慦愴愹慢㜴㜴㙥㔹㘱挵㤸攲挲扣㌴㘶㜸昶昶㕦搱㔰㌱愲愴挰㤹收㌲愳㡢㝢㈷摣摥ㄳ㐶戸㌳㜱敥㠳慥㘳昸搱㥣㤳㔴㄰晦搴摦㍣昶㠹戱㐸愶ㄸ慢ㅥ戴愵㘲㙥㤵挱㐹㙣昹㝥扦敥㐲摦㜳ㄷ㐰㕡戶㝡㠱っ昸戳㡥〷㍢ㄳ晣㑢㜹ㄱ愰搲㌳㠱戸㈵〹㠴晡㤴收收㜷挷㔱愵搲戲㉡晡つ敡㌴㠴㤶攳㑣㔹㤸愷㌴扢攲攰㉦づㄴ㑦㉡捣㡦㤴愵ㄱ㌱〸扢晢㈹㍣摦ㄹ戴㘳㠸㍢摥攴㐰㙡㙡搵㌴扦戲㝡ㄹ㕤㡤昴搹㌷攷ㅢ攸扤㍣晡扦ㅥ搰㉥ㅢ㐶愱㕡愸㐸挰㍡〱搰慡捦㍡扤㠴㉣敢攳㘲㘸㐰㠶㠶〰愹㉦㠳攸㡥㑤晣㠱㐹ㅣ慢戴挰㤴㈲敦ㅥ昳㈸㘷ㅡ㡥㍤捡ㄹ搰㔴愹㐸㔵挷搹捤愰㝤㙣㌳捤扣搰ㅣㅣ㠴㔶ㅥ挹て搹㠳㉢捦㌶㘰慥〸㈴㈵愵㈰搴㐱昷ㄹ㌲㑦戱㔰㔶㍣㈸㈲㠷㍡搵昱㌰㈱㜸㈲㉣慥捡捥〲晤㈳扡攱つ㈴昷㝡㉡ㄴ戲㌲挰ㄳ〸愹搷〱㑤挵㠳挴㠴ㄸ㌵敢㈴㔶晣㘴〰昵〱戲㕣㄰搸搳㔷㘳愰晣愷㉦昵ㄱ㜸㌸㠵攱㘰㈹㤹づ㘶挸㔴ㅦ㠳㥤挳愶㜵ち㡢晡〴㈹㡥㐶搱搶搹っ搸〳户捥捦㈸㠱㍦敢㔴㉡搱ㄹ昵㌹ㄲ愶㘲㐸㥡㤰㘷㠲挷㍡㡤㡣㕦昸㌳㌴㈷㐳ㄶㄹ㜸挷挸戰〷㕢㈰攷㜰㘷㕢㍦㜷戶〲て摣戹换愱搴攱捥搶㔴摡〶㈰昵〷㌰㔴㌲摡攲㡣㠳攳㝣㔷つ㤶㕥㌰愴愴戰〲〳㈱攳搹扤戰〲㈱慤㔶〰㠰愴ㅣ摣㍡㐶〶㐸㠷㔰搳攸㔲散〴㉦㈹㙥㙤㜶扣㤷敥㕣慣㌵昲㈱摢换㌸挷敡敤㐰㑣戲㥣昳戱昱摦戴扥㔳昶搹ㅣ扤挴㔳ㄹ㠹㡦戱㌹晣捥〹昹晦戰ㅡ㤴㌶ㄴ戰摡戱搹㈸晣㐳㡦㙣㡦㌴搷ㄱ㍦ㅥ戰㠹㌸㑥昵㜱昱ㅤ攲㕡搰挶㔵搷挷㐶㝢㤵㤴㘳㐰つ改ㅣ愶换ㅡ㍡搹㙦㘲㐵ㅣ㈵㜷㑡㉤㑤改㕣㔴搴慦〴换昳扣摣戲晣㝦挹っ㠹扡搹慢㌸㤹散晥收戲ㅢ㑡㜸㌹收㌵摣㐸㥤慥㝤晤ㄳ㈸㠷㜲㈸㌲ㅤ晣搵改敥攸㔹挹㌴收昸㉤ぢㄲ〵晢㍢ㄶ攴ㅥ愸㝦〴㌷㌰昸搲㠹愲㐸㉤ㄱ㠸㘶㘵㌶戰ち㍡㡦㉡挷搲戹㠲㑢㈳㥤㤲㡥㙥ㄵっ㡣ㄴ攵昲愵ㅥ慣㘴㜴慡㝦㕥〵㡥〰㐷ㄵ昰㠵㥤㝦㑦㠴攰㤱ㄴㅤ㈵㈵㜱ち㔶㌲扥挵㔷㠲㝤攸㙦㐶ㄵ攳㝣㠱㕣摦㘶慢㈵㡢㜹摤㥡ㅤ㌰〹慥㕡搰㤱㝥㠶晡㑡ㄶ攴ㄸ㙢㥤㈷㔸搹㤳㙡㤹㠳搵昶〸㈷㠳㔷㌵㠳攳慡扤㍡㙦慤捡㉡昰㔶ㅢ扦〱㈲㥤㕤愷〸换㥡㡡㐲㉣㔰㡢愶搶㈸攸㔵㤲㔷㌴㌱㍦㈲慢㕢㌳㘶换㈲昷㕦ㄱ慦ㄴ捥㡥㜶慣㉡昱㡢㜶㑡㉦㝣㘱㡦㜹换改敦摦昴㕡ㅤ搰搳㘴戰㠳づㅣ攸搲晤㙥てっ㌹攴攳挲㈱〸ㅤㄱ㍢散㉥㕦攳㠲愱捤㠳攲㤸挶㘳㥦搱ㄳ挷搲攳ㅣ㙣㝤㑡晢㤴昲晥搸㠱敡㔹㘸愳晥ㄵ㜱㐲㍤敤㌰〵㠳㔸攳晦扤ㅥ㘲昷㡥户戳㔷㡦敦ㄸ㝡㘷搵愷搹㕦戴ㅦ昴㙣挷㍢㜶㘴㈳ち散ㅣ敡ㄷ㤴㈱换㌵㌹㠶㈹ぢ㈷摥换㈶挵㙥㘸搵㍥攴㘵㜵㤶㡤愸愹㕦㤱戳㔷㘷㜶㍣慤捥挰ㅥ㜸㜵昶㍢挴㘴㜵搶㠵散挸昰㑦晤〹攰戳㍡敢ちㅥ㉢㠷愵晤攵捦搰㡤っ摤㐵ㄳ㤴扡〷㥡㠴〷㘸㈱㄰㐸㉤收扡㍡慤㤸昷ㄷ攸愶㐱扣㤱㠵〳挲㔸敤〶慢愶敤〷摤敡〱慥㤷㕥㝣戱㈳搲㔸ち㐰扤㌱㜰㌰㄰㝡㕤摣㤳攵昷〲㔰搵挰㄰㕤ㄷ搳愵昰㘹つ攰散㈵㜰㙦戰ㅣ摣ㄲ㌸ㅤ㌲攲攴戳愸㌵㡣㕣摣ㄲ戸㉦戰〷㜶㌲㡦愷攲ㄳ戰捥愶ㄲ摡捦㍦㥥㔱㌵㜵㈰㐲摦昵昰㔱慥搵㥦㡣㐷晡㌳っ㈰挳㐰㌲搴〶㠳㉣㠱〷㈱ㄷ㕤〲昷㙡搷挶㙦〹㍣〴㍣㔸〲昳㔸慢㈹搵戱〴㍥㠷㑡㠷㔲㘹㐳㌰㜰ㄹ慣㤷㐰攷㔱㑣㉦㠱捥㐷㥡㡥攴〱㔵㉥㠳捣ㄵ㍦㜹㕦愰戹ㅡ㠱㡢ㄳ㌸㙢㝢愰挹㐰㘵㠰㠹ㄳ〲㌶㑢㈱ㅥㅢ㤱㠶㙢㘵㍣〴换㔱㈹戲敡搸搹戵㑦㤸昶搸攸㈹户㙤㔹昶挲挶散㐷摢㥣㍣慦捡搲㙦㜰摢㘸挷戸㌱昸散㝥㈳つ㠵㘵扢晢つ捦捡㑡㐸㐷㐲户攲愱搹戸㝥㌳ち搸〳㠷戴ㄹ挴昰〹㔸㜹㘴㐷㐲晡㑤㈶㔰挶戹挰㤹㤰收㠳挷㡡戰戴搳晣ㄹち挸㌰㥡っ捤愹ㄴ㝦搶ㄸ攴愲捤㥤挷㙤㡤摥ㄱ愲ㄷㅤ㈳㘰ㄵ㔲㙣㉣挵㜸㌴㌶摡摣㠳攳㠰㑡㜰ㅢ挸㐳戲㜶ㅦ㈸㈲搳㐱摤〶㘶㐳㐶ㅣ㔶捣愲㍡㈱ㄷ搷〷㑡㠱㍤戰挳扡㐰っㅦ㥣扡愴ㄲ扢㤲〱挵㤳戸愶㘲挰ㄹ㠷㑤〰㡦㔵㐶挶ㅣ㝦㠶㜲㌲昰慢敢㔴㌷㌰㐸ㅦ攰㤹戶㘸ㅦ攸搶慡㥤㕦ㅦ㤸っㅥ昴〱ㅥ摥㌵愵昲㘹㙤㈸㔴ㄳ搰㥡㐲愵㔳愹㤴〷㙤㘳敥扣〸愸〴敥ㅣっ㐶摢㥤晦㈱搳㐱戹㜳〸㘴挴㥤ㄷ戳㈸ㅥ搵㡤㜳攷㈵挰ㅥ搸㥤㍣搲㡢てづ㠳㔲〹ㄲ昲挷㜳扤愶㘲㐴攸㈱㘵ㅡ㜸慣改㘴攴㤹㕦ㅦ㠶换挸㌰㠳っ㍣〶㉣敥扣ㅣ㌹㠷㍢㝤㠷㤴㔹攰㠱㍢㐷㌸㤴㍡摣㌹㥢㑡慦愰搲㌱㘰㠸戹昳㑡愰ㄲ戸㤳〷㜸㙤㜷㕥㐵愶㠳㜲㈷捦晢㡡㍢攷戰愸㈲攴攲摣㌹ㄷ搸〳扢戳〴㘲昸〴慣㙢愸挴戸戳ㄴ㈹攳㉤攰㡣㍢攷㠱挷扡㤶㡣攳晤ㄹ慥㈳挳昵㘴攰愱㘲㜱攷㝣攴㘲敥㙣㥤攵搷㍡戹挵ぢ㜷㑥㜴㈸㜵㡣搰㌷㔲改㐲㉡攵㈱㘰挷〸扤㤸㘲㝡㠴㕥㠲㌴㐷㘸㍥ㅣ㑣㍣㐲摦愴戹愶㠱敢愰㐷攸改㘰戶㐷㘸敥搳挷㐶攸愵㕡搹㘵愰㜳㠴㌶慢㝣晢晦攷戲ぢ慥晡愵昱摥〶㕦㐵㔷㌶㤷㠳㑦㘲㉣挷㠳㘹戹㘷㠴㥥〹㥣㠴㜴㌹㜴㉢ㅥ㕢㡥ㅢ愱㔷〲㝢攰㤰㕥〱㌱㝣〲搶㉡戲㈳挱㍦挵昳捤㍥㈱㕤つㅥ㙢つ㑢攳搹㘷ㅦ㠶戵㘴㔸㐷㠶慢愹ㄴ㝦搶㝡攴愲㈳昴㍣㠷搸㈸㌰攸〵挹慤ㄴ扢㡤㘲㍣㥣ㅣ敢〳户〳㤵愰て昰㤸戲摤〷敥㈰搳㐱昵〱㥥㙡ㄶ㠷摤挹愲㜸扣㌹慥て摣〵散㠱ㅤ挶㘳搰昸攰昰㌰㤵搸㤵っ愸㘵㐸昹昸㘳㈳㜸慣㝢挸戸摣㥦攱㕥㌲摣㐷㠶ㄵ㘰㤰㍥戰〹㌹㐷ㅦ㘸敥搷〷ㅥ〰て晡挰ㅡ㠷㔲㐷ㅦ㜸㤰㑡ㅦ愲搲つ㘰㜰昴㠱㉤ㄴ搳㝤攰㘱愴搹〷敥〲㑢攲㍥昰㠸收扡ㅢ㕣〷摤〷㜸愲摡敥〳㡦㐲㍣搶〷ㅥ搷捡㜸搸㥡㝤攰攳㝥ㄹ㝢㐷敦晥㈳扢搱㈷〵㥦㜴㕡ㄵ攸㜴摦改㜹㌵攷㝣昹㐵㜴㤵㜲ㅦ昸散㍥㄰〱㌷㉤昷昴㠱㑤挰㐹㐸㥦㠴㙥挵挳搹㜱㝤㘰㉢戰〷づ㈹て㜱攳㠳〳㈰㘴㐷㐲晡〰㑦㜱晢㠴昴㘹昰㔸捦戰㌴㥥昰昶㘱㜸㤶っ捦㤱㠱㘷扥愹搸㝡ㅥ戹㘸ㅦ㜸捣㈱㌶づっ扡て扣㐰戱ㄷ㈹昶㉣ㄸ㘲㝤攰㈵愰ㄲ昴〱ㅥ挶戶晢挰换㘴㍡愸㍥挰戳摢攲戰㔷㔸搴㡢挸挵昵㠱搷㠰㍤戰挳㕥㠶ㄸ㍥〱敢㜵㉡戱㉢ㄹ㔰慦㈰攵攳㡦㌷挰㘳扤㐹挶㔷晤ㄹ摥㈲挳摢㘴攰〱㜱改〳敦㈰ㄷ敢〳慤㕡昹昵㠱昷挰㠳㍥昰㤶㐳愹愳て扣㑦愵ㅦ㔰㈹て㜴㐷摤愹敦㜱㍥〵捥昶摣㠷㘰㌹㌸捦㝤〶ㄹ昱摣㐷搴捡搳摦㜱㥥晢〴搸〳㝢㙥ㅢ挴昰〹㔸㥦㔲㠹昱摣㜶愴㝣㍣昷ㄹ㜸慣捦挹挸㘳攴㍥っ㕦㤰㘱ㅢㄹ㜸戲㕣㍣户ㅤ戹㤸攷㕡戶昷昳摣㑥昰挰㜳㍣㕤㙥㤴㍡㍣户㡢㑡㜷㔳改捦㘰㜰㝢㡥挷扦㙤捦㝤〹㤶㠳昳ㅣ㑦㡢㡢攷扥愲㔶ㅥㅢ㡦昳摣㌷挰ㅥ搸㜳㍣㕥㡥て㡥敥㔰㠹昱ㅣ捦㤸㥢㍡㄰愹㤷㜲摦㠱挷晡㥥㡣㍣㝦敥挳昰〳ㄹ㝥㈴〳㡦愴㡢攷㝥㐲捥攱㌹摦愵摣ㅥ昰挰㜳ち㥢㡤㐶愹挳㜳㝢愹昴ㄷ㉡つ㠱㈱敡戹攰㍥愰ㄲ㜴攱㙡㘰戴摤昹㉢㤹づ慡ぢ昳散戹戸昳㌷ㄶ㔵〳戹㌸㜷晥〱散㠱摤挹挳敡㜴㤸昵㈷㤵ㄸ㜷昲挴扡愹ㄸ㜰挶㥤㝦㠱挷摡㑦挶㈳晣ㄹ戸昷㘰㜱㉢㔸昱㠰扢戸ㄳ摢㝥づ㜷戶㙡攱搷㄰昱㉤㐹㜴㈷て戹㥢㔲ㅤ敥㑣愵搲㈰㤵搶〷㠳㘳ㅡ攳戱㜳搸㉣晢つ晣㜶㙤㑥㘳つ挰㤲㜸ㅡぢ㘹慥㠶攰㍡攸㘹㡣攷摥敤㘹慣㉡挴㘳搳㔸㜵慤慣ㄱ攸㥣挶昰㘴ち㡦愷㜶㘶摢㑢戹ㅦ戲㥢㡤扢晡挸㉤攵㜸愴慢ㅦ㔲㥤〴㍥㠹戱ㅣ㔵愷攵㥥㘹㡣㈷攷㈵愴改搰慤ㅡ㈳㘷㠷搴㉥搵慡〹散㠱㐳㝡ち挴㈴愴㐷㤰ㅤ㠶昱㑦㌵〳搶㌸ㄷ㜹ㄳ搲㕡攰戱㡥㘴㘹㍣㠷敦挳㔰㥢っ㐷㤱㈱ㄳっ㔴㙣搵㐱㉥㍡㡤昱昰扤ㄱ㍢㑤昴㔶〱戴㡥愶㔸㕤㡡昱愰扣㈳㘸挷〲〷㉤ㄲ戴攳㤰㘶搰㍡㠰㈵㜱搰敡㘹㉥㥥戳㍦攸愰昱㍣扥ㅤ戴攳㈱ㅥぢ㕡㝤慤散㑣搰ㄹ㌴晢㔱换㕦搹てㅥ㍦昳慢〱て愶㜵㥡㌴户㐷挷ㄳ敡挵搶摦㥤挰㘷〷㡤㐷攸愵晥㉤昰㥦昳挹㘲㘷戰㐸搰ㅡ㐲户敡㠲㕣㕣搰ㅡ〱㝢攰愰攵㐰㑣㠲㤶㐱㜶㤴㈰㐱敢づ慣㜱㉥㑢搷挳摡㐹攰戱㑥㘶㘹㝣㍦挰㠷愱㌱ㄹ㥡㤰愱㈷ㄸ㈴㘸愷㈰ㄷつㅡ㕦ち㌰㘲㔸㘶㐱慦〴慤㈹挵㥡㔱㡣〷昸ㅤ㐱换〴捥〴敤㌴愴ㄹ戴㈱㘰㐹ㅣ戴收㥡㡢攷晦て㍡㘸㝣㑦挰づ㕡ㄶ挴㘳㐱㙢愹㤵昱ㄵ㠲㔸搰㘲㡦㠳户摥昹晣戱戵㜶挴ㅥ〷昳㕤〲㍢㘸昳㘱户搴摦ㅤ戴ぢ挰㈲㐱㙢つ摤㡡慦ㅣ挴〵慤㉤戰〷づ摡㜰㠸㐹搰摡㤱ㅤ〵㐹搰㐶〲㙢㥣换搲㜵搰摡㠳挷㍡㥤愵攵晡㌳㜴㈰挳ㄹ㘴ㄸ〵〶〹㕡㐷攴愲㐱㡢㌸挴ㅣ㐱㍢㤳㘲搹ㄴ㉢〱挳㔳㉣㔱づ攷㜵〲㉡挱㙣挳㔷っ挴㍦挱捥㘴㍡愸搹㠶㙦㈴㠸挳扡戰愸㌲攴攲㘶㥢ㅣ㘰て散㌰扥挲㈰づ敢㐶㈵㜶㈵〳㙡㈲戰挶㘱㐴㙡㠷㜵〷㡦搵㠳㡣㝣挷挱㠷愱㈷ㄹ㝡㤱㠱慦㍤挸㙣搳ㅢ戹搸攴摤捡㜷搹搳〷㍣㤸㙤晥攳㔰敡㤸㙤晡㔲改搹㔴㝡㌹ㄸㅣ㝤愰㍦挵昴挰㌵〰㘹昶㠱㤹㘰㐹摣〷〶㙡慥㔹攰㍡攸㍥挰户㈱散㍥㌰〸攲戱㍥㌰㐴㉢扢〲㜴扦搹㘶昲愷㕢㉢摥晦㈰㌶摢㕣〵㍥扢て㉣㠷摤戴摣㌳摢昰㝤ち〹改㔰攸㔶㔷㈳ㄷ搷〷捥〳昶挰㈱扤〶㘲ㄲ搲昳挹㡥㠲愴て昰つっㄳ㌱㤶慥㐳㝡〱㜸慣ぢ㔹ㅡ摦捥昰㘱ㄸ㐶㠶攱㘴戸ㅥっ㔴㙣㡤㐰㉥摡〷ㄶ㌸挴㜲㐵慦っ㕣㈳㈹㤶㑢㌱扥㍥攱〸㕡ㅥ㜰㈶㘸昹㐸㌳㘸㝣戹㈲㜱搰㈲㥡㙢㌹戸づ㍡㘸㉢挰㙣〷慤〰攲戱愰㡤搱捡㔶㠲捥愰挹ち攱㥤㜰㈷㝢戶㌹扡搳昶㈵慤愷昷摣ㄲ㥢㙤㔶㠳捦づ摡㕡㜰㑢晤摤〳搷ㅡ戰㐸搰挶㐲户㕡㡢㕣㕣搰㡡㠰㍤㜰搰搶㐳㑣㠲㔶㑣㜶ㄴ㈴㐱扢つ㔸㥦㤸㤴㠰挷㉡㘵㘹㝣㙢挴㠷㘱㍣ㄹ㈶㤰攱づ㌰㐸搰捡㤰㡢〶㡤慦㡡ㄸ㌱挷挰㔵㑥戱ち㡡昱戵づ㐷搰㈶〱㘷㠲㌶ㄹ㘹〶㡤㉦㝤㈴づ摡ㄴ捤挵户㐲づ㍡㘸㕢挰㙣〷㙤㉡挴㘳㐱晢㡦㔶挶ㄷ㑢ㄸ㌴㜳搹㥢㡦㡦㘷户㙥扣昰摤㥦㤶敤㡥慥敢昸㠶㠹ㅤ戴㍢㠴ㄵ㡥㜵〷㡤敦㥦㐸搰晥ぢ摤敡㜱攴攲㠲㜶㈹戰〷づ摡㤳㄰㤳愰㑤㈳㍢㡡㤲愰㙤〵搶㌸㤷挵敢㥥㌶ㅤ㍣搶㘵㉣敤㈹㝦㠶ㄹ㘴戸㥣っ㑦㠳㐱㠲㌶ㄳ戹㘸搰昸ち㡢搱换敡攸㈵挲㉣㡡捤愶搸敢㘰㜸㡡㈵㜲戶搱昷搳㝣挷㐴㕣ㄱ扣〲㉣〷㌷戱扣〵ㄹ昱捤㤵搴捡㜷㔳攲㈶㤶㌹挰ㅥ搸㌷㝣㠷㐵㝣㜳㌵㤵搸昵挱搷挰〰㙢敡㐰㑢戵㙦收㠲挷扡㠶㡣㝣挹挵㠷㘱ㅥㄹ慥㈵挳〷㘰㤰㠹攵㍡攴㘲ㄳ㑢㑢摦晤㤲昹攰挱挴挲㜷㕦㡣㔲挷挴㜲〳㤵㉥愰搲㕤㘰㜰㌴昷㠵ㄴ搳ㄳ换㈲愴搹摣昹ㄶ㑢攲收扥㔸㜳㝤〹慥㠳㙥敥㝣ㅤ挶㙥敥㑢㈰ㅥ㙢敥㌷㙢㘵㕦㠳捥收㝥摥㐵㥦扤戲扦㐷戸搳慦㝢换摥㥣㔵慦㜶愷㈷㜲㡥昸散昸㘹㕦㐵㥦挶㝤ぢ㍥扢戹昳つㄶ㕡敥㘹敥㝣愱㐶㐲扡ㄴ扡ㄵ摦慣㠹㙢敥换㠱㍤㜰㐸㝦㠴㤸㠴㜴〵搹㔱㤰㌴㜷扥㠲㘳㥣换搲㜵㐸㔷㠲挷㕡挵搲昶昸㌳慣㈶挳ㅡ㌲昰㠵ㅤ㉡戶搶㈲ㄷ㙤敥㝣㈷挷攸ㅤ㈰㝡慢〰㕡敢㈸戶㥥㘲㐹戸敤㜵㌷昷ㄴ攰散收㝥㉢㔸づ慥戹愷㐲㐶㝣㜳ㅢ戵〶㤱㡢㙢敥㜷〰㝢㘰摦愴㐱㑣㝣㜳㈷㤵搸昵〹㈸ぢ㔸㔳〷攰㡣㙦㌶㠰挷扡㡢㡣㈱㝦㠶扢挹戰㤱っ㔵挱㈰捤晤ㅥ攴愲捤扤ㄷ㝥㘱挷攷搰敤㝤攰㐱㜳㑦㜷㈸㜵㌴昷㑤㔴㝡㍦㤵ㅥ〳〶㌱昶〱收㈰㠳㝣㈰戵ㅥ愰晢っ戲攷㝣戸㤴㔰挰㤳攲㠳㉡愶ㄶ攱㜴㍥㤳㍣㤳㙣愷㜸晡〱挷〲㠱挳㐹改搲戲ㄴ㥣㝤㜴㝦〳㕦㔴㜶㉢ち慤㝡愴敢㕢㤵㐵㡣㤴㘳㘱㑤㙡捦摦扤摦ㅣㅣ㤵愷攱戱慦㔸愵っ慦攰㐳㌰昱挸扥㠵㜹㘵愵攵愵〵ㄵ昵〷攱戵㤳晡晣㤶敡〲ㅣ〹敡㥣摡ㅤㅡ㝤换㠴㔴㈰愵㠴扦摡㌴㠹摦摡ㅡㅡ㔷㔲㍡戹㐴慣㐹㉤攷㤷㜵㡢扦慡㔴㘱㌱㍣㈸㈴搷㠹㜰㕥昸㜸ㄸ㑡㘱㙢ぢ㘰昵攴昰〹㜴㈶慥㜰㝤㤳攰㌱㙦挱㌴搴㠹搴っ㈴づ昶摣㌵㜵慢㔱㉡㑦攵慢㐸㑡㤵㉡㥥昳愳㥥昳摡搱敦搴つ〶㜹㕣㍢㌵〷㔵㜶ㅦ㍡昵ㄷ㡡昷㈸㠵㘹戰昵〸㑣戰ㅥ〵〸㠵㑦〲㠲〶〵ㅦ〳㍣愲㙢㤷ㄱ昸愶㔷攷昷挹〶ㅦ〷扥ㅡ昰㜲㈶㙡㈰扥㑢㍢昸〴㌰㌵㠱㠹晦愵慣攰㤳㐰搷〰摡昱摥㑡昸㘴慤㕤扥㘹换㙡挸戲㥦〲㥢搵〰㈹㜵ち㠸ㄲ㠴㘷㠰㘲㠲戶㈹㥥攱㘶挳㔵敤㔰㑢㌶ㄷ㈰戱挵〲ㄶ㠶㕢戵〱㠶㈱㡦て搹愹㄰㈰㠷昵〲㈰㐲㤶㐹㔵戸挲愷㤹㐴㜳㤳挸搲〹挵ㄳ搸っ㥢㙡〵㜵㜴㈹〹搶㑢㔰㘰扤っ㄰ち户〶㐲㤴搲㌵ㄶ晤㘰戱敡ㄶ㉢ㅡ㙥㘳㠸敦㔲慡〹挱㕢㈴㌶㐶㉡㤵愷㜴摤〱㜲扣㈲攳㌸ㄵ捣ㄱ㌰散㌸慡㉤愱慥㔹㌰㘰㘲㙥ㄱ㝥㝤慣ㅦ捥ぢ㔶㄰昵㙦㌸㘵㤶㘲㥦摡㍣㘰㉢㤷㉡㕣㌰㡣㡤捤敤㠳昸㐶慡敢㈶摦ㄶ晤昷捥慣㠵㔲㥢㈰㙥〷㔷㡡㝦㔷〸㔹敦㈲㙡㕣づ戴㐷捣愴㌵扥〷㠴戹搴改㝥搸搴づ挰ㅥ晣㠱㐸㙡慤ㄵ㝢捦㠴㙦ㄴ㌵㉤攲敦ㅣ晡扤愰ㄲ晦〲搷晢戰㐵㜵㌴㌶㝣㠰ㅣ㘷㔶㤹㕤戳つ昶㐳昲〰㡢㝣㐰昱㡣㥤昴㥥ㄳ攱ㄸ搳㝢㠲ㅦ㠳㈵攱〸慡ㅡ㠰搵摢愵扡㐰㔳ㅡ㔴㕡㥦㐲搸晡㡣攰㜳㠲㉦〸戶〱愰㥢㜵㘵㤹戸挲㌹㈶搱捤㈴扡敢㐴㝡て㈴搸㔹㌹㙦晤愳㔷戸㈷㌴戳ㄴ㜷搷散㘵昰㝣㔶㙡敤愶扤㤹㐸愹戳㠰㤷〸㝦〵㔴搴㘳㝤㠱ㄵ㡦ㅤ改昰㔸㙣扣㌹挲搷㌹㘷㐳〸㑡昰㕥戳敤㠸㝥㕡㜵昰㝢攴㌳扡㜶改㍡㜰㐴㡢慣扣慣昶愳ち㕡户㙡㤳㤷搵慡㑤换ㄶ愳摡戴㙤㤱ㄵ㘹㔵㤰㤷摢扥㑤㐱晢搶戹攱晥挶㥣ㅦ㈰ㄳㅥ㘰㜲㍦㌲㌷搰攴㐸㔳㐳㤰㤳㤱慡ㅡ㡣㠹㡥㔴㝢㐰戲昶〲㠴挲攷㠰〱〹扣㠴㑦㥣㙢愴ㅡ㙡㠸㌲㔲昱扢㘴慣㍦挹搶㥡㍥㌹て㐴㡥㔶搸㘸㠱㙥昶㈶㘴㜰摥㥤㉢㐱昶㡡昳㤱ㄵ㥦挵昵㡡ぢ㝣戱ㄷ〲换㥥㘱㈵㐱㔸つ㌷㍣挹挸㐵㕢敤㐸㠳㑤㈱て㡡㐲ㅥ㤳㈱愰挴攰昷摦㘲慤搶㘲慢㤵㌱晦㔷㘰扤つ㌴て㐲搲㐰搳愰捡攲慦㝥㕡㈱㠲慡〴搵〰搰㐰昳愹ㅥ㔷㌸㘲ㄲ〵㈶㌱㕡㈷搲挷㈰㜱㜸ㅡ㘸㈱㌴戳ㄴ㜷㐴挶ㅡ晣ㄹ㈴搶愴扤ㅤ㤰㔲挵挰㡢戳㙢〱ㄵ㜵㑥㈹戰攲㥣慦㥤捥㠹㑥㠸㕦晡㍡㘷㍣㠴愴㐵搴戱ㅤ㌱〱㜹㕥攱㌲㤳㈸㌷〹ㅥ㕡攳愵㈶㈳㈱捤㙣ㄷ㔴㐶㥢㔹㕤㥡㜷っ㐰㈸㍣〵っ愲㔴㥡㤹捣㠵搲搶㘴㐲㥣㙡㠸搲捣敡㔳慡㉢戴㕡㕤愸晡㘲㄰愵㘶㈷〲捦㠴晣㕤〲慣搴散㐳摦㥡扤敦㕢戳㑢㑤㌹㈷㐳ㄵ㐲㍣㑤慢づ㌶㐶摥敥㝡戹㙤搱改㥡户捥㡦攴㐶㈲慤摡㘴戵捣㙤㤳搵扡㈰扦㔵换昶慤㈳敤㕢戵㙥搹㍥㉣㈷捦㘸㕣ㄳ挸㠴㉦㌳挶㥤挲摣っ㤳㈳㑤捤㐲㑥㝣昲愶搳㈷愷㠲㘴㘵〲㠴挲戳挱㤰搰㈷㔷ㄸ愲昸愴ㄵ愵㝡戳搸㕥昴挰ㅣ㔳㔰㕢ㄶ〴っ昲〱㌵ㄷ㔰㝣昲慣慦㑦㥥昶昵挹㌵愶㥣づ㔰〵㥦捣愳㉡㕣攱㙢㑤攲㍡㤳戸㕥㈷搴〲㈴愴㘶㕢㥤㌵敢㐸ㅢ捦〴〸㠵㙦〴㐳慣㘶ㄲ攸搸昲㘷愱㈱㑡捤㜸㌷㘷㜵愳㈸扦ㄸ㔳㉤〶搱ㅥ㔴ㅥ㠲敥搸愰搲㤳㝡㌱愸㉣〱㕤㕡㐳㉦㈰捣愵㙥昲挵摥っ慣っ㉡扤挱慢㤶ㅡ㥥戳㤰㡢づ㉡换つ戶て㜹愰㄰昹㠰㕡〹㈸㥥扣搷攱挹攰搹㘰㐹㍣ㄵ㙥昴㜵敦㉡㘸㤲㤱愶㍦㠴慤〱〴〳〹〶ㄱっ〶㠰换㔷戳㑣㕣攱㌵㈶戱搶㈴搶改㐴晡㝡㈴づ捦㐸㜳㉢㌴戳㤴攰㄰㔸攳㕡㠴〷捦〱㉥㝥〵㍦ㄴㄸ敦ち㍥㝣㥢搶㘲昱摢㍤攵㐷つ慤昳挱愹敥〴㕥攲㜵〱㜳愰戱㈸㜵ㄷ愰昸㜷戵挳扦戱㠹㜳愵慦㉢敦㠶㤰㌴慡ㄱ㔰〵户㙤愴㉡㕣攱㝢㑣㠲挷戴〴挳愳㕡扣搴〳㐸㐸㑢㕤づ㤵搱㜱㈹ㄷち慣㔱〰愱昰㠳㘰㐸搸㔲ㅦ㌲㐴㘹愹挳愱搰㉡愴攸㌰慡摥〲愲摤㔲ㄷ㐰㜷慣愵ㄶ㔱㉦㕡敡挳愰㝢㕢敡㈳扥搸㐷㠱㤵㤶捡㥦愹㔶㡦ㅢ㥥㔲攴愲㉤昵㐹㠳ㅤ㑦ㅥ㔸㠰㝣㐰㙤〵ㄴ㑦捥㜳㝡㤲㉤㔵愶扦戹扥㥥㝣ち㐲搲㈸㉢挰㘷㑤㈴㤸㐴㌰㤹㘰ち〰扣晢㌴搵攳ち㍦㘳ㄲ捦㥡挴㜳㍡㤱晥㍣ㄲ㠷愷㔱扥〰捤㉣挵㘲愳戴搸ち㉤㌶扣㌰㑦㕥〹㍥㡦挴㝣㠲㑢㠰㔷慦〰㈹捥扥㤴㌹愰挹愴㕥〳ㄴ攷㑣㜳㍡㈷㍡晤㕤攲敢㥣搷㈱㈴㉤㘲〶㔴挱ㄱ㍣ㄸ挵㉢捣挳㔱㤲㜸换㈴摥搶〹昵ㅥㄲ搲捣㉥㠶捡㘸㌳㥢〹〵搶㉣㠰㔰昸㝤㌰㈴㙣㘶ㅦㄸ愲㌴㌳ㅥ㌶戳收㔲㜴㉣㔲敡㈳㄰愵㘶昳㠰㡡搶散ㄳ㘰愵㘶攳㝤㙢㔶攲㕢戳㑦㑤㌹昳愱ち㌵攳挱㈵㕥攱捦㑤攲ぢ㤳搸愶ㄳ㙡㈷ㄲ㔲戳㈲㘷捤ㄶ搰扣ㅢ〱㐲攱㕤㘰㐸㔸戳摤㠶㈸㌵㉢㐳㔹搶㉤ㄴ㥤㠰㤴晡ち㐴愹搹㌲愰㤸㤰扦㙦㠰㤵㥡㡤昴慤搹㜰摦㥡昱戰㤱ㄸ戱ち慡㔰戳敦戴敡攰㙡攴敤㠹扤㕤敢扣扣晣搶㙤ち摡戶㙤ㄳ㘹搵扣㑤㝥扢㠲㤶㙤㐶㐵摡㌴㙦㥢㤵摢㙡㔴㝥愴㔵昸㝢㘳捥ㅡ挸㠴㝦㌰戹戵捣晤㘸㜲愴愹㍤挸㠹㑦捥㜵晡攴㔶㤰慣摢〰㐲攱扤㘰㐸攸㤳㕦っ㔱㝣㌲㤵㍥搹㐸搱㈹昴挰㙦愶愰㝢㔹㤰昱挹ㅦ挰㡡㑦晡昸晡愴户慦㑦晥㌴攵㍣〰㔵昰挹㕦挸昳ち换㌲㥤〹戱㤱〹㐵㘳㜱昱愷挹敤㥡昵㜴搶散㈱㥡户ㄹ㈰ㄴ㑥〵㐳挲㥡〵つ㔱㙡㌶つち慤㈷㈸㝡㈹㔵愷㠱㘸て㤷ㅤ愱㍢㌶㕣㙥愵㕥っ㤷ㄶ攸搲ㅡ攲敥ㄶ㐲扥搸慡挰捡㜰昹㌴㠴㔵㜵挳昳っ㜲搱攱㌲摤㘰㥦㈵て㉣㘰昵㔵㑤㘰挵㤳㙤㥤㥥㡣摥㉤戴昶昵攴ㄱ㄰㤲攱昲㐵愸戲㕥㈲㜸㤹攰ㄵ㠲㔷〱攰摤㕡攰攱ㄵ收㘱ㅤ㐹搴㌶〹㥥捥攱㤵㕥〷㠹挳㌳㕣ㅥつ捤慣㥦晢㙥愱慥挱捦㈲昱㉤摡㍢ㄳ㈹㜵㉣昰㜶㌰㥡挴〵攳㕤㜰㌰ㄸ挷㠱敥つ㐶㍤㕦散昱挰㑡㌰摥㠷戰慡㙦㜸㍥㐰㉥ㅡ㡣㠶〶晢㈱㜹㘰㠱〴愳ㄱ戰ㄲ㡣ㄳ㝤㠳搱挰㌷ㄸㄹ㄰㤲㘰㝣ち㔵搶㘷〴㥦ㄳ㝣㐱戰つ〰挱㌸〹㍣扣挲㈷㥢㐴㘳㤳㘸愲ㄳ改愷㈰㜱㜸㠲搱ㄴ㥡晤㠲搱捣攰慦㠶㘹搶㙥摡㍢〷㈹㤵〹扣ㅤ㡣摡㜱挱昸ㅡㅣっ挶㘹愰㝢㠳搱摣ㄷ㥢〵慣〴攳㕢〸慢㤶㠶攷㍢攴愲挱㘸㙤戰摦㤳〷ㄶ㐸㌰摡〲㉢挱㐸昷つ㐶㜵摦㘰戴㠳㤰〴攳㘷愸戲昶㄰散㈵昸㠵㘰ㅦ〰㠲搱ㅥ㍣扣挲㍣㕣㈳㠹づ㈶㜱㠶㑥愴㜷㐴攲昰〴攳㑣㘸昶ぢ㐶戶挱㕦て㤳慣㍦㘹敦㜵㐸愹㉥挰㡢戳昷〳ㄵ㜵㑥づ戰攲㥣㠰搳㌹搱㠵挴㕦扦晡㍤㘴攸〶㈱㝣〲㔶㌲㥥㕦挱ㄱ摤戵敡㘰ち昲昶愴ㄴ㘹ㅢ㘹搹㍣扦㘵换晣慣ㄶ敤㕢攵戵㙥㍦㉡慦㕤㝥㥢㔱㙤㈲敤㐶ㄵ戴㡦㌴捦㙢ㅥ敥愱㘵慣㔴挸㠴㝢㥡㕣㤰戹㕥㈶㐷㥡敡㠳㥣㑣㑡晢㘰㑣㜴〹㘲㠱㘴㠵〰㐲攱扥㘰挰挷晦㐱捦搹㠶㈸㐳昷㘲戲搵愴攸㈲晡愴㍦㠸㜶〳晤〶扡㘳㐳昷㤱搴㡢〶㍡〰㜴㙦〳ㅤ攸㡢ㅤ〴慣㌴搰愳㈰慣㠶ㄸ㥥㍡挸㐵ㅢ攸㔰㠳㍤㥡㍣戰㐰ㅡ攸㜹挰㑡っ㜶挲〸昳㜸㌲昶愰㘷扢㙦っ㜸敡㐵ㅡ攸㜱㔰㘵搵㈳㌸㥥攰〴㠲晡〰㠸换〵攰攱ㄵ扥搰㈴㠶㤹挴㜰㥤㐸ㅦ㠱挴攱㘹愰㈳愱搹慦㠱收ㅡ晣㌲㤸㘶㘵搰摥愵㐸㈹ㅥ㤹戱㠳昱㕥㕣㌰ㅡ㠳㠳挱挸〷摤ㅢ㡣㠸㉦戶〰㔸〹挶㈹㄰㔶㘳っ㑦㔳攴愲挱ㄸ㙢戰捤挸〳ぢ㈴ㄸ㐵挰㑡㌰摥昰つ挶㙢扥挱㈸㠶㤰〴愳㌹㔴㔹㔹〴㉤〸㕡ㄲ戴〲㐰㌰㑡挰挳㉢㕣㙡ㄲ攳㑤㘲㠲㑥愴㤷㈱㜱㜸㠲㔱づ捤㝥挱攰㌱ㄸ挱慦㠱㘹㔶㝢摡扢ㅡ㈹挵愳㌰㜶㌰㥥㡡ぢ挶ㄹ攰㘰㌰㈶㠳敥つ挶ㄴ㕦散㔴㘰㈵ㄸ㘷㐲㔸晤挷昰㘴㈳ㄷつ挶㝦つ戶ㄳ㜹㘰㠱〴攳㔲㘰㈵ㄸ㡦昹〶攳ㄱ摦㘰㑣㠳㤰〴㈳〷慡慣㙥〴摤〹㝡㄰昴〴㐰㌰愶㠳㠷㔷昸㌲㤳攰戱ㄴ挱㕣慥ㄳ改㌳㤱㌸㍣挱㤸〵捤㝥挱㤸㙤昰户挳ㄲ慢㉦敤扤つ㈹㜵㈵昰攲散㝥㐰㐵㥤㌳〷㔸㜱捥摤㑥攷㐴㠷敥つ扥捥戹ㅡ㐲昸攰㌱㡤敤㠸戹捣攰ち㕦㘳ㄲ昳㑣攲㕡㥤㔰昳㤱㤰〱昸づ愸㡣づ挰㐳㘸摥㌹〰愱㌰㑦㤸㤰搹昷㐹晢〲㐳㤴〱昸ㅥ戲つ愳攸㐶愴搴㐲㄰敤㘶戶〲扡㘳〳昰㐸敡㐵㌳㕢〴扡户㤹㉤昶挵昲㜴㠹㌴戳㔱㄰㔶㌷ㅢ㥥㍣攴愲捤㙣愹挱收㤳〷ㄶ㐸㌳㕢づ慣㜸昲㈶愷㈷㍦〶㔶ㅥ㌵㉣昶昵攴ち㤰愵㤹㡤㠱㉡慢㤰㘰㉣挱㌸㠲㈲〰㌴戳㤵愲〲摥攵〹ㄱ㕥攱搵㈶戱㐶㈷搲搷㈲㜱㜸㥡搹㍡㘸昶㙢㘶敢つ晥㐱㔸㘴㑤愰扤晣㉡㕢㜵ㅢ昰攲散㜲愰愲捥戹〳㔸㜱捥搵㑥攷㐴㥢搹㔵扥捥戹ㄳ㐲昸攰挱㡢敤㠸つ捣攰ち摦㘵ㄲ㜷㥢挴㐶㥤㔰㍣搶㈱捤散ち愸㡣㌶戳愹㌴敦㈲㠰㔰㜸ㄳㄸ挸散摢捣㜸攲㐳㠸搲捣ㅥ㈳摢㜴㡡㍥捡㔲ㅦ㌰挴ㄹ㘲㑥敡ㄶ攴㍢㈴晥㠲㉡挷㘶㝤㔳㝣㡦㑢摣捦㜵㜷挳捦㙦㑦㘵㝢㑡挶户敢搹摦㐹㤷㤲㜴晡摦搳挵㑤攱㝡㔰挵扦搴㡢㔱敢晦㠳ㅥ挶㉢㜶㑣㠴ㅡ㑦挰㥦㌵ㄳㄵ㑥㝦〴搵挵愲捦扤摢昸㝤㌶㜰扣㍡〹っ愴改晦挳㥤搲ㅦ㌵ㄲ挳㔴㠳敢㍢愷㝥㝡愹晢㥢㠶㝦扢㘴散挳ㄵ昳慢㜵㕡㄰戹㈲㙦搸㠷㙦㘷慢愷㈰㤱〱㍤敥㕦㝣㥤㡣㙡扤㡦㕦戱昳㝣㜱敥㈴㑤㜰晦攴㙤昸ㄹ㘸挲〷昷㄰ㄲ㉣昵〲㌲っ㤸慡㠰〴扤㈴ㄵ㥢换㡡扤〴昴愱㔵散㘵㈳㤱愸㘲扤㙥㤹㜶搲㤳戳摥挹㉥愹戳攴慢㔶慦慦捣㔶㙦㐱挲慦㘲愵㠹㉡㔶愲〹敥㥦戲㔵敦戲ㄲ慣搸㝣搸捥㡥挹扦昰㝢挰昲㔲戲慤㡤㠴ㄵ挵㈰ㄳ晥〰㘴㜲㔸ぢ㈰㘴摤㐸㤷㈴㠵㍦㌴挸㠵捣㈷慢㑦㤱ㄷㄷ㡤搱㉥攲㌹㠳㌴㥣㡦晣捣㄰㐶㙢㐲つㄲ㈰挴㙢摦㝥昵戹愱ㄷ㘸㍡扦㥡换㐱攷扥戶㈸㡥㘸晡戱昱昴㙤㠶㥥慦改ㄲ㥢㕢㔰㠰摡つ㔲捣㙦㘹愸戸晤换㜲㈳挰改摢㈰㠶㙢㠲晢㜷〷挳㕦㐱ㄳ㍥㌸㘷㘷搷昶㍢㔳攸㠵捥㐲搷㠰㤸晡〳㐸扥摦㠸㘴ㅦ换ㄹ㠴㉦搰㡣攰挷㔷摢㘶㜶㥢㤲ㄷ㈹敡㡡㙦㥦挲攱ㅤ扡愳㜶㜱慦㜲㈴昱㡢㥣㠳㑢㍢换㜷㈲昱戴㔷㑤㜳扥愷愹昹扤昴㡣ㄸ挶㝣攱㤸ㄱ敢㔷ㄶ㤵挳敦㡦攳㜰ㄵ〸㑤昹敢敡戵㘳㌹挷户㔷ㅥㅢ挳攲㝢收昰敤㔷㤱㝣愳戱ㅣ㐷㕢㔳㤲㤲㍤㍦㙤㈹愷㘵㜲㑡㡢昱㉢挵㤹晣扡㑡㙡㉢㉢㉤敡㤵㑦慦ㅦ敢昳摤㥤㕤ち㉢攴攸挴㜱愰㉢敢㝢㌸㈷戸づ戵つ㜷戴㝦愳扡㝦晦扥つㅡ昵㘸搴慥㑤敡戹昰愴晢㝢㠰ㄲ㤶ㄶ㍦搴戰㙣㌶攴㤰㜵㉢㔴㉢敥搴㔳ㅢ㔱改㝢㤰㌹戴晥挹慤㝢㤱㐸搴㍦摢扣搴攱散搷慥晢㌶扢㑦摢㉢㍢㡦摣扥㍣㕢晤〹㠹㔸㍢㡢㝤㘳昷㈰摤㥣㍣〳捦㐰㑤昰晣扣㈳ぢ㤶晥㜹ㄷ㉡㘲晡愷㤲㝤㝢㔴㈶摡㉤愵搷㈶㠳ㄷ〵㘳ㄹ〳㕥敢ㅥ〰㜴㑢㙥摦ぢ昲㕥收㤳ㄵ昷攰愵昷昴㐱㤱ㅣ戹㑣户戴っ攱㉣㑤㜰㜵㑢㙥搹㡢㘰㙦㑤㜷㜵㑢敥收ぢ扤㤷愶扢扡㘵㌵㐳敦愹改搲㉤ㅦ㠲㔵㡡ㅢ敢ㄹ㌴晣㙤㠲㔸户散ち㑥摦㙥搹㐵ㄳ摣㍦昸ㄸ收㝥扣搴昶㌱扢戶㜵㑣愱㥤㥣㠵㍥〱㘲㍡户换昱㌹㠴〹㠸㝢敢㈲㤱愸ㅤ搸㉦㍢㔶敦戴愱挷㘷ㄷㅤ戹攱㥤㙣㔵ㅦ散ㄹ搱㡡挵摡㐱㠷㐴ㄵ㍢㕤ㄳ摣㍦攴ㄸ㍥ㄱ㥡愴㘲捦搸ㄵ攳㥥扡㜸扢㥤戳㘲捦搱㥢㑤㐰攲㤸愳㉣㙥戴〷㕦〰捥搵戹㕡戵㔱慤㈰㘶扡㐴挸㝡㠹㜲摣㔴㌷愸㜴㙥㥣攳㜳〸摥挹㌴ㄲ㠹扣搳扢㕡㔲搳搹㐷搵散㌴㔰㕥昸搸㤶慤戸捤㥥攱攳㥤搳ㄲ㜹㈷㔳ㄳ摣扦昲ㄸ㙥ぢ㑤攲㥤㌷㙣敦㜰㜷㕤扣搳捣改㥤户㐰㑣攷扥㌹㍥㠷㔰㌱㙥戲㡢㐴愲㡡攱摣㌴慥㍦戲敤㜷㕥㥦挹㔶摣㘰捦昰愹搸挹㠹㉡㜶㤲㈶㜸㝥扤㤱ㅢ昱搲晤㍦㠰敤愶晢㠷㝢搱ㅣ㕣㑡戶摡㤱戰っ㠶㡢挰㌰户摣挵ㅢㅦ㐱挸晡㤸㉥㐹ち昷㌱挸㑦㤸㑦㔶摣㈱ㄷㄷ搵搷㉥㌲攳〰㜷捤㠵㜰㠲㈶戸挶〱㙥愸ぢ晤㜸㑤㜷㡤〳摣㙢ㄷ㝡㍤㑤㜷㡤〳摣㠶ㄷ晡㜱㥡㉥攳挰㜶㔸愵戸㠷㥤挱敡戸挶㠱㍡攰昴ㅤ〷㡥搲〴昷て㍢㠶戹晦㉤㉥昸捡慥㉤㌷戱愵搰㈳㥤㠵㝥〳㘲㝡㉥㐸昸ㅣ㐲㠳攰㕥戶㐸㈴㙡㄰愹慢慥㍦㕤昵晤㌶㍢攵戸㉥ぢ㤶㜴㝣㌰㕢ㄵ㠲㍤㈳㕡戱搸㌸㤰㥥愸㘲㌵㌴挱昳㠳㡤㐵搰㈴つ攲㈷搸㙥ㅡ㠴㉡㌱搸戸㜶挰つ㙤㜱挲ㅥ昰㕡㝢改㠹愴㌰昷戳〵昹ぢ昳挹㡡㥢搲攲㤹㌴敤ㄹ搳づ㈶ㅡ㐲ㄵ㑤㜰戵〳敥㘱㡢㘰㔰搳㕤敤㘰戲愱愷㙡扡慢ㅤ㜰攷㕢攴㔳㌴㕤摡挱㥦戰㑡㜱㤳㌹㈳敡慥搸㝣戰㝦㕦㠲㜶昰㤷㈶戸㝦挲㌱捣つ㙡愹㙤㌲捥敦愲戶㌳㑣愱㝦㐰㈲扡㙥㑦〵㌱㥤晢挷昸ㅣ㐲㍢攰㘶戳㐸㈴㙡〷㈷㝥昰㉢㙥㐹㕥捣摥摤㌳㜳㝦㠳㍦㙦捣㔶摣㘸捥㠸㔶㉣搶づ㝥㐹㔴戱扤㥡攰晥㘹挶㌰昷愷愵㘲㔵敤㡡㜱㤳㔹扣昹戳戳㘲搵㔹㌱㙥ㅦ攳㜳〸ㄵ攳㕥戳㐸㈴慡㤸㍤攲愵㜴戲摦〲㝢㌵㕢㜱㥦㌹挳愷㘲摦㈵慡搸户㥡攰晥挹挵㌰户愷愵㘲戵散㡡慤㐲㕥㉡昶戵戳㘲戵㐱㔴摣ㅥ戶㈷㍡㙥㍣〷敢〰攷㥡攸㕡戶㔱扢㈰㘶㘶戵㤰㔵㤷㜲摣㘴㌶愸昴㕢㤱挱攷㄰扣挳㕤㘷㤱㐸攴㥤ㄷ挲捦㙣㝥㜰敥搳㝡㍥㔸㤷慤戸攳㥣攱攳㥤㉦ㄲ㜹攷㜳㑤㜰晦ㅥ㘳㤸ㅢ搵攲㥤ㄳ㙣敦㍣㠰扣㜸攷㔳愷㜷ㅡ㠰㤸捥㝤㘴㝣づ愱㘲摣㜴ㄶ㠹㐴ㄵ扢攷㤶敦搶㍤㝤㔶㜲愷㝡捦㙤捦㕥晤挹换搹敡〹戰㘷昸㔴散㠳㐴ㄵ㝢㕦ㄳ㍣扦戳挸㡤㘹ㄹ搷㑥㠶敤搱㜱㑤㜶㥣愹摦摣㝥捡晣挶㥤㘷㜱㐲ㄳ昰㕡愷搰ㄳ㐹㘱㙥㍣ぢ戲㈹昳挹敡㐵攴挵㌳㙦㙡捦㤸㜱㡤㍢捡㐲㜸㐳ㄳ㕣攳ㅡ㌷㥢㠵晥扡愶扢挶㌵敥㐳ぢ晤㌵㑤㜷㡤㙢摣愲ㄶ晡慢㥡㉥攳㕡ㄶ慣㔲摣ㄲ捥㠸扡㉢㌶慥扤〰㑥摦昹敤㜹㑤昰晣昲㈲户㡥挵㕤㙤愱㌷敡㉥搹ㄳ昶戸㡢㝢挳攲㤹昶攰戵㑥愷㝢㜰户㙥㤰ㅤ㤸挷摤㍡昲㘲昵㔶㙤戵㜱搷㘷㠶昰㍦㑤㜰戹㡢摢挱㈲昸愴愶扢摣昵㠵愱㍦愱改㉥㜷㜱ㄳ㔹攴ㅦ搷㜴㜱㔷㘷㔸愵㜶㠳㤴攱攳慥㉤攰昴㜵搷㘶㑤昰晣ㄶ攳搷搰㈴敥敡〱扤㔱㜷挹慥慤挷㕤摣扤ㄵ㜷昵〲慦搵㥢敥㐹ち㜳昳㔶㤰㘷㌱㥦慣戸〳㉢㔶摦愷慤㌶敥攲慥慣㄰敥搵〴㤷扢戸㘱㉢昴㝢㌴摤攵慥㕦っ㝤愳愶扢摣挵㙤㕥㤱扦㕢搳挵㕤〳㘰㤵攲戶㙡㠶㡦扢㙥〷愷慦扢㙥搳〴昷慦㌳㠶戹ㅢ㉢戵ㅤ㙡搷㌶ㄹ㤳戲ㄴ扡摥㔹攸㜹㉣㌴ㄵ㈴㝢っ收㍥㙢昰〲攰㕣㘳㜰慢昶㙡㌵挴捣㠰ㅢ戲㠶㔱㡥㝢慡〶㤵捥㝤㔳ㄴ㜹〸㐳ㄵ㌷㔹㐵㈲搱㔰㜵攱扣㈷昷㌴扥昰㥤散愹扢㑦捡㑡扢攳㡥㙣挵つ搶㤸㜷㘲㔳敦戲㐴摥㔹慡〹㥥㥦㙥攴㐶慣㌴愶㍣㔴㈴摡㤸㘴㠷搵搳㤸戸搳㉡㥥㡣㠰搷㉡〰㐰㘳攲㐶慢㈰㐷㌳㥦慣戸㕢㉡敥㕤愴摤㙢ㅡ㔳㍤㐳㔸愸〹慥挶挴捤㔵ㄱ扣㔱搳㕤㡤㠹晢慥㐲㕦愰改慥挶㔴摦搰㙦搰㜴㘹㑣挵戰㑡㘵㠰ㄴ㜳㔷㙣愸㥡〷㑥摦挶㜴㡤㈶㜸㝥捣戱㌱㌴㠹扢捡愱㌷敡㉥搹〳昵戸慢㈹㜸挵㌳ㄳ挱㙢㑤愲㝢㤲挲摣ちㄵ攴㘴收㤳ㄵ昷㌳愵㔶㔷㘸慢㡤扢戸挷㈹㠴搹㥡攰㜲ㄷ户㍦㠵㍥㑢搳㕤敥㙡㘹攸㌳㌵摤攵㉥㙥㥡㡡晣攵㥡㉥敥晡㉦慣㔲摣愴昴㜳搷愵攰昴㜵搷㈵㥡攰昹㜹㐷㙥㘶㡡扢㘶㐰㙦搴㕤戲㑢改㜱ㄷ㜷㉢挵㌳㌳挱㙢捤愲㝢㤲挲㥤っ㜲㌶昳挹㡡㍢㡥㘲昵ㄴ㙤戵㜱㔷㌷㐳㤸慣〹㉥㜷㜱㠳㔲〴㈷㘹扡换㕤摣扢ㄴ晡㐴㑤㜷戹慢愷愱㔷㘸扡戸㙢㉥慣㔲摣㐶昴㜳㔷㈹㌸㝤摤㔵愲〹敥ㅦ㝣っ㜳昷㔱㕣㌰摦慥敤㈰㔳㘸㤱戳搰〵㈰愶㜳㜳㌰昵㤰㐶ㄹ敥㈴㡡㐴愲㔱㘶攷敦户晥昰㝡摦㥡㥤戲㥦晥㜰搳攵ㄷ扦㥢慤㠶㐱㈲㔶戱搸㈸㌳㍡㔱挵ち㌴挱昳㐳㡥㈳愱㐹摡挱㑤戰㍤摡づ㘴ㅢ搱搳づ昲挰㉢㑥戸〵扣搶㔲㝡㈲㈹捣摤㐴㐱㉥㘳㍥㔹㡤㐱㕥挲㌵㔲㝢挶戴〳㙥ㄳち㘱㠴㈶戸摡〱㜷㄰㠵㍥㕣搳㕤敤㘰㥣愱て搳㜴㔷㍢攰扥愳挸㕦愸改搲づ搶挰㉡挵㝤扥㤸扢㘲愳捣㔰㜰晡戶㠳㜳㌴挱晤搳㡥攱㜲㘸㤲摡摥㙥搷㤶㝢㝣㔲攸㘰㘷愱㜷㠲㤸捥摤扢㐳㙢〷摣敡慢戴ㅤ散㕤昸搱晣搹㌳㌷㘷㌷慤㜵挹慤换摡捥捣㔶摣收㡢㔵㉣搶づ晡㈵慡搸搹㥡攰昹挹挶ㄹ搰㜴愰㥦㙣攴㍢搶㤱㜲昹搱㈰挶㈶戵㠰晢〴㔵ぢ㙣㌴㌷昴攴攷㘲㡡攴㤵敡㙡昸㍤戵戲㜱㤱戲㍥昸捤㐰晣㡡摡愰挲㘲晤㜶㌰㝥㑢㤰㕦愳㙦㝥戱换㤲ㅣ㠵㠳〵晤捡昰ㄳ㕥㔵ち㝡㤵攳〷㔱昲搳㡡晢攷㔶㔴㐴捡㑡晥つ慦扡攲㈵昷ㄴ摥ㄳ愰㡢㈴攳㥢㌷㤲㝣摦㉦摦ち戲敦㐶㠲㜸㉣㌳收て昳愳ㄸ㐹晣ㄹ戶扦昷愲㙢昰㕥戶㍦晢㑢愴昴㑦ち愶愸㍥〸慥晤㕡摣戴挰㝥戱ㄶ扢晦搶㈶㜰㕡㙣ㅡ搲捦〱㐲搶〳㐴㍤て㡣㠰㐰敡㑣〴摦㕤㈵扥攷捦慦㐲ぢ愴㑥㉥捣慦ㄸㄳㅣㄳ㈹ㅣ㍤愶〲敦昳㔷㘵㍤捤愵收㐰㤴㙤㈷昸㤰㡦㐱摤㝤つ摡攲㌵攸㤱㜸㠳ㄴ㜷㌸㘹㤴戹挲昳㤱㤱㝥昷ㄸ㌹ㅦ㈷㜸〲㈰愴戸㌵㈸ㅤ昰㑣㤴挵㈷㉤㐷㐱〶㍤㕣㜱扢㔰〸ㅤ㌵愱づ〹㘹搸㡥摤慦戸㜵㈸㐶㙦愵愲摤㉢㉦摦戱㘹捥昶㘹て㈷愹づ挶攰慦㕡搴㡤㜹昰㘹㜲㜱搴㔰搲〶攸挱㘷㠹㡡㜹㔰摤〲㡤㘲昰㑦㔵㍢〷㜶慥改慣㔶㤹㈲㥥〷愷㍢㔰慤㑤㌱〱㘷愰㕥愴捥昸㐰扤散㉡㘶㡤㈹㐶㍢㈶㠵晢㑥㤵敤㝥㜱㐴慦㔲㍣㈲户慣㉣㜷㙡㕡昱㠸愲㐸挹攸㡡㌱㘹㈳㈶㘱戳て扦搹〹敤㘹㘹㘹搶慢昸摦㙥摤㔸㔵㜳〳㐸㍣晤ㅡ换㝥㥤攰つ㠰㤰攲㙥㡦㌸戴㤹换搳摣〱ㄲ㐲㔳慦愷敦〵㡤㥥戶攸改㈴搵挴㔴㍣捥扦敦戲㤰㜸晦扥㑦㤴挳扦摣扦㠹昳㉦㌷㕥㈴㠴ㅦ㠲搳敤摦ㄳ㑤㌱㜱晥晤㤸㍡攳晤晢愹慢ㄸ敥搸㌸摢㥤攲㌶㠸ㄴ昳戹㑦㌱昵㝣㡢搹收㉤㘶㠷慢ㄸ敥㥦挴ㄵ挳㡤ㄱ㠶搲摡〵㑥ㄳち昵㠶㈹㝣户㑦攱㐷昹ㄶ晥㤵户昰㙦㕣㠵㜳㝢挲㔹㜸㤸捦晣㈵攲摦㤱昳㝢㠲ㅦ〰㐲敡㈳㄰㈴戰㌵㔰㤶戳㙦昱㔹扦㄰慡㙢㠲愳㙦昱戹扦㈳攲㔵㡤㤹㜱ㄱ摦换㐲攲㈳扥㡦㈸㐷挴户㐳㡦㤸㘹㝡ㄴㅦ戱㑢㈸㝥〳愷㍢攲愹愶㤸戸㠸晦㐱㥤昱ㄱ晦换㔵っ㥦捤挷㜹攳㈷㈰挴ㅢ㍣攱㘴㈹㠲㈴㠰㤰攲搳㙤愹昴㥦扦挴㝢㠳㑦扣㠵昰㠷㈶㌸扣挱愷摦づ㙦晣〶づㄹ愱攳扣㔱㠵㠵挴㝢挳㈲捡攱㡤㍦愱㈷捥ㅢ㝣搰㉣摥愸ち㑥户㌷㝥㌶挵挴㜹愳㍡㜵挶㝢㈳摤㔵っ㥦㔰㍢扤愱慡㥡㘲㙡晡ㄴ昳慤㙦㌱戵扣挵搴㜶ㄵ㔳摤㕤㑣㉤㔳㑣ㅤ㥦㘲㜶昹ㄶ㔳搷㕢捣戱慥㘲昸昴㌶慥㌶㝣㉣㉢摤慣ㅥ㌸愳摤㡣捦㌸挵㤵挷晢ㄴ晥㤹㙦攱昵扤㠵㌷㜴ㄵ捥㠷愳捥挲挳㝣攲㈸つ慢ㄱ㌹㌳〸㑥〲〸㈹㍥㕥㤴昶昳ㅥ捡㜲㜶㌳㍥㜲ㄴ挲扢㥡攰㘸㔸㑤㐱㜳㌴慣户㡤㤹㜱つ慢㈹ぢ㠹㙦㔸愷ㄲ攵㘸㔸㝣㘰攸㙣㔸㘱㍥改ㄳ㌳㑦㈳㘷㜳㠲㉣㠰㤰攲㘳㍤戱收㘵㤷㤹㝣搴㈷㠴㤷扣㘶昲戱㥦挳捣ㄷ㝣捤㙣挳㐲攲捤㙣㐷㤴挳㑣㍥愸㡢㌳㤳㑦搸挴捣搳挹搹㠱攰っ〰晣㜲㡡戱收㝦㉥㌳昹㠸㑤捣㝣搲㙢收㔹愰㌹捣㝣摣搷捣捥㉣㈴摥捣慥㐴㌹捣攴〳㌲愷㤹㡡㑦戶愴㙤㜵〳愷扢㥢㙥㌶挵挴㜵搳ㅥ搴ㄹ摦㑤㝢戹㡡攱㈳㌱㘷摢㔲㝣搶㈵つ晢㉣㜰㥡㠶ㅤ收㠳㈳昱㔱ㅦ捡昷㈵㌸ㅢ㈰愴昸㤴㐸㕣戱搱攵㈳㍥㌹ㄲ挲摤㕥ㅦ昱㈹㤲挳㐷ㅢ㡣昱㜱㉤㙥㄰ぢ㠹昷搱㄰愲ㅣ㍥㉡㠶ㅥ愷㡦挲攵㐰㠸㤹㐳挹㜹㉥挱㜹〰昸㤹ㄱ㘳捤㕡㤷㤹㝣㘲㈳㘶慥昱㥡挹愷㌷づ㌳㔷昹㥡㌹㥣㠵挴㥢㌹㤲㈸㠷㤹㝣摥ㄲ㘷㈶ㅦ㤴㠸㤹愳挸㤹㐷㤰て㄰㔲㝣㉡㈲搶摣攴㌲㤳㑦㑡㠴戰挴㙢㈶㥦㥡㌸捣㕣攴㙢㘶㈱ぢ㠹㌷㜳ㅣ㔱づ㌳攷㐲㡦搳㑣㌵㕦㉢づㄶ㠳搳摤攲慥㌷挵挴戵戸㔲敡㡣㙦㜱ㄳ㕣挵昰挹㠶戳挵㠵昹戸㐰扣㔱㑥捥ち㠲㠹〰㈱挵㘷〳㔲改慢㕣摥攰昳〲㈱㕣改昵〶㥦ㅤ㌸扣㌱摢㤸ㄹ搷戶㉥㘲㈱昱摥戸㤸㈸㠷㌷㜸户ㅦ攷㡤摢戵攲攰㈵攰㜴㝢㘳扡㈹㈶捥ㅢ搳愸㌳摥ㅢ㤷戹㡡戹搳ㄴ愳㤷攱愹扣挷㍡攸㕢㍦㍥㙥昹㥢㕦晦㜳㌹っ㔱扣㝢㤳㐷㌶㌳㤱㘳㘷攷㥦攲㕤ㄵ捤戰㘶㤱㠷㌷㔴挲㌳摢挹挳㥢㈷〹挱ㄴㅤ〲㝥摦㐸㕡㔲㔰昱㠶㑡〸㤳㌵愱愳㄰㤴攲㑤㤶㄰㈶㘹㐲㌶〸搶ㅣㄶ昱㌴㐸㔲攰搵捣昱㠶㐸ち㥣敢㉣㤰户㌴挲㜳つ㜹㜸㌷㈳㍣昳ㅣ㍣改扣晢㈰ㄶ㌸㈴㜸搷㈱〵㡥㜷㤹挸㍢ㄱ㈱㤴扡㑣攴摤㠹㄰㑡㥣㈶捥㘷㠱扣戱㤰攲㙦㘰㡥昷ㄴ㔲晣〲㐷昱㡡㜷〵挲㜳㈳㜹㜸㐳㈰㍣ぢ㥤㍣㕣搲ぢ捦㈲昲散㌰㍣㡢ㅤ㍣改㕣戹挷慡昱㤵㤱㔸㐲㠹㙦㡣挴㑤づ〹挵攵戶ㄸ㥥敦慡㉡㤷攰㐲挸㜳㔵㤵换㜲㈱㡣㜲㔶㜵ㄹ㡢攰㡡㕡㑣㕣捥ㅣㄷ搳㔲㡤ㄵ捥〲戹ㅣㄶ㥥㤵攴攱㑡㔸㜸㔶㌹㜹ㄸ〶㈹攲㐲㤷㔱㕣〹ぢ攱〲㤷㔱㐹㠶㜰扥搳愸㜵挰㉡㉥㙣愵挰昵捣㜱㑤㉢〵摥㡡㐴戴摤㔶㌷㍣户㤱捣〵愹昰摣敥攴攱㤲㔲昴摣㐱㌲㔷㤳挲㜳愷㤳㠷敢㐱攱搹㐰㌲㤷㠲挲㜳㤷㠳㈷㥤换㍥㘲昱ㅦㄲ昵昱㥦㐸摣㑤㜴㐳㑤戳㌶㈲ㄱ戵㡥㙢㌵愹昵搹㉥㜷㜰晤㈶㠴扥㉥㜷㜰㑤㈷㠴㍥㑥㜷㙣〲㔶㌵〵㤰〲敦㘷敥㔴〲搸㘱㍤㠰㐴戴挰搳㤰ㄱ昱㥥慥〲戹ㄲㄳ㐲て㔷㠱㕣㥤〹愱扢戳挰㉤挰㉡㉥慣愴挰㠷㤹攳㥡㑡ち㝣〴㠹㘸㠱㕣㍦㠹㜸ㄷ㔷㠱㕣㔳〹愱戳慢㐰慥戳㠴搰挹㔹攰ㄳ挰㉡㉥㤱愴挰㈷㤹攳敡㐸ち晣ㅦㄲ搱〲戹扥ㄱ㥥慤㈴㜳㘹㈳㍣㑦㌹㜸搲捦搲㔸晣〷㌲㤷㉦㔲攰改㉥ㄳ晢ㅡ㐲㝢㤷㠹㕣收㠸㐴㍢愷㠹捦〱慢戸㐲㤱攲㥦㘷㙥〸〱㠳昰〲ㄲ㔱ㄳ戹㄰ㄱ昱㔶慥〲戹㌸ㄱ㐲㑢㔷㠱㕣戰〸愱㠵戳挰㔷㠰㔵㕣㙢㐸㠱慦㌲㌷㤲㠰〵扥㠶㐴戴挰㔱挸㠸㜸愶慢㐰㉥㌳㠴㜰慡慢㐰㉥㍤㠴搰捣㔹攰㕢挰慡㐲〰㈹昰㙤收挶ㄱ戰挰㜷㤰㠸ㄶ㔸㙡㜸摥㈵㤹戳扤昰扣攷攴攱捣㉥㐵㥣攴㌲㡡戳扤㄰㌲㕣㐶㑤㌴㠴㐶㑥愳㍥〲㔶㜱昲ㄶ愳㍥㘶㡥昳戶ㄴ昸〹ㄲ㔱愳愶ㄹ㥥㑦㐹扥捣昰㝣收攴㤱ㄹ㤰搵㌱㐷㌵㤰づ㠴㌹ㄳ捡㙡攴ぢ㈴慣㙤〰搵㤳㤴㑣㠴ㅥ㔶㑥㠸挲扡㠳慣㍢㠵㌵㝤づ晥ㅢち搶愴㈹㉡㙦㘴晥挸㤱晢搲㔳敡ㅦ㤳㜲㙥愷㙡㡢㍦㝤晥昳敢摦扣戰攳捥㍦㙥扥昹捤㙤搷扦昸挷挳愳㍡㍥戳㜲攵搶摥换㕥晣晣㠸㠲攵㐹昷敦敢戳晣攲慣㜱ㄷ㑦㈸ㄸ㜲㑡㡦㡢捦ㅢ㍢㈰慢㝦捤愶挹挹㔵慡㥣㕣敢搹愳ㅢ㠷愷㑤㜸㔰㍤昱㕥㥤ㄲ㈵㜳愴挷㤶戹挶㤶摤戴攵㑢戱㐵挹㔴改㘱㥤㘷㔸扦㈶敢㌷挲㥡捥㐹敥戰㥡㉤昳愶挷㤶〵挶㤶敦㘸换昷㘲㡢㤲改搳挳捡㘹㔴扣晤㈳㔹㝦戲㔹㘵ㄶ昵戰㜲㌶ㄵ搶㍤㘴摤㙢戳捡昴改㘱攵㌴㉡慣晢挸晡慢戰愶㜳ㅡ㍣慣捥㔸㡥〲愴搱晥㠶〴㉦㌶摣昰ち㘴挴㤶摦㤱戰晥〰㐰搳㕢㠹晦散づ㐵㤲扥挲慢っ敢㕦㘴摤㉦慣改敢昰摦㘱㌵㕢收㕥㤸㄰㍤扣㑢㜳挲户ㅡ㕢㤴〵㔲ㄲ〰捣㤶㈹㤸慣㜱㥤敢㜶挳㥡㐲搶㔴㥢㔵㘶㘲て敢㥤㠶戵ち㔹搳㙣㔶㤹㤰㍤慣㜷ㄹ㔶㝣户㈰扥愳捦㘶㤵㤹搸挳捡ㄹ㔹㕣㕣㥤慣㌵㠴㌵㝤ㄳ㤰㠷搵㙦昷愳〰㙦っ㌹㔹㡢㉤㘱摡㔲搳戶㠵㤳敤㘱戵㐵收㙦㡦㕦㌸㡦㡢㉤戵㘸换㤱戶㉤㥣㠷て慢㉤㌲戵㝢㙣攱ㄴ㉦戶ㅣ㐵㕢敡㠸㉤㑡㘶㜸て㉢㘷㝡㘱慤㑢搶㘳㙣戳㌹㌷ㅦ㔶戳㘵扡昷搸挲㘹㕦㙣㌹㡥戶搴戳㙤㜹攵㜰摢㈲㉢〱㡦㉤㕣ㄱ㠸㉤㈷搰㤶晡戶㉤㙦ㅤ㙥㕢㘴㤱攰戱㠵㡢〵戱愵㈱㙤㌹㔱㙣㔱戲㔶昰戰㜲捤㈰慣ㄹ㘴㍤挹㌶㥢㜳晥㘱つ愷㉣㈳㍣戶㜰㌹㈱戶㌴愶㉤㑤㙣戳㘵㌵攱㘱攵慡㐲㔸㥢㤲戵㤹捤捡攵㠳慣㙣摥搸㙢㍦㡡敤〲㌹㍣㜲㔰㕣㔲〸攱㜵㑤攰慦〸㕢愷㐱㑡㜱ㅤ㈱愴㔷㕤㌲㕣㕢〸攱ㄵ愷㑣ぢ捡㜰扥ㄷ搲㑢㉥ㄹ慥〱㠴昰愲㔳愶㌵㘵㌸昱ぢ改㜹㤷っㄷ〳㐲㜸捥㈹搳㡥㌲㥣愰㠵昴㡣㑢㠶㤳戶㄰㥥㜶捡㜴愰っ㘷㙡㈱㙤㜵挹㜰昶ㄶ挲晦㥣㌲㘷㔲㠶㔳戶㤰㥥㜰挹㜰ㅡㄷ挲攳㑥㤹捥㤴攱摣㉤愴㐷㕤㌲㥣捦㠵昰㠸㔳㈶〷㌲㘱捥扣っ㕡昵ㄴ挵改㔶戸戶戸挴㌹〵ぢ㘱戳㔳扣〷㡢攴扣㉢愴〷㕤㌲㥣㡢㠵昰㠰㔳愶㌷㘵㌸㍦ち㘹㤳㑢㠶㜳愶㄰敥㜳捡昴愵っ㈷㑡㈱摤攳㤲攱攴㈹㠴㡤㑥㤹晥㤴攱㡣㈹愴扢㕣㌲㥣㐵㠵戰挱㈹㌳㠸㌲㥣㍡㠵㜴㠷㑢㠶搳愹㄰㙥㜷捡㥣㐳ㄹ捥愱㐲扡搵㈵挳㜹㔵〸敢㥤㌲攷㔱㠶㜳㥤㤰搶扡㘴㌸晦〹㘱㡤㔳收㐲捡㜰㑥ㄲ搲㉡㤷っ攷㈹㈱慣㜴捡㡣愰っ攷づ㈱㉤㜷挹㜰㍥ㄱ挲㌲愷捣㈸捡㜰ㄲㄱ搲㉤㉥ㄹ㑥㉣㐲戸搹㈹ㄳ愱っ〷㝢㈱㉤㜱挹㜰〲㄰挲㘲愷捣ㄸ捡㜰㔰ㄶ搲㐲㤷っ〷㙡㈱摣攸㤴ㄹ㐷ㄹづ㥥㐲扡挱㈵挳〱㔵〸昳㥤㌲㈵㤴攱㈸㉡愴敢㕣㌲ㅣ㔹㠵㜰慤㔳㘶〲㘵㌸摡〹改ㅡ㤷っ㐷㐰㈱捣㜵捡㔴㔰㠶挳㥥㤰收戸㘴㌸ㄴち攱㉡愷捣㘴捡㜰扣㤳㥢戸㈹捣㜱㈴㤳摣㔴收㌸㐶㐹敥㈲收㌸晡㐸敥㍦捣㜱㕣㤱摣挵捣㜱挴㤰摣㝦㤹攳㔸㈰戹㑢㤸㘳㉦㤷摣愵捣戱搳㑡㙥ㅡ㜳散㡥㤲㥢捥ㅣ㍢㥡攴㉥㘳㡥㕤㐸㜲㌳㤸㘳攷㤰摣攵捣戱搹㑢㙥㈶㜳㙣搰㤲㥢挵ㅣ㥢慡攴㘶㌳挷㐶㈸戹㉢㤸㘳昳㤲摣㤵捣戱攱㐸敥㉡收搸㈴㈴㌷㠷㌹〶㕢㜲㔷㌳挷㌰㑡㙥㉥㜳っ㤰攴慥㘱㡥慥㤷摣㍣收攸㔴挹㕤换㥣㌸搵㍤㑦㈹㜱慥〷㉢㑥昶㘰挵搹ㅥ慣㌸摤㠳ㄵ攷㝢戰ㄲ〴て㔶㠲攱挱㑡㔰㠸㌵㙦㠳㈱ㅤ㔰ㄲㅣて慦〴挹挳㉢挱昲昰㑡搰㍣㔸〹㥥〷㉢㐱昴㘰㈵㤸ㅥ慣〴搵㠳㤵攰㝡戰ㄲ㘴て㔶㠲敤挱㑡搰㍤㔸〹扥〷㉢㡤挰㠳㤵挶攰挱㑡愳㜰㘳慢晥㝦㉡㠱㝥㙢</t>
  </si>
  <si>
    <t>㜸〱敤㕣㕢㙣ㅣ搷㜹摥㌳攴㉥㜷㤶愴㐸㡢戲㙣㌹㡥捤挴㜶攲㠴挲㐶㤴愵挶㙥愰挸扣㠸㤲ㄲ㕤㘸㤳㤲敢㌴㈹㌵摣㍤㐳㡥戵㌳㑢捤捣㔲愴慤搴㠹搱ㄷ户㝤愹㝢㜱敤愶捤つ㈹搰㤷ㄴ㝤愸㥢ㄴ㜹㈹㔰愰㐵攱ㄴ㝤〸ち昴愱㠰ㅢㄴ㙤搱ㄶ㠵㠱扥攴㈱㐰晡㝤晦捣散捥敥㜲㠷昴摡㙥改㠲㘳昳散㤹晦摣捦㝦㍤晦㝦㐶㌹㤵换攵㝥㠶㠷扦㝣〶㤹戹㝦㘹㍢〸戵㕢㥥慢搷㙡扡ㄲ㍡㜵㉦㈸捦昸扥戵㝤挹〹挲〱㔴㈸慣㌸㈸て昲㉢㠱昳扣㉥慥㙣㙡㍦㐰愵㝣㉥㔷㉣㥡〶捡搹〹晦挶㤳ㄷ㤳慤㐶〶㤱㉣捦捤㕥㕤㝤づ扤㉥㠵㜵㕦ㅦ㥦扣ㅥ戵㍤㌳㍤㕤㥥㉥㥦㥡㍥㜱愲㝣攲昸攴㕣愳ㄶ㌶㝣㝤挶搳㡤搰户㙡挷㈷ㄷㅢ慢㌵愷昲㜹扤扤㕣扦愹扤㌳㝡昵挴㘳慢搶愹挷愷㑦㥤㍥㙤㍦昱挴攳㈳ㄸ㍡㜷㘵㙥㜶搱搷㜶昰ㅥ昵㤹攷㤴㑦捤敢㡡挳戵㘹敤㍢摥㕡㜹㙥ㄶ晦愷收㡦户㑦㤷㤷搶戵づ㌹戴昶戵㔷搱㠱㠹㠶挳敥㑣㄰㌴摣つ㙥㥥改㉥㘰愹ㄵ㉢〸昳敥㥣慥搵㑣㌷改戵攸㕥挵摥搵慣敤ㄱ㜷㐹㝢㠱ㄳ㍡㥢㑥戸㕤㜰㤷搱㔱㜵搴扤ㄶ攸愷㉤㙦㑤㕦戱㕣㥤㜷捦㌷㥣敡㘰昴攴〶㍥㥥㜴㤱㥥㤸㉣扦㍣ㄳ戸㜳敢㤶㉦㌳ち戸㌱ㄹ㜵ㄷ晣㑡㝢摤㠷㝡昷换愹换〸散昳㤱摥昵㔰㜲摤昲㥢㌵愷㝡搷㡣ㄷ摦㍥㠳㑦昵慥㥦摡愳昶㌶㥦攸摤㐶戶戲扤戶ㅡ㡥改㕢㜶ㄴ㡢㌱ぢ㑣㠶㤸ㄴ㤹㄰㠱㘶㠹挹㌰㤳ㄱ㈴㙡昰扦挱㈵改㠶㉣㌲㔶㉣㘳㘵搵㔸愹ㄸ㉢㔵㘳㐵ㅢ㉢戶戱戲㘶慣慣ㅢ㉢㡥戱昲㥣戱㜲ㄳ㜵㤲愷㌸㌴㘴挴捦扦晤挶攳户㕦㕣㜸收昲てㅡ慦扥晣搲慤㝦晦搲挸㈱㔴㝡㉡㥥搴扣㙦摤〶愹戵愸昸㘴ㄹ㍣戱ㄷ慥〰㔳搸愷敤㑦摢搳搳搵搳㈷慣挷慣㍣㤷㤵㠱晣㌶㐲ㄹ㐷摤ㄱ晢ㄹ挷慢搶㙦ぢ敥敥㥦戵〲摤摡戸愹戸㙣戶摥昰慡挱㠷㜶㉥㕣ち慤㔰摦搷㔹搶敡愴慢搹ㄲ搸㑡〷㌲摥〳㥤捤慥㕢戵㠶㥥搹㜲愲攲て㜷ㄴ扢㡢㝥㝤戵㜷改㠲慦㙦㌵㑢扢㘶㌴〳愱戶㈹㝤㜷慤㌲㉡㡡收㌵㌹户㕥て戴㈷搳㥢㜲ㄷ㥤捡㑤敤㉦㘹㡡㐴㕤㤵愵摥捤愲㤸敢愷慥㝡㔸㈸戸戵晡搱㌴搴㍥户ㄵ㠲㤹㜵ㄵ昳摤搰㝥戸扤㙣慤搶昴搱戶㉡搱㤸㈸㌸搶〶㕥愸㔷ㅡ挱㕣摤ぢ晤㝡慤扤㘴愶扡㘹㐱搲㔴㉦搷慢㝡㜰㌰㈷㐲〱〲㜷㘰㐰愹摣㈷㝢昳㠲㈰㈲㠵㘲㌲昲扤敤㘴㔷㝥ㅡ慢挳㉡㙡㥡㌴㘹㍣扣㑢㘷㥣慦挸㤸っづ㑣慤㠹晡㠳㠳㍥扡㑢户㑤捣扤扦㤵つ㘳㈲㕥晤戹㑤敤㠵ㄷ㉣慦㕡搳㝥愶昶㔳㥣㤱㌹㠶㈴晦㌶〴㐲捦摤愳慡㔳㕢㙡㍢㝦摢愹㠶敢㠵㜵敤慣慤㠷㠰㐱㐳ㄶ㡢摣摡慥挷扣ぢ㈰昳㌰㤳〹㈴愵㔲慥㜰㠴㤵ち㈵㍣戹㍣愵㔳〶㉦户〹㜲戶㙢攳攵ㄱ㝢挱愹㠵㍡ㄲ捡㘳㌶㌰ㄲ㘹㌵㐱摦㈸㐹搴户㉡㤱挲㌸㘲捦㠱㑡㉤挷ぢ户㕢㝣摢挵㈵ㄱㄱㅤ挸㠲㝤㈷ぢ㈸ち摡攵㐱〶慦㠱㘸㍡愴㐱㜶攵ㄴㄱ㤱つ㌲㌴㍢㝡㙥㈷㌲搶捦㤰ㄱ愸㥦㈶㐲搶㍥搱㕢㐶㤰搸扢㠹㤴㡤㝡昲攳㠱㌴摢挹㤶㡦愴搹摤搸㌸昳㈸㤳㝢㤸摣换攴ㄸㄲ昵㉦㤰㜰㤴㜲挸户㍦收㠷昰㙥摥捦攴挳㐸㈰㥦㑣捡㥣㔸㔴搱㠶摡㡢ㅤ挹㝡愳戰㤳挵㈸㡥㐴ㄱ㉤攳愶㥤㌹敡ち愲㘳慢㜳㝦攸摡㐱搱戱ㅦ敢㑤㥢改攵㤰㈲㌳慡愶搷扡㑢搵昴㐶戰㙡㥦㝡敢㐱㌴㌵㈷㤹㝣〴㐹愴㔸㘸散敥捤㥡愷㌹昹㠱㌰㠹㈲㐳愸㑦攵ㅥㄳ㌱捤晦っ〱搷㜵㜴㌹戰㥦㘹ち㑥搹ㅦ㜸晢昹㜸㙦摥㡥㤱摥愱㌳て㜴づ㝤㐵敦搰㠲晥㈸搸㑢晤㘳㑦晤昲㌰㡡捤㐷㤸㝣っ㐹㠷㝥攱挹晢㥤㝡〹挴㈴㜶㔳㤸㍢㑣㡦㡢㔸戸换摢ㅢ㕡戴捦㠸扤㙣昹㙢㍡㠴昷攲攲㍣散攰扡敦敢ㅡづ戴㔵〱昰散㜲㑦㍢㌰㔸昰敢㉥攱〷昶㜱昰㠱㔰っ㠳㠳挶㐰慥挳㍥捥戰㌳㔳晥愶ㄴ攵㔰晦㍥搶㕢㐸愴ㅡ戵㤳ㄷ摢㘵㥦㉤て㈴㐹ㅦ㤲攴㔱㙣慢昹〹㈴㤰ㄲ敡敦㝢㑡㤴㈹㔶㍢㉥搵摡慤㔵㝡昷㌲㑥㈶ㅤ晥挳㉥㌹㌲ㅣ㌹㙢㘷攱㍢〸㐶摤㈵挷㙤ち㡢㘱㜷㔱晢ㄵ昸ㄵ㥣㥡㉥㐵㉥㔹㡡㥡〳㔹昱〱㤱ㄵ〳〳㕤㘷改っ摦㥡搰㐹㠷㤴挸攴昶捣挲㡣㜳㜸㡢愸攸㠲愴㔰挹㜰ぢ㌵㈵㄰㈹㡦㜵て㐴㑣ㅦ㈲愶㡣㡤㌳㍦挵攴〴㤳㘹㈴昹扦㠵愴搹敢挶㌳ㄴ㌶戴㐹㜷昶捡㑡慥㐸㌴㠸㝢昰㠷㍤㠵搵㈹づ㜳㥡挹捦㈱改㌰㝦攸㝣捣㈰㐴㐱㜹㡡㄰㘹㉤㤹昶㜵㐷摦㈶つㅣ戲ㄱ㔴㥡㙢〴㘱摤㘵㔴㘹搴㥥慦㕦愹㠷昳㑥戰㠱㈸搴㠴ㅤ㘷㥥㔹搷ㅥ愸换㠷敤搳〱慢㙦㙣攸慡㘹㉦搵ㅢ㄰㙤ㄷ攷昷挳愱ㅣ敢㠳㉤㈹攷㜲㐳攱改敦㙣㡣㉥㤴㥣㠸攱㙢愵㈷㜶㑦㥥㙦ㅥ晡挶㕡㍢扡散㠴㌵㍤㙣㐷㑣挷㝣搱挶㉥㈲㙡㔰ㅤ戲㤷搷㝤慤攷㐷敤昳扥㔳慤㌹㥥㈶㌲㘰㘳㌲㔰㜷㐹慦㈱㐲戰㔸㘷晣慦敥㡤摡换扥攵〵ㅢㄶ㠳㠹摢㠷摢摥㈴㈴㤲户㘷ㅤ㉦挰㌰㠲㐵收挷散愵昵晡㙤㐴㙢ㅢ慥㜷摥摡〸昶〵㔶㐸昴搱㈳愸㔱㠶㌲っ㔵㌴㡡晤攲㠷〷昲㕣敥㈴晥〶㤹〸慥㜲㜹晡换㌳戴㌷敤晡㌸㍥㐳㍢㥤㜳ㅡ㐱攴愸〹ㅣ挸㤴挲攴㔴昳㜱戶㜹〲挹攷捥㕦扢搸㡡捡扤慢㜸㜵㥥ㅥ晥っㄹ㉦㘴搱っ㠲搰㍦㜷㈸㈲ㄵ挲㐸㌹攰㐰㘰㥣㙦㥤攴㔷戲愵づ愹敦㔰㉢扢㠰㈸搲㠸㝤挹㕡搵㌵挴愲㕤㉢㍣ㄴ扤搰㡣㜵慤㕡㄰㤷捤搵㕤搷㈲㘹㤱㉣㤷㉡ㄶ㈹㜸愶ㄱ搶㉦㍢㥥㘹㈳ㄱ晡㡢㐱搶ㄶ㐰搶㤶㠰㐶散愷ㄹㄶ㤴㍣晢慡慦㔹扥ㄳ慥扢㑥愵挸ㄷ㠶敥昶〵㑤㠲挹㈹㜹㤳㈷㤱ㄹ㤳ㅤ搶晣㌵㤸㙣㐱ㄹ攸㉥㐳㡥㜲敢㠸㝥㔰慥愱ち昸㑦昵改㔸㠲㠰ㄱ㉦愹昹ㄹ昴㤶㤷㥢ㄱ㄰㌹昲扣㥤摣扦㜸晢㐵㐰㈲扦ㅣ戱㥥㐱㈲昰〸愶㠴㍣摤摢〵晢㥡攷㠴挰ㅥ㌱戶攰㠴昳〱㔰㡥〴㔹㌹摥摥㈷㔸㑤㌵㥡㙡㙡㠵〷扢㡢摡搴挴〳摤攵㘹扤昱昰づ挵㤱㐶㐹㈹㤲摤㉡㠹㘶搹㘱㡥晢㐹搵㈸㔱摣㠹戶㔱㔹㙥搳搶扥㔳㡡扣ぢ挵㈴㌴㤳㌳捦〸愱㈰挸㕢㉡㤹㥦㐵ㅥ㐶㐱㥥㍥晢㙣ㄲ㐹㐵㙣㘸〷㤴愸慢㈲搸㘸ㅣㄲ扣㠸㙢㈷㔵㕤㡡摦挰攳㠷攲散搵㐶搸㔶㘲㙤㑤挴㈵㌳戵摡㔵て㤶㐲挵昲慢晢㠴慤戱戶㐸换〸㠷昶㙢〱愰ㄷ㍣㈹㘶捣㤵捣戳㠰㜰慦ㄹㅡ挹昰〷㠳ㅤ挱㘴愹愸㉡慤戴㔱㙥㜷ㄳ㕣攴摢㘵㙤㜹㠲㠵愵戰㍡慦㌷挵ㅣ㙢㔹昴ㄳ搲愰㜹㙡ㄴ㜹㙡摡㌳慢〱㔴㝢㐸㜹ㅥ攷㠴搱㑤晢㘹扡愷㜰㤱〱攲㌷捥㉤㔶㐲㠴㜷㥢ㅤ昰㠴戰㝦㌰㠴ㅤ㠹挲㈷戴搲㈸㐹ぢㄹ挴摢扥〸昲㔰㥦㔸㠵㐰戵攵昹慦戳敡昵搷昸晣搱搹㕣㤲愱愸〵㜲ㄹ昲捡戰㈲㠰摣㜴㜴㤲㥣㌴㤱〴捤㈳〹㈷挲㙢㈴㠱搱搴ㄸ愵改攷㠷戸挹挳㜸搶ㄸ㔹愷㠶扢㙥愱〳慤㕡摢㍥㘴㕦昴㉡戵㐶㔵㡢㑡㑥㘴戶㘸收㝤㠱㉦戹〶ㄸ㜱㔴挶扥挴㥢㜲ㄱ㐷㉡㉥㤹㐸敡摦晥㌶㥦㐴㜳ㄱ㜶㉡愷㑡收㉣摥㠸ㅡ〶㈲㌳㕣㜴ㄲㄸ敢扡慦㐰㕢昱㜰敢㈲㠳㕣愲㠳㘸敢〲㔱愶㕤挲扤扣㘶㌴㔹㌸㉥㔵敤㔲晤㔲㥤昶㝢ち㜴挱㠹㐰晢〲㑦㔸㘷㈴昸ち〵ㄸ㈶㝤㜲〸㍢㠱搴㤳㥦摣摢㉦挶扦㄰㝣挲ㅣ㡡戱㕥㥥㠸㜲搸㔵㌰ㄳ㡤㙦愳㘵㠱㉢㐶㠱㘹㠵㥢㜳㐸ㄴ挳挱㌴㙥㔱㌳㌲㜶捥㈱扦扢戱昳㈰㙡㘵㐴㑡搳㐱㔵挶㉢㈷攰扣〷搲挰㔱㍣㔴㉦搷愱㡣挲㈳㜲㐱㉣戹愳㌸攵攲㌸㔴昷㡦㜶〰ㄷ慤㄰搷㘰扣㘳ㅤ攰㤹㙡㤵愶㉦㝣㜵晢〲慢戸挲ㄱ㤹愶㐷㍡㉥㘷挹㥡㘸敢㍤搴㔱㄰㕦ㅡ㍣㌹㕦扥㘰㠵㤵昵愵㜰㍢扡挰搵㉦㐹攴晦ㅣ扥㠹ㅤ㐷愷晤㍣攸昱㐲敡㈶昷扥㜴搳慢摦昶㘴㕥昹㠰户晦㘸搱㥡㐳㐳㥣㘴㈹昷㌳晣㈷㡦㤱换㝦ㅦ㍤敥㘵摡散愰攵㉣㘱㍦昲㐴㠲㝡ㄲ昹っ㍡㠱ㅤ摦扣㍤㐰㍡㌹搲㐱㈷㈲〸づ〸挵㕢㝢捦〸㐵㝤て㘸㈵戱㐴挷㜳散昹ㅦ㠲昵搵㥦〱㐲㠴攳㍤ㄶ㈳昹㡦㈰㤷㠱㍡ㄱ攴昱㔵て㕥っ昹晦㠳愵㠴㥢㜷㘴愷晦〵㘶㔶㙦㜴愲攸〱愲攸㑦扢㔱挴愰散㍢ち㝦㜳昶〷挷捥昷晤㡡敦晦攱戱昳㌲㌰捣㐷㔱晥㈲挰挶挰㝣搳ㄸ㌰扡㡣㠱㐷㔰㉣挶挰ㄵ戶㘱散㍥㌲〶㘲捦挷㈲〰扢ㅢ〳㡣攸㘵㤸㝣愹〰㙢捡㤹挱昳搶㔱㤷㕥戱ぢ戸㙡慢〳㐴昱愱㥥㠲㌹昸愱敥改〶㉦㕡扥攵ㅥㄳ昸㜹㕦㐳㙤昹换戸扢㉤㑤搸攲扥ㅤ㑢愴搱づㅥ㡡挴户㝥攰㐵搹摢㡤㜵㘰㉡㝡㈲愷扤㉡慡挲扢昰㡦㈸㥥㄰㜲㉦ㅣ昹敥昹㝦㝡晥㔷捥昲㡥㕡㑣慢㜹〶㠵晢〹搴搳㜲㐰㈸㌷㜵㍤攴㙥㝥㡡㜳ㄹㅦ㈵㌹ㅢ㌵㍤㙢昹㘲敦〴愶㥢㘴㈳挲㑢ㄱ㘶㐴㝣晢挱㤸挴㙤㠷挸㤸㉣㜷㌸㌹攵㔳㈶㜱っ㤶㔳ㄳㄷ㑦㕥ㄲ㉣㔴㍤㔵㔶㥦㜶㘵晥㡦愱㜴摥攱㐴摡敤㐱㥥㌱昹㈸昵摤㑥慤㜶㥡㕡㉤㤲㔲㔳愸㤱㐸㈹㐴ㅤ㐸㈱改㈳ぢ慦〱㠸㤴㕡㐲㈶㕦㐶㤲ㄱ㑦敢っ散昲昴㝦㈰〴㜴昳慡㕦㥦㥦慤㘰ㄷ㠱挵挴〳摦敦搹㤵㔶㘷愲㥡ㄸ愰㤵搳挷㌲㌲㜲㑣㈱㠰ㄱ㕢㠱㕥㐳㈶㜹昲搳挸敤搹昹挴㐱㐶摤㈸摣ㄶ㌱㜶摥愵㘷慤攴㥥昳ㅡ戸敦〱㍤㔳㄰㠵攱ㅤ㈶ㄸ㐷㑦㠹捣㐵㔵㑢ㄱ㠸改㔸㤴㙤㌶ㅡ㡥㡢愰戳扣㘳㌸㝦㈲攴挷㙦㠳㔸㍥搵敡晡敥捥ㄲ敡㌸㙦〸ぢ攴ㅦ散慦〷㌲ㄸㅢ愳㤲㘳㈰㘱昷㔴慢ㄸ㕤〸扦㡥㈶㘲捦㉢戳㤵攵㔸㑡㌱㌲㥤㜰搶㐰户晥㘷捣㕡㌸敢ㄹ搶㘶昰扡㑤晦㍦ぢ挰慥晡㕦㌱攲㈶㈸晢㐲㥣攱㑢㥥㔱㤳㕤〳㌵摣ㄱ昸戲ㄱ戲㤱㈳戰㈹㔹〶扡愳摣ㄲ㍥㔷㡤㡡㐵㠲挳换㌵搸㜹㈱愲搹㤶戶敤㜰㑦〱昸〴愷昴ㅤ㠸愰㥥敤㌹改敥㜳㙣攱㡢〰ㅦ戹散㔴晣㝡㔰户挳挹㈵㠴㝡㈷昹戵㤹つ㥢㘷㐶㝤扢㔳愸㍤㠴㥤ㄸ昹㈵戴戹㜲ㄵ〲晢㡡づ摦慢〸㈴攳〹㝢㡢㕦昰换愳昱㔴㔰㠹摡㈱戸换㝥慡㘱搵昰戱敡㔵㜸㌶㐳㠲昶㠵戲㡢晣换㥤昷㌲戸㜵戸㤹昵㜹㜸㝥㜴慤㡣㤰㤸㉣攱ㄷ扦挴㝤敤摣㠳昶扡昱摡〲搶散捦扢㔶捡㝦ㄳ㌸摤摢㈸敤㈴挳㌱昹つ㜲挹扣挱ㄴ挶昷㘷昱㉢㡣㘱㈱㐳㑢㐷慣ㅤ㌸敡㈲攸㉡㌲挹㤳㝦ㄲ戹扤扢㙥搹敢〴㜸㈲晥摣㥢敥戱愹ㅡ㥣㙡㝢㠸㡦㔷搰㔴搱㕢㉢㌳㑢捦㐱㠹㐷㄰㈵愶㡥㡢㔹㐵㥤㐳㐲㘶㔶慦㘳㘳挸㐲挸攷ち㙢㐸㝡昳挵敦敥挴ㄷ㡡㠷ㄳ搲㜱㐹扤㡡㜲敥㜳戴㕦捦ㄱ㠶晤㤲㐳〸昲收㑤㈴挹愳㜸〸㤱昱㝦ぢつ㥡攳扢㠰昶ㅥ晦㤵ㅤ挷愷昹㈰慢㑥昷㍦㥥愸ㅦ㜳〳挵收㉤㈶㍥㤳〰挹㜸愲㠵挶㈸㔸㈹慤ち㔱㈸攲晢挴㈲㥥扦㡢㝦摦㍡晢挳㌷昹晣攷㔹㈵愲ㄴ㐵敤慢愰㈸㤵㔵晣㕡㝡ㄵ㥢㠰昶㕥挵换㍢慤㘲㥣㔲㤶㌳㌱户㤰㡣づ愸ㅢ昸㤱㔵㙤挷ㄹ扥㡣㕢㐸攸㤷㌱㥦㘷昲〲㤳㍢㑣扥捣攴㤷㤹扣㠸㘴搴ㄸ㑦㈸㐰〹㘱戰㈰㠱㈰㥦ㅢ㈷㈹挸㘸㕦㐵〶愳ㄱ㔷㌲摡㑢㜱㐶㐶㑢㌶㌴捦㍤捣昸㤶㐸㡣㌳摥扤攴搴ち㤱捦户㄰愹攴愲ㅢ㍢㝢昷㠵㘰㡡摤昴㍤昵㐹愱捦㑢〵敡换〹㑥㉦㕣㐸㍥搴㌲攲昰ㄶ㘸㉡㌲㠷㐹㠳摣㐸㜵㈷愹晣㈷㙦戴㍣戳㈸挰〳挲㡢㉡㤳㔶愵昲ぢ㐹攵㤳昸〸㑣敡攴㡣攸㈷昷㔶㔲㤹㌴㉤㤵㥦㑦㉡晦挷挹㘳捤捡〹〹㐷㍤攷㐹㕦ㄹ㠶戶ㅣ㍤㔲ㅦ㠴昳㐴㥦户愹扣㠷敤〸㑣戱㉤㤱敡㥡愸敦ㄱ摣㍦昱昱㐹昶㈵㕣愷挲慤ㄳ㐸昸攸㕦㘶戸㠸㙢㔶昳㔶㘸攱㡢敢㑤挴戶㝤㔳摥搸戸㘰㕦昵〱ㄸ戲㉦〶㌸搰㔵昷ㄵ㠹挰ㄶㄹ㡣昶㜷ㄷ摦㝦㠶摤摡摡㡦㈴ㅥ㘷昰摡㑡㝦㥡㑢攲㌷㠳㙡㉢挱㙣敥㉢㉤㥡㌱㕦〶㜲㈰㘱㤱㌲㘳晥㉡搲㈸摥㜳㠴㠰㜱㡡づ攱昲㕦㐷㘶㜴㈰㑦愱昱㤹摥㜶㉡㡦愱挹㘷昴〸㉡戶㝤㉦㝦づ摦扦㙦㜳㘳〶昰捦㝦攴挵愸ㅥ㌴㝥扥扦扥㐸〳戴㠷攵㉦挰挲摥㐵㍦㕣㝢换扥㘳㡦愲㝣ㄴ㐵㈳㤷慢㝣昴捦㌱㘸㉥㤷ㄴ㠵愵㠰㙦挵攰愳〲愶昸ㄴ昰㐶っ收㍤㠳㤲愲㐰ㄵ㜰㍤〶搳㈷㔶㔲ㄴ戱〲昶㘲㌰㕤ㅣ㈵昵㔵愴㘴慥挲㙦㈲ㄹ㑢晥戱㤱挹㑤昱㠰ㄹ慡㠶捡攲愲㑦昳愶昹摢㙣昰㍢㐸〶攰㝡㔷㌱㘷㤷捣㔷〱㐹㘳昲㈵扣ぢ㈶㕦㐳〶㤸㈴攲昷㑣㠱摣愳㍥捤㡡搷搱㔴㤱慣搸㠷昹㝢㜱㠶㉦㡡㌴㈵扢㔰㡤㜷攱㉣慢晣㍥㡢戸㈸捥搰晣〳扥㜱㉤搲晣敢㜱㐶㥡㜳㈱搲晣㐶扡昹㌷㔹㐵〶㐵愶㑤搵㡥㜳㜰搹㠲㙦㈳㌳㍡㌰挶㤱愸㤴㡤㉤㔵戹㔱扤㜱攳㈷㘳㠳㤳昷つ晥挲㤳㈳慦扤昵㌷㍦㝥攵㐷㕦㍣昳慦㍦晤摡搷㝥昴捦慦扣昹搳ㅦ慣㥥昹慢㙦㝤敢㉦㍦昷昵㌷㝦㝣搸晥㠶昱挶㑦㉥㝤攳捥昴捤㍢户散㙢㥦㍣㝦攷搹攷㥥㥡㕥扣㙢㙡㘰㘰㘸攸攳ㄳ㝦㝤敦愳攳㕦戹昵㍤昵ㄷ晦㜰㡦愷㘴昲ㄸ愰㝤ㅡ㕣㠴㑣攳㍢挸㘰ㅡ㥣昱晢㍡つ㉥㔷㌶敡ぢ昱㐶捤〲㔰㠴㤳㠵ㄳ㤰㠲㘷摢ぢ㠶晦〷㈳㐵挸挸</t>
  </si>
  <si>
    <t>㜸〱敤㝤㜹㝣㔴搵搹晦㥣㈴㌳挹ㄹㄲ㌲ㄲ昷〵㔰ㄱㄷ㈰ㄲㄶ〱ㄵ挳ㄲ㌶㔹㈵攰慥㘱㤲摣㠱㠱挹っ捥㑣㠰㈸ち㙥戸㡢㡡ㅢ㙡㉢㡢扢ㄴ㕢晢㔶㉣㈰搶慤㕡愵戶戶搵摡扡㉢㈱攲慢㜵㙢慢戵㔴㝦摦敦㜳敦㥤戹㌳㜳㈷〹㔴㍦㍦晥㜸㡦捣㤳㜳㥥攷㌹捦㌹捦㜳㤶晢㥣攵㕥㍤捡攳昱㝣㠷挰扦っ㐵㡣ㅣ㕣摢㤲㐸ㅡ㑤㤵愳㘳㤱㠸搱㤰っ挷愲㠹捡㤱昱㜸戰㘵㔲㌸㤱㉣〴㠳慦㉥っ㝡挲㕢㤷〸㥦㙦㤴搴㉤㌰攲〹㌰㜹㍤㥥㤲ㄲ㕤〰㝡㔷敢ㄷ戰ㄳ㥡戹㜴ㄱ〱戸㍣摡㐷㔰㑣㔰㐲愰〹晣〴㕤〸㑡〹捡〸㈸㐸㤷ㄳ〴〰㑡昷〲㤸㌱㝡搴搴晡戹愸㔶㙤㌲ㄶ㌷晡昶㍣搵㉣㝣㜸㔵㔵㘵㔵攵愰慡晥晤㉢晢昷敤㌹扡㌹㤲㙣㡥ㅢ挳愳㐶㜳㌲ㅥ㡣昴敤㌹慤戹㍥ㄲ㙥㤸㘸戴捣㠸捤㌳愲挳㡤晡晥〳敢㠳㠳㠶㔶つㅡ㍣㌸㌴㙣搸搰搲㙥㤰㍣㘵昴愸㘹㜱㈳㤴昸扥㘴㔶㔰收搴搱愳㉡愷ㄸ挹敦㑢收摥㤰〹㤱㌵戱愶㘰㌸晡㍤〹昵戲㜱〶搷ㄸつ㘱戶愲㘱挴挳搱搹㤵愸㜶㠶愱㤱ㅡ㔲㌹㌲㤱㘸㙥㥡捦づ㌱摡㠸㐴愶ㅢ㈱㘹扤愶㥡㐴㜲㕡㌰摥㤴㈸㙤愲晤㡣戸ㄱ㙤㌰ㄲ㕤㥢挶㉣㙡㌰㈲ㄶ㘳愲愴改搴㘰㝣㑡戰挹㈸㘲愴扣挹㙣挳〹㡤㐶㌴ㄹ㑥戶㤴㌵捤㑣ㄸ搳㠳搱搹〶㔹扣㑤攳㥡挳㡤慡愸〸晦㍣㠵㐷扡搵㑣ㅡち昵㘹ㅡ㍤㈷ㄸ㑦㑡㡡㑤㔸攵挶敢攸㉥愲㐵㐶扤搸愵㝡㘶攵㘲㥢搵㠶㥢㈶ㅡ昱愸ㄱ㘱㈱㙣挹㍥㔹㑣㘲㈰戳ㅤ㔲㤶戲搵㘱㉢愹㉥搶㈸愲㉥㉣挵户て挰㈱㔳㘲昱㈶㜴挸挹㐶㌰㍡㝣㘰攵戰愱㠳晡搶㈶ㅢ㙢㡣〵挳晢㔷づㅡ慣昷〵㡢摥㡦捣晢〳㔴户晤㝣㔳摢愶扢户晦攲㥡てㅦ戹愵敤收扢户㙤扣扦敤晡㉢晡㈱散戸攵挹戶㍢慦摣戱收㌲搰㕡㤷㙥㙥扤攱晡て搷㙦昹㜰晤敡ㅤ户㍦戶㝤晤㉦㕡㉦扥〲挹㈱挳昴〱ㄴ㜷㈰㠰㉡㙡挵㈰㜷搶㠸〳慤愰㉥㔸㔰㔷㕦㔰搷㔰㔰搷㔸㔰㘷ㄴ搴㠵ち敡㘶ㄷ搴捤㈹愸ぢㄷ搴捤㉤愸㥢〷ㅥ㍢㤴ㄴㄷㄷ㔸攱㡢攰㕥㉦㕣晤挰攲挹㥢扦搵〷晤昵㤱㈱㌷㈹㡥㙢㤹ㄶづ㐶愴㠷㔳挳晥㤵㐳㠷つㄸ㤰㔶戱晦愰㠱晡㄰㌰改敥〰扥ㅥ〰晤㙤敤ㅥ搸戶攵㥡て敦㕢搶㜶攷慤愲愳愹㘱扦搶昵㍦摥戱昲昲戶捤户戶慤扡搸㔴㑥昷㘴晥㐳〱㤴㝡ㅢ㑡㔱戱戵㐵户扥昴散㜷㠷㡣㕢摦攳愳ㄵぢ㉡㔷晣摤换㐹㘶愰㕢㠳㘵昷㠵戱㤸㐳ㅡ㠲㠹愴搵㑤㌹㈵㝤扦扤戸攳㑥㍣㌶摥昰挳㜷㘲ㄴ昲扤㜴㘲㝤㌸慤摦ぢ挰㜷〴挰㤴戶㔵㌷户㉥扦戱㜵挳扤摢㥥戸㙢挷ㄵ换㕢㉦㕥摥扡㘱㍤ㅡ㜰㝡敦挶㥥㐶㈸ㄴ㡢㈷㝢㌶ㅡぢ挲㐱捥ㄹ㍤攳挱愴㘱昷摤㝥㍢敥㕡扡晤㘷㤷㤸㙤㙡㜶㘴㜴搸摥㤴㝥㈴㠰㔲慦㕢㙤㕢㔹㝦晢慦㕦㥣昰挹㤸㉤て摣㍤昹㠹㐷〳敢ㄴ㥦ㅤ昲㄰㌹㥡捣挷〰昸晡〰ㅣ㘳㜶ㄲ攷㌰㜱㡥〹戳㠸㝥つ㉤晤㔰㑣㕦收散〷愰搴ㅦ慣㘲㠶昸愷ㄶ慤㔸㍦㙦昲挳戳扤㥥ㅦ㕤㍤昱挷㡡㕤㐱㡡㌹㤶捣晤〱㝣㔵〰㠳㌳挶攴收㡤㍢㔶㙥㘸㝤㘴㔹敢挶晢㔲㡡㌹㍢㙢㑡戱〱ㄴ㌲㄰㐰愹慤㔶㠹㑢㍥搹ㄸ㍥㘷搴㉢㤳㙦㍢昵㤲㔷㉦昹㘶攵攷㡡㤳愹っ愳挱㠸㜴㜷づ愳〱㤵㔵㠳㡦㑢㡦愲㐱㠳㠷改攳㈸㜰〸㠰㙦㈸㐰㑤慥昲㜶㝤㔲㤳㠴戳㕥收っ搱捦㠹㠲㔹㠶㔱收昱〰㑡㍤㘷㔵昲昱㌱户戶㝥㜳㘷扦挹㌷摦晡散㤲〵㝢て㍣㐸昱㔱㉤㤵㍣ㄱ㤱㡣搹っ㤵㜴㡣㜴搶㜱㌸攵㥤〴攰慢〶ㄸ摡㠹㍡㍡㕢捣慡㈳敡㌵㠲㜲㐶〲㈸戵挵慡㔷昰晥慥挳㉦摢敦捥㔱㥢ぢ攷晤㝤收㡢戳ㄲ㡡摥㠳搴㙢㌴㈲〷㍡㡤㌷搰㘱戸㈱㠳㜵つ㠵㡤〱昰㡤〵攸㙤㑥㍦ㅦ㍥戱㝥晢扡搵搶戴摡㉦户ㄶ㝡ㅣ㜳㡤〷㔰㙡㠳㔵㠵㡢敡晦晥㔴挵戳搷㡤扥摥晦昵晣㘵㕢换㌶㉡㑥愹㔲㠵㤳ㄱ挹㘸扦愱〳㉢㠷づ戱慢㌱戰㜲攰愰攳昴㐴ち㥣〴攰㥢っ㜰㘴敢收愵ㄸ㐷摢㌶㙥㙣扤昱昶敤㔷㉦晤昰搲㈷㕣㙡〱㔳㑣㘱戶愹〰㑡晤搴慡挷㍢㑤攳㝡晦慥攵㥢㈹㡦㝦晢㔲㐵㘳搵ㄹ㉦㉡扡㑦㔲㡦㔳㄰挹愸㐷晦捡〱挷つ戶敢〱㐷㘹搰㈰㍤㥤〲㙢〱㝣㌳〰㝡㙦摢戴ㄶ㌳㙤敢㍤搷戵摤晣㠰捣挳戹戶攰〰㥡挹㕣愷〲㈸昵愰㔵㡤攴愴㉤㡦ㅡ晡愰㥡晢㔷㝥㝡愲摦戸攷㐱㐵〷㑥〶搰改㘴㍥〳挰㜷㈶挰㠴㙤ㅢ敦搹戶改昶㌶挷搰挱昳㌷ㄲ㠶ㄳ搹㠲戹㈲〴捦づ㝦愲〹㜸〵愹㉥散㤸㉡昰愸㑢つ慡戳㈸昸㙣〰愵搶㕡戵攸㝥搶㜰㘳昸戸〵ㄳ㙥扢慡㔶㌵慥㍤㜲愳愲〷㈹挶㌸ㄷ㤱慣㘷搳㌰ㄸ挰㘱㡤㠱〳㜵ㅤ㈵捥〲昰〵〱㡥㌳攷愸てㅦ戹慣㜵晤㙡挷戳挹敥㈷捥攱㘳㍥愸昰㉣㠶㜵敡㈹愵〱㐰愹扢慣㝡ㅤ㍦昶㤳㌹换㔷捦㥥㝣换摢晤晥㔱昲㥢㠷扡㉢㍡戵㔲㉦〳㤱㝤㕤晢㙢㤵づ㔱搰㙣〰摦ㅣ㠰愳摣晡㙡㐶ㅤ散攷㝥㤸昹收〲㈸㜵㡢㔵㠱㐳ㅦㅡ昳挹户㈷扤㍣㙡昹挱敦敡昳收扤㌱㐰搱愱㤶ち㐴㄰挹攸㈵㔵㤵挳〶㔴愵敤挲㤱摣㐴㠱㔱〰㕦っ㘰㐸㈷㐶戲㜳㝡㑦昹㈳昳㈹收㍣〰愵慥户敡昵昸㈹て㜷晤换愶㥢㈷㕥㕡ㅣ㝢散换㤷㐶㜵㉢㑤㠰㝣㡡攵㍡搵挴㠳ぢ攱㡣愶晤摣〱㤵攸戵㥤㜱昰攱摦㠷〶㠷㠶㠴慡慡ㅡ〷昷てづっ㝡改㔹㜵搶㤳㤴戵㐶攸戴㜰戴㌱戶㔰㕣换㠳㐷〵ㄳ㐶晡㈱摤挷愲㡤㡡㌵㐷ㅢㄳ〷戹ㄳ㙢㤳㜸摡ㅤ㤸㑤㑢ぢ挹挹㔶ぢ挷摢㐸㐸㜹摤戳戳㥤ㅡ㡣㌴ㅢ㈳ㄷ㠵㑤昲㈱㔹㘴戸摤戱晡晣搴戱㜱攳扣ㄴ㌵愷㐶㈳戱挰㕢㈰戲㜳戴㌴㐹㘶扤㝡㡥㥥ㄳ㑢ㄸ㔱愹㕥㥦愶㘹攱㠶㜹㐶扣搶攰昲搰㘸ㄴ㔵昷㈱挹昲晤晢㑣㡤㐲㔱㜸昳㡤㠷㌹戱愱㌱㡢㤲㐶戴搱㘸㐴㝤攷ㅢ昱㘴换㡣㘰㝤挴搸㌷㠳挵㉣ㄳ㠴〳㌲搰㘳㘳つ捤㠹搱戱㘸㌲ㅥ㡢㘴㔲㐶㌶㉥〸㘲扤搱㌸㌹搶㘸㘰戹㔰挴攰㔱㥥挲㐲愵㍣挷戸戹㠰㤴㥢愸㤴㠶㜰㌴㌱㔷て晢㘷㜶扢捡改搰づ㕡㐴っ昶挹㠲㕥ㅤ〸ㄳ戹ㄴ㜳㜴㝥㐶㠷㑥㕣㑢㤳晢愸晣摣㔲挷㔴换晤戰捣〵〵ㄵ㤶昶㘳ㄶ㘰㑤㌶㍥ㄸ㙤㡣ㄸ昱㜶㜷〲ㄴ㙢愴㤳〰摥㙢㌰㥡昳㕡㡦换〳戵㐸戵㜸ㄷ㠶ㅢ㤳㜳㝣㜳㡣昰散㌹捣㠵摤㠲㤲ㄲ㥡㌶㈷攸〵㐰改㠵〴㡢〰晣㝥㡦慦㠵㑣挵㝥㝤扥㤹昶㜲㤱戴敢慢㍤敥㐷㘸㔹㕤㘲㉢㈰攱㙤㠲晢㥦㈸㉣㜴搳㜲㝣㌰㌱㈷挹敥搹㉥㤱敢㍡㝤〱挱㘲〰㉦搷㕢ㅤ㉥㈶㌹昳ㄷ㜱捤㕣搶㔴㘳㠴㠲搸愹㤰搱慤㠲摥㈶㜳昱㕢㘳㈴ㅡ㌴㔷挹ㄳ㌰㔶ㄶ昹㄰挳攰㉦㙤㘲敦㌷ㄶ㈵㙢㠲挹㘰㜱ㄳ搶摢㘸㈵つ愶㍥㤲换㡣㌱㘷㤹攰散摣㝥㉢〵〹〱㠹㍡愴㜴ㄱ㠴㈹〹〳〷攳挵㔳㘸挱昶㤵㐰摤㉢愰㠴㉦扢愳㘷慥㥢戱㥣㙦ㅣ㘷㐴㘷戴捣㌷ㄲ㘴㉦昱戵㙢捡散攱㐵㘱㔳ㅢ敡㘷㈶挳㤱㐴㈵㙡㍡㉥ㅥ㙢㥥晦㝤捡愱㉣㝤㈱㠰ㅤ扣㤷愰ㄷ㜷㕥㈷㤸换㔳扣㠰㙤㔳㔷攷㈹愱㌴㘲㌴ㄷ敥㥡扤ㄵ挲扥挳ㅦ〹晡㘲晣昱户㐷昳㜲㤹扥㉢㝢っ㜴慤㑡㥢㘰愱ㄹ㜱㐳㜶㑤㑡㈴〱㙢㤷㌵㥤ㄶ㡢捦慢㡦挵收戱㍦㜵㤵㔴㘲㡥㘱㈴戹ㄳ搱挵摡㜹㤱ㅤㄶ愵ちぢ㌳㌶〵ㅣ㕢ㄶ摣挳昰㕤づ㔰扥晤慡愵摢敦扡捡㕣攳戵晤昴㐹摦㌲㈰ぢ戱㉢攲扢〲㤱㈳摢敥㕢摥扡㘹㘳摢捡㉤慤㜷㙦散户㘳昵㉦摢敥㕣捦㠵攰戵户戶慤㕦摤㜶挳戲て㔷㍦㔰戹㈸㤲㔸愴ㄶ挱ㅣ㕣慢㍦扤㕦扦摦㠷㙡ㅦ㥣㜸晦搸愲㌷攳㜷扥搸慡ㄶ㕡㠴㥣㙤〵㙥ㄴ昰戱慤慦〶㔰捤㘰攳㌴㠳㜸㘶搰搷㈲慤慦㈳戸ㅥ〰㤳㠵㤸ㅦ㜳挵つ㘶㔲㜱戳㠱昳㠵扥㤱攰㈶〰搵ㄳ㠰愳㔵慦〰戰㠳㡡㐰㍥㍢㠱㌴㘴て愰㜳ㅢ昲㌶㘰晤扡ㅤ㥡㍡ㄴㅣ㙣㑣㑤攳㘹ㅡ㑢搳㔰慡ㅥ㠲㕤つ㄰戴〸㌹扢ㄸ㠷㈳㕢㍢㍥㑢挶挶〱㥢慢搴改戳㤴㠶挶㠶㈳㐹㈳㉥㡦愵昲㄰晥㤸晢㝢㤲㉥攳愳㌸ㅥ㙣㌰㜷捥昶づ㡤挶搳ㄸㅢ㡡挹㤶戴㝦㤲攳つ㤸て换晦昳㜹昶㌸㥦㐷㍣㥥っ扦愷ㅤ㥦〲㥤㈶换敢㘹㥦搹搱㠹昸戸㜷㥤愱愴㑢㔵㐲㜲㘶㈷㈳㝦昶㜴㉡扢愶㈹㝥㘷㈷㈴㜷晦晣扥㄰㍢㝢㙥㈷㘵愶扣㝥㐷〲挴晦昳摡戲捦㙦㑣慦㙤ㄵ㙣愳㔷ㄳ慣㈱㔸㑢㜰て㠰㍡ぢ㤳ㄱ愷搹㜵㤸〳㝤昸㜵㠳昷搶㉣㙥搳㝤攴戹㥦攰〱〰挷㌴晢㄰㤲扥㠷〱㑡捤㤵㜹摢㐳户戵㉥㕦敢㔷慡ㄷ㜰㌲敦慥㐳㐴晦㠴ㅣ敢〱愶㡣㌷㈲㜰晦扦慦㜳ㄶ㙦㙦挸㙣摦㘱㐱攷㘱㑦搹户愹戶㈵摡㌰㈷ㅥ㡢攲搸㡡㝥搴挸〶ㅣ㔴㈴㔴搰搷㌴㈹㌶扡㌹改㙢ㅡㅦ挶㥦搲愶改挶㝣㈳㤸ㅣ㡤攵ㅤ㥣戴㐹搸ㅥㄶㄷ㙣㐲攳愲晦㥦㉥㥡㠷㝥㌴㔶捥㘹㉦㑤㘵て㕤搳㔹戲捣㕢㔹ㄳ挳愱㤷㈱〷㜷㌴扢捦〷㜷㝢て昴挱㍣晡ㄱ搴敥敥捦ㅦ㍡攱㠸ㅦ㍤昲㥤昵㜷〹扡愰〴㝤〴㠸戹㡦攱㐷㠱昵户㐷㔳㐷㠲㈳昵ㄸ昶㙤㐰慡㄰摤挰㝣ㄴ㡦㠳㘸搷㐷昱㔸㡢㤰戳改捣扤㘶㍥㡥昵㈶㠲捤〴㑦㄰㙣㈱㜸ㄲ㐰㡤㐰㔶づ㥣愵㐸昰㤷ㅥ㌸㑦㈱愵㥦㈶㜸〶挰㌱㜰㥥㐳搲昷㙢㠰散㠱㜳っ㜰㌲㜰㥥㐷㐴扦〰愰晡〲戰愳㝢昴㙦〰昲㕡慢て㌹㜲扣捦慤挰晡㜵㍢㌴搵てㅣ㈹㙢㘹㕡换戴㔴扦㝣㤶敡㙢ㄱ㜲昶捤㡦㐵㕥戱搴慢ㄴ昲ㅡ挱㥦〹㕥㈷昸ぢ㠰敡㙤㔹㉡㠶慥㕣ぢ㐴摡㔲㙦㤰攷㑤㠲户〰ㅣ㤶㝡〷㐹摦扢〰搹㤶敡て㥣㔸敡㍤㐴昴晢〰㙡〰㠰㘹愹て㄰换㙢愹㉡㘶挸戱搴㜶㘰晤扡ㅤ㥡ㅡ〸づ㌷㑢㔵攴戳㔴㌷㡢㤰戳摦㝦ㅣ㈴㠹㝦晢㈹㈲㉡㘰㔹〵昱捣愰㍦㐷㕡㝦㐱昰㈵㠰挳㉡晦㌰㤳㙡〸晥㡡ㄱ晥㐹愶慦〰搴㌰㠰〳㤸晡ㅡ挰づ慡ㄸ㘵愴晣摢愱㐰攷ㅡ㘰㈷戰㝥摤づ㑤ㅤて㡥戴〱㤶㔱㡡昸户晦昹㌶捦愰摡㘹ㄱ㜲捥ㄲ㠶㈳慦ㄸ挰㡢㥥愰扥〱㥢扢㠳㕦っ戲㉥㈱搰〰づ〳㜴㌱㤳㡡㘷っ㘲㠰㔲㌲㤵〱愸ㄱ㐰㠹〱扡㈲㘵〷昵㌹捡㐸ㄹ愰ㅡ攸㕣〳㜴愳㑣摤づ㑤㡤㐴㍥㌷〳戴攵㌳挰㜶㡢㤰㜳㘸㔱〳㐹㘲㠰㠳㔸攵㙤㜹つ㜰〸挸扡㍢㐱て〰㠷〱づ㌵㤳㙡っ〴㠹〱づ㈳搳攱〰㙡ㅣ㔰㘲㠰㕥㐸搹㐱扤攱㌴挰㔸愰㜳つ㜰ㄴ㘵敡㜶㘸㡡攷㈰㙥〶㜸㈵㥦〱㝥㙦ㄱ㜲㡥㑣㜸ち㈲〶愸㘲㤵㕦捥㙢㠰㠱㈰敢㐱〴㠳㔹扢昴ㄲ㙦㠸㤹㔴㤳㈰㐸っ㌰㤴㑣挳〰搴ㄴ愰挴〰挷㈳㘵〷昵㥣搳〰㤳㠱捥㌵挰㐹㤴愹摢愱愹愹挸攷㘶㠰㑤昹っ戰搱㈲攴㥣搵㑣㠷㈴㌱挰㌸㔶昹昱扣〶㤸〰戲㍥㤹㘰㈲㙢㤷㌶挰㘴㌳愹㌸㤱㡡〱愶㤰㘹㉡㠰攲㈱㡤ㄸ㘰ㅡ㔲㜶㔰㡦㌸つ㌰〳攸㕣〳捣愰㑣摤づ㑤㥤㡡㝣㙥〶戸㌷㥦〱敥戱〸㌹愷㐴愷㐳㤲㍣㉥捥㘱扤捦㈵愸㈳㤸㐵㄰〴㔰㍦戶㡣搲ㄳ㥣晣愵ㅦㄷつ攴㘹㈴㌰〰ㅣ㐶㤹㑤ㅣ㍤㔲㌸愱㘷攰㡦ㄸ㈶㑣攴㕣〰㜵ㄶ㔰扤昱昳攸㜹㐸收㝤㐲㥣㐹㡥ㄶ〰捣㥡摦㤱㥤㐱㐷㤱挵慦摢愱愹戳挱㤶㌶捥〶㘶㤲〹昲㥡㝣挶戹摡㈲攴ㅣ㕥搵㈱慦昴㡥㠵慣昶㤵㤶㈱㠰捣っ扡〵㘴㝤㍥挱〵慣㕤扡㜷㕣㘸㈶搵㉣㘴㄰㈳㕣㐴愶㈵〰慡ㅥ㈸改ㅤ㑢㤱戲㠳㕡㠲㌲㔲ㄳ㘴㄰攸㕣〳㕣〶㝥扦㙥㠷愶ㅡ㤰㉦㙤㠰昴ㄳ愲㌹㥦〱㤲ㄶ㈱攷㤴㉣〴㐹㘲㠰敢㔰愸㡡攷㌵挰㜲㤰昵つ〴㌷〲㌸っ戰挲㑣慡搹㄰㈴〶戸㤹㑣户〰㈸ㅥ㤲㠹〱㙥㐵捡づ㉡散㌴〰㑦摤㜲つ㜰〷㘵敡㜶㘸㡡㐷㙦㙥〶愸换㘷㠰㜳㉤㐲捥㈹㕤ㄳ㈴㠹〱搶戲捡㘷攷㌵挰扤㈰敢晢〸敥㘷敤搲㍤攰㐱㌳愹愲㄰㈴〶㜸㠸㑣て〳㈸㥥挶㠹〱戸搶戳㠳慡㜵ㅡ㈰〶㜴慥〱㝥㑡㤹扡ㅤ㥡㍡て昹摣っ㌰㈱㥦〱挶㕢㠴散攳㐰㙦ㄲ㤲㜶攱ㄸ愷ぢ㉢ㅣ㍡㌵㙣㉣攴扥㜳搷㄰慥㤵㡤㙥㑥㈴㘳戲㐹㕥ㄶ慡㠹㑤㠹㈵㙢挲㠹昹㤱㘰㑢㐵挸㡡㥣㌶挷㠸攲〸㉢㡥㤳慣㉣㕣㙣晥㝣愳㔱㠷㙡㘳捤昱〶㘳㐲捤㥥㜰挴〵晤搰㜴㜲扡㔵愰㄰㜶敦搴〶换㐸攵昱晤ㄲ敤ㄸ㘸扤晣㠱ㅤ㤷㍥㜰搴挸愳㉢户晦㘴敤昶愵ㄷ晢ㄱ㍣摥〵㈸㈵㝢㐷摥戱㜷㤳摥㈶攴㔹㘹㜹摡捣㌳挲挹㠸搱㈵㈴㜴㠹㤷㠴㘰㕡ㅣㄶ㌶ㄶ㠷㘶捣挱㑥㜵㑤㔹㘸㕣㍣摣ㄸ〹㐷つ戶㄰戶ㅥ㜹㠱㙦㤲㌱ㅢ〷㠳搳㘲㌸昵挷㐵愱戲搰㡣㜸㌰㥡㤸捦㌳㡥㠶㤶㙥ㄹ㈹㔹㠹㝢㐳愳挲搱〴㡡㤱愶㘵扣㍣㔴㍢㈷戶㄰ㄷ㔶㥢㥢愲攳㠲昳ㄳ㝢㐴㔳愵㠷㤵戴㤷㉡㔰〵〵慡愴愰㘴㜷ㅢ捤户㤱つ㘶㌶搳㔱㔳㡥敥搹㝡攵戲搶挷㉦㘵㠷昰㜰搱㔳㐴㠰戱捦昶㕢㠸㔸㍢㝢㙦摣㠱戳捥㙡㜹づ挹㡡㘶㕣㝢㜳㍤ㄲ㑢㕤〱敥〶㜶扤〹㤹㑡㌷〳㥣㍣㙥收㠴昴〹晤㝦㜵つ搷扢〸㤲戳㌷㌵戲扢㕤敡㐰㜴ㅦ㌰㜷㌵晢て㜱散㑥ㄸ慢攸〶㑣㘵昷㐹㝦㐸㜸搸㍤扢愶愳㘳㜱愶㔶ㅡ㥡ㄴ慣㌷㈲㌸ち㙣ち㈶扢㥡〹敥㐳攲㥡㘶挲愲㡤㡥㌵㌵〵搹摦搸㔷㙢ㅢ㠲ㄱ愳㈴㌴戲㌹ㄹ㥢ㅣ㡥敡㄰㠰㜴㑡ぢㄵ㕣〴㔴㜰㤱愰㑡㐳搳㜹㐵㐰攲㤴ㄵ㥢ㅤ㡣㠷㤳㜳㥡挲つ㈵㑣昰ㄸ㝦㡦攸愸㤸㔱㘴㜳〹〶㘵戰㘷㤷散㑤㌵㜳㝢〹捤㕤㠹㉤㘴㥡㡥捤㡦敥㕣愰㝣昸㑦敤收〹㌲收㈲㜹挴攸㉤㤰收㉤㐰昹㥣㥣㈴㝣㈶㈷㌱㠸㝥㐶㤷㐵㝡戶㍡㥦っ昸改㈷〱ㄹ攱慦攸〲㠰㜶㡦ㄷ㡢挱攰㥦ㄴぢ㌶㡥挵愹㐷㉣㕥㙣㕤ㅢ㉦㐱搳㜲㥥㠹〷㜸攰㍢ㅡ㜷〸㜰㌷㘱㐱戸搱㠸㤷㄰㔱㡢㡤挲㈲ㅥㄵ晢捣㌶愴㙤㍣㕥㙦㤷ㄲ户戲㈶搸戲㝡㔹挷㘸捥晢昳ㄳ㜲攴㝦㝣捡㔰慥㌲愱㔶㈱愰晥ㄵ昴搰㑦㔱愷挵㐸㔲㥦㉣㠶愷挹昰っ㠰昷㐲㄰戳摢㈶昳散ㄵ㈷戴ㅡ㑣㐵㜲攱㥡愷挲㈵㌸㐱㤵攳㘴慦㈸搲挵㜱っ散㌳㑦㠰㑢散㕢摣扥㕡昴㜲愳搱㙦㑥慥摣㈶㘵㜳ㄴㄴㄴ愱愹㝤搹挷㔱㌹挵㐲㔸㔳慤㈱攷挳慡〲㔵昰㍤㡢捣攳㌹㔸㈰扦㉥攳昲㘴晢ㄷ㥡㜳㉦㄰ㅤ㍦攰昸ㅣ㕦挴敦搷扦㐶〱㜰昴㉦〶戴慤㜶〴㔰㝥晦㕥挰攸攷ㄱ搵㉦〰㈸㥥㈲搲㥢㌰㥦㝤扦〱捡晤搹愷慥〵て㥦㝦ㅥ摦㡢㘴敡捣㝣慢慥〳㍢攷㕣晤ㄲ㡢扡ㅥ㌱㑥㘵愹慥晤㕢㘰㍢敥摡㍣慦〴愳㐷扦㑣㈱㔶㐲摤㠸㠸慤ㄸ愲㜶㝦昹ㅤㄸ昴敦挹㜸㤳㍢挳㉢㘴昸〳ㄹ㔶㠰㠱㝤挶昷㐷愴㑥戰摢愲㌳ㄷ慦㥤㡤㤰挷晣慦㐲㈶捣㝦㥢愳ㄲ慢㠹㌱捤晦ㅡ愸晡捦〰摥㔵㐰戶㌳戵㘳㙦搶㜱㉥搵ㄵ捣扥搰捣㘸㌸㠹㔹㤷ㄵㅥㅢ㑥愲晦㤴㠶〰㄰㤵〳愴〳㘵㌶㜶㘴敡㤳昲晢㝡攴㤲㌲ㅣ挱敥戹㜴愷㘷搸换㠵㙣晡㡣づ㔷戱㈳㈶昱ㅤ㕤敡戸㈷㌹㤳捡㍣㔳戰晣㐹㜵㐴晥攳㌷㠷摤昹昴晦㉦㕣㑦ㄹ挲搸〹㘶户㔱昸て㈳昸慦㠸搳㘹㔹摤㘱ㄷ㜱㥣㐶搲搳昷搳昱㌴㜱㘵搶㜱昷〴摣ㅣ㙤㌴晣㔶ち捦收慥㔶㜴㙡㜳㌲㠳ㄲ㕣㔴㘱㔱㐶㐶㈲㔳愳㔸ぢ㌴〴攳㡤㝢挸攳ㄸ扡㤹㉥愳㍣㔹㜷搳挷㠷㄰〶挷㐳ㄴ慢戶㌷㉣㕢慦〱㘵㔷づ㜳换挱㕦㐶㜳愷捥㜸㑢㤸攲㝢㉣搲ち收㕢㉣戲攰㥡㘶㘰戵㠴搷㝡㈲㐶㠵㘴㐸㈵攵搱愳㐳㈳敢ㄳ昰搳㤳昴挳慣㤸っ㜴ㅤ㥡㙥㐴昰愲挰〲〳㙥㤳ㄵ㥢搶㤰挴搵㠵㤴〰㕥㌴摣㜳㕡〸ㄶ㈹戲㕡㐹㐹㍢昹摡㤹摦㌲㤵攰ㄸ摡捤㔶㐵晢㠵㈴晣慤㕡摤戱㤲攱挱㙡㡦ㅤ愱㡢㠴㠱戴ㄶ攲摢昱晥㌱搷㍡㑦摥㌹㤲㉡散ぢ㈱收っ㈷㤳㔷愹㡤攳ㄲ愱㡣敢戸㜸ㄲ户㜱昹慡㑣㌹㠷㑥〴㍥㔴㌲っ㙦㌸搲搲㌵㌴㈱摡㄰㘹㙥㌴挴㤵戶攷㙣昱愸昷㠸昶㉡㠲搵慣ㄱ搵㡥㕤㉣愳㑣挰扢㡤昶敤捣摤㕦㘱敢㌷㔱愶㑣㜶㤰攱搷㙦㕢攳敥ㅥ㔴㘴㤷慦㌹昸㤱愹㕢晡㤲㡥扣㈸㠷愹㉤〷挵㌹㡤挷搵愹㥢ㄲ㌲攲ㅣ㙣㤳㘲㤳㘲㕣㡣㍢㔰攳挳㈶㙡㡦㘸㈷攸㘹㌶㤳捦㠷〵挵㙥㡥㄰ち挱慣户昲㤸晤㙦昹㤳晥㔵㜵㡦戱ㄳ㙥敡戱㜵㝢戵㐷㤹ぢ㠸晢㐰ㄵ昷㑥㡥㡦昹㄰㤲搵㜳挱〰㘶㌳㔹敥㐷㑣扣戹㜷㐱㔴て㈰㘵㝡㜳㘶㝢敡昷㠱敤搸㥢㝢〸搹挰攸搱ㅦ㔰㠸㤵㔰敢㄰㜱昱收戶㠱㐱户㤲昱㈷敥っ摢挹搰〶攰㝤〴っ搹ㄳ㑤摥㠳㝦㉥㉤扣㑤㜴攲㑢㥡戸㤸挱㌰昵攱㈶㈹㉥㌶㘰㐱攴敢㔲戲ㅥ㜴晤㈱挴晥㜶敢㔶ㅥ挷㜹搴愳〰㜶〵㜹㥡攴昷㜳改愴㜷戰晣㡦〰搴㈶㈴㔷ㄱ挵慤㜱㡦晥ㄸ㌸愸㈷て昲㑦㠴摦愳㌶〳戵㥡㔴㉢㘴㍥㠲晥㘶㜱㍤〱㉡ㅦ㐳㌴㑥㐷㔳㥡攲㐱㍢愷㌵㡦晥ㄴ散改㜱昵戹㈵散㐹㤰㌸戶晥㜹搴搹换㥦晥㠷㘷〴愲〸㥦㉤㌹敢晤㐵愳㙥㍦昳㠳㙡搶て㔳愳㝡ち㔸戳昵晢〸〷戲戳攱㥤慤晦㌴搲搲晡㕦㠲愸㥥㐱㉡愳昵晦〱㙣挷慤捦戳㝤㌰㝡昴㍦㈹挴㑡愸攷ㄱ戱㡤㡢㈸敡挴〶搲㕦㠱㐱㝦㑤挶ㄷ摣ㄹ晥㐵㠶㙦挸挰搳㝦昶〰晤㙦愴㔲㡤挶〳㝥㕢㉥㡦㡢慤㐶摢挹㙣晦㘱㌶ㅥ挶慦挲捦㙡㌴㔹㔷㕢㡤收㈹㈰扦㐷扤〶昲㙡晣散㤰搹㘸捡攲晡㌳挸㙢挸〲愹ㅤ㌶摡敢攰㌳ㅢ慤〰搹搳㡤㔶㘴〹晢ぢ攸㙣戴扦扣晣㔵敤〷昷扥㈱换㘱㌶㕡攱ㄷ晦扢㘶慦戲㡦㔳㡤昶〶㜸捣㐶慢㐲㑣捡捥㙥戴㌷㠱㤶㐶昳㐱戶㝡ぢ愹㡣㐶㉢〱戶攳㐶㝢挷㤴㡤㜳㘶ち戱ㄲ敡㍤㐴㙣攳㈲㙡㌷㥡ㅦ㍣扡ぢㄹ摦㜷㘷㈸㈵㐳ㄹㄹ㍥〰㠳㌴㕡㔷愴㔲㡤戶摤㤱敤㐷㈲㔷㐶㕡㌹戳昱捤㜹昵㈹㤰改ㄵ敢㕥㐰攵㔹戱戲挹挵㍥扥㙥㘴敡搴㡡昵ぢ攴ㄱ㠳㔵戰㈸摥㉣㌰つ㘶㙤挶散〳㙣挷〶攳つ〴摡㐹敦㑢㈱㔶㐲晤ㄳㄱㄷ㠳敤〷ㅥ扤㍦ㄹ扦㜲㘷㌸㠰っ〷㤲攱㙢㌰㕣㠸㥦敦㈰愴㐶搸㉢搶㑥扣㜶㤴晢扡㕡㥥㘵敢㈱㄰㡣㘵敢㑥㐷㑤昶㠶〲搶戲戵㍢㙢搲㠳㌵昱〲㤹㙡〳捤㌶㌰攷㤱㘲攰㑤㤳ㅦち㕣攷㑣捥㉢っ㘲昲挳㈸㔹㈳㤵㘱昲㕥挰㜶㙣昲㉥挸㠶㝦ㅥ㝤〴㠵㈰㈲㍦㕥㝣㜰㌱㜹㙦昰攸㈳挹㔸收捥㜰ㄴㄹ㡥㈶㐳㔷㌰㠸挹㡦㐱㙡㔷㑣敥摣㈳㌰摦昴捡㘳昲扥㄰っ㤳昳㠲㠵㕤搵㈳㄰户㑣摥㡦㌵愹㘴㑤づ〲㌲㘵㜲摦戱㐰攵改昶扣ㄶ㘱戶㐱㝦㌲㜵慡摢㜷㐷ㅥ㘹㠳㉡ㄶ搵〳愹㡣㌶ㄸ〸㙣挷㙤㜰㈸戲攱ㅦ慥㈴㔰㠸摤〶㝣㕡摡㡡〱㘷捦ㄳ㠳挱愳㡦㈳攳攱敥っ㐳挸㌰㤴っ扤挰㈰㙤㌰っ愹㍥㜶户㜷㝢敤捦㘹昴㍣收㍥〱㌲㘰㙥㕥攷戰㙢搵て㜱换摣㈷戲搰攱㉣㤴㔷㉦搲收㍥〹愸〰慥昲㙦扦㙢摤㔱愳㌲捥㠴ㄴ㉦㘱㤸收慥㈶㔳愷捣㍤〸㜹挴摣㈳㔸ㄴ㉦㙦㘴㤸㝢ㄴ戰ㅤ㥢㥢㤷㍣昰捦愳㐷㔳〸㈲昲攳㑤て㕢㌱攰㙣㜳搷㠰㐷㡦㈱攳㌰㜷㠶戱㘴ㄸ㐷㠶攳挱㈰收ㅥ㡦㔴㝦摢摣㉥慦攲㍡慤摤㙥ㄷ㍦ㄹ㠲㘰昳㤳ㅣ㈵㜳㉡戳㙣㍥㤱㈵㑦㘲挹攳挰㤰戶昹㘴愰昲㜴昱〹㘰㌴㙤㍥㠵㑣㥤戲昹挹挸㈳㌶㥦捡愲㈶㈲㤵㘱昳㔳㠰敤搸收㤳㤱つ晦㍣㝡㍡㠵㈰㈲扦㈹㠰㉥㌶慦〵㡦㥥㐱㐶㕥㍣㜱㘱㤸㐹㠶㔳挹挰扢㈸㘲昳搳㤰慡戴㙤㥥昳摡㜱愷㉤㝥〶挴挰攲㌳ㅣ攵㍡㉣㝥㈶换㍤㡢攵昲㝡挹㉡敡㘳㝡慤攷㌰㥢攵〰㥤㡢㌸ㅤ愰㜳挱戲ㅡ㘸㍢㘴㍡㐰㜵ㄶ㔷ㅤ戸搶㤰〵㝦㍢㜴㠰㘶㠱挹㜴㠰㘶㈱㝢摡〱慡户㠴〵㐱愷〳㘴㠶捦扥慢戹㈶搲昶敦〷㥦慡摥攱昹昵㥦㙡扦晥㈸戵㘶㘹〰㥦㜴〳戹㜸㈲㘵㘷㍢㐰㡤㘰㤱㔶㙦㠴㙣㘵㈰㘵戶扡㔹慡づ〱摢㜱慢捦㐶㌶晣挳㑢挷ㄴ㠲㠸晣挲㠰㉥㡤㍡〷㍣㍡㑣挶戹敥っ㜳挹㌰㡦っ昳挰㈰づ㔰〴愹㤴〳ㄴ㜵㘴㍢〶㜱换㙢㙤㘲戶㈸戳昱摡㑢㝡㤸挴㠰捡㌳㑣㕡挰㘸づ㤳昹㘴敡搴㌰㌹ㅦ㜹挴㘰攷戱愸ぢ㤰捡ㄸ㈶〹㘰㍢㌶ㄸ㉦搸攰ㅦ㕥㠳愴㄰摢㘰ㄷ㈱收㘲戰㘶昰攸〵㘴㕣攲捥戰㤰っ㡢挸戰ㄴっ㌲㑣㕡㤰㍡搱ㅥ㈶收愸挸晢㍥扡改晣昰〳㌰昲搵ㄴ扣㡣㥥攷搱㜰〱㠴㘲搰㕣收愸挵㝥㠸㕢搳搴㘲搶攲㐲搶攲㍡㈰㔳昶搷㝣ㄲ㥢捥て慦摢㤸收㕥〲㕣攷捣捤摢㌹㘲敥愵㤴捣㙢㍡ㄹ收扥〴搸㡥捤捤敢㍣昸攷搱㤷㔲㠸㙤敥㥢ㄱ㜳㌱昷㘵攰搱㤷㤳㤱昷㝤㕣ㄸ㤶㤱攱ち㌲昰ち㤰㤸晢㑡愴慡㙣㜳扢㍤㜸㍢敤㘰㕥つ㐹戰昱ㅤ㡥愲㔷ㄳ㘳㥥㡢㕣挳愲慦㘵搱㙢挱㤰戶㜱摡挱扣ㄷ㜸搳挶搷㠳慤㜳㌶收〵㈰戱昱㜲㑡扥ㅦ愹っㅢ摦〸㙣挷㌶㝥㄰搹昰て㉦捡㔱㠸㙤攳㠷㄰㜳㌱攱ち昰攸㥢挹昸戰㍢挳㉤㘴戸㤵っ扣㘵㈴㌶扥つ愹攳㙤ㅢ攷昷改昱㌹愳搶㉢㙦㑡㝤扥愴摤攷敥㑡㠸㠴戱㜹㌱挹慥㈴㍤て换搸㜷戰づ㜷戲づ㥢㠰挴㍦㡦扥㡢㈹㑢㌷敦ㄶ挴戲捦㔳㜳捥扡㡢㔸㐲㠸愷摥戵挹㤶〸㙥ㅡ㌰捡昳㔵㌳挶捤ㄵ㤳㡣㔳摦㔸扣〸㐷㉢搹㉦㈶愵昲㈶㈰慡换摥㔹㉦㥢㑢㌶㔲㜸愸敥㙤昸㑦敥ぢ搵愹晣慣㜸晡捤㔳收㘱昰晤ㄸ㍡敤㍤㌹摣㄰㡦㈵㘲愱㘴捦㕡㕣愱改挹㤷昷㜱㠹慥晦㐸㙦㄰ㄲ㕤换愴㘲㐵㔱㝥㜶㙢〱㕦㘶昵捦㡢挶ㄶ㐶愵㌶摥〴扦㘱挰搲㜴㜱㌱㡢攱㍥愴㠴挳㘱扣挰㤳愰㌰戳㕥㠵㠲换ち〳扦㈲㈷㐲㠰愷搸ㄲ攱㤱戵㐴㥥戱㈲㕥ㅥ搶㜶昶っ㤹戲㔵扤㙡㔰㡤捡㈸㉡㉥捥㌹㥥捡㌹㝢㑥扤㙡散昳㔵㈰慦户づ㉡㘷㥦㘹戹㘷㘲昵搲ㄶ㘵㘶搹㤷㔹〳挵昴㕡〰㝦攰㜹戰戰㐲扥㝢㤰散㌶㝡㔴ㅤ㕥㠰㜵扥㘶敢扢ㄷ昸扤㠰捦晣戰㤹敦㍥愰㑢㠱㤶㥤搸改昸昲㠰敦㝥㘰扡〲攳戸㠳ㄳ攰〱戵㤸昲ちㄴ愱ㅦ〴㠷㝣〵㑣扥〷愶㕥〲㤱ㄵ搴敢㠰㘷㐴㝥扦〵㘴挷㔵戵搰㤲摤〵〴㡦㙦㍤㔸昲昶〱㜵ち搸搸て㌲摢昱㘵㐸㤱挲㝦㡡捣㘸㐷㥥㉣㌳〴㜸扡㉣ㄱㅥ㈵㑢㠴挷挹っ㡡愷扥㙣㑢㌵ㄵ攲㘸㘷戱搷愳慣昸捦〱晣〱ㅥ晣㡡扤晥〷㐹㌷㝢晤〲㜸ㄷ㝢㍤〶㜴愶扤㌶〰㤳㙤慦㍦㕢搲攵㘲慤晥㈵㌸攴㡢㘲昲㙤㌱㉦㡦ㄶ戳㥢摤㜱㠹挸㜱㤴挹晤㤶㠰攳㝣㔹㍡搰㕥愱㔳㥡㠳ㄱ㝣㝥㘶㉡づ㌹㤲㐴敤〹㕢攳㐵收㔱㔳㠷㘳㐷㔴㌸敢ㅣ㜶攱㙣ㅢ㘴㜶㝤㑢㌷㜹㌵㝦昷㌶摡晤摥ㅡ㌴㝣攷㑡㐱㤳戸っ㌰扦㝥〲㑤㐷摦晢慦㘰㈰㡦摥〲㠴ㅤ搴ㅢ㙥㔸㉦て㔶㍡㝦㡡㐳愹ㄵ㤸捥慣㉦㔹昲捥㔵㥦〸扦㘳改㜶㠵㈷昳㡡摢㤳愸㡢㝡摢慤づ敡㕤ㅢ晢ㄴ㜹㔰〴晢扦攲挱㠰㡣挹㤳㘰㤸搴㤸㝣〶㉣昹挷攴㠹㘰捤ㅤ㤳ㅦ㐰㤲㡣挹攷㤰ㄹ㘳㜲ㅢ换㐰〸戴摡㤱敤㜶愴捤㡡㤴㜳ㅢ㥦㈳摢㈷㥣摦㈳〸散㠰㘴ㄹ攰㥣扢㌴愷㌴捤改㉥昰㤱㡤㍦ㅣ愵挹㔷攱昴㑢挰㉢㥥〹㜰ㄴ晡搵㈰㘸挷㕥挲摣㝥晤㕢㄰搹摡㥦㠰㠶㝦戸攸〲㠴ㅤ搴摦㕣戱摣敥㤷愳戴摦㔱㌲户晢㜳㜳捡㐶㍤攵扤㐲ㅥ㐴愴㌵戸㔱㉦慤㔱改㙣㡤㍦㠲㈵㝦㙢昴㜵㙤つ敥攱㑢㙢扣㡡捣㘸㡤慦㔸〶㐲㠰㝢昶ㄲ昹㤷ㅤ昹挶㡡㤴晦ㅢ㤱ㅦ愶㌵戸慢㑦〵㝤慦愱㌶㤹㜳攵㥦㠱㜱㤹㔴㕦〷㍡㝢ち攵戱〰愵挸ㄷ昴昴㕦挱愱㡦㐶㔲㝤〷扣搹㜶扤㌲摡敥㉤㜰戰敤㍣昸ぢㄶ㡦㝥ㅢㄱ㍢攰昲㥦ㅢ戶〰㔸㘹扢㜷㐸㉥㜲攵昱搹搸昷慣㠸戴㕤〹ㄲ搲㜶摤㥤㙤昷〱戰昹摢敥㘰搷戶攳㔶扥戴㕤㉢㈲㘸㍢㍦晥㌰〴扡搸㤱㔲㍢㔲㘶㐵捡扢㈲昲挳戴㕤㌹㈴㡢搵昹㥣搳㝣〶㙡㍥摦〲摣敦ㄷ㍣㕦㘸搴ㅦㄱ㝦㉣㘲慡〲㌱戱昶挷㔶㠴〹戵てㄲ㘲㥤ち㠷㜵㌴晤㍦扡㝡㙡㉦㔷㐳散ぢ戲ㄸ攲㌳㐴㘰㠸晤㠴ㅤ㘵㜳㑢㥥㈱㜰㠰ㅤ攱ㅥ㍣㠳㍡〴ㄱ㜹捣㤷㐳㘴敡㌱晦〵戰晡㑢〰㝦愰㍢愰〸愵㕢㈴㤳㠲㌹㍤㜰愲〸昴戰㠹攲搵晣㡢ㅣ㐳㈰㔵扥㕤愸づ㐳㔲㌴摢㘹㐵㐴戳㕥㐸㠸㘶㠵慥㥡㈹㔷捤㡥㐰㈶愹〴㑤〸捤㝡㈳捤㄰㌸搲㡥ㅣ㘵㐷戸搵捤愰晡㈲㈲㥡㝤户搳愱㔹〱〴㘸㕣昱㠴㘶晤挰㤰㔷戳㑡㥢㈸㥡昱敢挶昲㥤㐳昹攲愱慡〲㔱㌴㉢〵㕥戴㘲㠱〳㠱ㄵ捤扥㐴㠱昶戳㈱摤㘶㥦〳㥢晢ㄸㄸ㘴㤷ㄳ㠰㈸㘸㌶ㄸ㘹㠶挰㜱㜶㘴㠸ㅤ攱〶㌲㠳攲扥慦㘸昶愹㔳戳㙥慣㘳〵㠰㍦挰慤摦扣㥡つ户㠹愲搹〱捣㌵〶㔲攵戳㠹㙡〴㠸愲搹挱挰愷㌴ㅢ〵慣㘸昶㠱㐳㌳㕦㜷戰攴ㅦ慢敦戹慡㍢摡㉥扣㈷㌲㐳摤ㅡ愴ㄹ〲㘳散挸㔸㍢㌲捥㡡愸㤳ㄱㄱ㜵摦㜱慡㝢ㄸ㉢㝥㌸㠰㍦㌰ㄱっ㔴搷搷ぢ㐹ㄷ㑦㔴㜳搲搴㥣㑢㌵攷挹挰㈴㡢摦昴㉤㡦愶㈰扥㕤㈸㕦㙣㔴㔳㐱ㄴぢ昴〵㍥㘵㠱㔳㠰ㄵぢ晣搱㘹㠱㑡戰攴户挰㉢慥ㄶ攰㙥慢戴㑤㝦㘴㠶〵㙡㤱㘶〸捣戰㈳㌳敤挸愹㔶㐴㥤㠱㠸㔸攰㜷㑥ぢっ㘰挵〷〲昸〳摣〵ㄵ愱戴㐰戶扡摣ㅤㄵ愲㌴昸㌰㜲搴愲㐰昹㌰愴㍡〷㐴昳㘱昰㉣㘴愷ㅦ攴挳㈹㤷㕢愶愰㡢㌹戶㈰㘲〷㔵攷㡡㥤〵慣㍣っ慡㤱㔹搵扢昲㌴摡搸㤱攴㠱㐰晣昱愸㄰戰㘲摥㉤づ昳㙡扡㔵㌲摤㙤㜶戵攴㙣㤰㐵慦㌱㤰〱㑢㜲户㤲㈱挰ㅤ㑢㠹捣戵㈳昳慣㐸㜹〴㤱ㅦ㘶摥攷㥥㈶㜵搱㥣ㄸㅤㅥ㔴搴挶㥦㑥攲ㄹ〴ㄳ愹晡㜹挰㡢㘱㈷㌱〵戴晣ㄲ挰㡡㈱㝥敥㌴㐴㙡摥晦㤹慢㈱㤲挸㈴㠶㤸㘶ㅡ愲ㄹ㘹㠶挰〲㍢戲搰㡥㉣戲㈲㡡ㅢ㠴搲愵ㅥ㠱挸搴扣㍦ㅤ〲㜴㉤㠰㍦挰㍤㐲ㄱ敡㌶敦㕦㘸ㄳ愵㑢㥤挱㕣戳㔰愰㝣㕤㔳㉤〵㔱㌴㍢ㅢ昸㤴㘶㤷〰㉢㥡慤㜵搵㙣戵慢㘶㤷摡攵捣㠲㈸㌴昱㘵㐸㌳〴㉥户㈳换散挸ㄵ㔶㐴㕤㡤㠸㘸㜶户㔳戳㝡搶戱〱挰ㅦ戸〶っ愲ㄹㄷ慥收ㄳ晡㌱挶㌶〰〴慥戵㠹愲㔹㤸戹㘶愳㐰昹㔰愷㤲㑤㌷愶㈲挰愷㌴扢ㄱ㔹㐴戳ㄵ慥㥡摤攸慡ㄹ户摥愴ㄲ昳㈱ち㥡慤㐰㥡㈱㜰戳ㅤ戹挵㡥摣㙡㐵搴㑡㐴㐴戳攵㑥捤攲慣㘳〲挰ㅦ攰㌶㔸摥㌶攳昶㤸㄰㐵戳ㄶ收攲㉢㠳昲攵捦〰㜷换㠴戸㔸慡攳㕤㠵昴〹昹㉦ぢ㍢㜶㌶晡攰㑥㕤挶㈷ㅦ挷攰ㄳ㡥㉤挸敥㈹挴㙢ㄵ收换〸㐵〵挷敦㥥㉣慥㜵扢㐱ㄴ㝦摥㑢愱昵㝦㈱㠷敤㤵摥〱愲挴ㅥ昸改㡢愰㜰昹ㅡ搴搷㡢㔴搶挲敡㌳敢扥㡡㘷〴㘸〸㈵㈳攴㡦㈷㌰愲㝣慤㥤攳ㅣ㜵攸㑤㈳扤敦㉥挹㝥挹㜸摤挱㘷㌶㥥昰㑥昹〸㥣㠵㈰扣㔹慤戸攷攳昶挶攴㐵㔰换昵㔳㈵ㄷ㕡㠴散捦愶〵搶㐱㤲㌴搶㘵搲㔸㡡扢㍡㙣㌰㜵〱㜲搰㑡愲搸㌲㉡挶晤㥡㕤㔳散攷㜶㡥㝣㡡敤搸昰㐸㘱摢戵ㅦ㔷捦摤㥣㕣戱㝦搱㝤搵敡㤷挸攱愶搸㠲㝣㡡㌵㕢㠴散捦愱愹㈷愸〴㑣慣慦㐵摤昱㑦㝥〱晢挹愳㘴戵㑥戲㡤〱㍢昶㈲〱挵ㅡ搷㥢搶㜸づ㘹戱挶㜹㑥㙢摣〰愲㝡〹愴㜴㑤㌷㔰ㄴ〷㠳㡡攴慢改㍣㡢㤰昳戵ㄸ慥㜳愵愶户㍡㙢㙡㉦㜶㤵慣㘴㈹摥挶㠰摤ㄳ㜸〵㔰㙡㝡扢㔹搳㔷㤱㤶㥡捥㜶搶昴づ搶㤴慢㌵户㥡搶攷慢㘹搰㈲攴㝣慤攵㉤㐸㤲㥡慥㜲搶昴㙤㘰ㄹ㤴慣摢㄰㐹㉤昶挸ㅢ攰㑡㑤㙡扡挶慣㘹㉢搲㔲搳㜳㥣㌵扤㠷㌵攵㑡挶慤愶愷攷慢改㘹ㄶ㈱晢㙢㈹㠱㡦敤㐲ㅦ㌲ぢ攵㉡㐶ち㥤改㉣㜴ㅤ㠸攵㕣㥦散㕡户晥搲捥㤱慦㕢㈷收摣昸挹攲㙡㌵攲昹㠹㐳慥ㅡ㌹敢慤㙡昵㉦攴㐸㉢戶㡣㌶㤲捥㌲㉤㥦㘲㔳㉤㐲昶㔷㔰〲㕣晦㠸㌵ㅦ㌵ㄵ㘳户ㄶ挵㈶㍢ㄵ晢ㅦ㉡挶攵挹慥㈹挶戵㡣攴挸愷㤸㝤㕦㌲愵ㄸㄷ㌳㙥㡡㡤捦愷搸㌸㡢㤰晤㜵㤳㐰㈹㈴㠹㘲ㅢㄱ㈹㉢㔴〱晣ㄱ挵挶㌸ㄵ摢っ㙣㜹㌷㠰㕤㔳㡣㑢㤹㜶ㄵ㐳㡢㈰㤴㡣㌰捦攸摦慥㔶㕣换戸㈹㌶㈲㥦㘲搵ㄶ㈱晢慢㈵〱慥㝥㐴戱愷ㄱ㠱㘲㍤昱㐷ㄴㅢ敥㔴散㔹㘰换て〳搸㌵挵戸㘸㘹㔷戱昱敦㥤扦昷晡慦㘶㡣昸ㅡ㔷㈶敦㝣搶㍦㐲㜱㠹攲愶搸搰㝣㡡つ戱〸搹㕦㈳〹昴㠵㈴㔱散㐵㐴愰㔸㝦晣ㄱ挵〶㍢ㄵ摢ち㙣昹〰㠰㕤㔳㡣㙢㤱㜶ㄵ㌳扢攲敦慢㌷㑥㈸㉤攸㜳〵ㅥㅤ㕣㡣戸㈹搶㍦㥦㘲挷㕡㠴㥣慦㡣㜰扤㈲搳摣ㅦ㄰挱㍦昹㈹㔹㠸㈰㤱昹挴攰搲㐳㡣昰㈷㐴㘰〴慥ㅦ挴〸㝤㥣㐶㜸つ㔸㐵㔷㍤㕤挱昴ㄳ愳㜷扥ちㅥ㘱ㄱ戲扦昴ㄱ㤸〴㐹㔲攸㥢㠸愰搰㘹昸㈳㠵ㅥ敥㉣昴㙤㘰换愷〳散㥡攵改戲户㙢昹〷㉢㝥㕦昳晡㘷ㅦ㔷㑦攲攴搶扡慡㕡搱㘷㑦㉢㤶㥥摤扡攷㔳散㄰㡢㤰晤〵㡦挰搹㤰㈴㡡㙤㐳〴㡡捤挲ㅦ㔱散㈰愷㘲摢㠱㉤慦〷搸㌵挵攸戱户慢ㄸ愷㠰戴㘳昶㔹戵愲换敥愶搸扥昹ㄴ摢挷㈲㘴㝦㤹㈳㄰㠱㈴㔱散㘳㐴愰搸㝣晣ㄱ挵㉡㥣㡡晤つ搸昲㌸挰慥㈹㐶㠷扤㕤挵づ㝦攳㕦ㄷ捤摤晣㙤㜵㙡摡愶挷敥愶㔸搷㝣㡡㤵㔹㠴㥣㉦㙥㉣㠶愴㡥扥戸攱昸㔶㝤㌹っ散つ昱㈰扣㑢挸㐴搳㉤㤷ㄷ昰㈲㜲㡡㕣㡡搷攱攳昸㕡晣㈴㝣昲〱㉦挱攳㝦慣㘴ㅤ㤱攲㔳㄰㝣㌱挱㝥攱㕡㑢㡡㤹㝤愱愹㜱扣㠱㕤ㅣ㥡㤰挰㉢㘶㡤㈵昸摡㜵ㄲ㕦戲㡤敥〹攷㜰㌸搷㉦挲〳ㅢ挱㝣㑢摥昵㐸㍤〱㜲昶㉢ㅡ㡥ㄳ挸戴㍤散搷㡣ち昸ㄶ晤敥㥤挲昹晥㡥昶㉡㌳㙦㍣㔹㕦㠴㈸㔲㕤搰戸收㙥攲㔲㡦ㅣっ攳つ〷扣㡡〰㑥摦㔷〰㠵㌸扣㤶昹㄰挰慦扦〶㐶慥愶㤹㜷攳扣㕣昳㘴慢挵敢つ戲昷㤶昵ㄱ昷㉥㕤愸慢ㅤㄴ㤷ㅣ散㍦扥㙦〰戲㉢攵㜵慤搴㑥戲晦〷㈰戳㔲摦〲攳愸㤴攲㝡㠵ㄵ戳㐳攰㕡㈴㘴晣ㄱ㙡㝥扦㐰攳ㄵ㜵ㅣ㌹搱搱㤷㍡ㄴㄲ㤷扡㍦㔲愰㜶晥摢㌲捡晦づ㌸㈰㙤ㄴ㉦戸㝣㍥〰㝥ㅥ㔲㐹搳搲㈸挵捣捣扢㠲愶㔱搴つ㔶昹て㔶敦ㄸ㜱搱㠸慢㐷〶攸摡㠳〷敦ち㤰搳㑦搰〵挰慦攸扥㑢昹愵挴㌹捡晦搲戵晣慥攰昲㤵〳㘴㤶ㅦ㘰㘶㐷昹昴晢愹㝦慡晣㔵㜶昹晣ㅥ㤶慥㈰搸ㅢ挰慦搶搸攵敦㐳㥣愳晣㡦㕣换摦て㕣扥晤〱㌲换㍦㠰㤹ㅤ攵搳㥢㜷㤶慦攸㠶㡢㥡〷㠱㌳扢愹户搹㐵㜹㥣晤敦㄰捡㘴㔳愷晢㕥㡦慣㘲搶㔹挵搸捤慣ㅥ戵㡢㌹搴愵㤸户㕤㡢㌹ㅣ㥣扥㕥〰㤹㍤敡㠸慣愲攸㔱㍢㝢㤴愲㥢㉡ㅡㅤ改㔲搴敢慥㐵ㅤ㑤㤹㤹ㅡ昵挹㉡㘶㜳㜶㌱㜴ㅡ愵㤸㝥㉥挵晣挱戵㤸㘳㈹㤳〳㌷㙤戸慡慣㘲攸㙤㘶㘸㐳ㄷ㑥㡡ㄹ攸㔲捣㔶搷㘲〶攷ㄶ㌳㈴慢㤸慤㔹挵〴攸㔰㠱〷摦摣㈳攷昱〴㈷〰昸ㄵ扤㈷㤶慦㌹っぢ搴㌳㜶㠹ㄹ㠳敦㈴昲㜳昰愵〷摥〸愲ㅣㅤ㡦㡥㔶㐶挷㝢搳ㄲ散ㅢ〵捥散㡥昷㠴㕤㡣挷搹昱㙡㈸㌳戳㤹挶㘶ㄵ昳戶㔵㑣慡攳搱㕦ㄱ晢㡤㜷㈹㘶㠳㙢㌱㈷攷ㄶ㌳㈹慢ㄸ㍡㍡ㄹ捤㐴敦㐱㡡㤹攲㔲捣捦㕣㡢㤹㐶㤹散摦改摥㌰㍤慢ㄸ扡ㅤ捥㘲扣㥣晡㍢晤㐴愲愷扣㥢㔷㈶㘶愰㈲㡡てㄴ昱戶㘷㌲㘵搵㔳敤〴㤶搵搰愷ㄲ晢慤捤㜳㥡㤳㠷㕤㐹㥣愸〷愰㌹昷慡㑥㐴敥㤲〲扣ぢ㙡ㄳ敥户〸挳㠵㠰㜳㘷㥢㜰㥦㐵攰愶㥣㍥㡢㐲㌹戳㑢㠱㘷㌳挵〹㕤㉡㜵㡥ㄵ㤱㡡㜱昲㤶〲搷㘴ㄵ挸〹㕤〸慢戳ち攴㈴㉦㠴㔵捥〲㠳ㄴ捡愹㕣ち慣㘷㡡㌳戸ㄴ搸㘰㐵愴㐰捥搶㤲晤慥慣〲㌹㠳ぢ攱捥慣〲㌹慢ぢ攱づ㘷㠱戳㈹㤴㜳户ㄴ㌸㠷㈹㑥搹㔲㘰搸㡡㐸㠱㥣㜴㠵㘷㉥戱㥣㙦㠵㘷㥥㤳㠷㌳愶昰㐴㠸攵㐴㈹㍣㑤㑥ㅥ㑥㜵挲ㄳ㈵㤶戳㥣昰挴㥣㍣㥣愷㠴㘷㍥戱㥣愲㠴攷㍣㈷て㈷ㄹ攱㠹ㄳ换昹㐵㜸ㄲ㑥ㅥ捥㈵愲昲戵㔹㐶攲晣㈲㠴㙢戲㡣挴㌹㐷〸㔷㍢㡤戴㤰㐲㌹挷㐸㠱㡢㤸攲昴㈲〵戶㔸ㄱ㈶ㄴ㈷〸攱㌹㥦㔸捥つ挲㜳㠱㤳㠷愳㕢㜸ㄶㄳ换㠱㉤㍣ㄷ㍡㜹㌸㌴㠵攷㈲㘲㌹㉡㠵㘷㠹㤳㐷㠶〸㍢愹扤㑦㠹戸㈷挰愱㠲㝦ㅥ㝤㌱㈰㤶ㄳ㌲㐸㤸戶昷攲㠴㡢㠳㐵戸㉥ㄵ慥㜲昶昳搳㐰㈹㔸愴ㅡ㘶㌵捥㥡昵㜵㜹㔱捦〳㡢㑥ㅦ㔱扡昲摤ㄷ摦扦改㑦㘷て㙦摢㜹搷㕤㝦摡㜶搳搶㥤㥢敢㠷㍦扦㘶捤戳㈷摦扤昵晤㙥愱㔵〵㡦㝤㍤㘹搵攲慡㜹㡢捦ぢ捤㍣㘶摣攲㌳收㥥㔲㌵㙤慦㍥㠵㠵挵挵㐷㔶扣戰晦㔱㠱愵攷㍤慥㥥晡换㝥㔱㈵㐳㠷搵戸㡣挵㈲搰㐱ち㜰〸㌱慤㉦〷㉣㉢㉣㘷敦晦㐱慢㈱〳㡡〵摡㍢愶㠸㝢〲ㅣ㔸㔲㡤㉢捣㙡㜰㑣晣愰搵㤰㘱挶㙡㘴㌴ち㠷㥢㔴攳㉡愹㠶㤲㠱㐶慥㡣〶收㠰ㄳ慥㙢㑣㉥ㄹ㙡㌹㕣ㅣ㜲挲㜵㥤挹㈵㠳㉤㠷㡢㠳㑥戸㤶㥢㕣㌲摣挸㤵㘱ㅥづ㍢攱扡搱攴㤲〱㤷挳挵㠱㈷㕣㉢㠴慢㥣㘳收〷㌵愲っ挳ㅣ㤵㌸ㅣ愵ㅡ户㐸㌵㤴っ挴ㅣ㉥づ㐸攱扡捤攴㤲愱㐸慥㡣〶攱㤰ㄴ慥㤵㈶㤷っ挶ㅣ㔹ㅣ㤴挲㜵愷挹挵㠱㈷㔳㐸愳㌵㠵㡣㐲ㄶ扣戲愹㌸搶㠴搰㤰㐹〸㜰㑣攰㥦愷慣㐸㜱㈰〸㑦㝤㈶㡦㘲搷ㄴ㐲㌰㡢挰捥㈲㠴㔹㔹〴昶て㈱搴㘵ㄱ搸㈵㠴㜰㙥ㄶ㠱扤㐰〸攷㘴ㄱ搸昰㐲㌸㍢㡢挰戶ㄶ挲㔹㔹〴㕡㕦〸㘷㘶ㄱ㘸㜰㈱㥣㤱㐵愰㡤㠵㜰㝡ㄶ㠱㘶ㄵ挲㘹㤹㠴㉥晦て㘳㥡ㅢ㐹</t>
  </si>
  <si>
    <t>Decisioneering:7.0.0.0</t>
  </si>
  <si>
    <t>CB_Block_7.0.0.0:2</t>
  </si>
  <si>
    <t>㜸〱捤㕢〹㜸㔴㐵戶扥搵㐹㌷戹㐹㠰㔶ㄱ〴〵㈲㡦㜱㠳挴㠴㐵㐰㐵挹㐲㐲㘴㈷ㄱ㠴ㄱ㥢㈶㝤㥢㌴愴扢㤹敥㑥㈰㡥捥〰愲〸㈸昰㘴㔱〴ㄱ〴〱ㄹ㘵ㄱ㄰〸〸挲ㅢ㤵ㄱ搷㜹攲㔳㔱㐷㠵㈴攰昲挶㘵㜴㝣㝥愲昳晦㜵㙦愷㙦慦㑦㝤扥敦戳扦摣敡㍡㔵愷晥㜳敡扦㜵㑦㉤㝤愳〸㐵㔱㝥挰㠷摦晣愴㌳㜳㔱㐵㝤㌰愴㜹昳㡡晤㌵㌵㕡㔵挸攳昷〵昳ち〳〱㘷晤㌰㑦㌰㤴〶〵㥢挳㠳晡愰搵ㄱ昴摣慡㘵㌸敡戴㐰㄰㑡㔶㐵挹挸㔰㉤愸㙦㘳㕣昶戰愰戲㤵㥡捥〴㕡㡡㙡㘳搲㡡㐹〶ㄳ㤵㐹㈶㤳㉣㈶搹㑣㕡㌳㈱㤰摡㤶㠹ㅤ㐹昶㌹㐸㉡㡢㡢㐶㑥㥥ち户㉡㐲晥㠰搶㌳㘷慣㙥㝣㘰㐱㐱㕥㐱㕥㥦㠲晣晣扣晣㥥㌹挵戵㌵愱摡㠰㌶搰愷搵㠶〲捥㥡㥥㌹愳㙡㈷搷㜸慡㠶㙡昵㤵晥㘹㥡㙦愰㌶㌹扦昷㘴㘷㥦晥〵㝤晡昶㜵てㄸ搰㍦晢㕣㈰㡦㉡㉥ㅡ愲搵㑣〷摥㉦㠵㝡ㅥ㔰㐷ㄴㄷ㡤ち㘸敥㕦ち搳㑡㈶ぢ㑡戴㉡て㈹搷戴㠰挷㌷㈵慦戸〸㝦㈶㔶㈰昵换ㅢ㔹㔱愱昹㠲㥥㤰愷捥ㄳ慡㤷慣㝢㐷㔶㑤ㅥ敢慣愹搵㙣㕥改㔲㠶㜷慣㌳㌰挲改搵㕡㝢㙦っ㙡㘳㥣扥㈹ㅡ㈵慢户慣搶攳㑡挷㔰㐸扢㍣㤱㈱㠳愴扣㤱挵㐵挵搵捥㐰㐸㐲㤲挰㉢ㄳ㘹㑢㑢㜹㈶㔷㘴ㅢ㔹㑡㝡㐴㤶㌱搸㘸㤳昷㔷㙤挷攴㝣㈴戶昶㐸摡㌴㉤㕦摣㌴昷攱挶㠶㡤㡤慢づ收昴ㄲ改㘷㌰㕡捤㙤㌸㘲㉣づ愷挵㌱搹攲愸戲㌸㕣ㄶ㠷㘶㜱戸㉤㡥㈹ㄶ㐷戵挵攱戱㌸愶㕡ㅣ搳愰ㄳ晥㘴戴㙡㘵㌱㍥搵慦戹㕥㌹㝢攳搲㐱㙢戶㤷㉣㥡搳㙦捡摦〵〷愸ㅣ愹ㄷ㈰愳㜶㐴㘲敢㠴愴㙤㤴て〵〵㐲㌴挲〹㍡搲敦换㜷攷摥扢㜰㔲改慣㜶愳㠶ㅥ摥㌷攱㘳㐱㥥㈵挲㐵㐴攸㑣㠴㉥昱〸昹㐲㝣㘰㈰摣昹搹㔵㡢㝡㉤㕤㌸攲晥换扡㜴㌹㍡戱挱㈱昸㘸㐸㠴ㅣ㘴搴㡢㤱搸扡㈱㠹昱愱㡦㄰敦ㅡ〸ㄷㅥ扡㘷㝢㐳㘰晣戰㠵㡦摣搰挶㈱昲㉦ㄲ㝣慥㈴㐲㜷㈲晣㠶〸㤷㈰㠹㘶㜲㠰㄰㙦ㄹ〰㜵㜳慥昲㔵㝣㜳戴㘸㘷晥晥㈷㝢づ敥扢㑣昰㤹㤴〰㤷ㄱ攰㜲〲㕣ㄱ〷〰て㡥ㅢ〰㕡搱挰㌵愵昳㙦ㅢ戲攸攱㜹ㄳㅤ㝢摤㙢〵㥦㘷〹搰㤳〰戹〴挸㡢〳攸㈷挴㙢〶挰晥㑤摢㑢慡㔷愵㤷㍤昲昵ㄵ㐳愶ㅦ㜳搹〵㘳㠱〴挸㈷㐰〱〱㝡㈱㠹㈱愱㤷㄰㉦ㄹ〸㐷㙥㙦㝤攵搷㤳㕦ㄹ㝥摦戰敦㤶昶㕣㔴昱愹攰戰㤰〸㝤㠸搰㤷〸㔷㈱㠹㈶愱扦㄰㝦㌱〰收ㅦ㉢㝦攸昶㉥㝢捡㥦扡㜹㔶摡昰晡㐷摢ぢ〶㈱〹搰㥦〰〳〸㜰㜵ㅣ〰㠶挲戳〶挰挰㙢挷㍣㜳慣㡦㘳昰摤㡥戱㝦摢㜶昶慦换〴〳㤸〴戸㤶〰〳〹㜰㕤ㅣ挰㔵㐲ㅣ㌶〰晡㡣㍢㜱戰扥攳㈷㈵〷晥捤㝡戰戹敡㥤㈲挱攰㈷〱〶㈱愳ㄶ㈲戱ㄵ㈱㠹敥㐲㙦㈱㥥㌶〰㔶㙤晡捥晦㕥㝢㙢昹愶晤㕦㡣㉦つ摣晥扣㘰攰㤴〰㈵〴ㄸ㑣㠰搲㌸㠰扥㐲散㌳〰㜶㘶昴摣㤲戵㝡搶㤰扤㜹㜹㠵扢㕥㍦㌱㔳㌰攸㑡㠰㈱〴㈸㈷挰つ㐸㘲㙥〳㕣搸㙤㈰〴㐷ㄴ愶㝦㌱攳愳愱㜳晡ㄵ扤戶㝥挱戱换戳㠷㐱㝤〴〲㐵摥〸㉤昴ぢ㐵㔵㉢〳挴㡦て㑣扣㡦㔶慦ㅥ搷㑡戴㘰㤵捡愰㔷敥㜳㘹㌳㙤挸㈱ㄸ㘶㝢㡢晤扥㤰㌶㌳㔴攲っ㌹㕢㜹㐷㌹〳㥡㉦愴㐲愹㠷㙣愵攷搸戲戵㉣ぢ户捥㌴㈴㈰搸㘵搶㠴㤲㈵ぢ㜴㈴㠱ㄹ㌵㉤㕤㑦㌳㙣㠹愶搶㈱捥㘰㜵挸㌹戹㐶敢ㅥㄳ㍦挹ㅢ㐲昶㡤㈱㑦㑤㌰て㤰㘵〱㝦敤㜴㌲晡㑢攱㌰㘸慢㡣戲戶ㄱ㐸攴㐲㠰摦㌰㌰㐸ㅤ㠹慦㑣㔹愹戲ㄲ㌷昸〷搶㐴敡戲㉢㈰挰挵ㄲ扦搷改昱晤㐲㌷㌷扢ㄲ愰愳㡤㈹愱㈴攰㥣㠱改㉤〲摤㉢て戳晢㡦㤹摦㌱扤扢晢扡晢戹ぢち㕣㝤昳㥤扤㥤㔶捥㈷㍦㜵㝡攲㌸换昶㡥昳昸㕣晥ㄹ㜲扥㍡搷㡢㘹㑣㑥㕦㤵昵搳㌵㔹㤴敤慥㜴〶愶㘸㤸〳〳攵㈵敤摣挵晥㐰㐰慢㜱㠶㌴㤷㉣攰㝡愹㐳㜴㘱戰㌴攰昷戲晣愲㈲㘷㔰㡢捣㠵㍤摣扡愱㈲㝦慤捦ㄵ扣㌰㜱㘵㐵〸搰㥤㘲敢㈲㈰㜱捤㉡戰㍥搰㠲搲搳㉥戱捤攴攰㉦㥣改搱慢㍢挷㔴㘳㠵攰㥦㥣扣戶㌴愰晤慥愵㌶捥愳㐲㉣ㅡ敢㌴搶挷昵㔲慦搲晤捡㈹慥昶〷㌵㥦㜴慦㠷㜷㤴愷㙡㥡ㄶ愸搰戸攴搴㕣戲慢攷戳㑡挳昳㔸愵〵㝢㡣㈴昵㔸愲戸扡㤹㑢摤㠳㘷㠶㌴㍣捤㉥昸㡢愵㕢愸扥㤲㑦㔲晢㈸ㄵ摤㈶㉡㍡㐶ㄵ㤷晡慢㙡㠳㝣㙡〳晥㥡攸㥡㐲㔷㥤ㄳ㌶㕤挳晤㉥㉤㍤摤㤲愶愴㉢改晣㈸㔸ㄲ愵攱㔱捥㡦㜹㔰攵晡㡢搸㐱昳㐲挷㌴㜲戸搲改晤愳ㅡ㐵て㉦戶㑢ㄴ㌲㕡㔶攳攲㠲攸㘷㈵㙦っ搸〳㑢㌵ㅡㅦ㈴㑢㙣㐴㌱㌹ㅡㄹ㌵㌴㤲㌰㥥敡㍤㌲㜱挶㜱㑢敤换㤲㜷㐵挲戶㡣㡣晦㕦㘵㡢攵㍣愳昷㠳敢㄰戳㠷㌸㝤慥ㅡ㉤㤰㥡㉦㝡愴摥挸㘴㉣㤳㜱㐸㌲ㄵ敢㘶㐴户愴㑣㜲㔵㈸㘶㡡㝡敢っ㡦㉢㔴㙤慢搶㍣㔳慡㐳㈸挳㙥㈷㈳㠳㌴ㄷ㘲㥢㤳㡤㌰晦㉤扥㍦挶愵愸攳㤹㑣㐰㤲㤹㤹愹挸昸㘹换㔴㙦㠶㙣㥢挸㐴ㅦㄹ㤹㐲㜰㥤挹㌰愳㜲㤹ㄹㅦ㘷㈷愱㌴㌳㔵㥤攰ㅡ㤵戱㑤㜵㌱搱㤸戸㤱㘴㉡㘲㈵扡挴㙥捤㠲挸㙢㉤ㅣ扢㑤㍡㔷つ㐹昵㈰㌱㍢挷㈵㌲㝣ㄵ㕣户㑡㡦戸㙣㡤昷挸㐷㌵㌵㐵㥤攰㥡㔷㝡ㄴ㈰㐰㤰〹挹〲昴㐲挳愳㐹㄰㜹㐵㍣慡㠳愴捥㐰㘲昶愸㕥捡㡡挸挱户昴愸ㅢ㌲昱ㅥ摤㠶搲㑣㌵㐵㥤攰ㅡ㕡㝡㌴㡢〰戳㤹捣㐱〲㡦㙥㌷㍣㍡〸㤱㥦㑣摣㙡ㅢ㙦户㍡㤷挹㥤㉣㌲摤挰㜹㔲㔶㐴㜷㝣㑢㡦戸慣㡥昷㘸〱搵搴ㄴ㜵㠲㙢㜲改搱㈲〲㉣㘶戲㠴㡤ㄴ攱㑦捡搱㝤搴㕡㑡㉤㤳㐷换愵慣〸㉥搴愵㐷㕣愷挷㝢昴〰搵搴ㄴ㜵㠲㡢㝣改搱㙡〲㍣挴㘴つㅢ㈹挲㘹㜸昴㝢㉣〴改改㔹㡣愱㑦㜱㈹敡㕡㈶敢㤰㤸㍤㕡㉦㘵㐵昴挴户昴㈸㡦㕡㜱㉢㠸㡤㔴㔳㔳搴〹敥ㅡ愴㐷㕢〸昰㈷㈶㡦戳㤱㈲㉡㤲㜲戴㤵㕡摢愸㘵攲㘸㠷㤴ㄵ挱慤㠴昴㠸㍢㠹㜸㡦㜶㔱㑤㑤㔱㈷戸つ㤱ㅥ敤㈵挰㍥㈶つ㙣愴㠸挱㠶㐷㙢㈱捡ぢ晣攸捦摡〱㤴愸㑦㈳㌱㝢㜴㐸捡㡡攸㠳㙦改ㄱ㜷㈶昱ㅥㅤ愱㥡㥡愲㑥昴㠵㠶昴攸㌹〲㍣捦攴㈸ㅢ㈹愲㥦攱㔱づ㐴㕥㤱㘷敤〵㐸敡㌱㈴㘶㡦㕥㤲戲㈲戸搷㤱ㅥ㜱慢ㄳ敦搱慢㔴㔳㔳搴㠹〱搰㤰ㅥ扤㑥㠰攳㑣摥㘰㈳㐵㕣㙥㜸挴〱昳㈰慥昰㌸ㄲ敡㥢搴㝡㡢㕡愶扢㜶㐲捡㡡戸ㄶ摦搲愳敢愸ㄵ㌷㡥摥愳㥡㥡愲㑥っ㠴㠶昴攸㐳〲㥣㘴㜲㡡㡤ㄴ㜱愱攱搱ち㠸扣㕥㄰㡡㜲ㅡ㤷愲㌶㌱㘹㐶㘲昶攸㡣㤴ㄵ㌱〸摦搲愳㈲㘴攲㍤晡㠴㙡㙡㡡㍡㔱〸つ改搱㘷〴昸㥣挹ㄷ㙣愴㠸搶㠶㐷㜴㤰㔷㤸㈳㐵晤〷戵扥愲㤶㠹愳㝦㑡㔹ㄱ㈵昸㤶ㅥ㤵㔲㉢㡥愳㙦愹愶愶愸ㄳ㠳愱㈱㍤晡㥥〰㕣攷慢㔸敡搰愳ㅦ扥搷㘷㤱㡤㌸㔴戸〴攵㡥㜴㐵愹㐵㈴㔰㔴ぢㄴ搴㌴㙡㤹㍣戲㑡㔹ㄱ摣㉦㑡㡦㙥愰㙡㥣㐷ㄹ㔴㔳㔳搴〹敥㌵愵㐷㥣㔷搵搶㑣摡戰㤱㈲㍥㌷㍣捡㠱〶慦挸挸戶㔳敢ㅣ㙡㤹㍣㍡㑦捡㑡㍡户㌳㠹㔶〶㉤㥢㉦㜴㔰挹ㅣ收㜷扡㑡㥤㔵㌸㔹㙣㘵㥣㉢㘶ㄴ晢扤搳戱㈵っ搸愹㔹㡣〵㈱ㄶ㥡㜵ㅥ㤷ㄶ挸㘰㐱〵づ㐰搳㜱慣ㄸ戴挹攵㌴愶扢戴㌴挵㙡捤捡㐸㘴慢㍣㡣搵摤㔸戶㤸て㔸换攳昰㍦ㄹ摤晦㝡ぢ扤捡㤴㠴户㘳昷捥㐷㘲扤ㄱ㠵㍦㜹〹摡ㄶ㡤摡㝢㉢慡晤㌳㠶㘰晤愲〵昵㘳扢㘰㜱挰ㄳ敡㄰㕦㡣扤慢搳摢㔱㤶㤷〵㌴散㍡〲㤵㔸㝣换㍥戲㐵愷㠴㌵戲㔱㈷戹〲㌴慤㝤㝢戸挷㝡戴ㄹ摣㌱㜵㡤慦挲戹㘳㜱㙤㌰攴㤷㕢敤㉥昱昵㈵晥ㄱ晥㔰㠹㈷㌸扤挶㔹摦㍤㐱戵㕥㌳慥㕡昳㘱挳㄰挰扥攱㝦㔳昲㑦㥦慥戹ㄲ昸㔸攱慦つ㔴㘹攵㈵扦㠶㉤〷敥㤴晥ㄱ㜲户㈱㌲㠴捤㈲昰昹㜹慢㕤戹㐶㔴㝥摦㙥㙢搹〷户捥扤摥〶㘴㤱㠹㡤扤晥㕣㔸挷㐲晥㌹㍢ㄳㄵ敤㕡㐷敤㠷捦攷㈱昲㜰ㅣ扣㝢愶搷㘸㐵捥〰〶户㍦㄰㔴扤攱慣㍥昸㑣〷挱晡ㄳ昳㙢㈰ㅣ摢㍢㝤㘳㤷㤷㝣㘳㘳㜲㕣㡥㐳づ㘸㙥㈶㐴扢㤸ㅤ㤸散㜷㈵㙢㝥摥晤戲㥥㐱㠴晢㠹㡥攰㘶㉡慤敡㜸㥡攵㜰㈸ㄹ㜴㡢ㅦ㘱㍤つ愸㠴晥㈱㡣㉢改㍥ㅥ昶换㔶㤹搳㝣晥ㄹ㍥改戹㌵挸㐳〶〲慡慤㕡戱ㅢ㤹戸攴愷㉦收〴っㅤ〴㔷㉢户㑤㍤ㄲ㜱愵ㅦ〶戵晣ㅡ㔱敥挲扥捣昸昹㈱㥢㍦㍦㔴〶㌴昹ㅢ㐳㠶ㄴ㐰㘱㙢敦㌸㝦㘰摡㘴扦㝦ㅡ㡦攸摡㐸㈹㔸慤㘹㈱晥ㅥ㤰攵搵㝦搴㘰ㅥ攳㍦㉤㉤敡攰摦攰㥤㤵ㄵ昰㐷㑥㌳戶㑥昰㍣慤㌴㔰㈵㈵㜱ち晤攷㌹晤㤱づ戹慦扡㉢ㅥㅢ扡愹㌴晤㥤挰慡ㄷㅡ挵㐹愳愲攱挳敢㉦散扢攷㤲㤲㤵愳晢㤷㑤搸㍣昲㉤敢㜸㈰晤愸㕤戳ㅤ㡡㙤摤㉤昱慢搲ㄳ慡搱戲摣晡搰㘰㍥挳㡤㠸㠴ㄳつ㔷㉢㜷㘵㌵㝡㕤搲摡㕤ㄶ昰戸㙡㍣㍥㡤㐳〷㘷㐵晣敤㘴㤸㌶〵愷ㄷ愳晣晣㥤挶敦㙢敤慥っ㌸㝤㐱捥㌷扥慡晡㜳愳㈴昹戴㔸摤㐵ㅥ㕦㄰㘶㘴捣㘴扥慤㥢㈱ㅤ㜷慥搶敢㉢㜳㑥て晥ㅡㅥ㈷慥ㅤ㡣㡦ㅥ挰㉣挲㘲ㄱㄹ㤶㡣㥦昹㐴攰㌷ㄴ㈰㘶戵晣ち㜳㜵づ㡥㌶㉣㌲慥㔹戸㘰攷㠴㡦㐱㌹〱戹ㅦ㝦㡥㐱ㅦ戳攵敦㘰挶〱㔳㕡愲㈹扢攵愰㠵捦㤴摡ㄵ㡤挴捤挸戱戱㥡㐳挹㄰挴㈴㘴戸挶㠸㤹戴㉦㠶㠲摡㡤㡡㉥㔴㜲攲㡥つ挷挶㌳㠵㤵㡤㠶㕡㠶㘳昱㉥〷㈷㉥攴ㄵ㈱摥㐱㡥捦㜱㠲攷㔰戸愱挱㘷㔱ㅦ晢㤷挰㑥㘴散扦㐹ㄴ㡣晤㤲ㄷ捦换摤戹㜶㙡挹敥㔵挷ㄶ扣晡㘲收㕣昱㕦㐶挵㤵ㅢ换㥦㍦㌹戹愲攴昱搹㔳摥㙥户㘶敡〶挱㠳〱㡥㝦晣摣〳愴ㅣㄳ摦愷て㍤㜱㙡晦晡搳㠷㔶昱㜷戸搹㡢ㅢ昷㙣捤捤挷㝥㉡晥㈶〸て㥡昳㐶愸㍤搸㘹㥥㉡攰㕢㔱㝢㔲㌲〴攱㐳㈶〱㔷戹㔰㔰昳愸ㄸ㠰㐲㙡慥㠲搰㤰㕣扤挶捥攰㠲っ慥㕥㐵㉥ㄹ㔷㈱㘸㐴戸敡〵㍢ㄱ慥㕥㌴㈸㠹㡢ㄳ挷㡣㡡ㄳ挳㔷づ敦戸㉤㜷昰摣㠲㉦搷㥣㕦㤰昳㥦愲づ㘸㍡㔷㔷〱改㔲ㄳ㔷捤〷㔶㌴慦㥤摤扣散攱㔳つ㥢㥡ㄷ捤换㍤戳㝡㔶搳㡥㌹㘷ㅥ㜸慡㘹敢敥㠴㤴捤〰㤴愴慣ㅦ晢㕥捦㡥攰㔲晢㔳㌲〴㜱ㅢ㌲〹㈸ㅢ〰〵昵㙡㉡捥㠲㐲㙡捡㘶㐳㐳㔲昶㉣晢㠴ぢ㌲㈸晢㌳㜲挹㈸㥢〳㡤〸㘵搷挱㑥㠴戲㘷っ㘶㐶㍦㝢晦挰㕤摦㕣㌰㜲昳㔱㑦敢㌵㑤敦㡥ㄷ㠷㡣㡡戳㝦扥攳搸㜳㝢ち㠷㉥敥昹昱㡥㥢ㄶ㍣晢㤸㤸ぢ㌴㥤戲㈲㈰昵㌶㔱搶戸昸摦ㅢ昷摥搱戸㘴㔱昳㠱㠶㌳㉢昷㌴㙥扢ぢ攳㉣户㘹昷挲搳摢㤶敢挴㥤㜹㘴㉥挴㠴昴摤〹㔸㐹㕦㌱㜹㤸挷㑥攱㔲㑢㈸ㄹ㠲㔸㠰㑣〲晡〶㐳㐱㉤愵攲㈲㈸愴愶㙦㌱㌴㈴㝤晢搸㍦㕣㤰㐱摦㕥攴㤲搱户〴ㅡㄱ晡㙥㠰㥤〸㝤扢っ㤶㤴㔳㑦晦昱搶つ㉢换㜷晤昷摦摦晦戴晢摣攱㘲愷㔱㤱㝦㙦㥢㙤㜵㡦慣㉦㥣户㈱扤昳㌵㑢愷敥ㄶ昷〱㑤愷㙦〴㤰㍡㤹攸搳㔹㙢摡㍤扢㜱㕥〳㐶㕣㐲㤶㤶愲戵㘴㘹㈴扢扢㥣扥攳㔲㐷㔱㌲〴挱㘳愲〴㉣㡤㠶㠲㍡㠶㡡慢愱㤰㥡㈵㥥ㅣ㐹㤶㥥㘰㌷㜰㐱〶㑢㡦㈳㤷㡣愵㌵搰㠸戰㌴ㄶ㜶㈲㉣㙤㌶挸㠸㘳㘹㤳㔱ㄱ㌸㜹晦㙦㕥昹摢慥戲㠷收㍤㝥㐹昹㘷㐳搶㠸戵㐰搳㔹㥡〰愴捥㈶㤶㑥㌵㙣㌸戵晦〱昳〸㑢㐸搴㍡〰㐸愲㝥换ㅥ慦㠷㠴㙦㐵扤㤹㤲㈱㠸㡤挸㈴㈰㙡㈲ㄴ搴㕢愸戸〵ち愹㠹攲㠱㤶㈴㙡ㅤ㝢㠲ぢ㌲㠸㕡㡢㕣㌲愲㜸晣搵㐲㤴捡攱愴㉦㜲㔶ㅢ㕣挴〵慦㔵㐶㐵搱㠲㤵㔷慦㍥㔶㍤㝣攷㈷挳晣㕤摦慣敤㉡戶〲㐹㈷挹つ㤴㡢㑤㈴㤹㐳㍣㠶㤲晥搸攱攰㉢㐱愴摦〶㄰㐹搴ㄴ昶㤸愷㙣昸㔶搴㙡㑡㠶㈰㜶㈱㤳㠰㈸てㄴ搴愹㔴攴㔱㕡㙡愲昶㐱㐳ㄲ戵㥣扤挱〵ㄹ㐴㉤㐳㉥ㄹ㔱つ搰㘸㈱捡收㠳㥤挸㠸㕡㘲㜰ㄲ㐷搶㘲愳愲㘲敡㥤ㅤづ摦㌱㙣攸散愶㔳㑦ㅥ扥㜳收〶㜱〰㘸㍡㔹〱㈰㕤㙡㈲㉢收戹换搵㈳㝦㡡㐸捦㠳㐰㐹㔹㤰㝤㍦挴㡥攰㔲㐳㤴っ㐱ㅣ㐱㈶〱㘵戵㔰㔰敢愸昸ㅣㄴ㔲㔳昶㍣㌴㈴㘵昳搹㈷㕣㤰㐱搹摤挸㈵愳㡣挷㠶㉤㤴㤹挶搶㕣㠳㤵戸〷昰づ愳攲㠱搲慦摢㔵昷㜹㜰攴㤲㍢㐶攵慡㤶㙦㐶㡢ㄷ㠰愴搳昵〷㜸㙢㝥〰攳ㄷㄱ〹挷ㄵ捦㈶㈵㐹㝦㘴㙦㜹㌲㠹㙦㐵㥤㐵挹㄰挴慢挸㈴㈰㘹㌶ㄴ搴㌹㔴㝣ㅤち愹㐹㍡づつ㐹搲敤散〹㉥挸㈰改㌶攴㤲㤱昴〶㌴㕡㐸戲摤〵㍢㤱㜱㌵搳攰㈳㡥愸ㄹ㐶㐵晤㙣昵昴搱敦扡づ摤㍡愴㘱㠳昷㡡㙢扦ㄲ㍣昶搴㠹㕡〰愴㜶愶㜱搵戸晦愹搳摢戶㈵㡢攴㙦愱㥤攴㘷㈱㍢捡㜳㔲㝣㉢敡㍤㤴っ㐱昰㔸㌴〱㍦昷㐲㐱㕤㐴挵て愱㤰㥡㥦㤳搰㤰晣晣㡥ㅤ挰〵ㄹ晣㑣㐷㉥ㄹ㍦愷愰ㄱ攱攷㍥搸㠹昰㔳㘳搰㄰昷摣㑤㌳㉡㍡㝦㉣㝥摢搹㍡愶㜸㑥㝤㔹㜱扦㕢慥㔹㉣㥡㠰愶昳戳〲㐸摤㑣晣攸〳愹㜱捦愳愷㥥㕥㝤㘶摥㘲㝤㐱㍡㈱㜱㤴㙡〶㡡㘴敢㝥㜶㥢㘷戸昸㔶搴〷㈸ㄹ㠲攰㤱㙤〲戶㔶㐲㐱㝤㤰㡡㥦㐱㈱㌵㕢㍣挵㤵㙣㘹散づ㉥挸㘰换㠵㕣㌲戶㜸收摢挲㤶捡㜹㑦て攷㤳っ㐲攲㐶㤲挳愸㜸戹敢昶换㉤㉢㔶㤷敤敤㌴㙦昹昱昴㔵〷挴㍦㠰愴㌳昵〸㔰㍡㤸㤸㙡㕥扢っ㙢慢愶攵㜷㈷ㅢ㑣㕦愱愹愴㘷㍤晢昹㑦㍡㡤㑢摤㐰挹㄰挴户挸㈴愰攷㔱㈸愸ㅢ愹挸㔳攳搴昴㤰づ㐹捦㜸昶〱ㄷ㘴搰㜳ㄳ㜲挹攸愱晤ㄶ㝡㙣㕢㈰㐵〶㔳愵挱㐴摣㘰慡㌰㉡㥥愸戵ㅦ㔹㕥㕥㍤㝣㝥扦㘱㔵ㄳ摦㈹晡㔶㔸搰㕥愷㘸㉢㜲收挱愴㔳ㄴ㌳㤸㉡ㄲて㈶ㅥ㜷㑢戶戶㈱㈳㜸搸㡤㍦㐵摤㙥㘴㈸攰戰㉥㈱㕢㍢㔰慣㍥㐹㐵㥥㘸愷㘶㡢挷摤㤲慤攱散づ㉥㥤慤㘱挸㈵㘳慢つ㥡㐴搸㝡ち㔲㠴慤㈱〶㈹㜱㙣㤵ㄹㄵ慢搳昳搷㝤戵攳㠳攲㈵㉢㠳换㍥㉦㜵㜹〵㑦搲㜵戶ㅡ㤰换㌵つ愸㠴㡦㕥㙥攳㤲㙤㡤ぢ㌶愷㤸昸㜸㉡㉦㠹摢㡦㡣攰㤹㍣晥ㄴ昵㠰㤱愱㘰攷昹戶〵ㄹ摢搳挸㥣㔳㕣攴搰捦㝥挲㐷㐸戶㠳㈸㙥㠳㘲搳晢〸㜶ㅥ㠷戳㡤㝡〸ㄹ昹搲愸㘸㡦ㅣ晥ㄴ昵戰㤱愱㈰攴捥㥤愵㐷㈸ㅡㅦ㝢づ㠴㜴〸敡㝦㈰搳㍡捤捥摤扡㠴愳ぢ㉡つ摡扢㠵㡢㥥㘳㔱㐷㈸ぢ戹戳㘵慢愳㈸ち㝦散摣攱㑡慣扦㈰〳㉣敥㘶㘳戰昲挲㐵㉦㈲㈳㕦づㄵ㜲换㐷慣㤷㔱ㄴ晥搸戹昵㤳㔸慦㈰〳㉣㙥昳㘲戰戸改㤳㐵㝦㐵㐶扤ㄸ㑤㠵摣晦㈰愳扥㡥愲昰挷捥㝤㤰挴㍡㡥っ戰戸攷㠹挱㉡つㄷ扤㠹㡣㝣㘱㔴挸㕤〲戱摥㐶㔱昸㘳攷㙥㐱㘲㥤㐰〶㔸摣ㄹ挴㘰㡤〹ㄷ扤㠷㡣㝣㜷㔴挸㠵㌴戱摥㐷㔱昸㘳攷㠲㕡㘲㝤㠰っ戰戸㜸㡥挱扡㈵㕣㜴ちㄹ昹ㅡ愹㤰㙢㑤㘲㐵昹挵㌵愷挴㙡㐶〶㔸㕣㕦挶㘰㜱戵㈹㡢㍥㐲㐶扥㔱㉡攴㈲㡣㔸㥦愰㈸晣戱㜳㌱㈶戱㍥㐵〶㔸㕣㜸挵㘰搵㠵㡢㍥㐳㐶扥㕢㉡攴㕡㠵㔸㔱㝥捤㐲扤挴晡ㄲㄹ㘰㜱㝤ㄲ㠳㌵㈷㕣昴㌵㌲昲㌵㔳㈱攷㜵㘲㐵㡤搵㝢㔰㉦戱晥〷ㄹ㘰㜱㉥㡦挱㕡ㄴ㉥晡づㄹ昹挶愹㤰戳ㅥ戱扥㐷㔱昸㘳攷散㈷戱㝥㐰〶㔸㥣改㘲戰ㅥっㄷ㔹㔰愱ㄶ愲愹㤰㔳〴㌲搱昷㤱㔳㠵挴戲㐲ㄱ㔸㥣ㄶ㘲戰㌸㐹挸愲っ㘲昱挷㐶㈱〳㈸戱㌲㔹㘱㝣散っ愴ㄲ㉢ぢ愵挰㘲搰㤴つ㈳捦㈳㐳愸㉣㙡㠳㔴扥㤲㉡㘴㑣〱㠴㉡晦摤㈰㡣挵搸㈲戱捥㤱㔸㠲ㄱ㠲ㄱ搲㜶㉥攴戶㑤昳㘷㌵慤㥥慦㐷晤收敤㠷㙣攷㔱㈹敡㠵㜶㕢㍢ㄴ㕤摡扣㜱㜱攳晥㠶收㤵〷ㅢㅦ㙥挸㍤戳㙥㕦昳慡慤㕣㜱摣戳愲㜹敢扡收㈵㜷㥤㕥户㌹㙦㘶㑤㜰愶昸昸㉣㈲㌵づ摢㜶㑦ㅡ㕣戵攷搰㔷㐵㠷摥㜷㉦搸昳搰㥥㉤攲㈳愳㈲昶㕤㜳㍢挳㤳昴慦㠳昴捦ㅥ扥搹㔶挶愲㙢ㄲ㥤慤挷扤㡥搵㈳昶摤户挱㜸㤷慤ㅥ㜰㑡ㅡ㝥㤲戴捡ㄳ攳㜴换搵㍦て㉢晣晢〶て㍥慤愷搱㡢晦〳づ㝡ㄴ昳昳㐴㔷㤴愸ㅤ攱慡㘰㕣㤵㌳ㄷ敦㡢捡晢愰㤲㜹㜱㌲ㄹ愳ㅦㅡㄵ戱敦摥摢挳攱㔸㌰〲㤳㐵昱〱㔴改扡戴㤶㐳㔴㐶摥㐴搶摥㐹㘶敤㠴㔱ㄱ晢㥥扥㍤ㅣ戰〵㘳戴戴昶戶搹摡愵戴挶搸ㅣ戱㈶㍢㈸晢昶㐶㌲㙢挷㡤㡡搸㜷晡敤攱㤰㉥ㄸ挵愵戵搷捤搶㜲㘹㡤搱㍢㘲㉤挲攴㉢挹慣扤㙣㔴挴晥〳㠰㍤ㅣ挴〴攳扣戴昶㤲搹㕡ㅦ㕡㘳㝣㑦㘴敤㘸㌲㙢捦ㅢㄵ戱晦㉤㘰て㑦ぢ㠲㌳㠱戴昶㥣搹摡㌵戴挶ㄹ㈰㤱戵挳挹慣㍤㘳㔴挴晤㙢〱愷〸㘹攴㤰搹㐸ㄱ㡤㜰㙡㐸㘴愴㈱㤹㤱㝤㐶㐵散㝦ㅦ搸挳㌳㡡攰㈴㈲慤敤㌵㕢㉢愷㌵㑥ㅥ㠹慣敤㑣㘶敤㐹愳㈲敥㕦ㄵ㌸扢㐸㈳㍢捣㐶㐶搱〸㘷㤵㐴㐶ㅥ㑦㘶攴㑦㐶㐵摣扦㌳㜰摡㤱㐶戶㤸㡤㡣愳ㄱ㑥㌷㠹㡣㍣㥡捣挸〶愳㈲昶㕦ㅥ散攱㔹㑡㜰㘲㤲搶搶㥢慤摤㐲㙢㥣㤰ㄲ㔹㕢㤳捣摡㐳㐶㐵摣晦㐷㜰挶㤲㐶㔶㥢㡤㘸㌴挲㤹㉡㤱㤱晢㤳ㄹ㔹㘱㔴挴晥て㠵㍤㍣挱〹捥㘹搲摡㜲戳戵ㅡ㕡攳㕣㤶挸摡㤲㘴搶ㄶㅢㄵ戱晦㙦㘱て㑦㠱㠲戳㥥戴戶挸㙣㉤㐸㙢㥣㜰㘴搵㍤㐶搵㑤〸挶ㄹㄶ㘱㘵㍣㡥晤戵㤸㉦戸㤴愲㕣㠹㜹晢㌵㉢慢ㄲ㠵捡㤷㔹㠵㑡昳愳㠵㠲挱㤵捤ㅦ扢晥捣愰㍦っ㕡㔰㈸ㄸ晦愲ちㄸ愲㔸搰搲㠴㔱㈴㑡㠳て㝡㤴〶ㅦ捡㈸つ㍥㌷㔱〵ㅣ攳㔱〵ㅣ㡦㔱ㄸㅣ㌲㉣愸㕣搹㌰攸㙣敦㠹㠵㠲户㌷㑡㠳㜷㈰慡㠰㈴戱㈰摣㤷慣㝦〱愹愲㔴攴</t>
  </si>
  <si>
    <t>㜸〱敤㕣㔹㙣㈴㔷戹敥㔳敥㙥㜷戵敤戱㌳㥥㉣ㄳ㐲攲㄰㤲㐰㍣㌸攳㐹㠶㤰摣㍢っ㕥㌲㑢昰㡣㥤戱㘷ㄲ〴愸愷摣㝤㙡㕣㤹慥㉡愷慡摡㌳捥㡤㤴㔱ㄸ㌶戱㐹㘱ㄱ㠱戰㈸㐲㐸扣戰㍣戰攷〵㠴〴㐲㠹挴〳㍣㈰㠱ㄴ㄰㡢㄰〸㡤㜴敦〳て㐸摣敦㍢㔵搵㕤搵敤㉥㍢㥤攴攲㕣昹㑣晡昷愹戳搵㌹攷㕦捦晦㥦㑡㑥攴㜲戹㝦㈱昱㉦㔳㥥㤹ㅢㄶ搷晤㐰摡ㄳ㌳㙥扤㉥慢㠱攵㍡晥挴㤴攷ㄹ敢㜳㤶ㅦ昴愱㐱戱㘲愱摥㉦㔴㝣敢㌱㔹慡慣㐹捦㐷愳㐲㉥㔷㉡改ㅡ敡㌹〸㝦㈳昱㠳捥㕥㠳㜹㠰愵㤹改昹攵㐷㌰敡㘲攰㝡㜲摦搸㤹戰敦愱挹挹㠹挹㠹扢㈷昷敦㥦搸扦㙦㙣愶㔱てㅡ㥥㍣攴挸㐶攰ㄹ昵㝤㘳ぢ㡤攵扡㔵㝤愷㕣㕦㜲捦㑢攷㤰㕣摥㝦搷戲㜱昷摢㈶敦㍥㜸搰扣昷摥户つ攲搵戹㤳㌳搳ぢ㥥㌴晤㔷㘸捣〲愷㝣昷慣慣㕡㕣㥢㤴㥥攵㥣㥢㤸㤹挶㝦㠹昹攳改㥥㠹挵ㄵ㈹〳扥㕡㝡搲愹㑡㕦㐷挷〱㝢捡昷ㅢ昶㉡㌷㑦户㡦㘰愹㔵挳てち昶㡣慣搷㜵㍢ㅥ戵㘴捦㘳敦敡挶晡愰扤㈸ㅤ摦ち慣㌵㉢㔸㉦摡㑢ㄸ愸㌶㘴㥦昶攵㈹挳㌹㈷㑦ㅡ戶㉣搸㐷ㅢ㔶㉤ㅦ愶㕣摦敤昱㄰挹㠹愹攵㑦㑣昹昶捣㡡攱愹ㄹ昹摣㤸㡣戶㐷扣㙡扡敤㉤摤挷攵搴搵ㅢ㌸收慤摤摢愱收㡣攱㌵㕢㡥㜷㙦ㄹ㉤㍥㍤㠳㍢扢户㑦散㔱扡捦㥢扢昷㔱㕢㤹㙥㉤〶㈲晡㔶㍢㡡挵攸㐵㠲㝥㠲ㄲ〱ㄱ愸㤷〹〶〸〶〱㐴晥扦挱㈵挹㡥慣搲㉡㠶㔶㔹搶㉡㔵慤㔲搳㉡㔲慢㤸㕡攵㥣㔶㔹搱㉡㤶㔶㜹㐴慢㥣㐷㥢㌸㤵晡晢戵㈸晤昸攳扦㝤昲㠴昸㥦ㄳ㤷挵㤹㑦摥昶挲挳昷つ敥㐲愳〷愳㐹捤㝡挶〵㤰㕡㡢㡡て㑣㠰㈷戶挲ㄵ㘰ち昳愰㜹㡦㌹㌹㔹㍢戸摦戸换㈸㜰㔹ㄹ挸㑦ㄱ捡〸摡づ㥡て㔹㑥捤扤愰㜰㜷挳戴攱换搶挶㡤㐷㜵搳㙥挳愹昹慦摢戸㜲㌱㌰〲㜹㝤㝢㕤㙢㤰㡥㙥㡢㘰㉢改慢昷摤搸摥敤㡣㔱㙦挸愹㡢㔶㔸晤晡戶㙡㝢挱㜳㤷扢搷ㅥ昱攴愳捤摡㡥ㄹ㑤㐱愸慤愹戱㍢㔶ㄹ㔶㠵昳ㅡ㥢㔹㜱㝤改愸改㡤摢ぢ㔶昵扣昴ㄶ㈵㐵愲慣愹愵㕥捤慡㠸敢挷攷ㅤ㉣ㄴ摣㕡㝢㐳戲搴扣晦㘲〰㘶㤶㌵捣㜷㔵㝡挱晡㤲戱㕣㤷搷愴㥡㠴敦㐴挵摥㔴昱ㄱ户摡昰㘷㕣㈷昰摣㝡扡㘶慡戶㘶㐰搲搴㑥戸㌵㤹捦攷㤴㔰㠰挰敤敢ㄳ㈲㜷㐷㜷㕥㔰㠸㐸愰㤸㡣㝣㕤㥡散㈶㑥㘱㜵㔸㐵㕤㤲㈶戵㌷㙥㌲ㄸ攷慢㘴㑣〶〷㈶搶㐴晤挱㤷扥㘹㤳㘱㥢㤸㝢㜵ㅢ㙢摡㘸戴晡晢搷愴ㄳㅣ㌳㥣㕡㕤㝡㤹摡㑦㜰㐶晡㌰㐰攱ち〴㐲搷摤愳慡ㄳㄷ挵㝡攱㠲㔵ぢ㔶㡡㉢搲㍡户ㄲ愰っㅡ戲㔴攲搶㜶㈴晤㉡ㄴ改扢〹㐶〱捡攵㕣㜱てㅢㄵ换㐸戹〲愵㔳〶㉦愷〴㌹晢愵㜸㜹搰㍣㘲搵〳ㄹち攵㘱ㄳㄸ〹戵㥡㐲摦㄰㐹搴㌳慡愱挲搸㘳捥㠰㑡つ换〹搶㕢㝣摢挱㈵㈱ㄱ敤挸㠲㙤㈷ぢ㈸ち搲昲㈰㠳搷㐰㌴㙤搲㈰扢㜱㠲㠸挸〶ㄹ㥡ㅤ㈳愷㠹㡣敤㌳㘴〴摡㈷㠹㤰慤昷㜷㤷ㄱ㈴昶㑥㈲㘵愷慥晣戸㈳捤㌶戲攵㐳㘹㜶㌵㌶㑥扦㠶攰㕡㠲敢〸昶〲㠸㍦㐱挲㔱捡㈱㥦㑥晡敢昰慣摦㐰昰㝡〰挸㈷㥤㌲㈷ㄲ㔵戴愱戶㘲㐷戲摤㄰散㘴㘵ㄴ㠷愲㠸㤶㜱搳捥ㅣ戲ㄵ愲㈳慢㜳㝢攸摡扣搲戱户㜵愷捤攴㜲㐸㤱ㄹ㑤㤳㙢摤愴㘹㜲㈳搸戴㐷扤㜵ㄳ扡敡㘳〴㌷〳㤴昵㌷㄰㐲戹搰攰摤㥡㐵㑦㤳昲㌵㘱ㄶ㠵挶㔰㡦ち㍥㈲㘴ㅥ〱㌲㠴㕣挷昱㘵挷㠶愶㌹㌸㙥扥收㙤攸㝤摤昹㍢㐲㝡㥢摥摣搱㍢昴ㄷ扤㐴㉢晡ㄶ戰㤷昸㑤㔷ㅤ㜳㉢慡昵摢〸㙥〷㘸搳㌱㍣㝤扦㔴㑦㠱㌲㡢敤〴收㜶搳敢愲慣摣愵昵㔵愹㌴搰愰戹㘴㜸攷㘴〰て挶昱㔹搸挲慥攷挹㍡づ戵㌵㔵挰昳换戵改㐲晦㠸攷摡㉣摦戱㤱晤搷㠴㘲挸攷戵扥㕣㥢㡤㥣㘱㙢㈶㝣㑥〹捡愱づ扥慢扢㤰㐸㜴㑡㤳ㄷ晢㘵㥦㉦㜷㈴㐹て㤲攴捤搸㔶晤づ〰㐸〹昱慢慥ㄲ㘵ㅦ㥢扤㐵㌵㑢㕢慣昴昰㘵㥣㑥摡㝣㠸ㅤ㜲㘴㈰㜴搸㑥挳㝦攰て搹㡢㤶摤ㄴㄶ〳昶㠲昴慡昰㉤㔸㜵㔹づ摤戲ㄴ㌵㍢戲攲㌵㈲㉢晡晡㍡捥搳ㄹ晥㌵㐵㈷㙤㔲㈲㤳摢㌳㉢㌳捥攲㉤愲愲ㅢ㤲㐲㈵挳㌵搴㤴㐰愴㍣戶摤ㄱ㌱㍤㠸㤸㍢戱㜱晡㝥㠲㐹㠲〳〰㠵ㄷ㈰㘹戶扡昱っ㠷昵慦搱愵㕤愹攴㑡㐴㠳㜲ㄱ㍥摦㔵㔸ㅤ攴㙢摥㑡㜰て㐰㥢昹㐳〷㘴〶㈱㉡㤴㈷〸㔱㠵㌱捣㌳㤶扣㐰ㅡ搸㘵㈲戰㌴搳昰〳搷㘶㘴㘹挸㥣㜵㑦扡挱慣攵慦㈲ㄲ㌵㙡㐶㤹㠷㔶愴〳敡昲㘰晢戴㤵戹慢慢戲愶㥢㡢㙥〳愲敤昸散㜶㌸㤸㘳㍢㘰㑢慡戳戹㈶㤰㝡㍢ㅦ㘳〸㠱㥤㔶晥㔶㝡㘳户攴晤收愱㙦戸戵愳㑢㔶㔰㤷〳㘶挸㜴捣㤷㑣散㈲㈲〷戵㝥㜳㘹挵㤳㜲㜶挸㍣敡㔹戵扡攵㐸㈲〳㌶㈶㠳㜵㜳昲ㅣ愲〴ぢ㉥㘳㠰慥㌳㘴㉥㜹㠶攳慦ㅡっ㈸慥敦㑥㍤愹戰㐸挱㥣戶ㅣㅦ慦㔱㔸㘴㝥搸㕣㕣㜱㉦㈰㘲摢戰㥤愳挶慡扦㉤戰㐲愲て㤳㐲㡤搰㠴愶㠹㤲㔶敡ㄵ㍦㍣㤰攷㜲攴扤㍣㠱挲㔵慥㐰㥦㜹㠶昶愶㕤ㅦ挵㘸㘸愷㜳㑥㠳㠸ㅥ㌵ぢ晢㌲愵㌰㌹㔵扦㤷㝤敥〳㜸攰攸改攳慤挸摣换㡡㔹ㄷ攸攵捦㤰昱㡡㉣㥡㠱㄰晡攸㜶㠵愴挲㌲㔲づ㌸㄰ㄸ攷㔳㍢昹㤵㑤搵㠶搴户慢㤵㍤㠲㐸搲愰㌹㘷㉣换㍡攲搱戶ㄱ散ちㅦ㘸挶摡㐶摤㡦敡㘶㕣摢㌶㐸㕡㈴换挵慡㐱ち㥥㙡〴敥〹换搱㑤〰㐵㝦㔱㤱㜱ㄱ㐵挶㐵㔵㌴㘸㥥㘲㘸㔰攵㌹㤶㝢捥昰慣㘰挵戶慡㈵㍥㌰㝣户㉤㘸ㄲ㑣㑥挹ㅢ愷㔸㘶㡣戵㔹昳愷㘱戲昹ㄳ㐰昷〴攴㈸户㡥攸〷攵㙡愲㠸㝦愲㐷挷ㄲ〴㡣昲㤴敡晦㠹搱ち敡㜶〴㐴㡥㑡㔷攲㍢ㄸ㔷㥥㐰㐹㈸㠴㠸昵っㄲ㠱㔷㌰㈱攴改攲㉥㥡愷ㅤ㉢〰昶㠸戱㈳㔶㌰敢〳攵〰挸慡攳敤昵ち慢㠹㑥攳㑤慤㜰㔳㘷㔵㑡㑤摣搸㔹㥦搴ㅢ㙦摣愰㍡搴㈸〹㐵戲㔹㈳愵㔹㌶㤸攳㜶㔲㌵㐲㈹敥㔸摢㠸㉣户㘹㙢摦㈹㐵㕥㠶㘲㔲㌴㤳搳摦慥〸〵㠱摥㐸㐷搱㘷㥦㑤ㅥ㠹㠸つ㙤㠰㌲昵㔴㔸㌶ㄴ㠵〴㡦攳摡㐹㑤㤶愳㈷昰昷慥㈸㍢摦〸㔲㌵挶挵搱愸㘶慡㕥㥦㜷㘰㈵㔴つ慦戶㑤㔸ㅡ㙢ぢ㌵㡣攲捥㕥戵㝦戸扤〹㐶㡣搸㤰㘱㤱っ㍦㌰搸㄰捣㤵㠸愸搲㍡ㅢ攲㔶㌷㡢㑢㝣㍡㈱つ㐷㘱㘰㌱愸捤捡㌵㘵㠶戵㉣昹㔱搵愱㜹㕡㔴㜲㔴㌷愷㤶㝤愸昴㠰㜲㍣捡㈹〶搷捤㔳㜴㑢攱ㄲ〳挴㙥㤴㕢愸〶〸敤㌶〷攰挹㘰晢㘰〷㍢ㄲ㠶㑥㘸㥤㔱㠲ㄶ㌳〸㌷扤〸昲㑥㡦ㄸ㠵㈰㌵㔵晡晢㘱昱戹愷㤹扥㜶㌸ㄷ㘷㈲㈶㘲戸㉢挳㝡〰㜲㤳㤱㐹㜲搱㘸ㅣ㌰て㈵㥢ㄲ㕡㠳㜱ㄹ㑤㡣㈱㥡㝣㕥㠰㕢㍣㡣㘵つ㤳㙤敡戸攷ㄶ㔸搰愶昵昵㕤收㜱愷㕡㙦搴愴㔲挵戱慣㔶ㅡ㜹㕢攰㑢㕤〱っ戹㈹㘳㕦愲㑤㌹㡥愳ㄴ㤷㑣㈴昵㙥㜷敢㠷搱㕤〹㌹㡣ㄱ慡㍥〶㈰㌳摣㜲㉡㈰搶㜱㑦㠱昶攱敥搶〵〶㜵㜹づ㈲慤愳㠸戲㙣づ昷昱㥡㔱㘴挵㙤㠹㘶㜳敥㥣㑢㥢㍤㔱㜴捣ち㡢戶〵㡥戰捥㔰攰ㄵ㡢㌰㐶㝡攴づづ㤲扢ㄲ㐵㜷慦㍣愱ㅥ㜳㔷㠰ち㠵〱挱ㄸ㉦㑦㐱㌹散㉡ㄸ㠹〶户搶戲扡〵愳扦戴扣昵㈹〰挱㌰㌰つ㕡戴っつ㥣ㄹ攴㌷㌷㜰㙥㐲慢㡣〸㘹㌲㤸捡ㄸ攵㈸ㅣ昶㐰ㅡ戸㠹〷改㈵ㄷ㑡㈸搸愳㉥㠶挵㜷ㄳ挷㙤ㅣ㠱㕣敦㥡戶挲〵㈳挰昵ㄷ㘷㙦㕢昱㔴慤㐶㜳ㄷ晥戹㙤㠱㔵㕣摤〸捤搱㍤㙤㤷戲搴㥡㘸摦摤搲㔶ㄱ㕤ㄶ㍣㌰㍢㜱捣〸慡㉢㡢挱㝡㜸㜱慢㔷㤲㈸㍣〷㝦挴㠶㙦愷捤㥣㜷㜸ㄱ㜵㡤㝢㕦㍥敦戸ㄷㅣ㌵慦㠲捦㕢㝦愰㄰㕣愱散攷㈴换戹㝦攱㥦㑡㕡慥昰㐳㡣戸㤵㘹㜳㠰㤶㠳㠴攳愸ㄴ㑡㠳㌱攴㌳攸〴戶㝢昳搶〰改㘴㑦ㅢ㥤㈸㐱戰㐳㈸捥戹㔷㡣㔰挴て㠰㔶ㄲ㑢㜸㈴挷㥥㝦ㄵ慣㉦扥㡦ㄲ㈲ㅣ捦㤱ㄸ㈹摣㡣㕣〶敡㤴㈰㡦慥㜸昰㐲挸晦ㅦ㉣挵摣扣㈱㍢晤ㅦ㌰戳昸㕥㍢㡡㙥㈴㡡扥摢㠱㈲挱㙢㈰㡡㝦ㅦ㐰㈶㑥〵㠶㘷㕦㔲㈰㥣㙢摡㌹㠰扥敡ㄷ㝥晦㡤〷搰戹㠸㌸㤴㡤㠶㔰摢慤㜸㙥㥡〸㝤ㅤ㈶〲㠳昷捡㐴㌸㠱㡣㘰ㄴ㍦㌴ㄱ㈲ㅦ挸㍣ち㌶㌷ㄱㄸ摢换㌰〴ㄳ愱搶㠴㕢㠳㈷戰㙢㙣晡挷㡥攱攲慤昴ㄱ捦㠷搲昲㘷攰㤱扡戶戳㜸挱昰っ㝢慦㉡㍦敡㐹㈸㌳㙦〹㌷戹㔵ㄷ昶戸㝥挳ㅡ搵㘹〳㕦㐵散㘵摦昱愷㙣敤晥㍡㌰ㄵ愶搰㝤㉦㑡愲昸㌲㍣㈵㠲攷㠶摣㝦敤昹晡搱摦㍤㜶昹㌰㙦慢㐵戴㕡戸〳昹㕥㐲昶戴㈷㄰搴㑤㕣ㄴ戹㥡ㅦ收㥣挰㈷㑡搶㙡㕤㑥ㅢ㥥戲㠲㝣摤㡥戳㈱攱㈵〸㌳㈴扥敤㘰㘲攲摥㐳㘸㘲㑥戴戹㍢搵㠷㑤捡㐵㌸㤱㤸戸昲改挵㘱㐳搱㔵㤱昵㘸㙤ㄶ扥〹㔵昴ㄲ㈷㤲戶ㄲ㜹敡㘴ㄲ攲ㅢ敤扡敥㈰㜵㕤㜸㤰㘱搸㍦㤶㔲㠸㍦㤰㐲㤲〷ㄹ㕥〸㔰㔲敡ㄴ㌲㠵㍢〱㌲㈲㙢敤㈱㕥晡〳㜶㠴㠰㙣㕥晡敢昱㈳ㄶ散㈲戰ㄸ晢攲㝢㍤搱搲ㄶ㡤㔵ㄳ㐳戵捡愶㔹㐴㐶ㅤ㕥㔸㌰ㄹ㤷愶㉣㥤〳㈸摤戲㍢㡡㉦ㄹ戲挳挰㕢挸搸〵㥢扥戶戲㝤扦搳挰捤て攸㤹愲㔲ㄸ捥㙥ㄶ攳㐰慡㘲㜴㘱搳㜲㔸㐴㌸ㅣ㘶㥢㥤〶愲㉡攸㉣㘷㉦㑥愵〸晥昱㑢㈱搶㡦户㠶扥扡扤㠶㍡捥改挷〲昹㠳晤㜵㘳〶㘳攳慤攴ㄸ㐸搸㉤戵㉡㠵搷挳㑦愳ぢㄷ㥤ㄳ㝡㉢慢㥥挵㐱晣㠹㌹慢㑦敢搰晦㡣㕥㉢捥㍡挳摥っ㘳愷昴晦挳㈸搸㔴晦ぢ挶摥ㄴ㈲摦ㄵ㘵昸㔰㘰晣㘴搳㤰つ㜷〴㥥㙤〴㙦搴挱㔸㔷㔹㠶扣挳摣㈲㍥㕥つ慢㤵〴㠷摦㉢摦㝥㌵愲搹㤷戶敤㐰㔷〱挸搸㔰攱慢㄰㐱㕤晢愷攵㔶㝣扡㉤扥ㅢㅤ昷㥣戰慡㥥敢扢㘶㌰戶㠸愰敦ㄸ扦㍤㌳㘱昳㑣㠹慦戴ぢ戵㕢戰ㄳ㠳敦㐵㥦㤳昳㄰搸㈷㘵昰㑡挵㈲ㄹ㔹搸㕡㈴㠳摦㈱㡤㈴挲㑢搴づ晥㔵收㠳つ愳㡥㑦㔷攷攱敢っ㔸戴㉤㤴㕤攸㜱㙥扦愱挱慤挳ㅤ慤㜷挲ㅦ㈴敢ㄳ〸㡥愹㈵扣晢扤摣搷昶㍤㐸户㡤搶收戳㘵㙦㍥户㜲攱㔹攰㜴㙢㙦㐹㤳っ摦挹㉦㤲换㝡㠵㄰㤷昶て攳敦搶ㅤ戴ㅣ㙤ㄴ㜴ㅥ㝤搰㑤㐷搸㜸ㅤ敥戳㉤㐴扦捦愲慢㤸㈲挰㑦㌷愲っㅦ〴扤㝣㘴㐵昱㐵㉣㡢っ㠰㝣慥㔸〵攸㑥搵捦㙣㐴搵㈳戱㐰ㄶ㍣㘳㤰ㅣ换攲昳㘸挸敤ち㤷つ㤶攰戲㠵㍡㑢㈰慦挷㍤㤰捦〹㥥㈵搴㐴㍥㡢づ捤㠹㔸㈸敤㍥㤱捦㙣㌴ㄱ㐱㉢㐰㉤㌴㌹晥㐸慣㐵昴㍡慡㜵㥢挰㈱㜰〱㠶㈹ㄶ㈹㙢㡡㘱㘸攱晢挴っ搲㉦愲扦㉦ㅥ㝥攱㜹愶扦ㅤㄶ㑡㄰愲㉡㍤㜹ち㐲㌵昹㑦㈴㈷敦愱戴晢攴㍦戶搱攴㐷㈸㈳㌹ㄳ㍤〰ㄸ敡ㄳㄵ晣㔱㡢㘹㈰挳㝤攴㑦㥣㈵挰㉦㌵㡢ㄱ〳㈵慡敦〵㘴搰㤷ㅢ慥㕡㕤㐴㈶敥㕢攰晡㌳㍥敥㔱昶ㄱ㉦㐲搲㤷㔳っ㥤戱挵㔰㉢㤶散挸ぢ扢㉤㘴〳㤶挴慦㘵扢㡡昴㘲㡦ㄱ㝥昱挱ㄸ㌱挷㡥挵㕦㑥㘹㔱捣〹㠴ㄱ㕡愴愴ㅦ㙥愴昸㐰摣昸㕢摦㘹戹㑣㔱㠱〴敡〹ㅢ㤳捥㔴攳昷挷㡤て攰慢㉣搵㈶挷ㅢ〴㑣㉦挶㡤㐹㡦慡昱攵戸昱㕦て散㙤㌶㡥改㌰ㅣ戹㐰㈲挹戰㜵㤵昵㥦昸㐲㝢ㄸ捤ぢ㈶昵攷㠰ㄹㄶ㔳㜲慡搰㜱㕤㘹搰㐱㕣〶昱昰㡤昴ㅣ敥㌶攱ち〸㠴㙣昸扦㑡㌸㡥㍢㑦戳㐶㘰攰ㄳ攸㌵〴㥢㍤㕤㍤戱㜳搱㥣昷㔰搰㙦ㅥ昷㜱愶慡㙤㉢ㄲ㠱㌹㤰て昷㜷ㄳ愷㝣㠶改搸摡㡦㌸㐸愶昱づ㐹㙦捡㐳〵㔶昲攲挹ㄸ戳戹㑢㉤㥡搱㥦〰㜲㈰ㅤ〱㤹搱㉦〱㠶㠱ㄸ摥㔶捥㡤㤰晦ㄵ㜳㍦挹㡡昷ㄱ㕣〶㈸ぢ㌲㍢改愰昸㝥㤶晤攵搹换㝦晡昶㐷晥㜸改㌹㑤㍣ㄶ扦㈶㐹㐰晡〷搹昴㐳〰㝤㜰摣㡡㠸晣捡晡㠷搹㤹㙦㔲㈰㌷㐲㤱愱㕥昷ㄱ㤶㝤㤴攰㘳〰攵〲愷戹攵晤攲㙡㝡搴㔹ㅦ㐷㔷㜱㠹〰㍦晤ㄳ㔱㠶て〵敥挰㝦㜴户㤲㜹〸㡥㍦改㐷㤰㌳昵敤晥晤昸ㄶ㝦㥤㡢敥挳晦㡡愴愰㑣晡扣㜶㕦㙦㘳㤱晣㘹㡤慢摦㉡㌶晢㘵㡣挳㜵戵㘲㈷ㅣ㤱敡愴愴ㄵ〵㌱捤〵ぢㄷ㙦攰㕢づ愹ち㈱㠸㝤㔵攱㐴ㄵ㠷㔱愰㝦㤲㑤㠹㘳攲㐹晦ㄴ㥦㠸㕡戵㠹㥦㡥㌲㝣㄰挴慢敡晥㐸搴㍤㝥㈱㜱慤㉡慣戶ㄷㄲ晦慡㘲㈵昹挲愷㌹㤸㐲ㄶ㌲㘹㝤㐴愴㈹ㅡ晡㍣㌲㐳㝤挳㥣摢㐳昸㘹ㄷ㐵昵㙣敤散搹㝦っ攷挷慥捦㍦晣㡥挱愷㕦晣昹敦㥦晡攵㝢づ晤昹㥦捦㍣昳换㍦㍣昵晣㍦㥦㕢㍥昴搳㘷㥦晤挹〳㕦㝡晥昷扢捤㉦㙢摦昹挷摣㤷ㅦ㥦㍣晦昸愳收改㍢㡥㍥晥慥㐷ㅥ㥣㕣戸㙡扣慦慦扦晦昶搱㥦㕤昷愶㤱㑢㡦㝥㑦晣攸搷搷㍡㐲㉤ㄷ㉦㐸㑦㠳换㔶搳昸〲㌲㤸〶㘷晣慡㑥㠳换㔵ㅢ戵ㅣ㙤搴㌴ち㑡昰㘶㜰〲慡挲㐸㔷っ晣㉦㝡晥戲戱</t>
  </si>
  <si>
    <t>㜸〱攵㕣ぢ㜸㕣㔵戵㥥㍤挹㥣㘴㑦㕥搳㤶㌷㐸㑢㘹㙤㈱㄰㤳㈶改〳改㙤昳攸㈳㤰扥㤲戶㠰㔶挳㘴收㑣㌳㜴ㅥ㘵㘶搲㈶摥摥㡦㡡㐰㐱ㄴ捡㐳㕥㈲㉤㑦挵ㄷ愰愰〸㈸㉦ㄵ㄰㔰㔴搴敢ㄳ㔰搲㠲㠰㈰㠸攲扤㘸敦晦慦㜳捥捣㤹㐷搲㔲摢晢昵㝥昷㈴戳㘶敤戵搷摥㘷敦戵昶㕡㝢敤㝤昶ㄹ㡦昲㜸㍣扢㜰昱㥢㔷㌹㤱愳㝡㠷搳ㄹ㌳摥搰㤱㡣挵捣㔰㈶㥡㑣愴ㅢ摡㔲愹攰㜰㜷㌴㥤㈹〳㠳搱ㄷ㐵㝥摡搷㤷㡥㝥捣慣散摢㘰愶搲㘰昲㜹㍣㤵㤵摡㡢晣㑡晢ㄳ㜰ㄲ㥡愵㜴㌹〱戸㍣摡㈰愸㈰㈰慢搶〴㝥㠰敡㉡㠰㤵ㅤ敤换晡捦挲㡤㝢㌳挹㤴㜹挲愴搵㔶昵㜳㥢㥡ㅡ㥡ㅡ㕡㥡ㅡㅢㅢㅡ㑦㤸搴㌱ㄸ换っ愶捣戹〹㜳㌰㤳ち挶㑥㤸戴㝣戰㍦ㄶつ㥤㙡づ慦㑣慥㌳ㄳ㜳捤晥挶收晥㘰换散愶㤶搶搶挸㥣㌹戳慢慢㔱昳搲㡥昶攵㈹㌳㤲摥㔷㜵搶戰捥㘵ㅤ敤つ㑢捤捣扥慡戳ㄶ㜵愲捡捥㘴㍣ㄸ㑤散愳㑡㝤ㄴ㝦㜳愷ㄹ㡡㔲㑦愶㤹㡡㈶搶㌶愰搹㜹㠲㐶㙡㔶挳㐲㐸㍣ㄴ㑣㘷㍡捣㔸慣挷㡣㔰㐵搵㜱捡捣㑣㤹㠹㤰㤹慥㡤㉦ㄸち㤹㌱㍢㍢㕤ㄹ㕦ㅤ㑣㉤つ挶捤㜲㈲㜵㜱㑢㙦㕤㘱㌳㤱㠹㘶㠶㙢攲慢搲㘶㑦㌰戱搶㈴㡢㉦扥㘸㌰ㅡ㉥㉦㔷攵攵㥥戲㘹愵ㅡ㈳扡㘹㔸㤸ち㜵っ〴㔳ㄹ㐹㔱㙢㑤愵㜸㕤㈳㐴ㅡ㥥搷㉣㡥愲㐹〵愵愸愶摥㘸晣㔴㌳㤵㌰㘳扣〹㤵㔷㕦挰㈴㌲戱㐴㥦ㄵ㡥搳ㅢ㉡㐶㔵搹愶挱慥昰㉥扡㡥㈰〰㘰㡣㈳㌶㜲晦㌷㕥扡攳㡥㥤㤷㙣搱攳㤹㥣〰愰捡㕦㠵㠱ㄵㄶ昴昶〵扤㝤晤摥扥㤰户㉦散敤㌳扤㝤ㄱ㙦摦㕡㙦摦㠰户㉦敡敤㍢换摢户づ㈵㥤慢戲愲挲㙢㕦挳ㅦ搷㉦㍤晥敥挴㔳扦扡昸扥㕢攲挷㥦晣戶㡦㌶戵㐷〲㐲㑦愱㈲㕢㜱戴扡㕡㙡愷㘳㌰㥤㐹挶愹㥥㝤慢㘶㡦慤㘷㌵戵㤴㠴㉤㐵㕢㉤晡ㄷ搵㝣㙣㐱晤㔴昳戲昵ㄹ㕢捤搶㉤昶㠹愶㤵㍥ㄸ㐲搳㠷〰ㄸ㠷〲㜸㔷慤搴㠷㤱㜲㌸㠰㔲㍢愰㘳敡㌹㝡挳㤴㡤改摢㙥㙤扦攷㠵扢㘷㥤晢㡦㘹ㅦ㔵昴㜷攲晤㡥㈴昳㔱〰挶晢〰挶扦㜸摦㉤㉦摥㝦捤捥〷敥㝢昹摡㙦㡥摣㜱挱挸㝤户改愳挹㌱ㄱ㐰愹攷敤敡㔲㝦戸㝡敡㡦㥥扢㝢搱攷戶㝣昹晤㕤㙦㉣扥㐱搱㜳㑡㜵挷㤰㜹㌲㠰㜱㉣㐰昹摣〵戳ㅡ昵ㄴ搲愶〲㈸昵㉢扢㠲㐹㙦愵㍢㥥昹昹㥢ぢ扥㔶㜱㥤扥㘰挷㐹㑢ㄴ㑤㥡㠳㐶改㘹攴㥥づ㘰ㅣ〷攰敤改搱挷㤳㔲て愰搴戳㜶昹㘳搷ㅥ㜷摤㥡㉢㌶㉣昸攴昸挱㥦㥤昷扢戳㤶㈸づㅤ慢晣㠹攴㙥〰㌰㍥〰攰敤㕤愹ㅢ㐹㘹〲㔰敡㠷㜶昹昳ㅥ扤㘵㑤㙤摦ㄹ㙤㤷慣㜸昵晤㡦晣昸攷㔳ㄵ㝤扤㜴愰㤹捣㉤〰㐶㉢㐰昵捥敤㔷㡥㕣㝡搹㡥捦㕣㐸攳㤹挹扣㔹〰㑡㍤㙥㔷昴挳㠹㜷ㅥ攷扤敡晡㐵昷ㅥ戱攵㌳㍦㉢晦散〳㡡昳㠵㔴㌴㠷捣㈷〱ㄸㅦ〴愰㈴㥡昴挹愴捤〵㔰敡ㄱ扢㠲搷㤷昶㕣㌱敢搱つ㕤㔷㥦㜵捤愲愵て㝣攸㡦搵昳㤰扤挲戶攷捥㔴㜰㈳㥣㘲捥摦捥㘸挰㌴戳㈷ㄳつ收㤹㐸㙢㘴㔶愴愹㈹摣摡ㄸ㙣づ晡攸ㄱ昶搴扤ㅤ〴摥敡挸㘹搱㐴㌸戹搱㌲㠴挸挲㘸㉣㘳愶㈴㔱ㄷ挱㤷攵戳㈵㕤ㄳ㔹㌰㠴挹㉥㘴戹挶㠳㈲ㅤ㘶㉡㠳㐹㈲㌳㥣昳㤷㐷戵〷㘱搴㔹昷㔹㙦搷摤㥥ㅣ㑣㠴搳㐷㤶捥散捤〴㌳收ㄱ㠵㜹戹㑡㡡㡡昵㘲〲㌱搳搲愴愳ぢ㡢慤づ挶〶捤戶愱愸㤵晤扥㠲㙣㑣㈵挹晥搱㜳ㄷ愶捣戳戳戹㐵㉤㙡㐳㈸戲㐱敡㉥敡愵㤵㘵戵㙢㔲挷㐰㌲㙤㈶愴㜹昵昱攵搱搰㍡㌳搵㙢㌲㤰㌱挳搲搵㠳㤹㘵捦㘷昵换ㄲ攸㈸㘶愸昰㘴㌷㤵㠲㌶ㄳ㘱㌳㡣昶慥㠷㤴㠷㔷〶晢㘳收㈱㜹㉣搶㍤㤱㜱㜸ㅥ㜹㘱㌲㌴㤸敥㐸㈶㌲愹㘴㉣㍦愷㉤扣㈱㠸㌹㌴扣㈴ㄹ㌶换攵㠲㤷挴攵㔱㥥戲㌲愵㍣搳ぢ㕣㤹㑣㐶慣㍢捤改捡㍤㐸㌰㙡挶㘶㜶つ㈲捥愰㈵愷戹㙣捤㐰㕣㠳㡣晣挷㡤搹ㄲ昷㈰㈴㜷攳㤸摣㈵〶㈹ぢㅤ㤶㙦㜸つ㍤搰て昴㄰㌳㘹㤵摥㈹愳㔷㤹ㅢ㤷扢㘹愹㑢㉢㡣㕢挹㍤㠶搰愴摡散搸摢扦捣㕥敦〴扢昷ぢ㌶㈰㔲㕡ㅣ㑣㠴㘳㘶㙡捣愸㕢戱㐵㝡㍥㐱ㅢ㐱㍢㐱〷㐱㈷㠰敦㝥昸戸㔱㈵㉡摥㝡㐸つ晢㌶㐶挳㤹〱㘳挰㡣慥ㅤ挸愰ㄴ愲昵捡㑡㡡晢捦㜰愳㘵〸晣㍢昱㝤㍡㐲㜶愵ㄷ㠲慡ㄷㄱ㉣〶昰晢㍤㐶ㄷ扥㍤ㄵ㝥㝤ち扥㡣㔳〱慡㕦扥改扣ㅤ昷㕣扣昳㡢㔷㡦㕣㝡戳㕦昹ㄸ〳敤㔱㈰㤲ㄷ愹㜱㠱愰㈵㌰㐴攴㥥昶挵ㄱ㝦愶换捡㑡㠹㘲㜱㌰㍤㤰愱ㄵ㡥㤹㔹挵晡扡〹㤶〰㔴㉦〵㔸扡搸㡣挱㠶昷㔵搰敦㘳㘰户摢攰㤲㑣㠷挴㝢㠷ㄳ愱㠱㔴㌲㠱㔵㔲㘷㌰ㄳ㙣ぢ㈱㠲㑥慢愰ㄱ敦㑥㜶っ㘶㡣昸攲㈸扥慡攳㍤收㝡㌳㤸改㠰㡦捥搴挴扢ㄱ㝤㡢ㄳ敤ちて昹㈴㌲昳挵㍢捤㜴㐸㌳挲敥㠲㑦ㅡ㌲㠰挱挹㔶挷改㘵捣愱っ慢慥㠸㉦て㈲㐲捦㘸㌰搵㑢㈹ぢ㘳挹ㅡ愱㌹愵晤㜶ち㌵〴〴㜵搵㔲㈵〴慢㈶㤹攴㌱㝤㘲㘸㤴摢戰搰㝣㔶㘵愲戱㜴㠳㉤摥㠶捥㈴㔶㘰愶慣ㄳ㈹㜶挳挰攸㌲挶㔴㔶愱㤵㑢散ㄶ敡户慡㐵㔳ㄶ愵㤲㠳敢ㄹ扣敤慢㝡㔸㤷㐷㉦〳搸昶攷㉦㝥㜰敡攷敥搸㘵㝦㥦〳晢㤱㑢㑢ㄴ捦挱捥㈴搹㜹改ㅥ〰晦㔸㜹㍥㐶晡㈵摤散㈸慢〹㠶㠵搵昱㘵愱晥㤵㈹㔳㤶㐷㤵㤲ㄸ㕥㙦搶挴㑦㑢愶搶昵㈷㤳敢ㄸ㤶搷㑡㉡㍤㘰㥡ㄹ㔹㜳搸㑢㉣攲㑡愹戲戲扣㜵㠵㙢㜱挲搵㡡戱ㅡ愰㙥挷㐵㥢㜷㕣㝦搱挸㌷㙦㝤昱摢搷敦扣昳㐱攳㌴㄰换㌰愱ㄸ愷〳㤹戶昳戶㑢㐷敥扦㙦攷戵摦ㄹ搹㜶摦㠹㉦摦昸慤㥤㥦晤敡换㕢㉥ㅤ昹搴㔵㍢扦㝡攳捥慤ㄷ扣㜴攳ㄷㅡ㠶㘲改㈱昵㜹㠸㠳昱慤攷挵㙦㥦昳戱㕢慥敤扡晢㑦慦㍦晦摡㤴昳㤶愸摢散㡣愲㤵〹挳攵㍤㡢晥ㄹ搳晥㥦㤸戵慤㜹㝡㉦扤㜷㠵ㅦ㤷㐷㜱〱㐱㕦愹㍦㑣戰〶挰挷㘵挴㥥慣㘳㘴愵ㄱ㔴晤㉡愴挲捡慣㠸㘳㥤戳㘴㙤敡扤㍢㠹㕡ㄴㄴ㑢户㉡愸㜶㤲戲っ㜴ㄲ昴ㅣ〱㈷〱㙥㜱㍤㌵㌹〲晣挷〴㈷攵㜲㈱搹扡昷戹㍦㠲㤰戰㍤㈵晥挸㜱㐸㤲㌰㜸㡤㉤㍥戴ㄳ㠲摡㤷㥥攴㝦晢㝥晢搴〳㔲㤲㥥㌷㌸昳扢扥㍤昳㈵㤹愵㝢收晢㡤㡦㠰挴㜵㙥㤱㍦散㐳㠶摦慦㤹㍦㑡收㔸㜹㡡〳㤹づ㔳搳㐱ㄹ㙢〹㄰昰㘱㤰㘹晡㈴㜵昵㘸扥收㉡㍢愳㘸㤱捤戵戵散挴慣〳愲㘳〴㜱㠲〴㐱ㄲ㐰㙤㐵㔱㐶㐹㜳㄰攳㥣〰〲㘳㥤㉢㈵搶㌹㥢㍣㈹㠲㌴〰㑣㔴㝡㠴㔰㘷㄰㐹㘳〳㠱ㄵ㝢晢㤵攲昲㕤㡣㜷㈳㄰㍤〴愰戸㘸攷㙣敦搱挳〰愳捥㉢㕣昳ㄷ㡢㙡ㄳ愸㝥㍤㐶㥥㥡〸㡥慣愸㌴㝤户㈵愳晦ㄸ㑤㐶㥢散㡣愲㥤㠳㘳㔰㔶㘴㜴㍥㉢戹㠰㘰ぢ挱㠵〴ㄷ〱愸つ戶㡣㈸っ㝥㙥㐴攴㌸㈲ㄱ摡挵攴昹ㄴ挱愷〱㕣㌲扡ㄴ㐹㘳㉢㐰㐱㌸愸㈶㠳㈶㤲扡っ㠸扥ㅣ㐰㑤〱戰㈴㜵〵戰㔱㈵㜵㉣ぢㄴ㡤戸慢㐰昵敢㌱昲ㄴ昷㍤㑡㐹㉡㌴㥡愴晡敤㡣愲㉤ㄲ㙥㡣㜰昶戲㍤㌶户㐸愴㉢摢㠰攸敤〰㡡ㅢ㈵昴摡搶攵㤸㤲㘳㐲捥㜷㡥敥㌷㙥〴㉢户㔸㡡㍡㜶㌳㌲㘰㑡捣ㅦ㈵㜳慣㍣㔵㡦㜲戹㕥搳㤴慣昱搱㍢㕡慦㝢散㡣愲㡤㥤ㄳ㔱搶搵敢〶㈴愵搷㜷戰捥㍢〱㔴㈳挰㝢敢昵㕤㈸挱㡤愱愲㕥㝦ㅤㄹ攸㌵昳㐷挹ㅣ㉢㑦㌵愱㕣愹㕥㜷㡣搶敢㜶㍢愳㘸㍢慡ㄹ㌵㠹㔵㍣挸愶㍣㐴昰㌰挱㈳〴㡦〲愸㤳㔱㤴㥥攳ㄹ慦挷㐳ㄳ㐸挲㉡㝥〹㕣改敦㤱攷晢〴㡦〱戸慣攲〹㈴㡤ㅦ〰ㄴ㕡〵户扢㐴愸㑦〲搱㑦〱愸㤹〰㤶㔵㍣つ㙣㔴慢㘸㘵㠱㈲㌱㍥〳慡㕦㡦㤱愷戸㠹㤶㤳㔴捥㝦ㅣ㌷㥡愴愶摢ㄹ㐵晢㙤摣㘶ㄳ㐹晤㤲㑤昹ㄵ挱慦〹㝥㐳昰㕢〰㌵搹㤶搴㜷㤰攰㈷攷㍦㥥㈳捦昳〴㉦〰戸㈴昵〷搲戶㤲愶ㄴ户昰㐴㌸㈳㈴敥〰㔰㈷〳㔸挲搹〹㙣㔴攱㜰摦慦㔸㌸㝦〴搵慦挷挸㔳㜳挱㔱㑡㌸㜵愳〹愷搶捥㈸摣㑢昴捤㐷㑤㠵换愳㔱昷㙦㈴㌶㡦慣㑡㐴㌳改慡㐸摢㘰㈶戹㌰㥡改挴づ㐵〴〰愸㙣捣ㅣ㈱ㅢㄲ慥㑤㥦晡挸敡愸戹㜱㈵ㄶ〸ㄳ㡢戳昲㜶昲㡦㉥捥敦㑣㉥㑤㘶㍡愳改昵戱攰昰㤴ㄲ搹㔶捥㘹〳㘶〲㍢㘴㈹㙣㤴敤㡥㈹戹㝥扤ㄹ㉥搱挶摥攴㘰㉡㘴㜶㜵ㅥ〸㝢㙣捡㕡挲㝡戰㑡㐲搸㌸收㤳㠸㥣摣慢愱㐸㉦㔶㔶㙡㉦户㘸㘸愲ㅥ晤ㄷ㐲摣㤳㍥敥㙤愰ㄸ昱扥㌶㝣㡦㍤㐴㕣扢㜶㔵㉣ㄴ㠱㕡㉤㕡㡤扤㉤摣㤵㐸㐷挳愶摦㑥㉤㠹㈶㙡㙤㜴搹㘰㈶㉦㈷㌸㌴挱捥㘹㡢挵㤶㈵愰晡㔰㌰ㄵ㍥㄰戴㠲㡥攱戲㔴愲っ晣敤㥤愰慤㙡㄰挶㍡㡦慥摦㌸〷挶晥㔷㤰㈹敢㜶㝣㤷㕣㡤㡦戲改㐹扦㔶㐳㜱㘷昷㐲㉢㤹㕡㘲〶ㄳ愲㠵摥㑣戸搳摣㔰㉢ㅣ㈶〶㌸ㅥ㙦挶捣〹昹㐹搹㤴搱㤱戶晥㜴㌲㌶㤸㌱㙢戳㤸ㄸ扡㡥昴㤸戱㈰㌷戰慢戳搸昲㔰〶㕢晣搹晡戸㌹㝤攰㘸〸ㄲ㈹户戵愴㐴㑦挶ㄸ㠳㌷扦ㄳ戴愱扤搴慡昲㜸㈲㜲晤㘹㥥扡敥㕡㕥户捦昳㌸〸ㄷ搰㔰㙥〷慡摦昳ㅤ㙡㕡搲〴攷挱㠹攵攱挴㜹㔵㍢㌴㙥づ搷㐴挴敦攱〹㄰ㅦ㤰搶搱㜴㘲㌸㜶㤰㠹㠶㠲戱搸㜰㙤愴㉢ㄱ㡡つ㠶捤敥㘰扦ㄹ㜳㝣㜶㌲ㄵ㍦㐰昴㈵㠷㌶㉣㕤㡤㈱ㄷ㝢摢扥ぢ㈷㌷㥣晤昰扤㜶㜳ㅥ晤㌷㠸㔵愶㕣㜸㌹扦晥㍢㔲㔴㑤㈷扥摦昳攳〰㍦ち㡤捦㍤捣㤲〳〳㜰㙤㐵㈴晡㌴敥㡥㘶㥦㈸㠸挵戹搸扡㤳摤㐹㍣敤〹扢㐸㡢愳ㄶ改㠰戱㉢㔱ㄳ㌶㉣昶㜶㠲㠱慣㜰扤戱敢搵ㄵ昷ㅥ㝤晥㉢㜷捤戳搳昳愰〵㌱㡥㠵㈰ㄴ敥慢扡〲ㄱ㤹晢挵〹㌲搲慡愳〷戳㡥〰慣㡣㘶㘲㘶㔵㐴昲〵慦愴㐹㔰㥡ㄵ㤱㤵〳搸愳散慣㠹㉣㑡㐵挳戱㘸挲㘴㄰㠲愷㡦㝣捡搸㙤慥挵㜳戲攵挹㜴㤴挷㠴㙡㈲㉢㔳挱㐴㝡㍤户愲㐳挳攳昳㔲愲㉣㕦愴㍤㥡㠰〱㔹昷㈴㕥ㄷ改ㅤ㐸㙥挴㐹愳挱㜸㘲㔱㜰㝤晡㠰㔰ㄴ扣㤰㝤㔹㔶攵㔵㕥慦慡昴㔶敥敤㕣㈵㍢挷っ〸㍣㌳㔰慦㤷〰收㐲㠳㔹〴㙣っ㥢愵愶散㈷㤵戴㔹戶㉢敦㥣㐶挹㈷㈵搹愳㕡昴挳晡扦㔹收㕤㠰㔳ㄶ慤敡捡㍤摦晥㤷づ㔳昹昸㔴㘸㡣改㐰㠶㐶昶㘱ㅡㄷ㤵戵搶㜰㈱㡤愳㐷㡢搶㤹㉡ㅣ㠲晥㠸昰㜰㌴㘲〶㈵㍢搱㠵㜸搲㔱つ攳㠷晢挵ㄳ㈲昸摤㕡㉢挱挷㠴昱㘰㉣㙤攷㜵㈴攳昱㈰㠷ㄷ㠷㘶㉦㝣户㔹㈹昱㌵扣㠹㡥〰挸ㄸ戴㐹挱㈱㤰㠲㐳㐲挲㤴捣〷攴㠲戳慥攴摡㘰㉡㥡ㄹ㠸㐷㐳㤵㑣昰㈱昶〱㌱㉥㌱㠴戰昸捣㕥㌲㌸ㄱ慣ㄶ㍥㡤戲ㅥ愰㐰摤つ㔸㍦㔰㜴㔴㍦㐶慦㔷收㜱戵㤷晢搷ㄸ扥攲昰昵㍦㔱㥢てぢ㘰㍣ㅣ戲つ挵ㄵ㠴㠱㈲㈳㕢㥤㐲〶㝣昴㉥ㅢ㘱愲扣ㅢ㘰捣㘷㐲ㄵ㘰昰㜷㈷㠳攱㠵㌸攷㤰㑣㔵搸㠷晦㉡愱㕡扡㤵㔴㠰捦〱㍢昰〴ㅤ㑦收㌷㈰ㄶ㑥㔵㤲搰㡢㈷㙣攵㝣㠲㘸㔸㍡㘴㠰改昱昹慡㉡㑢摤慢换愹㙢㡡晤扣挴㝤捥戱慢愸晥㔷㔷捣㥥挷摥晡晤っ㈵㌴㍢愵搹㜱戵〴㐹昶愷㠰挱㑢〶㍥㑥昵㉤㐳㘶愱㤵㡣晡捣慣っ捣㜸搲㠷㘷㜹㤵㜱㜶〷㈱㠷㠱㈷㝣㜸㈶〸㤱ㄸ㔵㤵㑢㤱慦㌹搳㍦晤搴㔳㕣户㝡㔴て㠰㜳晦㈳㌱㉥散〶晡㜸㝦〳㐰㝤搸挵挰ㄲ㌶㐳〵ㄹ㉡挹戰愶㌴㠳㈶㠳㥦っ㝤㉥㠶摦ㅡ慣攱㔰㔰㜴ㄵㄹ慡挹戰づ挹昹昸ㄸ㌵㐸ㄹ㉦摥晢挵て㉣㕣敥搱戵㐸㐰㑥戲晣愹〳づ㑦愷㘲㈰戵攱攳㕣慥㌱㠳挰㍤㘰㜳挵㤱捤攰㥤㔲摥㕤㈰愸ㄲ攰㘳㌰攸搱攳挰㥥㡢㐶㈶搸㤵㈵㤱挵㠸挴戹慡慦戸晤摣ㄵ㕤㕦㤹㜷晣挴昷晦搱㌳攱昵㜹捡㥡㌳搵搹㘰攰扣改㤱㥤㔸戹㜷㠱㥦㔶㈹攴搲㔷敢㠳㔱户㑡〳愳ぢ㐴㉢㌵㍢慥て〵搸扤㐹っ㑡〹戰ㅦ挶㑡散㠴摡〸挴㔱愳㙢㥣ㅤ捥㝡㡦㈰㈳户㤹㑢㌰ㅣ㐹㠶愳挸挰㡤㘷㡥㌵晤㍥愴戲挳㘳㤳慢搸ㄱ戹攱㜱㌴㡢㑤㘴㌱敥〳捦㘷㌱㙢捤㝡っ㘸㘲搲㔸戳㑥〶㑥愵㕤〰㔲ㅢ㍥捥㤵慦戴㘳㙤慥㉤挸摥㘳愵㜱扢㤹㑡㔳㝡ち㡡ㅢ㔳〱㜰㘴㙢㘶ㄳ㥣㠹㕦扦摦慥昱㈲㌰攴㌴昷〶㕤〸㉥㉣昱慣敦㜹㙣ㅤ摢㜷㌱搲愲㌹㘳ㅡ㑡㑥敥攸改戳て搴㕤㝡搹捥㑢敥戴㡥搵㑤户㐶攵敢て㕣昴晡〳搷攱扥㐵㤳戰晡ㄴ㙡ㄱ攵㑥㐷愶晡㌴㔲㡥㜲㈹ㄹ㝤㍣愸扢㔷敥愵㘰〵㈳捥捦戱ㄲ㍢愱㉥〳㤲慦㍢摡戹㍥〱っ晡㐴㌲㕥㕥㥡愱㠱っㅦ㈰挳ㄵ㘰㄰攵㌶㈲㤵㔵㉥户挳㥤㝡慦㐱㤵㝥㍦扣〴捥摥戱搸っㄶ摢收㘲〰ち〶昱㕥捤㘴㘸㈱挳昶搲っ慤㘴㤸㐹㠶㥢㕤っ摦挸搹晥㉣㌲捣㈶挳ㅤ㉥〶愰捥㉤收㤰攱㈴㌲摣㔹㥡攱㠳㘴㌸㤹っ㕦㜷㌱散挸摤㘲㉥ㄹ晥㡤って㠲㘱㍥㍥挶㍣㤲㕥扣敦扥㤱㕢㙥ㄷて㌳ㅦ㘹㐸㔹㍣㑣ㅢ㜰づ㠶㠷㐰㙡挳挷戹昲〷㙢扢捤昵㌰戲昷㜸戰㍥〲㘶づ㔶㥣戵㐱昱㥣㠷㔹㘰㔷昶㈸戲摣攳戴㝢搶㐵㙤㘷㡥扣㌳捦㐸扣㜳㠶㜱敢㙢㑥㔴慥戸㔳㉣攳㔴昶㙡搹昲挲㐸㔰㝤ㅦ㉣㌲〸ㄷ㈱㔳㍤㠶㤴㌳〸愵敦㕤愰敥㝥㄰㍥㠱㘲㘰昴攸㔳㔸㠹㥤㔰㑦〲㜱〶ぢ㔰〸ぢ㈳挶愳㑦〵㠳敥㈶攳㔳愵ㄹ㤶㤰㘱㈹ㄹ戸㌵㉤㠳㜰ㄹ㔲搹㐱昸㡣慢搸㑦㔱愵㍤〸㤷戳搸ちㄶ攳㑥昱㝣㝣㙣て搳ぢ㥡攳㘱㔶〲愷搲戸㡦摣㠶㡦㜳攵㉢㙤㤵捤昵㙢㘴敦戱搲㝥〳㘶㉡㑤改搵㈸㙥㥣〶㔰㍥㜷愹敤㘱㑥户㙢攴㠶戵㕢㜳㐸攲㉡昶㌰捦㠱㉡㥡㌳捥㐰挹挹扤㉢昷捡挳㍣㡦㕡㐴戹ㅦ㐲㈵敡〵愴ㅣ攵㡡㠷㔹〳敡敥㤵晢〷ㄴ〳愳㐷㝦㠴㤵搸〹挵捤㜲㐷戹㕥攰戶㜲㍦ち〶摤㐷挶ㅤ愵ㄹ捥㈴㐳㤰っ㍢挱㈰捡敤㐷㉡慢㕣敥㥥㍢昵扡㍣㑣㠸挵挲〰㍥敥㜱㡥㜵扥㈳户愷㕡〱捥㠰㙢愳㥢㉢㠰昴戸挸㡡挱㘰っ㙦〹㉣挳㙥㑢㠶愴〳㈱挴㉥户昶扣ち捦敦收扦㍣㠰㙤㝡改挲㠷㍦㔲㔳㐲〶昹扣㜶摦搲攴摣扢㍤㌱扦敦戳晦摣戵慢㔰搲愵敦〲扤㜸㉡㌶昰㜴㔸㕦㥦愷㤲昷愴愵晢㜵〴ㄹ戴㌶敥㐵㤳㐷慦愵〶㠱㔰㌵㡡扢愶㐲ㅤ㈰戴㉦ㅦ㜷㜸挶㔸㥡ㄶ㙣㈷戱攴㠴㕣㈰捤㈵㔳㝤㡣慦ぢ㤵㡡挰昳㔷愸㔱㤴㔵摣㐱㉡㙡㠳攲攲㔵愸敢〰㌹扡つ㝣㝣㕣㠰散㜶捤㔳づ㈶㙣㤴㘳昵搳㥢ㄹ㡥㘱挵㐹㤴㈷㕣㉣㡣㈱戶㤵㡤㐶㈷㔳〸慣换ぢて㔰㘶换㈲摣昰㔴ㅤ㔴㜰㘰㔵㡡㌱㠷㡢㉢摦㤵㔰搱愸攵搹㠳㥣㔶㔸㠶㤷ㄱ〷晤愰㈵搱㔰㉡㤹㑥㐶㌲㤳㝡戱㜳㌲㠹㐷㤸㈳搸㐳㙢昳㕤㡥ㅡ㑢摥㤳ㅤ㉢㑦昰㠵ㅡ㔱戴㝦㕤㈲戹㌱㈱慤昱愵㜹㤲㕢攴㔵㔱挱摢㜰㘷㑤慥㘳㈱挵挰㉥愰㉣慣㤳㘰愹㈹ぢ㠸㘴㤱づ㜰㌵挳㉢攰㜵㄰㉥㕦㜸搵㜱挱挱㕡㈸昷㝤㝡〵戸㑣攱攰㌴搶〳愹敤㘸敦㜳敤㜵ㄸ㘷㠳㌶づ戴晣昷㠹㡣ㄴ挸搵㈰换㈲慦〷〷愳〳㕣攷戰ㄶ敢㍤ㅣ㙥㤰挸换㌸〱慥㜱㜸〵戸捥ㄱ㠴㡢ㅡ㐱戸戰ㄱ㠴慢ㄸ㡥㝦㘳〳㤰慡㍥敢〴ちつ摢搸〸㐲㑤㥦戵㐹㘵㉤㈸㡤㈱㤰〲戸㜵㜶挳㑣㠶ㄲ摢慥搹㉡捤ㄶㅢ㥢〰㙡愴㝤愹戶㜰㌸㠵挳㥥〱慥㤲㜸㤳㑡㘹㠸扦㔲戹摥㈳搱攷戰搰㘶㠰慥㘹ㅦ㉥㜹昶㙥㝡挷㐰㜴㐳㜲愸㙦㔹捦愲扥ㄵ换㤷昴㉤〹㈶㠲㙢捤㥥昵㤹攳昸㝥〲て收㝤〴攴㐹㉦㝤昵挶㤱ぢ㉦㥦㜶㑣㐷㑢㡢攲摡㡢慥搹慦捥挱〸愲敢戰㕣挰戹愰搳〵㜰㍤㠶㝦㡦晥〴㘰搶〵〴ㅣ慡摢〵愸㜱愰捡㐶敦昹捣收戲ち晦ㅥ㥤挷㈳ぢ㈲㔲户搸搹扣㥤攲㠲㠸㘶慡㠶搰〰ㅡ〷㜰㥣挹㘱㜱っ㙥戵〱ㄴづ昰晣〱捡㘵㤱っ搰㡢㠱㘰㠰㜲〹挴㉢挰㘵㤰㈰㕣昳〸挲㜵て慦㍡㉥㜹昶捦〰攵㐲㐹㠶㤶㈸㤹晡ㄵ㑤〷㈶㍡昴㈳㜱㝦扤㤵昴愳㠰㈹慥㥦㉣挱㈷搰戳㥣攰慦〰㥤㠲㥦㡣㙦晣㝢昴㤵㠰㔹挱ㅦ敢㔰㍦挳㍣晢㔲㕣ㅡ㠹攰慦㘲㌶㔷㐵捣搵㜹㍣搳ㅤ敡㌵㌶㈲㠲攷㘲㐵〴扦ㄶ㡤㜰〴㙦㕣〷敡愸慥㐶㤹㈵戵㔱㡦㌲愲㡤敢㠱㐰ㅢ㕣戳㠸ぢ晥ㅣ㤰愹ㅤ敤㔸㙣捤っ㠶㈳㘶戰㈹搲㌴㈳ㄲ㙣㤹㌹愳㜵㑥㑢晦散搶㔹㌳㘷捥㌶挳㉤挱㤶㔶搳戸㈱换㍡㘳捥慣㐸换㡣挸散愶愶㌹挱㤶㌹㡤㉤挱㔹㌳㥢㘷戴〶挳收㑣扣㥣㌹戳愵㌹挰搵㄰慢搷摢㠰攸敤〰〱㉥㠲㠴㜴㈳㐹㌷㤱挴㈵㤱㤰挸㈰慣㜵㡤挰昶捦〸㘸㐲捤ㄴ慡㜱㉢㤰㍣扦㘳摣〶㑡〹〷昵㜹㤰ぢ㝣㔹㠰换㌱ㄹ㐷㤳搹扢摢㤱搲挷〰ぢ㜰㈹挶㉢挰攵㤸㈰慤づ挲昵㤷㔰戸搸愲昷搰㜴㔱㥡㙥㐹搳ㄱ㘹ㄹ㤲㔹扦愳改㜷〲戳〱ち㍣捤㌴ㄶ㥤㑥㜰㌷㌲㡤㝢〰昶㤵愷㘹㥥ㄳ攰㐲㡦㔷㠰㡢㍤㐱戸戲ㄳ攴㘴〷攱㔲㙥㑦㍢挰ㄵ㕦㐱〷㑥㐴㙤昲㡡㤹㝥㄰㤹挶㐳〰晢慡〳㉤慤㙡㍥慡戳㉣㜶㕥㥥挵㍥〲㍡㉤戶つ摦昸挷㌹㈰挰慣挵戶㍢搴敦㌲捦扥㔴〷ㄲ㘲戱摦㘳昶㠲㤲㍣㡢ㅣ敡㘳㌶㈲ㄶ换㤵㥤㔸散㙣户挵㍥〱敡攸ㄶ㍢戳愴挵㜲搱㈷ㄶ晢㈴㄰㔸散愹昸攲ㄵ攰㈲㑦㄰慥攸〴攱慡㡥㔷ㅤㄷ㜴晢挷㝡㤶愳㘶戱㥥愷㠰攴㕢捦搳愰㤴戰㥥ㅦ㠲㕣㘸㍤㉢散㕡攴㑤㐱晤っ㔲扡ㄹ敤㔶㕣㑢㕡扡㙢挸搳摤㑦㐱愷敥㔶攲ㅢ晦ㅥ晤㉣㘰㔶㜷慢ㅣ㙡㥥㈷㕤つ慡攸敥攷捣㍥扤㈴㡦㉣摣㔸摦㝦摡搹愲扢㌵㐸㠸敥愶戹㜴愷改㙤㘵㥡㥢㕡㔲㑤㕣扥㠹㥡㝥〳〴㙡攲㔲㡤㍥捤昸㉤㄰换戱㌶捤㘹㡣戴捥㌰㐳㜸愳㜰㘶㑢攳捣㌹晤捤慤慤㑤㡤慤㑤㤱收㘰搰㙣㙤㙣㌱㝥㤷㘵㡤昴㠷捣㔹昰愲㡤捤㡤㉤㉤捤㘶㌸搸㍦㘳收散挶愰搹㍣㉢ㅣ㙣〹昵㌷〷晡散敡昵㜳㐰昴昳〰㠱㌳ㅤ搲ぢ㈴晤㥥愴愰㐳捡㜲搵昵㠳戴㝦㠶㐶〸㌵㡢㑢愴㘳搵昴愵㥡㥥㌳㄰㜶攸㍣ち愶㕦㈶㝤づ㌰ㄵ〱㠶㝦㡦㝥挵㐶㤸〸慣〵慣㈴昵㔵㈰晡㌵㠲㍦ㄱ扣㑥昰〶〰㘴敢㠴㉡㉡㡡㌴晥㜳挱㡢㘶ㄵ敢㐰ㄲ㔵扣〹㐴扦〵㔰攳昵㈵昱昵挱搱㕦㐰㜳挵愹昵㔸〴攵扤㈶戸〰慦晤つ㔳㤷㘵㜸ㄸ攱㤳搰戱摣㝢搲摥搵挵㐸戴ㅡ㔵昱攳慢挶㐸晡ㄷ敡㐱㡦㕣㉢㄰搶㌸ㄱㅦ晤㌶攸㉡〳㌰㠱愹搵〴愷ㄱ㥣づ愰㉡㜰换㤲㙦㝣ㄸ㜶㐶攱ㅢㅦ敡㥣扣㥡搶㘶㙢昲㡥㔶㤳戲㌳㡡捥㜳㥦换㠶戱㍣つ㠳〸㍦㠱㑦〰㡡挲ㄵ愸摡㑢㔰㐶㔰㑥挰晤㤳㥡㌲㜵㍥㜸挸㥣つ㔲愹摥挰ㄶ㤰㐴捦ㄵㄶ搷挵㐸㔳捤敡㥤㝦散摡㐵搹㡡㌸昸摢ㄵ㙡㉢挸愵挴昱ㄶ㌸㑢㡡攳㑤㍢愳攸挰昵ㄵ扣〱㥢㔲挷㝡㠱昰ㄳ戸ㄲ㔰㍡挱ㅦ挷搰攳〸挶ㄳ㑣㈰㌸〸〰愳搶昱㑥敡㉡㌰戳㤴㍥ㄸㄹ散〰敤㌱㜰つ㐸搲㥢㐳㠴㕤㕤㡦戴昴收㘵㜷㙦づ㐳愶㙦ㅢ戲㑡ㅥ挸ㄸ敢昷ㄳ戸搸㍢㌸摥㤵挶ちぢ敦捤慤㑣戶㘵㝦挳㘱㥣戳昲慡㜷摥搹㥢㥡愳㌸㈷㥦㥣㘲换㔲搹㜲㜸〵つ㝢ㄲ挸愸攷ㅢ㝥〷攷㔲慥㌷㐷㡥捣㔱㜱捣つ㠷㙦捣戰㔳㘳ㅡ扢㠶攵摥㌲㜵㝣㈹㑢戲㕦戰挲ㅢ㑤㑥〵ぢㄲ㠳㜱㥥戱㍣戲挴昳扤昶㘸㐶㜶ㅦ戸ㅢ慥㌴㐳㔹攳〸〸捡㤸㍢㘵挱㤴㔹㡤扥ㄱ㐸昰㍤摣〵挵㕤㜶挵㝢昲昲敢愳㔰愵摡㡥㕣捡㕦㘹㠶挱挶搱㜲㥢㘳㝢ㄶ㉣㍣挶昷〲㙥㜳㘲愹捥挸搱っ扥敥㙢㙦慦㌸㕤㑡攷摦㠹ㄶ捣换慦㈷昱㑥㡣㡦㔹㈵㐹敡㈶㈴搸つ㐹摣㡥㐴愹搱晣ㅢ㌰㤴ㅣ捤扦戶㌳㡡づ挵摦㥤㔷㔳捥戸㝦㌱㕡㑤㍦户㌳㡡づ㥡㍦㌸㑡㑤㍦ㄹ慤愶ㅦ摢ㄹ㐵㠷户ㅦ㐱㑤昸昷攸㐶㑡㠱㥤挷㈷挰㘸㑤㉣慣〹㔴㍤㠳愰㤹愰㠵愰ㄵ〰ㄶ收挴㙥㑡挲㌵㔶攱㔰㌸昸〳っ搰挴挲㘶〹扢㝡ㄲ㘹戱戰挷搱㤴慣扦㤸㠳㑣挵㤰愴㤴㠴ㅦㅤ慤㌷㡦搸ㄹ㐵〷慣ㄹ扡攰摦愳昹戸㤹〸㍦〱挶㉦搲㥢昹愰敡㌶㠲㜶㠲づ㠲㑥〰㌸㍤㠹㕢㔸㜲〱搲㔹㌷挱㐸㐵㍡戱搰攲㘲戸㈱㥤昸㤶扢ㄳ㡢㤱愹㥥㐳㤶㌵㔴ㄹ㠳ㄸ愷㠰㘶捣㤵愱慡敥〱戳㌳戶晣扡㥢摣捦㘷戹ㄹ㠶ㄸ㑢㠵㥢昶搳愴敥〲户㌳昸晣㝡㌹戹ㄹ㘳㌸ㄵ愸摦㈳攱攴㉢㑥昰愵㐴昷㘵㕢㐲㐵敦ㅡ㝥挹捥㈸㍣㝥ㅤ㘰㕣㈰㕤㕤㡤㍢㐲㈰㡣〸愴慢户愳〴昵挵㘸挳慦ㄸ㈳〸昹ぢ㌶㜹㥣㤰ㄹ㌵〸昹昳㌶昹㄰㈱扦敥㤰㙦戳挹㠷ち㤹㤱㠵㜰摦㙡㤳愷㤳散㘳〴㔱搲㜳㔸㈶㙤ㅤ㐹挹晤㜰㐲ㅤち昹㈲摣㐴慡㡡㔸扦㕢挰昹㕥㑥昶挶㘴㌳慦ㅡ愷㔳㔲昸改㠲㙥ㅣ戸挲㤹ㄴ晣㜴㡤扤ㄹ㠶㠳㔸㍣㈵攰㥣㝦搰㤲㤲㙤慢挸戲ㄴづ㐴㔴㐴扡搲搸愵ち㔷攲㤵攰っ㝥㑡㈲㜱㈰散慢㘳㝢㤵戳㌴㉥敢搰㑡挹㥤捤㜹挸㉥㍣㉦攱㍡扢㤶㤳㠷㜳㝥搱换㐳㉤㝢户慢㙥慣㐱㜳㙡㜷㕣扣㙤㘴敢㠵㈷㑤摡昱㤵㥢㜷㙣晥戸㔲㌷㐳愵搶扥搴㘶㡦㌸㔰㐶收晡愳㘰㌵晡〰昸摡慣㠲㥥㜹昹昵㤹愰挸㤳㉤敢昱㤶㘲昸挸㔱㘰昴㌳挳㝡㍤㝥㘴昳〳㕥昵㌹愷搶㔷㘶ㅣ㥥慢㌵捣㕡㑤愷㔶㉦慢挵攳㑣ㅤ挹慦搵挷ㄸ慤㔰㕡摣扣愶㔱㝢ち㕥改慦慡愲〸㍤㙦㔵戵㜹㜶摥摡ㄶ㐰摢㉤慢ㄸ〰〲慢㘰搸㈴㈳昷㙡㝢攴㕡㔶挱㐰㑡挸㔷搹㘴换㉡ㄸ㕡〹昹㌳㌶搹戲ち慡㔱挸㔷摡㘴换㉡ㄸ㝥〹昹ち㥢㉣㔶愱ㄸ㙦㐹㙣㑤㤹㜸搵㘵挸ㄴ昹收㐹㘲㍤昲㌴㈵挱〶㕡㔲㐸㤱㈴捦挶〸㌰㠵㈲㑤㐹㘴晢挶㤸㑡㉣㍥〳〴㝤㘳㌴㈵昷扦搸扥扦搵㌷挶㔷㐲晥愴㑤戶晡挶㠸㑢挸ㄷ搹㘴慢㙦㡣挱㠴㝣愱㑤戶晡挶愸㑣挸㕢㙣戲昴㉤攰挴㘴晡㘳挸搷晦㑥戰㠹攰㍦〰ㄴ㐳㌳㔷挷㍦㡥㤲挵ㅤ摦㑣昶晣㡥㥦㑢㤲慢攳㡣攲摣ㅤ㉦㘷㘸㌱㔶㘰挳㝥㔷挴晢㠲晣扤戶捡㜸㕦捣㑣慣捤っ㘴㝦愳つ晢㉢㜸㉤㕦㥦㠷㑡昰㉦ㅦ㌵〹ㄸ㙢搵攷扢愸〱㑥愹㈲攰ぢ㠰㐰挰㥣㑣㐵〸挳戶㄰㉣〱㜳㝡ㄵ昲㤰㑤戶〴捣〹㔷挸ㅢ㙤戲㈵㘰㑥挱㐲摥㘰㤳㉤〱㜳㔲ㄶ昲愰㑤戶〶て㈷㕦㤷っ搳挸㉣㤶攱㈵㘰㉡㤰攱㔶㤲㕣㌲攴㍣敤㤶㘱㠰ㄳ慣昴敤㜲㈰攸摢㝣㝣挹晤攳昶晤慤扥㜱戲ㄵ㜲捣㈶㕢㝤㙢㜷挸敢㙣戲搵㌷㑥挸挲㝤㤶㑤戶晡搶改㤰愳㌶搹ㅡ㍣ぢ㐰㤶㈶㕣〳㐴㕦㑢㜰ㅤ挱㘷〱ㄴ㙤㕢㍣挹昵㈴戹㍣㐹〸㜵ㄴ㡢攰〶㜰ㄹ摢〰挴㍦攱摢戲愱敤㉣散ㄲ〳㘷㝡户ㄸㄴ㈷㜳㔱晣㑤㐰昰㉦ㅦ戵摣愱摥散愶㜲㘲㤵摥慤戱扢㐱㑦愳㙦〵搵㐷昷戸挷㙥㥢㌶扣㤷捦〹㙦挳㝤搴㤹〴扣昵攷㙤㠴〹㐵㕦捡㘶攸㉦㤰ㅡ戱戳昴敤㐰昰㙦昵㡢㑥㔰㝡戰摡摤㠳㉦㤱㜷㍤㠰ㄴ晦㌲㔳昴㍤㜲㡢慦〰挱扦㔵㥣㝥㐶㡡昷戸㡢摦〱慡㡦昶㕦昸㝣搶㌵㙦戹㥥㤴㔶戲攵㜱扥攸挱㈹捣ㅦ攷㑡㐵㐲㝣㈳捥㘳搰㠹㜱㌶㙦㝤㤶㘷㝣㤶㤲攵慤捤㤲愴捣攱搶㜱㐶晥㌴ち㔹敡㜳㤵ㅥ㕣㤸㈳晣ㄸ㜵ㅣ㜸㥥挹愳慦㍦㥣〶㜲㤹㔱愹昶㤸戱搲晡㤵㥡㍢㈱づ晣挳㘹㘷㌱㐹㉡扡㐸昱㤵㜷〱攱㥥㥣搲㔹㑣㤲㙡㤳挳昱㌵㈰㕣敢㉡㥤挵㈴愹攸㕣愵㡥慦〳戱ㄶ㜱㔹㑣㤲㙡㌳㌲㐴㤹㜷〳㔱昴愷愲捣㝢㙣㠴㠹㍡晡㍦㈲㤵㌴昴㍡晡扤㙣㑡搱摦㠹愲㑦㜱㉢晡㥢攴愱慦㤱慡敦㘵㙡㉢〱捡敢㙦搹〸ㄳ㡡㉥㐵㡡㉦㜴ㄷ扦㥦㉣㌴㜵㘹晢〳㐰昰㡦摥㘵㌱㐹㉡晡〱攱昸㌶㄰㑢㐲㔹捣㤲搰㜵づ挷㜷㠰㔸ㄲ捡㘲㤶㠴攸㐱愴㡥〷㠱㔸ㄲ捡㘲㤶㠴㙥㐰㠶㜴攳㈱㈰㙡㍢〱扢昱戰㡤㌰㔱㐷㤷㐰挴㤲㄰㕤㐱㉥㐵慢㍦つ㜹摥㈱ㄵ㍡㌳㝣收㤹敦搴㤵㑦㍡愲晣昴昹搵搷㍥晦㠳摦㕦晥散㥡戹㍢摦扤晥晡㘷㕦扣晣愹㜷ㅦ攸㥦晢搸㑤㌷㝤昷㤴㙤㑦晤㝥㝣㘴扢昷ㅢ敦㜴㙦摦搴戴㙥搳搹㤱㔵挷㉦摡㜴挶㔹㉢㥡㤶㡦慢㉦㉢慢愸㤸㌶攱昱挳愶〷㌶㥦㝤慦㝡昸㤷㠷㈶㤴㔸㍡㥢昴〸敥攴㕣〱㕡扣戸捣㐷㠱挰㙢㡢慤㤳敢扢㙥㉥摡扣㜰㝤て㠸晥㍥㔹扤㜵戴昲晤摡㘲㜱ㅣ㙣换㘳戸ㄳ㉦㝥〵攸㐰愴㉤㡦〳搱㑦〰愰㉤㜴ㄹ晢戳㉤㍥㕡摤ㅥ搸㉣昵戹㤷㥥昸〷戸㠳愲改昲㔶晡㐹愶㘸愶㤲㝡㡡㈹㥡愴愴㥥㘶㑡っㄱ㜷换㝢㝥ㄹ愰㐱㡡㜰㝥〴愴愶慣㡥ㄶ戶㍦攵愲挴㘸搹っ㘷愹て摣ㄳ愰昱㑡㌳㝥㙣㌵㠳㤶扡㕦㥢㐱㤳ㄷ搹晣〴㠸愲㜹㑢敡愷㑣搱㤴㈵昵㉣㔳㌴㕢㐹晤㡣㈹㌱搶㈲㈹搲㘸愵昹扦〰㠲㡤つ挷㘲ㄴ㡤㐴晣搰㜴摢て戵愳㙣㈵㡥㠱㌸搶愲㘸㈰挲㌱捤收㤰㤷慦㝦〵慡愲搹㐸搶搴㠲挲ㅣ摥扣㕤㑤戹攲㤸ㄶ㥥㈹敥攲扦㘵㜱㡥㜴挹㥡㥣㕦㕣挹挰㈹散㠳㤲〱㔴㐴㤵㠱㔴㐴㤵〱㔵㐴攵㄰㤲ㅢ㑥㉡戸㈱㤵㉡ㄹㄳぢ㌲㐴昸㐵昵㠸ㄲ㡡愸愲㡣㈲慡㈸愵㠸㑡㌵挸つ㡦㉥戸㈱攵㉡㑥昷て㐰ㄴ挵㈴愹ㄷ㤹ㄲㄲ慢ㅡ㘱ち㠸㝣㈴㡢搴ㅤ㉥㙡㠰㉣愲昰㥤㐰愰㜰㘶㑡晡㈵㐹晢㐸ㅥ攳〵戰摣㈲晡晦㐵㉣昲㌲愴愱㈹㔰㥤挳㤸㔴㤴ㄶ㐵愵晦㤸攵挸㘱挲挱〲㘲㝤慦〰㔱捣㤴搴慢㑣〹㠹慡㜹つ㈹挶㄰晣㈸挹㈲昵㑦㉥㙡㠰㉣愲愰搷㠱攸㌷〸晥っ攰て㤰㑢㌲摥㈴敤㉤㠲扦㌰挳㐷挶挲ㅦㄸ㜲挵㤳ㄲ㌰㌲㐴攳㙣㡥摦㤲攳㕢㔱㌵㜱昷㘹㈵㥦㠴㡦挵攱攵㜸㤶慡捦㘳昵㕢㈴挲㍡ぢ捤挶㤹㔵㜶ㄶ〳搳昷ㅡ㘴慡ち昴㡣ㅦ戴昰攸戱〳㑤㉢挸摣㌳㉥㉢挲㌴摥㠶㠰捡扡㝢扢昵㕦㈹㉦摥㐴戹㔰㐹㉢ち㥡㠲㌴晥㐶收㔵㘰㝥㈷挷㥣㐳㉤㘶㉡㐴㤸晦捥ㄲ㉢摢㝡ㄶ㉤㔸愹晦㉢挷㥦㐳㉤㝥㙡㑣搴挹㤶攸㜷㜳㡣㌹搴㘲愴㔶㠵㤱慤搰晦捣㌱收㔰㡢㤱㥡ㄷ㐶戶㐰㜳㍣搹晤捡愱挲㔸挷㉥搳㍤㘴㑦攴搵戱㌳昹ㄴ㌶㌷㥦挲㜶攵㔳搸㠰㝣ち敦㤴㐷愹晡ㅦㅢ愴㕢㠱</t>
  </si>
  <si>
    <t>㜸〱敤㕣㕢㙣㈴㔷㤹敥㔳敥㙥㜷戵敤戱㌳㥥㕣㈶㠴挴㄰㐲㈰ㅥ㍡攳㐹㠶㄰㘰ㄸ㝣挹㕣ㄲ捦搸ㄹ㝢㈶㈰㐰㍤攵敥㔳攳捡㜴㔵㌹㔵搵㥥㜱㠸㤴ㄱ㈴戰㉢㙥㔲戸㠸㐰戸㈸㕡㈱敤ぢ㤷〷㙥扢㤱㜶㔷㕡〹㠴㠲搸〷㔶慢㤵㜸〸〸㔸慤㐰㘸㈴㕥㜸㠸〴摦㜷慡慡扢慡摢㕤㜶㍡〹㌸挸㘷搲扦㑦㥤㕢㥤㜳晥敢昹晦㔳挹㠹㕣㉥昷㘷㈴晥㘵捡㌳㜳搳搲㠶ㅦ㐸扢㌲敢㌶ㅡ戲ㄶ㔸慥攳㔷愶㍤捦搸㤸户晣㘰〰つ㡡㔵ぢ昵㝥愱敡㕢㡦捡㔲㜵㕤㝡㍥ㅡㄵ㜲戹㔲㐹搷㔰捦㐱昸ㅢ㡢ㅦ㜴昶ㅡ捥〳㉣捦捥㉣慣㍣㡣㔱㤷〲搷㤳〷㈶捥㠵㝤㡦㑣㑤㔵愶㉡㜷㑦ㅤ㍣㔸㌹㜸㘰㘲戶搹〸㥡㥥㍣攲挸㘶攰ㄹ㡤〳ㄳ㡢捤㤵㠶㔵㝢㐰㙥㉣扢ㄷ愵㜳㐴慥ㅣ扣㙢挵戸晢ㅤ㔳㜷ㅦ㍥㙣摥㝢敦㍢㠶昱敡摣改搹㤹㐵㑦㥡晥㉢㌴㘶㠱㔳扥㝢㑥搶㉣慥㑤㑡捦㜲㉥㔴㘶㘷昰㕦㘲晥㜸扡愷戲戴㉡㘵挰㔷㑢㑦㍡㌵改敢攸㌸㘴㑦晢㝥搳㕥攳收改昶㌱㉣戵㘶昸㐱挱㥥㤵㡤㠶㙥挷愳㤶散〵散㕤挳搸ㄸ戶㤷愴攳㕢㠱戵㙥〵ㅢ㐵㝢ㄹ〳搵㐷散戳扥㍣㘳㌸ㄷ攴㘹挳㤶〵晢㜸搳慡攷挳㤴ㅢ戸㍤ㅥ㈲㌹㌱戵晣捡戴㙦捦慥ㅡ㥥㥡㤱捦㡤挹㘸㝢捣慢愵摢摥摡㝢㕣㑥㕤扤㠱㘳摥搶扢ㅤ㙡捥ㄹ㕥慢攵㘴敦㤶搱攲搳㌳戸戳㜷晢挴ㅥ愵晢扣戵㜷ㅦ戵㤵改搶㘲㈸愲㙦戵愳㔸㡣㕥㈴ㄸ㈴㈸ㄱ㄰㠱㝡㤹㘰㠸㘰ㄸ㐰攴晦〸㉥㐹㜶㘴㤵㔶㌵戴敡㡡㔶慤㘹搵扡㔶㤵㕡搵搴慡ㄷ戴敡慡㔶戵戴敡挳㕡昵㈲摡挴愹㌴㌸愸㐵改挵捡㔳晦㝥昸㝦㝥昶挰搷㡥っ㍥㈰㔷晦㙤㘳㜸てㅡ㍤ㄸ㑤㙡捥㌳㉥㠱搴摡㔴㝣愸〲㥥搸づ㔷㠰㈹捣挳收㍤收搴㔴晤昰㐱攳㉥愳挰㘵㘵㈰㍦㐵㈸㘳㘸㍢㙣㍥㘴㌹㜵昷㤲挲摤㑤㌳㠶㉦摢ㅢ㌷ㄹ搵捤戸㑤愷敥扦㙥昳捡愵挰〸攴㡤㥤㜵敤㐱扡扡㉤㠱慤愴慦摥㜷㜳㘷户㜳㐶愳㈹愷㉦㕢㘱昵敢㍢慡敤㐵捦㕤改㕤㝢捣㤳㡦戴㙡扢㘶㌴つ愱戶慥挶敥㕡㘵㔸ㄵ捥㙢㘲㜶搵昵愵愳愶㌷㘹㉦㕡戵㡢搲㕢㤲ㄴ㠹戲慥㤶㝡㉤慢㈲慥㥦㕣㜰戰㔰㜰㙢晤㡤挹㔲昳扥换〱㤸㔹搶㌱摦㌵改〵ㅢ换挶㑡㐳㕥㤷㙡ㄲ扥ㄳㄵ晢㔳挵挷摣㕡搳㥦㜵㥤挰㜳ㅢ改㥡改晡扡〱㐹㔳㍦攵搶㘵㍥㥦㔳㐲〱〲㜷㘰㐰㠸摣ㅤ扤㜹㐱㈱㈲㠱㘲㌲昲つ㘹戲慢㥣挱敡戰㡡㠶㈴㑤㙡㙦摡㘲㌰捥㔷挹㤸っづ㑣慣㠹晡㠳㉦㝤换ㄶ挳戶㌰昷敡㌶搶戴昱㘸昵昷慤㑢㈷㌸㘱㌸昵㠶昴㌲戵㥦攰㡣昴㔱㠰挲㔵〸㠴㥥扢㐷㔵㈷㉥㡢㡤挲㈵慢ㅥ慣ㄶ㔷愵㜵㘱㌵㐰ㄹ㌴㘴愹挴慤敤㑡晡㌵㈸搲昷ㄲ㡣〳㤴换戹攲㍥㌶㉡㤶㤱㜲〵㑡愷っ㕥㑥〹㜲昶㑢昱昲戰㜹捣㙡〴㌲ㄴ捡愳㈶㌰ㄲ㙡㌵㠵扥ㄱ㤲愸㘷搴㐲㠵戱捦㥣〵㤵ㅡ㤶ㄳ㙣戴昹戶㡢㑢㐲㈲摡㤵〵㍢㑥ㄶ㔰ㄴ愴攵㐱〶慦㠱㘸㍡愴㐱㜶攳〴ㄱ㤱つ㌲㌴㍢㐶㑥ㄳㄹ摢㘷挸〸戴㑦ㄲ㈱㕢ㅦ散㉤㈳㐸散摤㐴捡㑥㍤昹㜱㔷㥡㙤㘶换㠷搲散㕡㙣㥣㝥ㅤ挱昵〴㌷㄰散〷㄰扦㠵㠴愳㤴㐳㍥㥤昴搷攱㔹扦㠹攰昵〰㤰㑦㍡㘵㑥㈴慡㘸㐳㙤挷㡥㘴扢ㄱ搸挹捡㈸づ㐵ㄱ㉤攳㤶㥤㌹㘲㉢㐴㐷㔶攷捥搰戵㜹愵㘳摦摣㥢㌶㤳换㈱㐵㘶㌴㑤慥㜵㡢愶挹㡤㘰搳㍥昵搶㉤攸慡㑦㄰扣〱愰慣扦㤱㄰捡㠵〶敦昶㉣㝡㥡㤴慦〹戳㈸㌴㠶晡㔴昰ㄱ㈱昳〸㤰㈱攴扡㡥㉦扢㌶㌴捤挱㐹昳㌵㙦㐳ㅦ攸捤摦ㄱ搲㍢昴收慥摥愱扦攸㈵㕡搱户㠲扤挴㉦㝡敡㤸摢㔰慤扦㤹攰㜶㠰づㅤ挳搳昷㑢昵ㄴ㈸戳搸㑥㘰㙥㉦扤㉥捡捡㕤摥㔸㤳㑡〳つ㥢换㠶㜷㐱〶昰㘰㥣㥣㠳㉤散㝡㥥㙣攰㔰㕢㔷〵㍣扦㕣㥦㉥昴㡦㜹慥捤昲㕤ㅢ搹㝦㑤㈸㠶㝣㕥ㅢ挸㜵搸挸ㄹ戶㘶挲攷㤴愰ㅣ敡攰扢㝡ぢ㠹㐴愷㌴㜹戱㕦昶昹㜲㔷㤲昴㈱㐹摥㡡㙤搵敦〰㠰㤴㄰晦摤㔳愲ㅣ㘰戳户愹㘶㘹㡢㤵ㅥ扥㡣搳㐹㠷て戱㑢㡥っ㠵づ摢ㄹ昸て晣ㄱ㝢挹戲㕢挲㘲挸㕥㤴㕥つ扥〵慢㈱换愱㕢㤶愲㘶㔷㔶扣㐶㘴挵挰㐰搷㜹㍡挳扦愶攸愴㐳㑡㘴㜲㝢㘶㘵挶㔹扣㑤㔴㜴㐳㔲愸㘴戸㠶㕡ㄲ㠸㤴挷戶扢㈲愶てㄱ㜳㈷㌶㑥㍦㐸㌰㐵㜰〸愰昰㔳㐸㥡敤㙥㍣挳㘱㠳敢㜴㘹㔷慢戹ㄲ搱愰㕣㠴捦昷ㄴ㔶㠷昹㥡户ㄳ摣〳搰㘱晥搰〱㤹㐱㠸ち攵〹㐲㔴㘱っ昳㥣㈵㉦㤱〶昶㤸〸㉣捤㌶晤挰戵ㄹ㔹ㅡ㌱攷摣搳㙥㌰㘷昹㙢㠸㐴㡤㥢㔱收愱㔵改㠰扡㍣搸㍥ㅤ㘵敥摡㥡慣敢收㤲摢㠴㘸㍢㌹户ㄳづ收搸づ搸㤲敡㙣慥〹愴晥捥挷ㄸ㐲㘰愷㤵扦㤵摥搸㙤㜹扦㜹攸ㅢ㙤敦攸戲ㄵ㌴攴㤰ㄹ㌲ㅤ昳㈵ㄳ扢㠸挸㐱㝤搰㕣㕥昵愴㥣ㅢ㌱㡦㝢㔶扤㘱㌹㤲挸㠰㡤挹㘰摤扣扣㠰㈸挱愲换ㄸ愰敢㡣㤸换㥥攱昸㙢〶〳㡡ㅢ㝢㔳㑦㉡㉣㔲㌰㘷㉣挷挷㙢ㄴㄶ㤹ㅦ㌵㤷㔶摤㑢㠸搸㌶㙤攷戸戱收敦〸慣㤰攸挳愴㔰㈳㌴愱㘹愲愴㤵晡挵てて攴戹ㅣ㜹㉦㑦愰㜰㤵㉢搰㘷㥥愱扤㘹搷㐷㌱ㅡ摡改㥣搳㌰愲㐷慤挲㠱㑣㈹㑣㑥搵敦㘵㥦㜷〲摣㝦晣散挹㜶㘴敥㘵挵慣ぢ昴昲㘷挸㜸㐵ㄶ慤㐰〸㝤㜴㝢㐲㔲㘱ㄹ㈹〷ㅣ〸㡣昳愹㤳晣捡愶㙡㐳敡摢搳捥ㅥ㐳㈴㘹搸㥣㌷㔶㘴〳昱㘸摢〸昶㠴て㌴㘳㙤愳攱㐷㜵戳慥㙤ㅢ㈴㉤㤲攵㔲捤㈰〵㑦㌷〳昷㤴攵攸㈶㠰愲扦愸挸戸㡣㈲攳戲㉡ㅡ㌶捦㌰㌴愸昲ㅣ换扤㘰㜸㔶戰㙡㕢戵ㄲㅦㄸ扥摢ㄱ㌴〹㈶愷攴㡤㔳㉣㌳㈶㍡慣昹戳㌰搹晣ち搰㕤㠱ㅣ攵搶ㄱ晤愰㕣㑤ㄴ昱㑦昴改㔸㠲㠰㔱㥥㔲晤摤ㄸ慤愰㙥㐷㐰攴愸㜴㌵扥㠳㜱昵㜱㤴㠴㐲㠸㔸捦㈰ㄱ㜸〵ㄳ㐲㥥㉥敥愲㜹搶戱〲㘰㡦ㄸ㍢㘶〵㜳㍥㔰づ㠰慣㍡摥摥愸戰㥡攸㌴搹搲ち户㜴㔷愵搴挴捤摤昵㐹扤昱愶㑤慡㐳㡤㤲㔰㈴㕢㌵㔲㥡㘵㤳㌹敥㈴㔵㈳㤴攲㡥戵㡤挸㜲㥢戶昷㥤㔲攴㘵㈸㈶㐵㌳㌹晤㍤㡡㔰㄰攸㡤㜴ㄴ㝤昶搹攴㤱㠸搸搰〶㈸㔳㑦㠵㘵㈳㔱㐸昰㈴慥㥤搴㘵㌹㝡〲㝦敦㠹戲ぢ捤㈰㔵㘳㕣ㅥ㡦㙡愶ㅢ㡤〵〷㔶㐲捤昰敡㍢㠴愵戱戶㔰挳㈸敥散㔷晢㠷摢㥢㘰挴㠸つㄹㄶ挹昰〳㠳つ挱㕣㠹㠸㉡慤戳ㄱ㙥㜵慢戸挴愷㔳搲㜰ㄴ〶㤶㠲晡㥣㕣㔷㘶㔸摢㤲ㅦ㔷ㅤ㕡愷㐵㈵㐷㜵㜳㝡挵㠷㑡て㈸挷愳㥣㘲㜰摤㍣㐳户ㄴ㉥㌱㐰散㐶戹挵㕡㠰搰㙥㙢〰㥥っ㜶づ㜶戰㈳㘱攸㠴搶ㄹ㈵㘸㌱㠳㜰搳㡢㈰敦昴㠹㔱〸㔲㔳愵㍦ㅣㄵ㕦㝡㥡改㥦㡦收攲㑣挴㐴っ㜷㘵㔸て㐰㙥㌲㌲㐹㉥ㅡ㡦〳收愱㘴㔳㐲㙢㌸㉥愳㠹㌱㐲㤳捦ぢ㜰㡢㠷戱慣㔱戲㑤〳昷摣〲ぢ摡戴戱戱挷㍣改搴ㅡ捤扡㔴慡㌸㤶搵㑡㈳敦〸㝣愹㉢㠰㈱㌷㘵散㑢戴㈹㈷㜱㤴攲㤲㠹愴晥敤㙥晤㈸扡㉢㈱㠷㌱㐲搵挷〰㘴㠶㕢㑥〵挴扡敥㈹搰㍥摣摢扥挰愰㉥捦㐱愴㜵ㄵ㔱㤶捤攳㍥㕥㉢㡡慣戸㉤搱㙣摥㥤㜷㘹戳㈷㡡㑥㔸㘱搱㡥挰ㄱ搶ㄹち扣㘲ㄱ挶㐸㥦摣挱㐱㜲㔷愳攸敥搵挷搵㘳敥㉡㔰愱㌰㈰ㄸ攳攵㈹㈸㠷㕤〵㈳搱攰搶摡㔶户㘰昴㤷㤶户㍥つ㈰ㄸ〶愶㐱㡢㤶愱㠱㌳㡢晣搶〶捥㉤㘸㤵ㄱ㈱㑤〶㔳ㄹ愳ㅣ㠷挳ㅥ㐸〳㌷昱㈰扤散㐲〹〵晢搴挵戰昸㙥攲愴㡤㈳㤰敢㕤搷㔱戸㘸〴戸晥攲散敦㈸㥥慥搷㘹敥挲㍦户㈳戰㡡慢ㅢ愱㌹扡慦攳㔲㤶㕡ㄳ敤扢㕢㍢㉡愲换㠲㠷收㉡㈷㡣愰戶扡ㄴ㙣㠴ㄷ户晡㈵㠹挲㜳昰㐷㙣晡㜶摡捣㜹㠷ㄷ㔱搷戹昷攵㡢㡥㝢挹㔱昳㉡昸扣昵〷ち挱ㄵ捡㐱㑥戲㥣晢㌳晥愹愴攵ち晦㡡ㄱ户㌳㙤づ搰㜶㤰㜰ㅣ㤵㐲㘹㌰㠱㝣〶㥤挰㜶㙦摤ㅡ㈰㥤散敢愰ㄳ㈵〸㜶〹挵戹昰㡡ㄱ㡡昸ㄷ愰㤵挴ㄲㅥ挹戱攷摦〰敢㡢ㅦ愲㠴〸挷㜳㈴㐶ち㙦㐰㉥〳㜵㑡㤰㐷㔷㍣㜸㈱攴敦〷㑢㌱㌷㙦捡㑥㝦〵㘶ㄶ㍦攸㐴搱捤㐴搱昷扢㔰㈴㜸つ㐴昱敦晤挸挴愹挰昰散㑢ち㠴㜳㑤扢〷搰㔷晤挲敦摦昰〰㍡ㅦㄱ㠷戲搱㄰㙡扢つ捦㉤ㄳ㘱愰换㐴㘰昰㕥㤹〸愷㤰ㄱ㡣攲㠷㈶㐲攴〳㔹㐰挱搶㈶〲㘳㝢ㄹ㠶㘰㈲搴㥡㜰㙢昰〴㜶㥤㑤晦搸〹㕣扣㤵㍥攲昹㔰㕡晥㉣㍣㔲搷㜷ㄷ㉦ㅡ㥥㘱敦㔷攵挷㍤〹㘵收㉤攳㈶户敡挲ㅥ㌷㙥㕡愳㍡㙤攲慢㠸扤散扢晥㤴敤摤㕦〷愶挲ㄴ扡敦㐵㐹ㄴ㕦㠶愷㐴昰摣㤰晢昰扥㙦ㅥ晦攵愳㑦ㅣ攵㙤戵㠸㔶ぢ㜷㈰摦㑦挸㥥昶〴㠲扡㠹㡢㈲搷昲挳㥣㔳昸㐴挹㕡㙢挸ㄹ挳㔳㔶㤰慦摢㜱㌶㈴扣〴㘱㠶挴户ㄳ㑣㑣摣㝢〸㑤捣㑡㠷扢㔳㝤搸愴㕣㠴㤵挴挴㤵㑦㉦づㅢ㡡㥥㡡慣㑦㙢戳昰㙤愸愲㤷㌸㤱戴㤵挸㔳㈷㤳㄰摦敡搴㜵㠷愹敢挲㠳っ挳晥戱㤴㐲晣㠱ㄴ㤲㍣挸昰㐲㠰㤲㔲㘷㤰㈹摣〹㤰ㄱ㔹敢っ昱搲ㅦ戰㉢〴㘴敢搲㕦㥦ㅦ戱㘰ㄷ㠱挵搸ㄷ摦敦㠹㤶戶㘸慣㥡ㄸ慡㔵㌶捤ㄲ㌲敡昰挲㠲愹戸㌴㘵改ㅣ㐲改戶摤㔱㝣挹㠸ㅤ〶摥㐲挶㉥搸昴戵㤵敤晢㥣㈶㙥㝥㐰捦ㄴ㤵挲㜰昶戲ㄸ〷㔲ㄵ愳ぢ㥢㤶挳㈲挲搱㌰摢敡㌴ㄴ㔵㐱㘷㌹晢㜱㉡㐵昰㡦㕦ち戱㝥戲㍤昴戵㥤㌵搴㜱捥㈰ㄶ挸ㅦ散慦㥢㌳ㄸㅢ㙦㈵挷㐰挲㙥慢㔵㈹扣ㅥ㝥ㄶ㕤戸攸㥣搰摢㔹昵㉣づ攳㑦捣㔹〳㕡㤷晥㘷昴㕡㜱搶㌹昶㘶ㄸ㍢愵晦摦㠷㠲㉤昵扦㘰散㑤㈱昲晤㔱㠶て〵挶㑦戶っ搹㜰㐷攰搹㐶昰㐶ㅤ㡣㜵㤵㘵挸㍢捣㉤攱攳搵戰㕡㐹㜰昸扤昲㥤㔷㈳㕡㝤㘹摢づ昵ㄴ㠰㡣つㄵ扥〱ㄱ搴戳㝦㕡㙥挵愷摢攲〷搰㜱摦㈹慢收戹扥㙢〶ㄳ㑢〸晡㑥昰摢㌳ㄳ㌶捦戴昸愷㑥愱㜶㉢㜶㘲昸㐳攸㜳㝡〱〲晢戴っ㕥愹㔸㈴㈳ぢ摢㡢㘴昰㍢愴戱㐴㜸㠹摡挱扦挶㝣戰㘹㌴昰改敡〲㝣㥤〱㡢㜶㠴戲ぢ㍤捥㥤㌷㌴戸㜵戸愳昵〰晣㐱戲㔱㐱㜰㑣㉤攱〳ㅦ攲扥㜶敥㐱扡㙤戴㌶㥦㉤晢昳戹㤵ぢ捦〲愷摢㝢㑢㥡㘴昸㑥㝥㤱㕣搶慢㠴戸戴㝦ㄴ㝦户敦愰攵㘸攳愰昳攸㠳㙥㍡挲㈶ㅢ㜰㥦㙤㈳晡㝤ㅥ㕤挵㌴〱㝥扡ㄱ㘵昸㈰攸攵㈳㉢㡡慦㘲㔹㘴〰攴㜳挵ㅡ㐰㙦慡㝥㘶㌳慡ㅥ㡢〵戲攰ㄹ㠳攴㔸ㄶ㕦㐶㐳㙥㔷戸㙣戰〴㤷㉤搴㔹〲㜹㍤敥㠱㝣㑥昰㉣愱㈶昲㐵㜴㘸㑤挴㐲㘹敦㠹㝣㘱戳㠹〸㕡〱㙡愱挹昱挷㘲㉤愲㌷㔰慤摢〴づ㠱ぢ㌰㑡戱㐸㔹㔳っ㐳ぢ㍦㈴㘶㤰晥㉢晡晢挲搱㥦㍥捦昴晢愳㐲〹㐲㔴愵㈷㑦㐱愸㈶晦㤹攴攴㍤㤴昶㥥晣愷㌶㥢晣ㄸ㘵㈴㘷愲〷〰㈳〳愲㡡㍦㙡㌱㑤㘴戸㡦晣㠹昳〴昸愵㘶㌱㘶愰㐴昵扤㠴っ晡㜲挳㔵慢换挸挴㝤ぢ㕣㝦挶挷㍤捡㍥攲㐵㐸晡㜲㡡愱㌳戶ㄸ㙡挵㤲ㅤ㜹㘱㜷㠴㙣挰㤲昸戵㙣㑦㤱㕥散㌳挲㉦㍥ㅥ㈳收挴㠹昸换㈹㉤㡡㌹㠱㌰㐲㡢㤴昴挳㡤ㄴㅦ㡢ㅢ㝦攷㝢㙤㤷㈹㉡㤰㐰㍤㘱㘳搲㤹㙡晣㘴摣昸㄰扥捡㔲㙤㜲扣㐱挰昴㐲摣㤸昴愸ㅡ㍦ㄱ㌷晥摤愱晤慤挶㌱ㅤ㠶㈳ㄷ㐸㈴ㄹ戶慥戲晥ㄳ㕦㘸㡦愲㜹挱愴晥ㅣ㌲挳㘲㑡㑥ㄵ㍡㙥㈸つ㍡㡣换㈰ㅥ扥㤱㥥挷摤㈶㕣〱㠱㤰つ晦㔷〹㈷㜱攷㘹捥〸っ㝣〲扤㡥㘰戳愷慢㈷㜶㉥㥡ぢㅥち〶捤㤳㍥捥㔴昵ㅤ㐵㈲㌰〷昲攱晥㙥攱㤴捦㌰ㅤ摢晢ㄱ〷挹㌴摥㈱改㑦㜹愸挰㑡㕥㝣㈴挶㙣敥㑡㥢㘶昴挷㠱ㅣ㐸㐷㐰㘶昴㉢㠰㘱㈰㠶户㤵㜳㘳攴㝦挵摣ㅦ㘱挵㐷〹㥥〰㈸ぢ㌲㍢改愰昸㈴换晥晦搹㈷㝥晢摤㑦晣收捡㜳㥡㜸㌴㝥㑤㤲㠰昴㡦戳改㍦〰っ挰㜱㉢㈲昲㉢敢晦挸捥㝣㤳〲戹㌱㡡っ昵扡㑦戰散㤳〴㥦〲㈸ㄷ㌸捤㙤敦ㄷ㔷搳愷捥晡㌴扡㡡㉢〴昸改㥦㠹㌲㝣㈸㜰〷摥搵摢㑡收㈱㌸晥愴ㅦ㐱捥搴户晢昷攱㕢晣つ㉥㝡〰晦㉢㤲㠲㌲改昳摡㍢晢ㅢ㡢攴㑦㙢㕣晤搶戰搹㉦㘳ㅣ慥慢ㅤ㍢攱㠸㔴㈷㈵慤㈸㠸㘹㉥㔸戸㜸〳摦㜲㐴㔵〸㐱散慢ち㈷慡㌸㡡〲晤戳㙣㑡ㅣㄳ㑦晡攷昸㐴搴慡㑤晣㝣㤴攱㠳㈰㕥㔵昷㠷愳敥昱ぢ㠹㙢㔵㘱㜵扣㤰昸㔷ㄵ慢挹ㄷ㍥捤挱ㄴ戲㤰㐹敢㈳㈲㑤搱搰㤷㤱ㄹㄹㄸ攵摣ㅥ挲㑦扢㉣㙡攷敢攷捦晦㘹㌴㍦㜱㘳晥㝤敦ㅤ㝥晡㠵㥦晣敡愹㥦㝦昰挸晦扤昸捣㌳㍦晦昵㔳捦扦昸摣捡㤱ㅦ㍤晢散㝦摥晦戵攷㝦戵搷晣扡昶扤㍦捤㝦晤戱愹㡢㡦㍤㘲㥥扤攳昸㘳敦㝦昸挱愹挵㙢㈶〷〶〶〷㙦ㅦ晦昱つ㙦ㄹ扢昲挸て挴㝦晣敦昵㡥㔰换挵ぢ搲搳攰戲搵㌴扥㠲っ愶挱ㄹ扦慡搳攰㜲搵㐶慤㐴ㅢ㌵㠳㠲ㄲ扣ㄹ㥣㠰慡㌰搲ㄵ㐳㝦〱㍡㐰戳㔵</t>
  </si>
  <si>
    <t>㜸〱攵㕣〹㜸㕣搵㜵㥥㍢搲㍣改㡥戶戱捤ㄶ㌶㉦搸搸㐶㈰㈴㑢㤶㙤㠲㙢㈴㜹㐱㔸戶㘵换㄰㤲㤲挸㈳捤ㅢ㙢散㔹捣捣挸㑢㑡〳捤㐷㘲戶戲㌶㘱㌳㘵㠷戰〴〷㐸〸㌱㌴㙣㑤挸㐲ㄲ摡㈶㘹㤳愶つ㈱㤶〵〹㉤愴㘴㈱つ挴晤晦昳敥㥢㜹戳㐸㌶㡥摤捦晤晡愴㌹㜳敥戹攷摥㜷敦㌹攷摥㝢敥㜹昷㡤㑦昹㝣扥扤戸昸捤慢㤲挸昱㝤摢㌲㔹㍢搱搴㤵㡡挷敤挱㙣㉣㤵捣㌴㜵愴搳攱㙤㍤戱㑣戶〲っ㔶㝦っ昹㤹㐰㝦㈶昶㜱扢扡㝦戳㥤捥㠰㈹攰昳㔵㔷㙢㍦昲慢捤㈷攴㈶㌴㑢改㑡〲㜰昹戴㐵㔰㐵㐰㔶慤〹㠲〰戵㌵〰㙢扢㍡㔷つ㙣挰㡤晢戲愹戴㝤敡㤴昳㥣敡ㄷ戶戴㌴戵㌴戵戵㌴㌷㌷㌵㥦㍡愵㙢㌸㥥ㅤ㑥摢ぢ㤳昶㜰㌶ㅤ㡥㥦㍡愵㜷㜸㈰ㅥㅢ㕣㙥㙦㕢㥢摡㘸㈷ㄷ摡〳捤慤〳攱戶昹㉤㙤㜳攷㐶ㄷ㉣㤸㕦㕢㡢㥡㔷㜶㜵昶愶敤㘸收㘰搵㔹挷㍡㔷㜵㜵㌶慤戴戳〷慢捥㝡搴㠹㉡ㄷ愷ㄲ攱㔸昲㈰㔵ㅡ愰昸㕢ㄶ摢㠳㌱敡挹戶搳戱攴晡㈶㌴扢㐰搰㐸捤㙢〲捦㜹攱㜴㤷ㅤ㡦慦戱愳搴㑤㝤攲摣㡣摤㌵㥣挹愶ㄲ㉢挳〹扢㌶㐱〱摡㘹㍢㌹㘸㘷敡ㄳ㑢戶づ摡㜱挳㥤愹㑥愰㈸㤹㉡㠹㌴㈴ㅣ㈵㜶㐷散㘴㌶㤶摤㔶挷㡡搶㠴㤳敢㙤戲〴ㄲ换㠶㘳ㄱ㕦㘵愵慡慣昴㔵愸ㄹ攵摡㈶慡㌲㉤ㄲ㥣㉡摣慦㕥ㄴ㌴㡢㈶㜵㔲㔱晤搴搹慡㑤搹攵㜶㍡㘹挷捤㉤愸捣挶㈲㍥㤱㤱愳㡡㥣戰摣づ㔱㔱慡挶っㄵ昶㠶㌷㔲扡〱㔰㠷〰慣〹〰晥㌵㙢昴㐴㔲㈶〱愸捡㌷㌰搴㡡㡢昸晢挳晥晥〱㝦晦愰扦㍦攲敦户晤晤㔱㝦晦㝡㝦晦㤰扦㍦收敦摦攰敦摦㠸㤲敥㔵㕤㔵攵㌷搷㐹敢㘷摦㜲挱つ㥢㤷㕣㌱㜱昸〷㤷晥晢㠶ㄵ㡡愳㡢㝡㔶晡㐸㐰㝤ㄴ㠰㜵㌴㠰晦摣戵晡ㄸ㔲㍥〰愰搴ㅥ㌴㠱捤㠸晤敤昴㉤㤹晢敥敤晣搲捦扥㌸敦㤳敦捤晣㤸攲挰㜴捡ㅦ㐷敥攳〱慣ㄳ〰晣㝤㙢昵㠹愴㑣〶㔰敡ㄵ㔳晥搲ㄷ敥戹愰扥晦挳ㅤ㔷慦㝥攳攴攷晦攱㠷㌳〲ㅣ搳慤攵攴攷ㄹ捣㘲㘳㑢㌱慡〷挳㤹慣戱ㅢ㑥〳〷搷慣㡣㔵捤㉣搷ㄸ挷愸㤶愶〷扢㠶挲改散㥦㘸㔶㔳㡡敥㐰戳敡㡢㈵㡣㔹攱㈶〷挵愶昴㔴㑡㝦ㅡ㠰㜵ㄲ㘵㌵㝡挷摦㡣㕣㜳摤㥥捦㕣㌶㝡昵㜶㍤㥤㜹㌳〰㤴晡戱搱捣㜷㈷㝦㘱戶晦戳㍢㤶㍤㜹散昶捦晣愰昲搶愷ㄵ㈵㉣㌳敥㑣㌲捦㘲㙡㌶㐰攵挲㈵昳收攸㔳㐸㙢〴㔰敡晢愶㠲㈹㙦㘷扡㕥晥攱㝦㉤㜹慣敡ㄶ晤改㍤㘷慣㔰㥣〸愴㠲搳挸摣挴搴改〰ㄳ㜷敦扡㘷昷㔳㌷㡤㍥扤敢昵㥢扦㍣戲昳搳㈳扢敥搳捤攴㘸〱㔰敡扢愶扡昴捦㙦㥣昱扤㥦㝥㜱搹㙤摢ㅦ㍥戹晢慤戳晦㔶㜱扡㤷敡㕡挹摣挶搴㕣〰戶愷㔵户㤳㌶て㐰愹㙦㤸ち摥㕣戹收㠶㜹㉦㙣敥扥㜱挳㑤换㔶㍥晤㤱㕦㈸㉥ㄵ㔲挱〲㌲㥦挱搴〷㠹㡤㍣昵挴㙢㍢㜷㔲㉣㘷㌲戹㄰㐰愹攷㑤㉤摢晥㑡扦昶㡤㜷㈷㉦㝦攴散㕤昷㈴㑥㌹昳㌷〱㡥搴晤㥢㜸㜸慦㈹㕤㐳愹㡣㥤ㄴ㡢㘹㑣昴挶〶㌷摡改㍥㥢敢愳ㅤ改换㠶戳昶㤱捣㌲㌳㘳攳慡㈴散ぢ㜳㕤㘴㥡㤷ㅡ㕤戲㌵㙢㈷㈳㜶愴㌷㥤摡㘴愷戳摢搶㠶〷攲昶㔱〵㉣ㅤ㔸㜰㌷摢挸昸㐰〱㜹㘹㙡㜰㌸搳㤵㑡㘶搳愹㜸㘱㑥㐷㘴㜳ㄸ戳㜱㘴㐵㉡㘲晢㉡㉡㤴昲昹㈷㤹㔹㘹挹㘶捣扤㘷㠷㤳㤱戸㥤ㅥ㜷㔱㔷㥣㕡慢㠲戸㝣〱捥㕤敦㝦㤶攵㑡慦㘵㔲挷ㄲ㥣〹㈴㌰挸㌳ㄵㄵ攵㙥㝡㜶㌸㌳㤴㘵扦挷捤攴㘴慡ㄷㄱ㥣〵㄰攰ㅣ扡㍦㤳戸捣㜱㘱㌵愰〶㔵㐴搹㔵〹㑣昲㉢搶愷〳戲㜶〵ㄲ㡢敤捣愰收攲搴つ㈵㙣戵㠰挵㠷戱愴㔱慣昶搶散攲㜰㌶㕣㤵攸つ㘳㜱换搶愳㈰昸ㅡ㑤〵戵㙥㔲搶㐰㌷挱敡㐲㙥挲慤戵㉥㑦㐰攵㤳摣㤴攷ㅥ戹扡㥤㕢㘹戹て㉢㜶㌰搶㕡㈷㌴户捡愰㐹愱扥㤰愰㥥捡㙡㠴攰搴〴ㄹ搱㠳㠳ぢ㔷㠱㈹㔰扥ㅣ㘸昱ㅡ㕦㝣㘸㈷〴挵昹慡摡ㅡ㔷㌱搳换捣㜹慢〶〷捥捤挶攲㤹㈶㌴㘶㔹㍡㌵扣㠹昵晣㙦摦敦㘰戵㥢㙤㜷慥户㘸㝦扣捥ㄲ㤸晢捥搳㠳㔶〷戲戰挸㕢㥤㘴挱㑣戳搷戰晡㜴ㄷ戰㘰㔰㤳㐱㌳户㌴㜳扣扣〰ㅤ㠶昷攳㡥㜰昹慥㑤㐰ㄳ㙢搳戶戸㔸搵㤲搸戶挹慥㑢㝣㈸㤵摥㌸㤰㑡㙤愴㤱搵㑢㉡㌳㘴摢㔹㜱㕡㡣㥢㐶㕣㈹㔵㔱㔱攰㥥㜸扣ㅢ扡㍢搶㌹〰つ㝢㉥扦㘴捦㡥换㐷扥㝣敦敥扦摢㌱晡㠵㘷慣攵捣㠱㔵㐰昹㔶て昰㤹愳昷㕤㌳昲搴慥搱㥢扦㍡㜲晢慥搳㕥扦昳㉢愳户㍥昲晡昶㙢㐶慥晡散攸㈳㜷㡥㕥晢改搷敥晣㕣搳搶㜸㘶慢㝡摣捣捣ぢ㠷㥥搲挷捣㍦攲㥣摢㥥㝣昵搹㔹摢愳捦慡挷㑣㐶㠹㡦㐳捦㠶搳戶㌳㔵㈹晡㌸㥣慥昴㉡㠲㕥〰㐵㑦㠷㤳㠵㜳戹㥡㜲扦㕤㑤收搳㐱㙢㌵㔸改㈳㤵攸愸てㄹ㔰㈰昳挷挸ㅣ㉦㑦㜱㉡愲ㄲ㌵㠵愶㈹㈴㑤改愸扢挷敡昵㕤㈶愳挴㌳愳㍦收改㌵㍤㌳改㜵㍦敢㕣〷愰攸㥦㤵昶摡敤慤晢敤敤㜵ㄸ㈵攸搹㤵昴㝡㄰ㄹ攸㌵昳挷挸ㅣ㉦㑦㑤㐶戹㜲扤扥㘱慣㕥㕦㙦㌲㡡晤挹摡ㄴ㙡㕡㙤っ㜰㜱㍡扣〵㝢㤶晣㜶㘸㑥ㄳ㜶㠱晢戳て挴㌶㌰㍡㌷㍡㉦摡搲ㄲ㤹摢ㅣ㙥つ〷愶愲摡晤昵っ㡦〰㙦㙤昴㐳戱㘴㈴戵㠵慢㜱愶㌶扡㌴ㄶ捦摡㘹㐹㌴㐴昱攵㙣愹㈴㕤挷攵㍤ㅤㅥ㜴扣捡㈳愲㕤㔸攱戱㠷换㙥换扢㥡挷㜷㠶戱㥢捡㜹㥥㡤愶敥捥搴㜰㌲㤲㌹慥㝣愶㌸ㄷ挷ㄶ攷攵㉢㈹㈹搶㠷晤㥤㥤㤱㈶㥤㔸㕣㑣㔶扣㡥慤㌱㈷晢㠴愲㙣㙣敥㔲〳㘳攷㉥㑤摢ㄷ收㜲㑢㕡攴㌸㉥捣㉦改愵㤳攵戴敢晦㠴ㅦ㔵㈹ㄷ戶愷戸㝣捡昱慡㘶ㄵ㉤㝣戲㌷ㄴ㈹㌷挱搳昷ㅡ〹慣㘶㝣㘶㡦ㄱ搱昱㉡㍢捤攷㙡〶攲㌱㌲昲捦ㅥ户㈵㕥㈳㈴㜷昳戸摣㘵㡣㤴㠵㡥㈹ㅣ㜸㑤㙢攰攷挲㥦㡤摢ㅣ㤵晥㘲ㅦ挰㈳㡡扣㕤敥愳愵散㥦昱㤶ㄹ㔶㈲昷㌸㐲㤳㙡㜳戶㜷㘸㤹晤〷攸㍦敢㑤攸㠳扥㤰㈰㑤㤰㈱挸〲〴慥挴ㅣ㌷愶㐴戹㙦㔷㕢搵戶挰㤶㔸㈴㍢㘴つ搹戱昵㐳㉣㠵㘰㕡㜵㌵挵晤戲摦攷扢ち摦㈹㜰晥〸戸搲㥢㤱搲㕢〸戶〲挰㘹㤷㤹扡㉡愸㍦㡥愴昵ㄷ〰戵慦摦㜵改㥥㉦㕤㌹晡攰㡤㈳搷摣ㅤ㔴㙡ㅡ㘸戲㘶㕣〴㐴晦㈵㌹㍥〱戰昲㙣㍢㡥㡤挸挱ち㠸〵戸ㅢ摤攷愶㤸ぢ搵㔱㠹扥㙤挹挱愱㜴㉡㠹〸㈲ㅤ敦㡥㐱〴㤴㌲㉡㙣㈵㝡㔲㕤挳㔹㉢㜱㜶っ㕦戵㠹㌵昶㈶㍢㥣敤挲〴㤹慤㑢昴㈰㙡㈰㌳㔸㜷㘴敢晢昷改て愲愳㑤㥤㘱㙢㐹㐷摢挰㘲摢㜵晣㘱㈳摥愶挵㈹㐴㈷㙤㠹愱㔲散㤶〵搵ㅥ㈴㌷晢㘰搵㈳㙥慦扥ㄸ慤扢晤㔷て㝥㜰挶㙤㍢昷㥡敦㡢㘱扣㜲㘹㐶ㅦ㑡㝤㠲㑦㠲ㅡㅣ㉦㑦㌱㍣㤱昳〹慣敤㐸㔵㘰挶㜴扣愱㉤愸㥡攱愸ㄲㅦ㜰戳挹㈸㠹㘶㌰㠸挱㐵㕣㕦㐹挰㠱愱晦㥡攰㙡㠲㙢〰搴㈶ㄴ攵㤰攳㈸攴攷㑥愸㙢〴〳挷愷慦㈳戸㥥攰〶〰捦挰昹っ㤲搶㘷〱㡡〷づ愳㈵㌲㜰㙥〴愲㙦〲㔰愷〰搰搰㝤晡㘶㠰㌱愵挵㄰㑢愹戴㜶㠰ㅡ搴攳攴愹㐶㜰攴愴愵㈹㉤㐷㔲ㅦ㌵〲㈹㤱搴〵㈶愳㈴㙣㜳ㅡ捡㡡愴敥㘵㈵昷ㄱ摣㑦昰㌹㠲〷〰搴㜹㐶㔲ぢ㉡㝣扥㔳㐱㔸㡣敦扦㤱㈹收㈱昲㍣㑣昰㜹〰㡦愴㜶㈲㘹㝤㠱挰㔹昲㌰戹㌰㈰㈴㌲㝡ㄴ㠸㝥っ㐰㌵〳㌸㌲㝡ㅣ搸㤸㌲㍡㥤〵㍡〱搰㡥晣捥改〹㄰㠲㝡㥣㍣搵〲㡥㜲㌲敡㌲愲㈸㤱㔱愷挹㈸㠹㐵戵愲㈶㤱搱㌳㐰昴戳〴捦ㄱ㍣㑦昰〲㠰㍡ㄳ㐵㘹㑤㕦㐵㠲㥦扣㌵㝤㡤㍣㕦㈷㜸ㄱ挰㈳愳㙦㤲㐶㙢㠲㜰ㄸ摥ㄲ攱㝣㥢挴㤷〰㔴㍢㠰㈳㥣敦〰ㅢ㔳㌸㡣㠹㤵ち攷㘵㔰㠳㝡㥣㍣挵攰㔹㌹攱捣ㅥ㑢㌸戳㑣㐶㐹㥣㡤攱㌵ㄱ捥㡦搸㤴ㅦㄳ晣㉢挱㑦〸晥つ㐰㑤㌳挲昹ㄵっ愷㐲㌹〶㜴扥ㄸ搰㑦挹昳ち挱捦〰㍣挲昹㌹㤲搶㙥㠰攲愱挶㌸㥥㐸㙡〴㠸摥〳愰捥〴㜰㈴㌵ち㙣㑣㐹㐹昰慦挴㡣㝥㠱㈲㐱㍤㑥㥥㘲㠰戰㥣愴ㅡ挶㤲㔴扤挹㈸㡥㈵㔶㉥㐲㑤攳㠶㑤慡搸㤸㥥㔴㌸戲ㄴㅢ㠴㔴扡捡㍣搴慡敥㑡㈵㌶㈱攲㤴づ㌱㉣搶㠵㄰ㅥ㕣昰捤戱㠸㥤慥㈶愱て慢㘳㈵〳㙡㤶㉣㝢ㄹ〸戹挲ㄷ〸搴㔴㤷扢㔷户㕢搷㜴攳扣㜹㥦摦㜵㤷搴晦挶敡昹㙣㌵㔴㔳〳愸摦㈶昸㌵㠰㍡ぢ㠰㌹㐵っ扦〱㐹晦ㄶ㐰㜵㜹ㄸ扥㠲搸㘸㌰㜸㌴昳㝥㐷昰づㄹ㔶㜹ㄸ㠰扡户昸㍤㔰晤摦〰慡ㄷ愰捣㉤晥㐰㠶㜷挹搰攷㘱㜸㈵㝦㡢昷挸昰㐷㌲昴㝢ㄸ㠰扡户搸ぢ㔴挳㘳昷愹㜵挰捡摣㐲㈱㑦晢挹㌰攸㘱㜸㍤㝦ぢ㕡戱收㘳搰挰㈶㌰ㄴ㉦敢ㅥ㑦户搰改㤷昰㐸昴摣㘴㉣㥢愹㠹㜶っ㘷㔳㑢㘳搹挵㜰㙢愳〰㐰挵㥢㍦㔶扣㔸捦㑥愱㌱㝡㕥捣摥戲ㄶ㌱㥡挹愵㔹〵捦摤㑥㉣捤㕦㥣㕡㤹捡㉥㡥㘵㌶挵挳摢愶㤷挹㜶㜲㍥㌴㘴㈷戱㠳㑣㈳㑡扤㉦愶搴愶㑤㜶愴㑣ㅢ晢㔲挳改㐱扢㝢昱攱㄰攰㔶扥㑡㘸〵摡㤳㐰昷戸捦つ昳㜲慦㐵〱㍦㠲㕢敡挰攲攲㔶㠰㈶戱㝢搷慥㤱㝢ㅥ㌸㝤㘹㉦㥥㕥㈳つㅢ㔳㌰㍡㕤〵ㅣ㤳㕢㠰㙥晦昸挶攲搹昴㜱挰〵愳㔰戰㐳慢㌳㔱㠵敥㘴〶㈳㍦㘸㔲㉢㘲挹㝡㠳慥ㅡ捥ㄶ攴㠴户㑥㌲㌹ㅤ昱昸慡㈴㡣㘰㌰㥣㡥ㅣづ晡㐱挷㜰㌹捡㔱ㄶ晥づ㑣攴㑥㌵㍥摦㕢敥挱㠴户㉥挶㔴㕥㙤㘴㑤㥦敥晤散㤹ㅢ挰㕦㐷㜱攷戶搲搵㑣慤戰挳㐹搱㐲㕦㌶戲搸摥㕣㉦ㅣ㌶㑣ㅤ捦慢攳昶愴挲愴捣扦㍡摡㌱㤰㐹挵㠷戳㜶㝤づ㤳㈱慦愳㙢散㜸㤸て㙥㙡㜳㔸敦㘰ㄶㄱ愲㕣㝤っ攳ㅣ㍥ㅡ㠲㐴㉡㡤㤶㤴攸挹ㅡ挷㜸ぢ㍢挱搱㜴㠰㕡㠵晥愲㜲晤攷㈲㜵换捤扣ㅥ㔸攴㜳ㄱ㍥㝤挲㐰挲ㅡ昷㍥〲ㅣㅣ㐹㤳摣戸㥢㌳搷挹㌴㔶敢搲ㄸ㕢愸㡢捡っ㠸〰㈲ㅦ㌹㌷㜰攸挴戱晥㘶㘳㠳攱㜸㝣㕢㝤戴㍢㌹ㄸㅦ㡥搸㍤攱〱㍢敥捥摥愹㜴攲㌰搱㤷ㅣ挹㜱㜴㌵㑥攰挷㐴㝤扡㜱㉥挷つ愷ㅣ昰㠴㠷〳㌹搰㤴戸㥥㤸攵㠲扡挶㡣㍢㐶㈵摥㜷㌴㈹㠸㐲ㄳ昳戱㔰㌹〱㠲愹慤㠴挴㌹㡤晢晢㕣㐰㑡㐶㥣㠷慤㈷搵㤳挲㐳搷㠸㠷㜴㜶捣㈱ㅤ㌶攳㑡搴㠴㘷㙤〷扡搴㐰㔶戸摥摡摢㌳敦昲㡥㜵㈳敦㉣戲㤲敦㝣搸扡昷㍦ㄶ㐱ぢ㌲㌸㌶㈳㜷扦㠲㙦昴愳ㅢ㌸㠳㌹㐷㜷搶挶戲㜱扢㈶㉡㕥㠲攰搵ㅣㄲ㤴㘶㔵㜴敤㄰ㅥㄸ㉤慥㡢㉥㑢挷㈲昱㔸搲愶㍢㠲攰㌵㠳搴㍤昶㝡㍣慥敥㑤㘵㘲㍣〴㔶ㄷ㕤㥢づ㈷㌳㜴㔷㤳㠳摢㈶ㄶ愴㐴㔹㠱㘸㘷㉣㠹〱攴摣㤳㜸㐳戴㙦㈸戵〵㝥攸㜰㈲戹㉣扣㈹㜳㔸㈸ち搶㙣㉥㘷㔴昹㤵摦慦慡晤搵〷扡㔶㐹散㠳づ㠱㙦づ敡昵ㄳ挰㈵攰㕣戶〵搸㌸㘳戶㈸〴捡㜶ㄵㅣ㠴㈹晢昸㍣㜷㄰㡦昳戰慥㐳愱摡㝡㠰㜳㤶㥤摢㥤㝦㍣昲㈷ㅤ㤵ぢ㌰愸㌸捥㜲㈰愶㤱㡢挵ㅥ〹收㝡挷㕣㐸愳昵㘸搱㍡㔳挵㈶ㄸ㡣ちて慤ㄱ㉢㈸搹㠹㉥挵昳昷㕡っ㝥㑣扦㌸㌶㠰㜹户摥㐹㌰㜰㥤〸挷昱搴㐵昲戰扤㐹㠴㘹㕥㌴捤㍥捣摤㜶戵㜸摡㤸㑤㜴ㄴ㐰㙣搰㤰挲㕢㐱ち㙦ㄵㄲ㤶㘴㍥㕦ㄱ㥣㜵愵搶㠷搳戱散㔰㈲㌶㔸捤〴㥦㠱ㅣㄶ㜶〹ㄳ㜲㥣㕢㐸ㄴ㤷ㄸ㈷摣搶攲㜸慡ㄳ㔹㠴扡㥢戰㤳愰攸愸㝥㔸慦㕦搶㜱㜵㠰挱㙢㤸慦ㄶ㍦㌷㠴摡〲搸挱晢戰㝣㐸㍢扣㑥ㄸ㈸㘲搹㡡㠱㘶㘶敢〹㠰㐴攴㜳ㄱ㤰挲㍤㔷〵㜹㈶㈲㔳㑦㈲㈳〳捦㘵ㄸ㡥㈰挳㤱〰㠱㡢挱㔰㙣㝡㘳㠶㔲㔹㌹づ㜵㈰㝡㕣㥤攰㑥ㄹ敢戸㠵挳ㅣ〸ㄵ㘳户㙤搵㔴㌳搴慡㡦㐲戵摦㜹改㈵㙥昵㝤敡㤳〰敥晤㝦㠰攲挱㈰昷攵晡㘸摥晦ㄸ〰㜵㈵㤲摣昷挹攲攷搳挷㠲㈶㠲㠰愷㝦ㅣ㜰っ㙡㜵ㄵ㐸昴昶摤慢搰㐷㍤摥㜰㌱㈴㐹㍦㤵㠲搹㤷捦愳ㄸ扡愴摦愳昴〹㘰户㑥〴挰㘱愸昶ㄶ愸㈰愸㈷㥢ㅡ慦〱㠳㍣ㄷ挰㌷搷〸昹昲挱㌱㤶㡢捦㜶ㅤ搵㕣㠷㌴搷〹㥦㌵〵㈵愷㜵慤改㌷〷戴慥戹㙥昴敡㉦㌸挷戴㘶敤㝥昲㐱㙣㘵摥㝣晡昲㌷㥦扥㐵摡㔸㌴㜵愹敢㔱〱愷㉦㍤ㄵ㤵愸ㅢ㠰㜱㔶㐰㙦㐴㌲晡㈴㔰昷㙤㈵㥦㤱ㄲ愸㘴㍡㉢㌱〹㜵㈳㄰㔷〹㌴戴㘰㔰慣㘴〶ㄸ昴挹㘴㘴㤴戵っ挳㑣㌲捣㈲〳攳慥散户㥥㡤㔴㑥戹㍢㍣挵㙥挹㉢昷ㄴㄶ㙢㘴㌱㠶㐱愹㕣敢㔴愴㉣㐷〴㍥㝤ㅡㄲ㘸㥣散收㥡㠰㔳挷昷㠱㌴戶㡥㑦㌷㕣昷㠳㙢扦㜵捣愰㉢㜵散搳捤㈸㥥㜷慥收㤸捡ㄸ㡦捤慢ㄷ戳晡つて㝣㜲㜵昷攷ㄷ㥤㌲昹攴㕦昸㈶扤戹〸愶挰㌵㐵㍤〴㍥㔱慦〴㐸搹昲攲㘵㐷㍤っㄶ搱㕤ㅢ㌲ㄵ攳户慥敥搸㜱摤づ戰㙦摤敤㐴㌱㌰攲㉣ㅥ㉢㌱〹昵㈸㤰㐲搵搰〳搷昳挱愰ㄷ㤰昱戱昲っ㘷㤰攱㠳㘴㜸ㅣっ愲扢㌳㤱捡改敥〹㑦戱攳㌱ぢ㥡愰搴㐲ㄶ晢㌳ㄶ㝢〶っ㥥㠱㜹ㄶ㘸敥挰散〰㑥挹㍣ぢ搲搸㑡敢㌴㕣捦㠱㙢扦㤵昶㍣㤸㥤㠱搹㠵攲搶㘲㠰捡㠵㉢捤挰㕣㘲㙡㝣〱㑣㜹捤㡤㍤㌰ㄹ㉥㜶〶收㔲㤴㥣搶户昶㠰〶收搷㔱㡢㈸㜷ㄹ㉡㔱㉦㈲攵㉡户ㄳ戸敥〶㜵摦捡㘵㠰ㅡ㡣㌸㥢挲㑡㑣㐲㝤ㅢ㐸愱㜲㘵㘰㉥〷㠳敥㈱攳㑢攵ㄹ㔶㤰㘱㈵ㄹㄸ捦ㄶ攵慥㐲㉡愷摣㤷㍤挵㍣〳戳㤷挵㔶戳ㄸ挳换ㅥ攵昶㠱㠶㔶挹㠸㕣ぢ㥣捡晤㌱㐸㘳㉢昷㕣挳挵攸昴㝥㉢昷㈷㘰㜶㐶攴㜹㈸㥥ㅦ㤱攷㥢捡晥つ昹㕥扤扥戱晡挹ㄳ㍦昵换㐷㈹㈱㕣㤸㜰捤㠸晣㈹㔲捥㠸㘴慣㤹㉤㉦ㄹ㤱慦㠰㉣㑡晢〸㌲搵捦㤰㉡㔰摡〵愰敥㕢㘹㍦㜷敡昶改㡦戲ㄲ㤳㔰っ㤶ㄷ㉡㑤㐶攴挷挰愰晢挹戸愷㍣挳㍡㌲㠴挹㌰ち〶㔱摡〰㔲㌹愵㌱㝡敥搶㝢㐲㝥㐴づ戲㔸〴㈰昴㌶ㄸ㜸㠵㝥敤㝣晢㐲㡣㄰昳ち晤搶昹昶㠵㝥〷愴ちㅦ换㐶㠹摡慥捥㝥㜱挲搶攰㈴㡤ㄵ〵愵慥摦搹㉡㌸慥㤹戵㥥搵㠲㈹户㙤攱㜹㌵㙢〸搴㝡㔰㍤摥戲ㄵ〳慤愶ㅦ晥㈱捥㥣搱攳戴㌶㠰㌰〱㑣㠵敦ㅣ㔸ㅢ㐱慥㤳摢愶㍢㈲㤱㌴㥥㌰㠷摥㌱㑤㤲㌳晡挱㙡攵㥣搸慦㘶㙣挹愷㤳㠰㔶ち愰㝢收㥦㤷㍤戸㌶慢㙢㈸戶㌹戵戵㝦搵㥡㘵晤慢㝢㔷昴慦〸㈷挳敢敤㌵㥢戲戳㜹㈲㠹愷摡㍥ち昲㤴搷ㅥ戹㜳攴戲敢㘷㑥敤㙡㕤㄰㘲搴㥢㔷㠸㤱㙦㕥㈱㠶戹㜹㠵ㄸ敡收ㄵ㘲㕣㥢㜲搲㤴㤳愶㘸㌴㠵愱搹㜷捤捥㙡㜶㔰戳㍢㈱㠶扦㠵昷㈸㈰搲〱扡攰愶〳摢挰㘱㝤ㅣ攰㘰㜵愰慤㉤戴ㄷ搵昳ち㠹搱ㄱ㜱㍤挳㄰〳改扣㐲㡣㥡敦㙦〷ㄸ搰㄰摥攳㔱㔲㍡㜰ㅣ㄰搳㠱㑢㤱㘹㝤ち攰愰㜵㘰㙥挰㐲㜵攳ㅤ昴捥㐷㡡搹慣㤰㈷㝣㑦摢捡㑣㠸慥ㅥづ挷昱ち换㉡㐴㡥戲㈴ㅤづ摢㠵㑡㈷㝥㔷㝣㤴慤昰ㄵ〴㍣㝣㤰㉥晣昹㐷敢搰戳㘲ㄹㄴ昲㥡扥㘵挸㜹㘰昱扤㘰攰攳㝦摣扢㜷晦敥〲㤵昸慡㌶昳晣㜵㝦扦慦㥡昷攴㕡ㄳ搴摢㤱挱昹扥ち摦攴搱㤷〱〶挸㡣㡦攲㈸ㄵ敡攵㠴收ち㘸㈴挶搹㘶ㄷ㠵挶㔸㜲㔲晥搱ㄸ户㝦㡤㜱扥搸㔶敥㤹㕡攱㙥晢ち㤴㔵㌵〴愸㐳㝢摢愰戸ㄱㄷ敡㔵〶㘱㜷〲摣㑣敤㜳晦挶㑤ㅦ㠲晥搸挹昵㘵户挵戱㝢㈶㉡攷挱ㅤ㈲㜶㌶㑥㌶ㅡ㥤㑡㘳昴㔴ㄶ㥦㈵捡㤵㑤愱慡㥡㈳㡡捥㙥㐹㌱收㜰愳ㄸ挸㐰㐵㘳㤶㘷て昲㕡㘱ㄹ㕥搶搵愰ㅦ戱㈲㌶㤸㑥㘵㔲搱散㤴㍥㐴㠱愶昰㌴㕦ㄴ昱挰㡥挰㠵愸戱散㍤搹戱捡㈴摦昶ㄲ㐵〷㌷㈶㔳㕢㤲搲㥡㐰㠶㙦㑣昰㙥扡慡㡡户㘱㤴㔰慥㤳㈰挵㄰㌷㤵㉣慣慦〵㔲㔷ㄱ攲〶㤲㔷㠸㥢㐸㐱戸㘳ㄴ㠴扢㐶㕥つ摣攷戱ㄶ㑢㤲〷ㄱ㠴戸㍢愴㌶慤敢㠰ㄴ慦㐴搷㠳㔶戸戰摤〰㑡改㔲ㄴ攲昶㤲戵攸愹〴搳〸㍥ぢ㤲攲ㄶ㤳ㄳ㔴㔰挵㈰㐷づ㈰㘷㈰摣㐴ㅡ〶〲户㥤昸挷㘱ㄳ挰摣㐰攰㌶㔳愸户㄰㥡㑢㜱昷挸挱愰㙦〵㔰摣㌸攲摦愷ぢ㜸㘴㍦㐷敡㙤㈶㥢户㔳摣捦搱㔸搵〰ㅡ㐰ㄳ㘱㤵搶敤愰㡣愹㜷戵づ㙣搴㝤愱敥愶愳㡣攸敥㑥㈰搰摤っ㝣㜱㤷㘷摤〵㘴㐶㔷㈷昶愳敤攱㐸搴づ户㐴㕢收㐴挳㙤敤㜳收㉥㘸ㅢ㤸㍦㜷㕥㝢晢㝣㍢搲ㄶ㙥㥢㙢㕢㜷攷㔸攷㉣㤸ㄷ㙤㥢ㄳ㥤摦搲戲㈰摣戶愰戹㉤㍣慦扤㜵捥摣㜰挴㙥挷㍢㥤敤㙤慤愱㤳㑤昵晡ㅥ㈰晡㕥㠰搰㑣㤷㜴ㅦ㐹昷㤳㌴换㈵攵戸ㅡ㘶㠳㜴㘸散攵ㄴ搴㉣昶昲㈰㤰㘲㝢㜹〸戴㐲㝢㜹ㄸ㤴㌲昶搲㘸㙡搱㌳㈱㍣㜹㘹㑢敦〴㐹㜱扢敡搸㑢㉦㘴㥦户㤷㐷㐱愷扤㌴㤱㠹㐵ㅥ〳捣搹ぢ户慣㐲㝤㥣搰㕣慡ㄹ〹戱㤷㉦㌲㥢㍢㔱收敡〲ㅥ搹㐳㤲晡㠴挹ㄶ㝢㘹㐷㐲散愵ㅢ㡤挸搹换㤳愰㡥㙤㉦换捡摡ぢ户㤷㘲㉦扢㠰挰㕥收攳㡢㔷㠸摢㐹㐱捥㜰ㄱ敥ㅦ㜹㌵㜰敢㜸㘸㜴挷つ㈷㍢攸㜸㕥攲㜴㜱㥡ち㜱て㉡昴搳㤸昹っ㔲昲ㅡ㥣㍡ぢ㤸愳㡤㐵〵摡㜸ㅥ㜴㙡愳〳摦昸挷㔱㈲挰㥣㌶㍡㕤㙡挱挸散〲㔵戴昱㌵㘶㉦㈹换戳捣愵扥㘸㄰搱㐶㌷ㄲ愲㡤昹ㅥ㙤㘸㡥㕥㑥搰慡扤慣攰捦㐱戶〸晥摢㐰㈰昸攵昸㤲㠱晡ㄲ㄰㘷愰戶㉣㘸㡥捥㥤㘳て攲攴㝣㝢㕢㜳晢㠲㠱搶戹㜳㕢㥡攷戶㐴㕢挳㘱㝢㙥㜳㥢昵㥤ㅣ㙢㜴㘰搰㥥㠷㔱搹摣摡摣搶搶㙡㐷挲〳㜳摡攷㌷㠷敤搶㜹㤱㜰摢攰㐰㙢㠸ㅢ㐸㔶慦扦ぢ㐴㝦て㈰挴㝤愳㤰㕥㈶改ㅦ㐸㕡改㤲挸㈰慣つ慢㠰ㅤㅡ㘵昷愲㘶㔱㉡〷慡收挸搴ㅣ㡣愱搵㉥扤㤵敤㙤㈳昸ㄱ㐸慡て挰㔱昶挹〵捡晥㔷搰愹㙣敥㔵昱㡦昳㔱㠰㌹㘵㜳㙦㉡搴㠲㘱㜵ㅥ㐸愲散㝦㘷昶昹㘵㜹㍥攲㔲㕦〱㈲慡㐱攵㡡㥢㐵㔱昶㘴慦戲㌹昴㐴搹㈷㤴㔵㌶户㡣愲散摤㐰愰㙣㙥て㜹㠵晡㕤㘴㥤㡢㠴つ搲㌰〰攴搰〸㝥㄰㌵㤷ㅢ㘵ㄱ㤷扥〰㑤搳慦㈳㈵㉦㜷慡㈴戰㐹㈴㥤㐳戰㥣愰〷㐰㑤㐴㕦换ㅥㅥ㥤㘰㌲㑡㕥㈰攲晥愸㕣㑤㜵㘳搵㔴㙢㌲㑡㕥捡戹㜴㡣㥡慡挷慡愹捡㘴ㄴ扦攸愲戶愳㈶晣攳㘸㤴㐱㤸〸搱敦攵㝢户晡て㐰昴扢〴敦ㄱ晣㤱㘰㉦〰戴㜸㌹扥㜸愹㉢㠰㄰捦昹愴昴㠲㐲㔷㠱㈴㑡㔷㌰㥥扡㡡挰戵㐸㝦㜰散户〱㍣ㅢ散㐶昸捣〵㉦慡㉥挱㡢愷摢㘸㠲ㄵ㌸㡤ㄶ㤰晤㝡愵晦㡣〳慢㡢㍢㤲㕡㔴挵㑦攰㡦敦敤摤晢㈷搴挳㑥攷ㅤ㔶搶㌸ㄹㅦ㕤㠱愶㉡扡㔷㜹㕤㙦㈷㕤慣收昷戸㘵㔹慢㜹挷㘴㤴ㅣ㌹扥〹㌵昱㑥㥡扦㙥㐱㠴㥦㄰ㅤ㌲搱㔰㄰㔴㕤㐳㔰㑢㔰㐷㔰て〰つ戹ㄳ扣ㄲ㡦㡣㔵㌴㈰㠳㑡攱挸ち搱〷ㄳつ昱㤷㌲敡㉡ㄴ㝤㈶㙡㐹扤㠹愶㔰㌴搲㥢㠹挸っ搰㜳㈹晢昰扤昸昵㝡敦㡦ㅦ搰っ㡥㑣㜴㘷㄰㜱挱㈹晦戵愹㡥摣て㌰㑣㄰ㅤ㠲摥攸扥戴㍢㈳㑦㜱㑦戹戸挵㔶愵㜳攵昰㘶㉡昶㙣㔲づ捦敡㡥捣愷㍣敦愴ㅥ㤷愷攲㐸ㄳづ㕡搸ㄱ户挶っ㠲戶㤵晥ち㜵㑡㌹搳㌱㍦戴㠰㠳㜵㙥〵㑢㤲挳〹㥥慣㍢慥捣㠹挶捥㔸㔶㜶㘷っ㜷㈹㑤敦搲㍡〲㠲戲ㄶ㑥㕦㌲㝤摥㥣挰㉦㈱扤昷㜱ㄷㄴ昷ㄸㄲ敦挹㉢愸㡦㐲㤵㡡㙥㈵攵慦㌴㍤㔳敢ㄸ戹捤㐹㙢㤶㉣㥤ㅡㄸ挵㙤㑥㉢搷ㄹ㡥愶っ摦っ㌲摢㑦户㑢㤹挲㍢搱㘴㜹〵昵戱扣ㄳ㕤㔶戶㥣㈴㐵搷㤵昵㑢㘲㈷ㄲ攵慣昹㔵㌰㤴戵收㥦㤹㡣㤲㘳攱昴ㄴ昱敦搳㔳㜸㐷摥〸㥦㄰摤㐵戱收愹愰敡㘹〴㈷ㄱ㑣㈷㤸〱〰㙢㜶㔷㌰㈵晥㈲慢㜰㈹㌴攲㄰㍤㐴戱收㤹挲慥㜶㈱㉤搶晣㉦㘸㑡捥㥡㘷㈳㔳搱㠳㉡搷㥢㝦ㅡ慢㌷晦㘸㌲㑡づ㜰搳搳挲扦㑦㥦捥㝡㠱昰ㄳ愲扢㈵扤㘹〶㔵户㄰捣㈱㘸㈵㘸〳挰㘰ㄳ㌷㡢㈵攷㈲㥤ㅢ㤲㜴慣愴ㄳ敤づㄷ扤㈳改挴㌷扤㥤㤸㡦㑣㐵㑦挶㌱ぢ扡㑣搶ㄹ愰㔹ぢ挵㉣搴搷挰散慡㉥愸捦㈴㌷㍤ㅡ㠷㥢㕥㤳昵㘷挲㑤㕢㙤㔵捦㠱摢搵㝡㔰㥦㐵敥㤷挱攳㤲ㄴ㕤㈳户㌶㐵㔷愴㥣攸㥥㌶ㄲ㉡㌹晢晥㤴挹㈸㌹摥㑤扦〵晦㍥扤㤴㜷㜴㐵㐷攷㐵㐴户っ㔴㝤㌶㐱㌷挱㌹〴换〱㈰㍡㜱㕡㔸搲搵扦㐶㈲昴ち㑡㡡攸㔶㤰㜵㈵㔹晤㙡㌷㠸㈲扦㐷搱㡣㥣ㄱ昴㈲㔳㜱㠱㉦搷㤳㠷挷敡挹㐳㈶愳昸昸㜵㠸㉢愷摣昹㍣愷㝤㕣㌳攵愶て㤸㥢搲摢〸㉡慥愲㐲晥㥣㈱㑦㄰㌲搷㔵㈱摦㙦挸ㄲ㔹㔵㕣㘹㠵㝣㥦㈱ㅦ㉤摣㕣㝢㠵㝣慦㈱捦㈲㌹挰㌵戶散㝣攳㑣〴捥愱㠵晣㥢㤹つ㈸ㄴ㠸㌲捡㔳ㄳ㜵㕥㡣攴戲㈸㘷㍦攳ㄲ㈲愹挵昹㠵㌴㝥㘳愲〷㐷㜲㜰㙡〱㍦㉢㘲㘲摢㌸慡挳㐷摥敥㌹㜱㉤㈹ㄶ戶愲慢搲㌸㌸㕥ㄵ敤捥㈰㠲ㅥ愹挶㑦ㄹ㘴昱慥㙡昲㜰㠸㔶㈲㘸㔵〹〱攱㜲㡥㌵㤴㡤ㄷ㌱㄰㔴晣昰摦㜳攰㍡㉦て昷㠴㥢㥦挷ㅥづ㉣㔶㘹㕤㠰收㘸攷㉤戹㤱㑢㥥昶慢扢愱㑤㠹㘶晣㜲捥〷㘴挶愵换慤㍦〶㉥慢ㅦ㠰㙦㉣㔱挵ㅣ㈸㐱扤㡥㠵㍢㤱㄰攰ぢ搰摦㈸敥ㄲ㑦㈴㜰㘰攱ㄸ㔰挱㡢㝤㌵㌵ㄲ㔷㝢扢愶挳㌷㝡㙦㐷㠸㉥㠵㤸敥〰㄰っ㉤㍡ㄳ㘲㕥户ㄹ昳㜲㑣㤷敥㠵㤰㜷ㄸ戲㘳扡㜴㌸㠴㝣慢㈱㍢愶㑢ㄷ㐴挸户ㄸ戲㘳扡㜴㑡㠴㝣戳㈱㡢改㠶㕣㤷㐴て㈱㕦挷〸㌶㄰㙣〴㔰昴㑣搸㜱㑤㠱昹搵つ㈸㔹㉡愶㈴ㄹ㈸愶扣㠸㌶㤱搴㤹ㄳ㤱愲ㄳ㐳㌱昹㑣挷㉢戹戲㡥户慥戳摦㔵㠹晥㌰㝦㜸慣㍡搱ㅦ户㤳敢戳㐳戹ㅦㅢ㐳㌸ㄸ敦搰改㌴㉡㘱愵晣㈸慥愰慣㔵㘷〰㐸攱㈷㌴〵㔰〴㥣〵〲〱㑦挵㤷〸攱㑡㈳〴㐷挰㕣昱㠴㝣㠵㈱㍢〲收ㅡ㈸攴换つ搹ㄱ㌰㔷㐵㈱㕦㘶挸㡥㠰戹㑥ち㜹扢㈱㡢㠰ㄵ搷㐳㡦っ㍦㠵捣㔲ㄹ㕥〴愶㈲ㄹ㝥㠲愴㑥㜴㐲㠰㑦㜱改昴捡㌰挴㌵㑦晡㜶〹㄰昴㡤慢㥤摣晦㘲㜳㝦愷㙦㕣晦㠴晣〹㐳㜶晡挶ㄵ㔱挸㝦㘹挸㑥摦戸㐶ち昹㈲㐳㜶晡挶㔵㔳挸㝦㘱挸㡥昱戸㡢愷晥㌴昲昵㜶㠲换〸㉥〷㔰㕣㐳搹㜱敢ち㤲㍣愳㙤ㄸ㜵㤴㡡攰㉡戲晥㌵㐰攱㘸扢㥡㠵㍢昳㘲攰攲敢ㄵ㠳攲晡㉡㡡扦ㄶ〸晥攵愳捥㜲愹搷㜹愸㈱づ㐹ㄱ搹昵㐰㈰㌲慥㜲搲慤㠴改㤶㈳㌲慥㝢㐲㡥ㅢ戲㈳戲㙥㤷扣搱㤰ㅤ㤱㜱㙤ㄴ敥つ㠶散㠸㙣戹㑢㡥ㄹ戲㘳づ㕣ㅥ㐵㉡㌷〱愹摦㜳攵敤㈳搷㕥㜶挶㤴㍤㥦扦㝢捦㈵㝦愵搴㝡昰㡡㘸㝣㤷昸昲ㄳ搱㉤㘰戵㙥〵㄰搱㘰〹攲ㄵ搴㍢㐰昱㡡㠶㡢慥挷搲挲㙥㕤〵㤳摡ㅤ㉣攴㡣㔶㔶挴〹敤慥愲㝡㝡㤱㉥㄰昱㜹㈰㐸て㉦㌰㕤㔹㠴㤲晡㕥㔰〳㥣㈳昷㝢摡收つて昰改换㝤戸㡦㕡㐷挰㕢摦㙦㄰改〱攷㑥㘹摤昹摥搶㍤〰㙡㠰㜳㕡昱㈳㈹捦愲攲㜹㌸㔴捤㙡ㄳ㌸ㄷ㥢攵晡ㄲ㑣㜰昳㈱㕥扢㤵攰㈹搶攴〴挳摢㤸攳㤹㤸愳攴㜸敢㜳㈴㈹昳〱攷㥤㉣晥摣ㄱ㔹ㅡ昳㤵ㅥ㔹㥣㈳晣戰㑣ㅡ愷㙦摡搸㕢ち户㠱摣㌹㔴慢晤㘶慣㤶摦㜸搲て㐲ㅣ昸挷㔶㈶㠷㐹㔲挵昰㈵昳晦㐳㐰ㄸ扣㔲㍡㠷㐹㔲㙤㜰㌹ㅥ〶挲敤慢搲㌹㑣㤲㙡愳换昱㜹㈰捥扥㉣㠷㐹㔲㜱愱愰扤攸㐷〰ㄴ搷〸㔱收㑥㠳㌰搱挰㌹㥤㐸㌵㐷㘲〳攷昲㕣㑡㜱づㄷ㐵昷㝡ㄵ晤㈸㜹㌸㝦㑡搵㡦㌱挵愹㔳慡㝥ㅣ〸晥㥤㑥㕦〲㑣㡡昷㜸㡢㝦㠹扣㥣扥愴晦㑦〰挱㍦㝡㤷挳㈴愹㌸户〹挷㤷㠱㌸ㄲ捡㘱㡥㠴㉥㜳㌹㥥〴攲㐸㈸㠷㌹ㄲ攲慣㈸㜵㝣〵㠸㈳愱ㅣ收㐸㠸㜳愰㜴㘳ㄷ㄰挵愹㑦扡昱㤴㐱㤸㘸攰㌴㤷㤳㐹〳愷户㕣㑡㜱㕡㤳㉥㉥昶㜶昱敦挸挳㌹㐴慡晥㉡㔳㥣㍡愴敡㘷っ挲㠴扡挳攵㜹㤶㔴㑥ぢ挲昳ㅣ㄰晣换愷㠱愳晥㐳㑣㙣㔵㠳敢㈲敢搶扤搳㔰㌹攵搸捡昳捦慡扤昹㤵㙦扤㝡晤昷㉦㔸㌸晡敥㡥ㅤ摦摦㝤晤㑢敦㍥㍤戰昰挵扢敥晡晢㜳㙥㝦改搵㠹搱㍢晣㑦扣搳㜳挷㐵㉤ㅢ㉦扡㌰㝡敥㈹换㉥晡昰㠶搵㉤扤ㄳㅡ㉢㉡慡慡㘶㑥晡挶㌱戳㐲㤷㕣昸愴㝡敥㐷㐷㈷㤵㡣㜴摣㈰ㄷ捥〲敥ぢ㜱挴换捣晤〲㤰扡㡡〶づ敦㐳搹㡣〰㐷挸㝥㡣㉦ち攸〰愷戴扦挷ㅤㄴ㠷ㄹ㙦愵扦挶ㄴ㠷㤴愴扥捥ㄴ㠷㡦愴㕥㘴㑡〶つ攵攲㠶㤵㐴㉥ㅣ㍣㈲㤷㙦〲㠱㕣㌸ㅡづ愵㕣㤴っ㌰㌶攳㕢戸ㄳ㉦㝥㠵㌸搰愴ㄹ摦〶愲㕦〲愸昳㌷㜰㘸ㅤ搲戶㜰㡣㡡㠰扥〳㐴㜱㍣㑡敡扢㑣㜱散㐹敡㝢㑣㜱㥣㐹敡㘵愶㘴㜴愱搹㠵愲攴㈸㤳㍥晣㈳㄰㠸㤲挳收㤰㌶㕦㐶㈲㥢昱㑦戸㤳㝢㠵㌸㈲愵ㄹ摦㤷㘶㈸ㄹ㡢攴晡㠱㤷㡢㘳㔲戸㝥〸㐴晦㌳㔹晤㡡㘳㐳㠶晦㉣㌳晣㍢㔱づ挷㈶㤴㤸ㅡ敢昰摡㡥ㄲ㤳㉢愱㡡改㤵㔰挵〴㑢愸㌴㍡戹攱挹㠵㌷っ㝤ぢㄹ㙣㕥㕤愵愲㐵〸捦っ挳ㄳ㘲㌵㍦〱㔵搱㑥㈴敢愴挲攲㑡昴㔹㜲㌷搱㙢〹㔵昴㕢㐲ㄵ㍤㤷㔰愹㔹戹攱搴挲ㅢ㠶㕣つ㈸ち㕤㌸愶ㄴ㜱戸搲㔷ㄴ戸㜰㑣昶昶攷㔵㔰ㄵ搵㈰㔹㈷ㄴㄶ㔶散慤㑣扥扢挹㐶㕥㐹㡤㌰㈵㈴戶㜴て㔳㐰攴㈳㔹愴㡥㝡愸㈱戲㠸搶㕦〳㠲㤸ㅣ㌳㈵晤扡愴〳㈴㡦昳㡡㔰㝥ㄳ晤晦挲摤昹〵愴挱搸㤴搲㜹㡣㐹㐵㘹㔱㔴晡㤷㌹㡥㍣㈶ㅣ㉣昰㈰㌳摦〰㔰捣㤴搴㝦㌰㈵㈴慡收㍦㤱愲㥢挲㡦㤲㉣㔲摦昴㔰㐳㘴ㄱ〵扤〵㐴晦㡡攰扦〰㠲㈱㜲㐹挶摢愴晤㥡攰㌷捣〸㤰戱昸搷ㄳ㍤㉥慢昸愴昴〲改㌰攰昷㜲昸摥㑣㕤挲㝢㤲㌲㈰ㅥ㙡愹〷㍢㤱愵ㅡぢ㔸㠳づ㠹戰挱㐱㜳慥㙣㡤挹愲敦晢㝥晤㔸㔵㠵㥥昱㠳ㄶ㥥㌸扥㉦敢昸戱晢挷攵㌸戱搶㙦㈱愰㡡㥥扥ㅥ晤㍢捡㡢㌷㔱ㅥ㔴搲㡡㠲愶㈰慤㜷挸㝣㉥㤸㝦㥦㘷捥愳づ㌳ㄵ㈲捣晦捤ㄲ㙢㍢搶㉣㕢戲㔶晦㈱捦㥦㐷ㅤ㝥㙡㑣搴挹㤶攸昷昲㡣㜹搴㘱愴㔶㠵㤱慤搰㝢昳㡣㜹搴㘱愴收㠵㤱㉤搰ち昶㘴晡㤵㐷㠵戱㠱㕤收昴㤰㍢攷搴挰捥ㄴ㔲搸摣㐲ち摢㔵㐸㘱〳ち㈹扣㔳〱愵收㝦〰扤ㄲ㔶㐳</t>
  </si>
  <si>
    <t>CB_Block_7.4.0.0:1</t>
  </si>
  <si>
    <t>CB_Block_11.1.1000.0:1</t>
  </si>
  <si>
    <t>㜸〱攵㔸㕤㙣ㅣ㔷ㄵ摥搹㥦搹㥤戱㥤㙣㠰ㄴ㐴㤱攲㠲ㄳ㌵㑤搸敥摡扢昱㙥㠸㘹敤戵攳㙣ㅣ晦挴㜶㔲㑡〵㤳搹搹㙢㝢攳㥤㕤㜷㘶搶戲㔳户〹㈵㡤㤳昲ㄳ㠲㐸㑡搵愴挲㄰㉡㠴㈰挹㐳㡢㈱㙤挸㉢ㄲ〸㜸攱戱㔰㐱㙣㈷ㄲ攵攷㈱ㄲて㐸攵㝣㜷㘷搶㙢㝢敤搰挸㡡㠴ㄸ㘹捦㥥㝢捥㤹㜳捦㍤㝦昷捥㜵〹㉥㤷敢〳㝡昰㡦挷ぢ攴㔳〳㤳愶挵昴㔰戲㤰换㌱捤捡ㄶ昲㘶愸搵㌰搴挹〳㔹搳昲㤰㠰愸㘴㠹㙦晡ㄴ㌳㝢㡣〵㤴㜱㘶㤸㈴攴㜳戹〲〱挹㑤㝣挸攰ㄷ㜴〶ㄲ㐶㤲ㄷ㠰愴㕣戵㈲㠱挱㘴㕢㙦晡㈸改ㅦ戰ち〶摢㔹㝦戸愴愵㈵ㄲ〹㐵㐲搱㐸㌸ㅣち敦慣㑦ㄶ㜳㔶搱㘰㉤㜹㔶戴っ㌵户戳扥慦㤸捥㘵戵㉥㌶㌹㔸ㄸ㘵昹ㄶ㤶づ㌷愵搵㘸㍣ㄲ㡤挵㠶ㄲ㠹㜸慤㥦㌴昷昴㈶摢㐲㍤捣㕡㈷㥤㍥ㄸㅦ㘹㘷㕡ㄶ慢㘴捣挸收㠷㐳㌴挳ㄲ晢㐳扤㘳㔶愸㜷愰㥦㍤㕢捣ㅡ㑣㘷㜹ぢ㤶搴㉡㝤〶ㅢ㘲〶换㙢捣摣愰㜴㑣㘸㉣㤷㘴戹㕣㍦ㅢ㌲㙢㤴㑥愳㔰ㅣ㑢攵㌳㙣挲慢ㅣ㔶㡤㠰搲㔹捣㘶扡搵戱㍡晤㤰挹晡搵晣㌰敢㔱㜵收搳㐱㜶㝢㕤㕥㡦换㜳㑦㌳㤲㙤捤愱㈵搳挰搵㠱晡㘵搶挳㐱㘴㜰ㄷ㌳昲㉣ㄷ㈲愳㘱㙣戵戰敦㔳捤ㄱ㑢㑤攷㤸㔰㘳㈷〵㡣㠱㑥㔹ち㄰挴㈳㐹〰㌲〱挱㝢㤷㜲愹㔲戲㠶愸㙥㐵㜵㉢㘹户愲戹㤵㡣㕢㘱㙥㘵挸慤っ扢㤵ㄱ户㤲㜵㉢㐷摤捡㈸挹㌸㑦挰敦㜷摢捦换㙦㕣晡㜵昱收㡢敤扦㍣昷ㅢ昹攴扢㤹㤰て改昳昸戲㠵慣ㄲ㠶㔲㘲㘵挷搹晦㑥㄰挸攴晢〹㐲慤敤㌹愹㡥㄰㘹〳〱㐱昸㈷〵〱㠱㜸㜱㝦攰搰㡤㍦㡥昷㝥昵搱挷搴昹㠶㉦扤㉥愰昶㤰捣戲ㄴ㈴㠸㐷摡〴昰ㄱ〲㠲昰扥晤㕡㝥昳㌳㝦㝥㘸昴㔸敡挴挵摦戳㙢摢㘶㝥敡㐳愰㍦㝣攲愱昶㈵㥥扢㔴慤愶㑦摦㕢㌰㑣㡦㘷捤㈴㕢㤳㠹愴㤳㍥〶戰㤹㠰て㐹㜷捦戴㝥㠸㠴〴㔵㐸晢㜵捡昶敥㘱挳愷㤷㉡慡㥤㤹㥡愴㔳捤昱敡ㄳ〹换ㄵ㔹慤㥥㉣攴㉤㌶㘱戵慢㤶敡搷晢㔴㉡㕢㙢〳扤㐸㜲㍢㙣〵戵捥㄰㝡捡〳愸ぢ㍡ㅣ㐷㙢摤㈲㠱㤴㝦搴ㄹ㔵捣㔱搶㕤㥡㑡攲昳㐰㜱〹㠳搶㍡㑥㜳㔴捡昶㠸昴〵㌹㕡愱慣㠶ㄳ㑡㥡搰挷愹㤱㝢扣昶㕦㘹㈰㡡㥦㔹㔶㍤㑢摢〰㔹㐸㉥㐲ㄲ〶挴㌵㈳搱㔰㑤㡤㤶㍥㘴㘵㜳㘶㠸捣攰㝤つ㝡ㅥ昴㝣敢㘵㌷㙣㉦㍤晦晡挰昹㤷㐵㈴㔳㜰㐹㡢摦摤戸㕢晣㌸〴愸㜲㙣㐱㑡捦㑦㄰㐱㤶㈵㠸㑢攰慥㘴慥挵昳愲㤱慥改㝥㔸㈷ㅦ㈸愸㤹扤慡㐶㕢愷摦摥㌸〳挹㠲㍥㐶㌹㙢〴搱戴㤳㠵っ敢㌳ち攳搹っ㌳〲㈰っ搰㔶敤㐵㈵㡡㍣搹㑤㑡て㡦换攷慢〹㔴㥢㉢攵攸㙡愸㜲ㄴ㐸慤搰晦搷㠳昱㈷戸㔵㌲摦攷户㘰攵昵〴〴㜴㈷㜴て改ㄱ㠰㑦ㄳ昰愱㑦慤㕤户搴〹晦㑦敢搶敢ㄴ散㤲扡摤㕥慤摣捡㥢㜷㜹慢摢㕢捣㈳〶㍢晥㍢改挱挹㌱㘶㐲晥㐱搷攸㠳㥥㙦㍤㝢㠲散㝢㤷㡡昹挳㜸ㄸ挷㘹晦㌸㜶ㄷ㐵㜱〵攰㙦㙣㡢戲搸㐰戰愶㜷愰ㅣ扣㤵㡤㘲ㅢ攴㘴〹㠲慢㌰搷攲〹㌸〹愰㤳愰㌴㜱〸㤳㑢愵昹㔹愸ぢㄱ㄰㜰〲攰愵昹㌸㐸㘱㤰昸㔹㠰㤰搲㔳搹晡㈲㐴慡㕢搲晡㔶摡搴㐴㌲㘴㌰㐴㔷㘱慥挵ㄳ㜰〶㜱っ㠶㈱戶挱扢愱敥㜳〴〴㙣晤㡥〰摣㙡ぢ散㠱㐰ぢ〴㜰㉣愸㈲昰㜹〸㍣〱〱摥㤸〹㠱㑦戰㝣㔹收㉢㝥㤲㔰愹㤵㐰㄰㡤ぢ慡〳㜰㡣㉢㔸㑦〰㐳愹つ挸㈳〴慡愸㑦㐲愰ㅤ〲㘸㙦㔵〴㍡㈰戰ㄷ〲㍣愴㠴㘰㝥㄰散昹㍢㈱戰㡦㐰㄰搱愹㤸㥦挷〹捣ㄴ攸㠸㔳ㄵ昵晢㈱搰〵〱挴戰㡡挰〱〸㜴㐳㠰㐷㠸㄰捣て慡㍤㝦て〴㝡〹〴攱散㡡昹戹摢挱散〳ㄳ㡥〶㔳㍣㐸㘰㙢戲㉤搹慦挴愲㤱收㘸㈶ㅡ㐹っ挵戴㘸㐴ㅢ㔲搵愶㐴㤸㌵㌷㌵㙡㉣慡挵㠶㘲㐱ㅥㄷㄲ㤷晡〹〴ㄱ〹㘸㤰〶㌰攲㈱挱㠸昳㥥㈴っ挷㔳昱㄰㠱㑤挹㌶愵㔴ㅡ愹っ㥤挱戲搶愴㜸㤸挸ㅢ㐰ㅥ戳〶攸ㅢぢㅦ㔴攲㔳㐴慢㉢搱㕡㌳攳〳㤶㙡㠹㕦㈰㤲㕦改㜸㤶戶扥㌱昱改㐵㍥㝤ㄲ攵㡡ㄹㄶ㙣㈵ㄲ愶㤱扥㐸㈰㄰㠰㌵戲昸っ挱愳捦㑤昵ㄷち搶搴㥤敦㥦㥣㝦敢㙢㔳㜷㘶㝥戱昰摡㤵㍢搳㘷攷扥㝥㘱攱捡捣挲户㑥摤㥥昹搱愳挹㤱散㜸㘱㐲改敤敦㔴づ昶㜵㉢摤㙡㕥ㅤ㘶晤㘳搶昶挶㔰㌸㌴㤱㌳㈷愶㠸㕣㝦晢捡捣摣改㙦㑦捤扤晤戳摢㔷慦㉥㝣㜳㍡搴摤搱摡昳㝣晤㥥㤶㝡晡愴摤搵ㅣ愵㔹晤挸㈸敥ぢ戴〳㑦攵ㄷ㤳㜰㤹㕡っ㑥敦㤳㕦㤱㙥晦敡摦㕢扡慥散扢㝥㔹㝦㙣捦㕤攱〷㌶挳㜵敢挶昱㘳㤷㕦㑤扤昹户扦扦昷㝥挳挹敥㈰㔲㤰㐷收换㠴㤴㈲ㄳ㡥㈷ㄲ㙡㍣ㅣ㘷敡㉥㉤摡搸㥣㔱㔹㍣㤶〸挷搲㠹㔸愳搶ㄴ㡦愸㐱㥥戱㈴㉥㈹〴㠲挸㔱ㅥ㤹㈳ㄸ昱㘴㈵愴挴㐳㝡昲挸愴〹愹ㄲㄹ㡤挸换㈳㤳㈱摡戲挸㌰㈲㤵㈳㌳戴挸㜷㈲㠳〲攰㤱ㄹ㈶愴㔴㠰攲〸愱摥㙥愶收挵㉣㘱摡扡㠷㘸攱㝢摦㤹㍢㝢㙥晥晣改㜲㤴㄰ㅢ㔴摢㉡戱戹㘰㠷攰户㕢慥㙤㜷㕦戸搸昹昳㑦㑥㥦晦㠳昷戵㜷㠴昳慢挵〶攵挹㘳㤳㈳愴ㄴ㥢㐴愴愹㌹愱㘹㉣慥㐵挲搱㑣㡣㈵㔸㈴ㅥ㔷ㄳ搱㕤捤㡤昱㈱ㄶ㡥〵㜹㌵㤳戸愴ㄳ〸愲㔲㜹㙣昲ㄸ昱㐲㉥昳㔰扡摣㘹㠸㡤㠴㐸㐸㜰扤〴㘷㑢㜰㜲㄰㜵捤㈵㡡㠴㤴摣㉡㡢攳㠴㥢敢敥捤㕢搷㉦摦㝡晢扢ぢ敦㕣扦昳敡散摣搵㔳㜳搷摦㔸㤲昹戱收㐶㜸ㄷ扤㘴ㄵ敦㥥戱㥤㘸晣攵㤵慤扦晢搳㥢㥤㤷愶㝦戲㉤昵㡦㝤慦ぢ愷㔷昱慥て慤㈳扣散挰戳攲㑡㘰昹㤵㠸㐸㉦㙤搶㔳㈶㕤挲搰㤵搳㘰愱戵㝣搵戲㠹ㅦ㡤㠹扥挳昹㙥摤扡㐸㘹㑤㥢㠵㕣搱㘲捥㙢扤㐶昹㍤晡㑡愳ㅤ㥥扦㐷㕦戹㥢ㄷ㐷ㄵ摦㘷て㉦㔲㔳㜹㤳ㄹㄶ换㌸ㅡ㑤晡昸昶扡㍤㐲散㕥㉢愱收㐷㜷㑣昶㤷愴㜳㡦㠴攵㍣㕣攵㤸摥㤶戵昸愵ㅤ昸㠲㠴愶㉤ㅥ㈳㈰戵㌴戴㌶搰敤㕡㈴散㝢㠹摣㝡㝦㜳㈲ㅦㄷ㡦㌵㤸〱㡦㉣㑤ㄱㄴ搰摤愱ㅡ愴摡攷〹搰㘷㘶㝢㐱㔷戳昹昵扡㤰㐳昳㕥㝥ち攳㘱㉦㑤㔳扥㤹㜳㜶てㄴ㐰慤摥慢愵〷つ挶敦搴〲㝣㐰㐷攰㍡晤愹㠲㌱㥡㉥ㄴ㐶昱摤扤㠱㡦捣ㄱ挶㉣㕣㜳搵攸愵㑤〸戸㈰〸㥥㈵㝤扡戲㘷㘳㤱攲ぢ〴㌶捥㥦㌹㌱㝦昱捣摣散て㙦摤戸戸㜰敤愶㜸㥣㠸ㅥ扡㕦ㄳ㑦㄰搲㝣㥦扢㡡㜰摣捥晦户㡥㜴㘸戳㌷敦戶摤㝣㙦攸攵搹㑢戳㍦ㄶ㕥戰ㄹ换敦捡〴㜴㜵ㄴ㠷㈰㘱㑦㄰㑦ㄲ㜰〲ㅦ㙥ㄶ㥥愳搷㥣〸挹搲㈹挸ㅤ㈱攰㤰〴戴㘰昸㔸㥣㈶戰㘲㑤愷㠹攸㈱捦㠸㘷〸㘹慣扥愶晤㑦㜷敤慦戲㑦昲㑤㔲ㄸ㕦㙤㌹㐵㥢戱攲攲ち㡤戰戴ㅣ戴㔱昱ㅢ〴捡换㐹〸挶㤲攵㥣㈵愶㠰㕥㔹㕥づ㕡ㅦ㤶㈳㘱㌹攲㌹〲〸㠹〴昳〵㝤㌵㕢㜲㌶㘳昹㙤㤸ㄷ㌹扥㔶扤㜹㠸敦搷ㄵㄵㄷ收〱㕤挹戱晣戰㌵㔲扥㈴昷愳ぢ〷愴昳㈴攴愶ㅦㅥ〱〱㠰㔶改〲㠱㌲ㄵ敢攰搴㔷㉡愸ㅢ昱㈲慡㉦㐰㍦搷㐶扣戰㌸㠲㘰㜹㔴昳ㅦ㐴搲昸晤</t>
  </si>
  <si>
    <t>㜸〱敤扤㜷㝣㔴挵晡㍦㥥㐹㔹㜲㤶㤲㔵㄰挵㠲〱㐱㔱㌰愶㐲愲㘲攸㠲搲〴㐴戱㠵㑤戲ぢ搱ㄴ㑣〲㠲ㄵㄵㄱ扣㉡㔶㙣㌴挱〲搷㠲〵㔱㄰㌵㈰㜶慦㕤扣㜶慦㤷慡㕥㐵㉣搷㙢晤扤摦捦㤹搹㍤㝢捥搹㠰㝥攴昵昳㡦敦㤲㝤㤸㜹摡捣㜹㍦搳捥㤹搹摤ㄴ㤵㤲㤲昲ㅢ㕥晣㥦慦㜴㈶昶ㅦ㍤慤愱㌱㔲㤳搳扦慥扡㍡㔲搱㔸㔵㔷摢㤰搳户扥㍥㍣㙤㘸㔵㐳㘳ㅡㄴ〲㘵㔵㤰㌷㘴㤴㌵㔴㥤ㅢ挹㉣㥢ㄲ愹㙦㠰㔲㐶㑡㑡㘶愶㤵ち昹㍥晡ㅤ㌲ㄹ㡢㔶㔶㍡〹戴㔲慣〰㐹ぢ㤲㑣ㄲ㡢㈴㐸搲㤲愴ㄵ㐹㙢㤲㌶㈴㔹㈴㈱㤲㍤㐸昶㈴㘹㑢搲㡥㘴㉦㤲昶㈴㝢㤳戰㘸慢〳挹扥㈰慤昶〳ㄹ搳扦摦㠸昲㌳㜱㈱愳ㅢ敢敡㈳㍤戲挷摡搵敤㥤㤷㤷㤳㤷㔳㤸㤷㥢㥢㤳摢㈳扢晦攴敡挶挹昵㤱摥戵㤱挹㡤昵攱敡ㅥ搹㈳㈷㤷㔷㔷㔵ㅣㅦ㤹㌶愶敥慣㐸㙤敦㐸㜹㙥㐱㜹戸戰㌸慦戰愸㈸㕡㔲㔲摣㙡㝦㜸ㅥ摥扦摦挸晡㐸戴攱捦昲㜹〰㝤㡥攸摦㉦㘷㜸愴昱捦昲搹ㄱ㍥攱㜲㐰㕤㑤戸慡昶㑦㜲㥡挱㜰ㄶつ㠸㔴㔴㌱敥㤱㐸㝤㔵敤㠴ㅣ㔴㍢〱㘸攴㝡攵昴㙤㘸㤸㕣㌳㠹㑤愸㝦愴扡㝡㔴㈴㉡昱慥ㄹ搰搰㌸㌲㕣㕦搳搰慡㠶昸㐵敡㈳戵ㄵ㤱㠶㌶㌵〳愷㔶㐴慡戵㘲㐳㘶捤搸㜰晤昰㜰㑤㈴㥤㠹慣ㅡ㍢㠶㐳㉡㈳戵㡤㔵㡤搳㕡搷㥣搸㄰ㄹㄵ慥㥤㄰愱㑡㐶捤戱㤳慢㉡㔵㝡㍡晥㔲搲づ昱慢㤹〴ち昵愹改㍦㌱㕣摦㈸㌹㠶㌰捦㑦搷搱㕣攴㉡ㄲ敡挵㈶㤵敤戲㘲捣㐶㔷搵ㅣㅦ愹慦㡤㔴戳㄰㐶戲扢㑢㐹〰戲攳㄰㐳捡㕣づ愳愴㕡敡㝥挷㙢㘱㈹㠱〳㐱づㅣ㕥㔷㕦㠳〶㌹㉣ㄲ慥敤㥤㥢㔳㤰㥢㤷摦㘳㜴㘳攵㠰挸ㄴ攴㜲㡢㡡慤㙣㈸㔹㥤愸摥ㄹ愴晤挶挷㤷㙣㔹㜴昱愶㍢慥摡㜲挳搲㉤㔷㕦㝥昸愶晢ㄷ㙣扢攵㌲敢㈰㙡㜵〱㔱改敦愳扦㍢㡢㘲㥦㑢㉤ぢ愷㤶㤵愷㤶㔵愴㤶㔵愶㤶㐵㔲换愲愹㘵ㄳ㔲换㈶愶㤶㔵愵㤶㥤㤹㕡㜶ㄶ㜴捣㉢戳㐵㡢㔴晤晡攱㠰㤷㑥ㅢ扥昴攵攱㉢㥥㕡㜵㔶昸愸摢㔳㌳搸挵ぢ晣慥摢つ改㈰㜴挵㡡㜰㐳愳㡥㌶挷㠲㍦户㌱散扣㉤っ慡慦搸晤㙤〱㠵晣㈹㙤挱㍡ㄸ〸㔹㠷㠰〴扡㠱㜴摢昲昰攳㕢ㅥ㕦戸昹㤱扦㙤㕤㝥攳㤶ㅢㄶ㙥㕣㝤㌷㠳扤昵晥㈷户摥㝦晢戶㥢㔷㙥扥晦㤱㙤㡢㘷㐰㙣ㅤ㑡扢挳㐰㤴㝡ㅢ㠱㘷昰㙦晤㜶㝡晡㔷㔷㜶ㅤ㌴㘳挲〹㤷㉥改㜲晡㈴挵㌱㔹〶攷ㅥ㔴㍥ㅣ㈴㤰〳搲㙤搳㥣㙢㌷㍤㜶改愶㙢慥摥戲㘶昵戶㕢ㅥ摤戴㝣收愶搵㜷昹ㄵ㜲〴敤㜲㐱㤴㝡㔵ㄷ㌲敡㤹愳㝢敤攸㜱敡搰㉢㉥挹㍤㜳攲扤㍤户㉡㡥昹㔲㐸㍥㤵ぢ㐰〲㠵㈰㥤户慣㤹㡢〶摢散㌵ㄴ搱愲㈷㠸㔲㉦㘸昷㙤ㅥ㕥搴㙥捤㌵ㅦつ㤹㝤㔲敤搶㍢ㅦ㌹攰㔶挵ㄶ㈴敥㡢愹㕣〲ㄲ㌸ㄲ㈴挹㌵搸挰㈵〰㜵ㄴ敤㡥〶㔱敡㘹㕤挸㉦敢㉦㝤改搹㐷晢ㅥ㍦愷挷攷て㥥㝣挵㌳换ㄴ㐷㉦㈹攴ㄸ㉡㤷㠲〴晡㠰㈴㠹㠶㝤㘵〹㠵昴愵㕤㍦㄰愵㥥搰㠵慣搸昸捥㌷㘷捣扦㘰挰慡㍢㤷㉣挹昸戰搳换㡡戳愱捣戲〳㤰攸攱散晥昹㌹㜹昹〵昱摥㥦㡦㕣慥攳㤵㙦つ愴晢㐱㈰㠱㘳㐱搲㠷攴ㄵ攵㔹㠳挹ㅢ〲愲搴㑡㕤攴㥡攵敦㝤㌱攸戲㡣攳愷摦㜸挹㜳ぢ㙡慦慣㔶㥣㝢攵扡㡥愷昲㔰㤰挰㌰㤰捥㕢ㄶ摤㠰㌶㄰㡦㡤て㙣挳㘹㌱〲㐴愹〷戴晢捦㠷愴搷㤶㍥㍣㘱挴慤搳㘶慦扡攴挱㠷昶㔲ㅣ㘱攴㡡㑥㐰攲〰攷ㄵㄵ收攴攷挵㉦愸戰愰搸ㅡ㐵㝦愳㐱〲㘳㐰㍡㙣㕡㌳ㅤ㌵搸戸㝡昵愶㙢㙦摥㝣挵昴慤㤷㍥㘱㐶戴ㄳ愹㌸ㄶ㐴愹㘵扡攰㔵搷㜷扤㘸慦㤹㠷ㅥ扦戴晦搶摢㜲晦扢戸扢攲㑡㐲ち㍥ㄹ㠹㡥捥㠲㕤㔰ㄶㄴㄴ㕡攳攸昰ㄴ㤰挰愹㈰〰慦戸㤷㜵ㅡ㜹愷㠳㈸戵㔸ㄷ昲㥦捥㑦㍤㥦摤扤㜸攸晣敦㡡づ㘹㝦摣㙢㥢ㄴ㔷㉡〲㕥ㄹ㤵挷㠳〴挲㈰㐹㕡㥥㑦愳㈸愷㕤〵㠸㔲昳㜴㈱户㕥㍢㝢㔶捡㘹㘷っ㕣㜶摢㐱ぢ〷ㅣ㌱改㈷挵㤵㤰ㄴㄲ愱㜲ㄴ㈴㌰〱挴ㄳ㈱㥦ㄱ㘰㈲㉤慡㐰㤴㥡慢摤户㔹㌷扦㉣晣㝥摦愱㑢ㅦ㝦愷㝡摣攷㥤㍥㔲㕣㘳〹㔰ㅣ攸㕤㐰ㄵ㍡㘷ㅣ〲㔵㑤㠷㌵㈰㠱㕡㤰昴㠱〴慡㡥扣㐹㈰㑡捤搱㠵㐴晦㍢昲昹搵ㄳ㍥ㅢ㌰敢愹捦扦戸㘳搶て〱挵㌵㥣ㄴ㔲㡦㠴㝢㕥敢㔹ㄴ㙦〷戹〵㍤㡢慣〶㝡㙣〴〹㑣愶㝡挲㠰攷ㅣ㡥戶捤㥢扥昹挱㑢慣㈹㔴㍦〷㐴愹㔹扡〲㤷昵摦敦扤㥣㜷㔶つ㥥昳昸㠶㥦昷晥㙥晦㌳ㄵ搷㡦〲攲㌴㉡㥦ぢㄲ㌸て愴㝢㔲摦㍥挱㍡㥦愶ㄷ㠰㈸㜵㠹㉥攷摢㐳㠲㙢慦扦攱㤵ㄱ换〶㝥戸㘳攰昴㡢ㅥ㔴㕣愲捡㠵㕥㠴㐴〲㥡㘸敦扤ㅣ昳㜷捦㠲㈲㙢㍡㜴慣㡢㐱〲㤷㠰散㥦㔰㤷搸挰慥㉦昲㔲敡捥〰㔱敡㍣㕤昸ㄱ㌷〶㈶㝥搰戱昳愰㐷ㄷ昵昹㌹昳晥搷ㅦ㔲㕣ㅡ㑢攱㌳㤱㜰愱㥣㥦㕦攸㠴ㄹ慢㠷换改㜱ㄶ㐸㘰㌶㠸㘷昵愰换扤㠲㕡㝦〳㔱慡㔱㤷㝢昲㜷㝤㡥㌸愹挷㠷挳㔷搶㝥昴挲㍦摥摡户㐸㜱㌵㉥攵㕥㠵㐴㐲戹㠵㌹㐵捥㘱慢㄰㌹敢㙡㝡㥣〳ㄲ戸〶愴扤㝢㈲搳慢㤶㙢愹㜵ㅤ㠸㔲㌵扡摣ぢ㕦㙦晦晤㝦㥥㍣㘵挸敡㌶〷戵扤㜳捡晢摤ㄴ㙦〰愴摣ㅢ㤰㐸〰㍢ㅦ慢㝢〷搸㙣扡㌷搲攱㕣㤰挰㑤㈰敤摤㜳㡦扥摣㥢愹㜵ぢ㠸㔲㔱㕤散搹戹㔷ㅤ昹摡搹户ㅥ㜷捤㔱ㅦ扤晢㜵昱㐵㌳㔵㝢㠸愵搸摢㤰㐸㈸戶㈰愷挸ㄹ㘳づ㙡昳攸㜰㍥㐸㘰〱㐸挲愰戶昵㡡㑢㌸愸改㤲ㄷ㔲㜱ㄱ㠸㔲㘵扡攴挸摣㜱㔵㉢慡ㅦ敥㍦晤㠸搱㡢〶捥て㕣愷㜸㥦㈳慤㜸㌱㤵㤷㠰〴敥〰昱っ〵㍥㡤昷㑥㕡摣〵愲搴㌸敤扥愶慥敥㥥攲摣㠷〶㕦摣慦愴摦挸㤷愳㉢ㄵ敦愰挴晤㔲㉡㉦〳〹晣ㅤ㈴㜹㈷昱ㄹ㜲敥愱改扤㈰㑡㡤搶攵㔴㑦㝥㘹敡㤹昷㔴て㥡戳慤敤㐹㝢㝣㝥晥敤慡〳挴〲攰晤㐸㈴戴㤷摣㥣㍣㡣〰㡥攱愰戰挸㕡㑥㡦て㠰〴ㅥ〴攱攰㥣㘷㍤㐴摥挳㈰㑡つ搵愵慣扥㜶挳愲散昶搷昵扤晥㠲攲つ㙤攷ㅤ搳㔹昱㉥㔰㑡㜹〴㠹㠴㌰愱㤴㤲ㄲ㐷㈱㐵㍤慤㤵㜴昸㈸㐸攰㌱㄰ㄴ㔲㔲㘸慤㈲㙦㌵㠸㔲〳㜵㈱ㅤ㕢㉣戸戱搵㠴捥挷慤㥥㜱搵愸搴㉢㠶㍤搰㙡つ挴㈷攸挵晢㠰晡昰㌹戸ㅤ㡡摦㘹攵攷㘰㥤扥㉢户㤸戸挳㡣ㄶ㐵㝢㐵昳昲㉡㡢㜲挳〵攱㡣㙣戸摤搵㝢ㄹ㡥慤慤愲㈷㔵搵㔶搶㥤㘳摦摣昴ぢ㌷㐴攲敢摢敥㕡搶慦㙥㜲㙤㘵挳㝥晥挲搱㡤攱挶挸扥㙥㔹摣㠹挷㙣㌴㙥晤㈲つ㔲㕥㐷户搹搸㜰昵攴㐸摦愹㔵戶昸〰㤷ㄸ㌷㝥㜵攵挹愵㠳敡㈳㘷挷愴㥥ㅡ昵挵㐳㠹㈹攲㝢㝦㤷摢愸㉤戲敢㤵摤㝦㘲㕤㐳愴㔶慡搷扤㘶㘴㔵挵㔹㤱晡搱ㄱ㍥搲㠸㔴捡愵敥㐵㤱扥晢散㍥愲ㄶㄷ㡡晢挹捡捥㑥㙥㜴攰搴挶㐸㙤㘵愴ㄲ昵㥤ㄴ愹㙦㥣㌶㈶㕣㕥ㅤ㘹㥦愰㘲㤷〹㐱㠷〴昶愰扡㡡挹つ晤敢㙡ㅢ敢敢慡ㄳ㈵㝤㉢愷㠴㜱挷㕢㌹慣慥㌲㠲ㅢ搶㜴扥㔲㔴㑡㕡㥡㔲㈹㠷昹摤㍤搱㙦㐳㡥〴挲ㄹ㘲挴㝣㥦挴㘶㤷㌳ち㔷㠷慢愸㡥戰㑤愶㜶搹㠹㌳昱扢㍦㌴て㑤慥攸戸㈶㍥晦愱㜶户攴摡㔲挷㔸攴㜶慦㜲㙡㙡㕢㝤昵〳愷攰愹挰攰㜰㙤㘵㜵愴扥搹愷㔷㡡㌵戲㥥〰挹攸㠷摥㥣ㄴ㍤づ㠰㙡慡㥡㤶㜱㑥㔵㘵攳挴挰挴㐸搵㠴㠹㕣㡢攰〹㔷㘶收ㅡ㈶摣㉦敢㈹㜰慣㈶㤲戵㈰挱㘰㑡㘰ㅤ晥㑦〹〴慤愷敤㝣㐶㈷晣晦晢㥦㌷愴挲捡㤲攷ㅢ㜸ㄸ搵㤰㔱㠳㍢攷㠶戴㌴扦慢ㅣㅣ㙥㤸搸挸收搹慣㜰㍦晡㕢㑦昲っ㐸挶㐱㈰㍢㝤㥣㤱〵愵㜴㍥戵㘹㕤㌳㈰ㄲつ攳㔹㤹昴㙥ㄵ捥愸戱ㅦ扦っ㠸㌴㔴㔸㝣㑥㌳〴㝤㘵㙡〰㈹㜴晥㔶㌵㙣晤㤱愹㡤〳挲㡤攱ㄶ㌵㜸攲㠳㈸㔹㔰敡㉥㔶㜶㡡㤶慤㠵㘷慣㠳㍡〷て㈱㐹㍡扣戴ㄴ㠶敤〹ㅤ〷晤㈵㈵㑤搳收㉦〲㜵㍦〰ㄷㄱ㜰㌷昴挴㈷㌷㜸愰㔴㜹㙣愴㜶捣戴㐹㤱〶慡㘷〶㥡㠵搲摤扤攸㙣㐴㐵昹㠹㡤㔵搵つ㌹愸改戱昵㜵㤳㈷晤㤹㝥攸换㝡ㄶ挴扣㌲㑡搰㡡㜷晤㥡〰㔷㑡㡢㈹㡣㑤㔹㔹㑡㈶扤㤱㘳㜵㈶㘱㙢㠵戳摦昰㥦扣慣ㄷ昱㕦戰㌹㔹㐶ㄷ㘸晣㥥愷㕣ㄹ搰㙦㔵〳㠴挶搴㐷攴戹㕤愶㘴㠰㜶敢㥡㤳敡敡捦㉡慦慢㍢㡢敤愹㡤攴ㅡ㈶㐶㈲㡤㝣ㄶ搶㔲㍦晢㤳㘷㝣㑡愵愵㈵㍣扤㜲㍣㌴攳㔳戴挰㉢㈰㔹㥢㘷㑦摦㍣㙦昶愶㐷敦摣昸挴扣㉤て㍣ㄵ㜸ㄵ捣㌴㍣㤷ぢ扣㠶挴㈱㕢敥㥡戳改昱搵㕢㙥㜹㜲搳挲搵㠷㙦扢㝤搵㤶摢敥摦㜶昹㥣㑤㔷捥摤㜲晦敤㕢慥㤹戹昵昶愵㌹㔳慢ㅢ愶慡㈳〰〷ㅦ㤸㥣昰捣㑤扤㔷晣戰捦㠸愵捦㔷戵㕥戰昹挳㜱㉡㐷ぢ㍣捦扦づ愶晢攴愳㘳挲㈳㈷㉥㤸ㄳ愶散㔶搱㐱㔵搵㡤㤱㝡ㄹ㤵戳愲昸捦㝥挰㉡昹搶㥣㠹敡挳ㄵ昶愳换㜶搱晥㤸㡣昰㐴户㜱㕡㝣㝡昶㑣㠶昶㕣昱晦愶晣扦摣㤴㉦ㄳ㝥挲戴摦捣㤴㡡㐶攳㥡昴㥢㔷㜶㌴㈲捥㜶扥ㅤ㔴㥡㔴づ㍣㈷㌶㌲敡扢㐷ㄳ㜹㙣ㅤ搳㜷㌶㐲㙡攷㌶摦搸㝤ㅡ㈹㡣㤲㑥扢㥣㔹晦摦愲挵扤攵㘶㉦㕡摥〴㌶搶㕢㈴㙦㤳㙣㈰㜹〷㐴㜵挳㘰挴挵捣扥ㄸ换换挱戸ち昷㍢捦换慡攱㕤敡扣㐷昲㍥〸㤶㈴㌲挸户〸㕡ㅦ㈲ㅢ昸〸愴㤵晤㤴㜸换摦㙦摡㌴㘷㐹㌰㐵ㅤ〲㕥㈷扣慤㡦㐹㍥〱㘹昵㉦㤰攱㠳㈳搵㔸晤晥㔹ㅢ㕤ㄹ㠷挲㘷昳昳㌵㥡㈶㥦愲戴慦ㄹ㍤慤戶㘲㘲㝤㕤㉤㜶ㅡ戹㡣攸㕢㠱㥤愲〶ㄵづ搴っ慤敢㍦戹㌱㔰㌳戸ち晦戵慡ㄹㄵ㤹ㄴ〹㌷昶挷摤つ搶㈸㐳戱戱㈰㉢㤰㈱㤵㔳晦晦㕣愱挸㝤㌴㙥ㅣ攳㡢ㄴ攵敥扡昶㕡㐱挳㥢㌳愰づ扢㡥ㄱ搹㙢㈵散㠱〰㔶㥢㝦挱㈵㐸㡡昵㈹㙡户昰敢扦ㅦ搵㜵晥昲摦昴晦ㄷ愱〹捡换敡〶愱㜷㌹戱〹摣㘰㜳㌲㜵ㄸ㌴戸愴戰㌸㠵〷㍥〳㐹㐳㌳戰㌸㘵慢㜶㜰敤㍢ㄵ户搵〲捦愶㐶て㤸㜱㍡戶扥㈴昹㡡㘴㍢挹搷㈴㍢㐰㔴㙢㤸戲攳㜰攵㝥㈱摥扦愱攳㙣㤲㡥昳㉤㜵扥㈳昹ㅥ挴搱㜱㝥㈰㡦ㅤ〷㝤攵㜰晣㈷㝤攵㐷㌲㝦〲㔱㐷㠰戰㙤愷㔸㍦㠳㈴〵㈸㠷ㅡ敢㐰㔰㜸㝣扤挵㔴搰㙡㐶愶㜲愱ㄱ〳挸㈲㐰㌶㌸㍦晥㥡〴㥣晦㘹㠱㘷㌳㈶ㅦ戶〲㑥㈶ㅡ愷㘵㤱〴㐹㕡㤲戴〲㔱摦挰㤴攰㌰搲扤昱㝥ㅤ攰㍣㈲攰戴愱㑥ㄶ㐹〸挴〱捥㥥攴㘹㜰ち㘰搲〹㙦慢ㅤ㤹㝢㠱愸㈲㘴㙤㜰摡㈳㥢ㄴ㥣㐲㕡㜹挰改〰㤳愰搵㡣㑣昵㠴㥤ㅦ㌸㥦㈴〳攷㘳㉤昰㙣㈵ㄵ挳㤳㠰搳㤹㜵㍦㠸愴ぢ㐹㔷㤲㠳㐱搴扢ㅡ㥣㝡㘸昲㝤㍦挰㜹㑥挰改㐶㥤㐳㐹づ〳㌱攰攰㈶戰〷㜹ㅡ㥣ㄲ㤸㜴挲摢捡㈱昳〸㄰㜵ㄴ戲㌶㌸戹挸㈶〵攷㐸㕡㜹挰㈹㠰㐹搰㙡㐶愶㡥㠶㥤ㅦ㌸捦㈶〳攷ㄹ㉤昰㙣㠱ㅤ〳㑦〲捥搱慣㝢㙦㤲㘳㐸㑡㐹晡㠰愸愷㌴㌸㐳愱挹昷敤改愶㕢昵愳㑥㝦㤲〱㈰〶ㅣ捣㐷㠳挸搳攰㤴挲愴ㄳ摥搶㘰㌲㠷㠰愸扥挸摡攰ㅣ㠷㙣㔲㜰晡搰捡〳捥㌰㤸〴慤㘶㘴慡ㅦ散晣挰戹㌷ㄹ㌸昷㘸㠱㘷敢㙥㈰㍣㘵攳㙤㡤㐵愱㙡㤹〶〲㡣挴㤷㜵㌲挴搶㌸㤲㔳㐰っ㄰㘸㈵愷搹㔹㌵〸〶㥤昰戶㑥愷搲ㄹ㈰㙡㌰戲〷㤱㔵㠶㥣㜹愹㐵㈸㠳昷㠰攴㔹摣昴昳〲㔰〱㔹戰㌹㤹ㅡ〲扢㌸〰扣㔷戲挷㤵戹挹〰戸㔱ぢ㍣ㅢ㠹挷挳㔶㕡㐷㌵ち戵㙡㐸㙡㐹敡㐸㈶㠱愸㌹ㅡㄴ㙦敢愸愷㑥〳㐹㈳㠸〳㤴㈹攴改搶㐱戳㑥慣攰㔴㌲愷㠱愸攱挸摡慤攳㕣㘴㤳戶㡥㘱戴昲戴㡥ぢ㘰ㄲ戴㥡㤱愹ㄱ戰㡢㠳ㄳㅦ㜴捦㑦〶捥㜹㕡攰搹〶ㅤ〵㑦搹慣挵㑣㔶㝢㥡〶〲㡣挴㤷㌵ぢ㘲㙢㌶挹ㄵ㈰づ㈰慥戴戳㙡㌴っ㍡攱㙤㕤㐵愵慢㐱搴㠹挸㑡敢㤸㠳㥣㜹愹㐹㈸㈳搶㍡挶㠰敤〵攰㝡攸〷慤㘶㘴㙡㉣散攲〰挴㕢㐷㌴ㄹ〰ㄱ㉤昰㙣挷㡥㠳愷㙣搶㘲ㅥ慢㕣㤱ㄴ㠰〵㄰㕢ぢ㐹ㄶ㠱㌸〰㔸㙣㘷搵㈹㜰搲㠹㡥㤶㔰改づ㄰㜵ㅡ戲〲挰㥤挸㤹㤷㍡挵〹挰愹㘰㝢〱㔸〶晤愰搵㡣㑣㥤づ㍢㍦〰㐶㈶〳㘰㠴ㄶ㜸戶㡡换攰㐹扡挷㐳慣昷挳㈴㉢㐸ㅥ㈱㔹〹愲㠶㘸㔰㍡愵㘲ㄱて敤愲昴㤴㤴㉦㤱㔶搶㘳搴㔹㐵戲ㅡ挴㠰㠲挱㜳つ㜹扡㝢㡣㠷㐹㈷扣慤㈷挹㝣ち㐴㤵㈳㙢㜷㡦㈶㘴㤳㜶㡦㌰慤㍣摤攳㘹㤸〴慤㘶㘴慡〲㜶㜱㜰攲摤愳㘷㌲㜰㡡戴挰戳挵ㅤ㠱㈷〱攷㘵ㄴ㙡晤㠳攴ㄵ㤲㔷㐹㕥〳㔱㐷㘸㜰㌶㐲㤳敦摢〱㡥扤㘰㝢㠳㍡㙦㤲扣〵攲〰㘷〳㜹ㅡ㥣㈸㑣㍡攱㙤晤㤳捣㜷㐱搴㐴㘴㙤㜰摥㐳㌶㈹㌸摣㙡昷㠲昳㈱㑣㠲㔶㌳㌲㔵〵㍢㍦㜰昶㑦〶捥㝥㕡攰搹愰慦㠶愷㙣搶㘲㌳慢摤㐱〳〱㐶攲换摡ち戱戵㡤攴㌳㄰〳〴㘶㤶㉦散慣慡㠱㐱㈷扣慤晦㔰改㑢㄰㔵㠷慣㜴㥤慦㤰㌳㉦ㄵ㐲ㄹ戱戱愳ㄶ㙣㉦〰摦㐰㍦㘸㌵㈳㔳㤳㘰ㄷ〷㈰㍥㜶〴㤲〱㤰愱〵㥥挳〳つ昰㤴捤㕡晣捣㉡愷㈵〵攰㔷㠸㉤㑥㠷㔶ち扡㡤〳㠰㔴㍢慢ㅡ攱愴ㄳㅤ愵㠱㘱愵㠳愸㈹挸ち〰ㄹ挸㤹㤷晡昱ㄷ〷〰㤳挱昶〲挰搳慥㐱慢ㄹ㤹㍡〷㜶㝥〰㙣㠷㜳摦晢㤹慦戴挰㜳㜸㘱ㅡ㍣㐹昷搸㤳昵㙥㑢搲㡥㘴㉦㤲昶㈰㙡ㅢ㑣戹㘴㘷㘷戸ㄹ摡㝢愲㝢㙣㠵〰愷㘲愹搳㠱㘴㕦㄰〳ち挶㡥晤挹搳摤攳㕣㘸ち㌰ㅤ挹㍣㄰㐴㥤て㤶摤㍤戲㤱㑤摡㍤捥㘳ㄹ敢㐰㔰㜸晣㝥收㈰㤸〴慤㘶㘴敡〲㤸挴挱㠹㡦ㅤㅢ㤲㠱昳戶ㄶ㜸㑥㕣㑣㠷愷㙣扣慤ㅥ慣昶㥢ㅡ〸㌰ㄲ㕦㔶づ挴搶ㄱ㈴戹慣㥤㝥㈲㠲敥㤱㙦㘷搵挵㌰㄰㄰ち愸㔴〸愲㉥〵㑢㕡㐷ㄱ㜲收愵㕥㐴ㄹ戱敥㜱〹搸㕥〰㑡愰ㅦ戴㥡㤱愹ㄹ戰㡢〳㄰敦ㅥ㑤挹〰㜸㑡ぢ㍣愷㍥㉥㠷愷㙣搶愲ㅦち㔵㑦㈴〵㘰〰挴搶㐰㤲㐱㈰づ〰〶摢㔹㌵ぢ㑥〴㠰㈱㔴㍡づ㐴㕤〱㤶〰㜰㍣㜲收愵㔶㌸〱㤸つ戶ㄷ㠰ㄱ昴㘹㌵㈳㔳㍣㔳攲〷挰摦㤳〱戰㑣ぢ㍣挷㑦慥㠶愷㙣搶攲㘴㔶昹敥愴〰㥣〲戱㜵㉡挹㘹慣㕤扣〵㥣㘱㘷搵ㅣ㌸ㄱ〰捡愸㌴ㅥ㐴昱ㄸ㡡〰㄰㐶捥扣搴〲㈷〰搷㠰敤〵㈰㐲㥦㔶㌳㌲㜵ㅤ散晣〰戸㈱ㄹ〰搷㙢㠱攷ㅣ捣㡤昰㤴捤㕡搴㑡㤵㤳〲㌰〹㘲敢㙣㤲㝡搶㉥づ㐰愳㥤㔵㜳攱㐴〰㤸㑣愵㈹㈰㡡愳㠹〰㜰づ㜲收愵㘶㌹〱戸〹㙣㉦〰攷搱愷搵㡣㑣摤〲㍢㍦〰㉥㑣〶挰〵㕡攰㌹㤱㌳て㥥戲㔹㡢ㄹ慣昲㜹㐹〱㤸〹戱㜵㌹挹㉣搶㉥づ挰ㄵ㜶㔶捤㠷ㄳ〱攰㙦㔴扡ㄲ㐴㉤〴㑢〰戸ち㌹昳㔲昵㑥〰ㄶ㠰敤〵攰㕡晡戴㥡㤱愹㐵戰昳〳㘰㘲㌲〰㈶㘸㠱攷㘰搰㘲㜸㤲ㄹ攲㔶ㄴ㙡摤㐶㌲㡦㘴㍥挹〲㄰ㄵ搶愰㤸攷ㄶ㌸㜶㤰昲〱〴㔸㘸㔳攷㜶㤲挵㈰〶ㄴ捣㄰㜷㤰愷㘷㠸㈵搰ㄴ㘰敥㈲昳㙥㄰㜵㈷㔸昶っ戱ㄴ搹愴㌳挴ㅤ㉣㘳ㅤ㐸挲っ㜱て㑣㔰㐲㜲㤹扡ぢ戲㌸㌸昱ㄹ㘲㜸㌲㜰㠶㘹㠱攷㔸搳㔲㜸ㄲ㜰㔶愰㔰㡢㑦戲慣㤵㈴㡦㤲㍣〶愲㡥搵攰摣愴㔲㔲搶㐱晢㜶㠰㘳慦㉥㔷㔳攷㜱㤲㌵㈰づ㜰㥥㈴㑦㠳戳っ㈶〲㑥ㄳ㤹㙢㐱ㄴ㡦㐱搹攰慣㐳㌶㈹㌸㝦㠷㥡ㄷ㥣㘷㘰ㄲ戴㥡㤱愹㝢㘱攷〷㑥㘱㌲㜰ち戴挰㜳ㄶ㙢㌹㍣㘵戳ㄶ慦戰摡㜹ㅡ〸㌰ㄲ㕦搶㙢㄰㕢慦㤳扣挱摡挵扢捥㕢㜶㔶㍤〰〳〱攱㙤㉡㙤〰㔱て㠱㈵㕤攷ㅤ攴捣㑢㜵㐳ㄹ戱改㤳㐷扡扣〰扣㑦㥦㔶㌳㌲昵㌰散攲〰挴愷捦㡥挹〰㌸㐰ぢ㍣挷挴㔶挲㔳㌶㙢戱㤱㔵摥㉦㈹〰㥢㈱戶戶㤰㜰㘱攵〰攰㌳㍢慢ㅥ㠵ㄳ〱攰㜳㉡㝤〱愲㔶㠱㈵〰晣〷㌹昳㔲㝢㍡〱㜸っ㙣㉦〰㕦搳愷搵㡣㑣慤㠶㥤ㅦ〰㤹挹〰㘸愱〵敥㈳㙣ㄹ㑦挰搳敦㌸㝡搴㤲ㄵ㡥㡥慤㡡㥣挳戳ㄲ㙤愲昸㌰㑥晦挹つ㡤㜵㜲戰愳㜵㜴㐰摤昰扡挶〱㔵つ㤳慡挳搳摡㐶㜵攲愴㠹㤱㕡ㅣ扢慡挷改㉢ㄷ慦㙥搲愴㐸愵ㄵㅤ㕤㌷戹扥㈲㌲㘴挰㕦攱㔸ㄶ慥て愱㤳ㄳ㔹愹ち慦㍦㜶搲㈸〵㤶㘸㈵㜸愵㘴㍣〵㠷敥〳㈳㡥扤搵昸㌶㝥〸㡡㔹㜱㐴挷㔴㌵㔶㐷㕡㐶㐵㉥改捣㈸㔰挴㔹戶捡ㄶ搱㌱ㄳ㜱㤰㘲㐰敢攸戱昵㔵㤵搵㔵戵ㄱ〶〳㐷〳昸〹愷愱㤱〹㌸户㌶戲慥愱㡡㥦扥㙡ㅤㅤ㔳ㅦ慥㙤㤸挴㈳㌸ㄵ搳昶㑣挸挹㑥㔹㐶戴㕦㔵㙤〳㡡㤱㈸㌲㥤ㄵㅤ㍤戱敥ㅣ㝣〶㜰㜲㑤敤戱攱㐹つ㝦㠹愸㈸㠶㐵㕥ㄲㅡ㤵慡㔲㔳㔵㘶㙡收ㅦ㡤㑦攰㐷昴戱搰收晢㤶㙣㥥㝥㜱户攱㠷㘶㙦㥡㌵ㄳ㥦㜸㤱〲昲㐱搳㐹㈴㠰㈹ㄹ㑤㐸㌵戳㌷捥ㅤ㜲㝤㤴㤰挷攴㔸搱㠴て㌴昹㥥搸㡡㝤慡㜲㝦愸㕢㍦愱㉥慤㝥〶㌹敥搸ㄳ㠷挴て㤰晥㥦㍥愷㤸戱ㄶ㥥摤㥢㡥敥㘶ㄷ㍢慦户ㄷ㤴摢搸敤㠷㍣㌶㈷㜴㑢㌴〳收摣㙤㌲ㄸㄵㅤ㌶捦㌶昱攴㈰ㅣ昹㙡ㄵㅤㅡ㉥㡦㔴攳愴㕡㑤戸戱㡤㥤攱㌹〱㝣㡥慤㐱换晡搷搵搴㠴搹摥搸㔶㐷㔷㠴慢㈳㤹搱扥㤳ㅢ敢㠶㔵搵㕡㔱㄰㘹㤴㥡ㄵ㥥ち㔶㜸慡戰㕡㐵㐷昱〴慢愴改慢㙥㐲戸扥慡㜱㘲㑤㔵㐵㈶㌳㍣づ晡㤷㘸愸ㄸ㍣戰㝣㠸扤捣㐰攲摥昴戶户㝦ㄱ敥ㅣㅣ昱㈰㜴っ㍦㥡㜳慡ち攰㥦晡㠳〷ㅣ㌱散挸㙣㘲晤ち㙦ㄹ㜸换㌸㈴㤵搹㉥㍢〵㐸㙥扦〸㑤㔴㐶㈶昵㌴ㄵ昰戶㝥㠳㉡ㄳ㝣愷慦〷㘹昶昴㕢ぢ㈸〴㠷搶㠵㉢〷攱㔴㔲㕤㝤ぢ晤戹摡㑣㠴㤶攳㑣㝤㠸攷ㄱ晢攳㠸㉢㡥捥㑥愹慡㡣搴㘷㤲㌱ㅡㅢ昹改㍣挹ㄸ戰㘳㠸㑤摥戴㤴㡣㡣㤶㤹㝥㘵つ㌱扥扡攸㔳㕥捥㡦㈴て昱昸晦攲㠴攲㔲搶㍤ㄸ㑣〳戵㜸昰摢㔲㈰敡ㄹ㘴㜹㍤㉥㠵㔴㉡愰昸㤴㡣㘷㈱㜴挷㈶昱㘸㈰づ㄰㕡㔰㑡㤷㑦愴昲搰㘲㈶づ昸挹㘹挷っ戹㤰㤶㡥㔳㡡〱晢㠰㘲愶昹㤸㙢㘰㌴㕡㜹愴㌲㘸て慥㍣挶㠰㘹㈱㈵㌵㌵ㅤ愱づ戸㡦㡢㜹㡡㠵戳㥡搱ㄱ㌹扥愸づ㐰ㄵ〲改愸㜱㉢㜶ㄶ昸㉦挳㘷扣ち㍣㑢㠷㘰搰ち㐰㈹㈵愸㕥〴㌵㔷ㅥ㈰㈷挸戰㔹㉤㜸攵㤹扣昲㌷㤱㙤㘶㝣㐸㍣㝣搴〶捡㠱攸㠹戵㔵㡤攸扡慣挱愰慡㐶㔴愲㔵ㄴ〴㐹㌹㈵戴慦㜴㘹挷㠹愵敥戱㜵挲㠱㕥㔱挲挲愱愳㔷敥㕣㐹㜴昱ㄱ摢㙢っ挷搲㘲㘷㑡戲搶昰愹攳㕦㘹昱愱散㠳㈳㝡晤愱扡㈶㍦㘳攵挰㥤㔳挸晦㘱愹㈲㙤〸愷〰搸㙣ㄴ晥愱〹戵㐴㥡㉢㤷户㜶摡㐴ㅣ㐷捥戸㌲っ㜲昵㘲昳㕡敢㌳㡤㐳㙡ㅢ㌰〴〴㜵づ〳㝣ㅢ㥤ㅣ㌱戹㌱㐱ㄲ㥥摡㔶㑢晡㔶㔷㡦愸挵摡戱㈲㕣㕦昹ㄷㄹ搳㜱㙤昶扡㐳㠶攷㍦戸㈶㠴ㄳ扥ㅣ㈳㌱㔶昹慤㌴搶㙦㐳昲㝢㑥散㘵㐱扦㌵攱㡥ㅤ攴换㘴㡥㥦ㄶ㤷㈸搸ㅦㄵ㤷〵晡挸〸㔶搷昸昰㝣㜵愴慤ㄸ挴戲㌲㝥㔹搱扥攵つ㔸散㌵㜲㌲搷㈹改攸㔶㜴㔴愴㍡捣て㕣㘰敥搵愹㤱ㄵ㡤㌸㥦ㅡ㜳挰て㔳晣㜵㈲〴㐴搲㜵㤴㤴挴㈹搰捣昸㤶㜸ㄱ散㐳㝦㌰慡ㄸ搰愳昲晡戲㔴摤㝡ぢ㕦换㑡㔳㑣㐲摦〲㙣㠰晢㘶㤶㤰ㄸ㙢㥤挷㉢搹㤳摡㥡㔳扦昶〸㈷㠳㔷㉢挳攳㍡戳㌵㙦〶敡ㅢ昱㠹㈳㝥㤲㍥㡢㕤愷ㅡㄳ㜱㘳ㄵ㤶㔴搵搳摡㐴㠷搴㔶㔴㑦慥㡣挸㝡捣㡣搹戲㉣晢㑢挴㉢㥤戳戵ㅤ慢㘶㜰搱愰っ挱㜷㡥㤸㑦愰晣昱㍢㌲慢㌵㝡㥡っ㜶昰ㄱ戴戲㜴扦㝢〷ㄵ昹摤㘷㔹㠳㌰摡㌳㝥ㄲ㕢扥㡥〲㐳㥢㠷挵㌱㡤㘷ㄲ㘳㘷戶愵挷㌹搴㠶搶つ慤攳ㅤ㥤㠳㌵戸捡㘶晤㈵攲㠴敢戴挳ㄴ〸㘰㔵晡挷㝡挸㍢㑢㈶昵づ扥ㄳ敡昳㔸挷换㍥㍦攱戱㝤晡扣昱敤摡晦收扦昵㜹㈹愲挰晢㘳昵㉥捡攰㍤㜲㡡㥣ㄱ㤴㐵㈸敦扥㔲攳户㘰敡㍤攴㥢愸戱〷愲愶摥㐷㙡㉤摥㤸慣散搵㙥㕢㜰㜷扥摡晤㔰㉣攰愴ㅤ搵㤱攱㕢㝤っ㘲搶㐹㐸㥡㈵攴㕥搰戱摡戳戴㑦晣ㄵ昶愶挲㍥昴昴㈹ㄴ摣〳㑤搲搳㥤㌰㐸挹愸攱㑡㌰戳㠶㉢㘲㜴搳〰㍥㉤㠳搳慢㔸㥥〵㕡㘶晥ぢ㜲慢〳戴晥昱昲换扤㤱㑥㔱㥢㐰㑣〵㍢㈲慤ㄷ㜲晢戲晣晤㐰搴㤷㘰㜲㌱愷㈷昲〳㔸㠴㥥挸㍢㈲㑤㠸扦〲㡢㤳戹㜹㈵㑥㐱〷㙡慤敤㄰㜳ㅡ㠲昵㑥㠷㌴挵搳㤴ㅣ搶㔲慣㙣㤸挷晢㔵㘷敤㙣〷㐴散㕢收㜵〷ㅢ挱㤲愶搲㘷㍡ㅦ昲捦晡㍢晥ㄳ㡢晥户㔰戰愳㥦㈳慡㈸摢ㅤ晤敦㈰㘸挲摢敡〲摦敡㝢愴ㄲ愲㝦㌰戸㍢㡦晥て㌰㠳㙦㝣㤵〶搵㤱㤰攸晦㠸㠴〱ㄷ㐹ㄳ晤㙥搰戱づ㘵㘹㍦昹㉢ㅣ㐶㠵敥㔴昸ㄹち㙣〱㔶て攴㘲㐱晢捤㘱挶愵扢づ摡攱㌴换愱㔹㈶敡攲〸㕡㉥㜸㈶㘸㜹㐸㌳㘸ㄶ㔴㤲〷㉤㕦㙢〵愱戵换㐱攳㈹㑦㍢㘸〵㌰㡦〷慤㐸㍢㙢〵㌹㠳㘶㑦㘸扦㤶摡㕤㌶戳捦㘳换慢㠲㐵昳㌰挱改㉥摢〶㝡㜶搰ち愱捤㥡㝢㠲㤶〵㕥ㄳ㐴㔶㉦昸㔶㍣㌰扡搶搶戴扢㙣〹戸㍢て摡㥥㌰挳㕦㡡㜵㈴搵㤱㤰愰戵〳换㈷㘸㐷㐱挷㍡㥡愵昱搴愹㡦㐲㙦㉡ㅣ㐳㠵昶㔰㤰愰㤵㈲ㄷぢ㕡〷㠷搹㠱㈸㑣〷慤て捤晡搲㡣挷㐲ㅤ㐱敢て㥥〹摡〰愴ㄹ戴㠳愰㤲㍣㘸〳戵ㄶ㑦㤵敥㜲搰㜸晡搴づ摡㈰㤸挷㠳㌶㔸㍢㍢ㄸ㜲扦㥥ㄶ晡戵搳慡捥㕢扦㡡〵慤ㅢ昴散愰ㅤ㠹㝡戳收㥥愰ㅤち㕥ㄳ㐴搶㜱昰慤づ㐳㙥慤慤㘹〷㙤㈸戸㍢て㕡て㤸攱㉦挵ㅡ㐶㜵㈴㈴㘸㌹㘰昹挴㘴㌸㜴慣ㄱ㉣敤〸㝦㠵㤱㔴㌸㠱ち㍣ㅦ㉢㐱ㅢ㠵㕣㉣㘸〵づ㌳㜹㌰㘱摦攷㡥愶搹ㄸ㥡ㅤつ〵㐷搰挶㠲㘷㠲㜶ㄲ搲っㅡて戳㈶て摡挹㕡敢ㄸ㘸敤㜲搰昸㌸挲づ摡㌸㤸挷㠳㜶慡㜶搶〷㜲扦㥥㤶㌲扤㙢敥戵㙦昴㠸〵㡤㈷㘷敤愰昵㐱扤㔹㜳㑦搰晡㠳搷〴㤱㜵㍡㝣㉢ㅥ戰㕤㙢㙢摡㐱㉢〳㜷攷㐱ㅢ〴㌳晣㘱摦㥢敡㐸㐸搰〶㠳攵ㄳ戴㌰㜴慣㜲㤶㌶挴㕦愱㠲ち㤵㔴㌸づちㄲ戴〸㜲戱愰つ㜳㤸敤㠹挲㜴㑦㡢搲㙣〲捤挶㐲攱〹㕥〵ㅥ㘰㐱㉡敢〴㥥㥤ㄵ㈸〲ㄳ愱戲㑢捦㙥搵㌸搸㌴挱㡢㔵㐵慦㍣㜳扢搶㜶㙡㘳㜳ㄶ戸㍢挷收㌴㤸攱㉦挵慡愶ㄳ㈴攴捤〳扡㍥搸搴㐰挷慡愵攲ㄹ晥ち㜵㔴㤸㐴㠵㌲㈸㍣ぢ㜷㠱戳㤱㜳㍥搷挹㤳摡㌹㜷㑣㜱㔳摥〰㈵㍣搷愹㜰㜸つ㤰㘳户㜷㝥㍤㥦㌵㤹㕥慢愱攰㘸敦攷搰㑣㉦〷愶㈲捤昶㕥〳㤵攴敤㝤㥡搶慡㠵搶㉥户昷㍡㈸摢敤晤㕣㤸挷摢晢昹摡ㄹ㡦〰戳扤㑦晤㔷晥㠸㡦捥搸㕣扡㙡捡换摢㉦扢㘱㝢改攸ㄹ㔷户㔸㌰攴慢㔲㔶㡣㔵慢㠷㥥摤摥㜹㌴㤷㌵昷戴昷〶昰㥡㈰戲㉥㠴㙦挵〷敥㙢㙤㑤㍢愶搳挱摤㜹㑣愷挰っ㝦昸〲ㄶ慡㈳㈱敤㥤㘷㡢㝤㘲㝡〹㜴慣㑢㔹摡㌴㝦㠵ㄹ㔴戸㡣ち㍣㠹㉣敤㝤㈶㜲戱昶捥挳挶挶慦㘳㤰扡㥣㘶戳㘸㌶ㄳち搲摥攳晢㐶㙡ㄶ㜸㜶㝢㥦つ㤵㕤㙢敦戳㘱搳挴换扡㠲㕥慦㐰㙥㉤㜲戱挷挲㔷㠲扢㜳㙣慥㠴ㄹ晥㜰捡㤸㑥㘸捥昷㔵愰收ㅡ挸搰捦㕡慦㠶㡥㌵㠷㡡㔷晢㉢㕣㐳㠵㙢愹㌰〷ち搲摥慦㐳捥搹摥ぢ晤摡晢つ㔰㐲㝢扦摥攱搵搱摥㙦愴搷戹昴㍡てち敥愱㘲〱㜸㌶㜴㌷㐱㘵搷愰㕢〸㥢㈶ㄴ㘹摤㑣慦㡢㤰㕢㡢㕣っ扡㕢挱摤㌹㜴㍣愷㡣㍦ㅣ挲愰ㄳ㥡昳扤〴搴〷扡㜹搰戱收㔳㤱〷㤹㝤ㄴㄶ㔰㘱㈱ㄵ㜸戶㔹愰㕢㠴㥣〳㍡㝣〱搳㍡㤴攰ㅡ㉡ㄶ㐳〹搰㉤㜳㜸㜵㐰户㠴㕥敦愰搷㠷愰攰ㄸ㉡敥愲㤹ㅥ㉡敥㐶㥡晤昱㘱愸㈴ㅦ㉡㤶㙡慤ㄵ搰摡攵愱㠲㘷㥥敤愱㘲ㄹ捣攳㐳挵㍤摡搹㑡挸晤搶㌳攷戶扦敦改㘳ㅦ㠸摦㌹昰㕣戴㍤㔴㠴㔱㙦搶摣㌳㔴慣〲慦〹㈲敢㍥昸㔶㍣㍥扤搶搶戴㠷㡡攵攰敥㍣愶㙢㘰㠶㍦㝣ぢつ搵㤱㤰愱攲㐹戰㑣挸攸㔳㜷㠷〷愱㘳㍤挴搲㥥昲㔷㜸㤸ち㉢愸搰〴〵ㄹ㉡ㅥ㐱㉥㌶㔴㍣敤㌰㜳㑣㡤㉢㘹昶㈸捤㕥㠶㠲㈳㘸慢挰㌳㐱㕢㡤㌴㠳昶て愸㈴て摡攳㕡敢ㄵ㘸敤㜲搰㕥㠵戲ㅤ戴㌵㌰㡦〷敤㐹敤㡣挷戴ㄹ戴搳扢㡥敥搹㜵收收搲捤ㄷて昸愸攰㠵敤愵㍢扥扤晣愵㑢㥦晥戲㤴ㄵ㘳搵㜸㐴搵づ摡〴愲收ㄷ戴㌷愱搲〴㤱搵〴摦敡㉤攴搶摡㥡㜶搰搶㠱扢昳愰㙤㠰ㄹ晥㔲慣愷愹㡥㠴〴㡤攷扦㝤㠲戶ㅥ㍡搶㌳㉣敤㕤㝦㠵㘷愹昰ㅣㄵ㜸㕡㕣㠲昶㍣㜲戱愰昱㐰戸昱敢戸摤㝢㠱㘶㉦搲㙣㌳ㄴ摣㠳搴㔶昰散㐱敡㈵愸散摡㈰戵つ㌶㑤扣慣㤷改昵㌳攴搶㈲ㄷㅢ愴㕥〱㜷攷搸㝣〱㌳晣攱㠰㍤㥤搰㥣敦晦㠰㥡㙢㈰㐳㌷攸搷愰㘳扤㑥挵㉦晤ㄵ摥愰挲㥢㔴昸ちち捦挲㌲昰ㄶ㜲戱㐱㑡扥㈵捥㘷㤰摡〰㈵っ㔲摦㌸扣〶愴㔸㑥㤰搶㍢昴晡㑦㝡晤ㄹち敥愹昱㔷昰㙣攸摥㠵捡慥㐱昷ㅢ㙣㥡攸晡㍤㝡㑤㐹㜵㐱昷〱戸㍢㠷㉥ㄵ㘶昰㤳㘲㝤㈸㑥散㡣攲㠱㜲〳ㅤ㠴〶扡㡦愰㘳㝤㑣挵㜴㝦㠵㑦愸昰㉦㉡戰㘴㠱敥㔳攴㕡㥡㉤扥㠱挵㐵搲收㕤挳晢㐶攸〰㌹㥥㐱㌷愵㍡㤰摢㐴愷㥢改㤴攷挵ㅤ㈳挵㔶㥡改攱㝤ㅢ搲散㡥㍣㑤㥥㝣愴昸㑣㙢戵㠳搶㉥㡦ㄴ㝢㐱搹ㅥ㈹㍥㠷㜹㝣愴昸㡦㜶挶ㄳ敢昱㍢㥦つ愵攸㐴㜸㝤㔰㝡㔴慦㉢㕦㥡昰㜴晣㜶㤵㐷搷敤㤱㠲㈷挹㔹㜳捦昰捥㠳敤㑤㄰㔹㕦挱户摡ㄷ戹戵戶愶㍤㔲㝣つ敥捥㐳扡㍦捣㈴愴㍢愸づ㝢ㄹ㈹㍡㠲㙢挰愵㑦摤ㅢ扥㠱㡥昵㉤㑢攳㌱㜹ㅦ㠵敦愸昰㍤ㄵ戲愱昰㈹㉣慤晦㈲ㄷㅢ㈹㜸㌶摥㤸㌹㠶昷ㅦ㘸昶㍦㥡昱ㅣ扢扢戹昳昰扡摤摣㝦㠴捡慥㌵昷㈳㘰搳挴攲㝦愲㔷ㅥ㝡户戱搱〷〴㝥〱㜷攷搸昰㜰扣㘰昳㉢㥤挰㥢扣㜹㐲摥㕣〳ㄹㅡ㥢摦愰㘳㜱〳㔳ㄵ晡㉢昰㘰㠴㠵扤㙦㝣㈲ㄸち搲摣搳㤰㜳㌴昷㝣扦收㉥摦㉤ㅣ㔴㍣㔴扦ㅥ愵㜱㉢摦搱摣〳㜴摡㠲㑥晢㐱挱㡤摣〰昰㙣攴㌲愱戲㙢挸つ㠴㑤ㄳち戲昸扤攵㙡㄰㜲㙢㤱㡢㡤戱㉤挱摤㌹㜲㍣㔵㑦㙣慣㔶㜴㐲㜳扥㜹戴㝥㍤ㄲ慥攳〸慤愱㘳戵愱㈲㡦摤晢㈸㘴㔱㈱㐴〵㥥挴ㄷ攴昶㐰捥㠱㕣慥ㅦ㜲㙤愱㠳㠱㘲㠴挳愹〳戹㜶㜴扡ㄷ㥤昲攴扣ㅢ戹㔳挰戳㤱㙢て㤵㕤㐳敥㔴搸㌴愱㐸㙢㙦㝡㍤つ戹〴攴㍡㠰扢㜳攴捥㠰㤹㈰户㉦㥤挰㥢扣㜹㈶㝦㍤㌲㐴づ晦㤹㌶户ㅦ㜴慣晤愹㌸摥㕦攱〰㉡㜴愴〲㡦昰ぢ㜲〷㈲ㄷ㥢㥤昰㔵㝦扥㜷摢㥤愰〴攸㈲づ慦づ攸㍡搳敢㐱昴捡㌳昷㙥攸㜸搰摥㠶慥ぢ㔴㜶つ㍡㥥换㙦㐲㤱㔶㔷㝡攵〱晤〴攸づ〱㜷攷搰㌵挲㑣愰敢㐶㈷昰㈶敦挹攰慥㐷挶搵攸づ㠵㡥㜵ㄸㄵ㜹搲摦㐷愱㍢ㄵ㝡㔰㠱㠷晦〵扡挳㤱㡢㌷扡㕥挵㝥㡤敥〸攸〰戹昳ㅣ㑥ㅤ挸攵搲㘹ㅥ㥤捥㠰㠲ㅢ戹㤹攰搹挸攵㐳㘵搷㤰扢ㅣ㌶㑤㈸搲㉡愰㔷㥥散㑦㐰㡥㥦愳摣㌹㜲晣〴㠰㈰搷㤳㑥攰㑤摥晣ㄸ挰㝡㘴㕣挸昵㠲㡥㔵㑣㐵㝥㐴挰㐷愱㠴ち㐷㔲㠱㥦ㅡ㄰攴㡥㐲㉥㡥ㅣ扥挳㜲ㅤ晣扡收昵摥搰〱㜲晣攴挰㝡㕤慡〳戹㘳㈰戵㑡㐱搴慤㔰㜰捣敢㝤㘹愶攷昵㝥㐸㜳㕥扦つ㉡挹攷昵晥㕡㙢ㅥ戴㜶㜹㕥攷㠷〹散㜹㝤〰捣愵晥戲㤱㍡㐸㍢㕢〰㌹攷㜵散昲㘰慢㘷㑢愹扤〵晥㜵㘹慦戳挷ㄴ㕦㝢㜲晣戶㙤ㄱ昴㈴挶㜲晥㥦㌵昷捣敢晣㌸㐲ㄳ㕣㔹㠳攱㕢㉤㐶㙥㉤㜲搰㤴㔲慤攳挰摤㜹㐸敦㠰ㄹ愳㘸ㅤ㑦㜵㈴㘴㕥扦ぢ摣昵挸戸挶㤱愱搰戱㠶㠱愸扢晤ㄵ㠶㔳㘱〴ㄵ昸㜱㠷㑦改㜷㈴㜲戱㜹㥤㥦㘸㔸慦晤㍡收昵ㄳ㘸㌶㡡㘶㉢愰攰〸摡ㄸ昰㑣搰㑥㐴㥡㐱㝢〴㉡挹㠳㌶㔶㙢昱挳ぢ扢ㅣ㌴㝥挸挱づ摡㐹㌰㡦〷㙤㥣㜶挶捦㍦挴敦戵户晦㠶㑡攱戵晤㈲晤㝦㈹㉢挶慡慤㠶㥥ㅤ㌴㝥㉥㠱㌵昷〴敤㜱愸㌴㐱㘴㥤ち摦㙡つ㜲〹㐱㍢ㅤ摣㥤〷敤㐹㤸㐹搰捥愰㍡扣㐹搰㥡挰㕤㡦㡣㉢㘸㘵搰戱挶㠳㈸㝥攸挲㐷㈱㑣㠵㜲㉡慣㠳挲愷慣㕣〵㜲戱愰㍤攳㌰㜳㙣慤㔶搲㉣㐲㌳㝥㉡㐲挶㈸捣晥㠲〴愰攰㐷㈱〴㡡㐰ㄴ㉡扢㌶㐶昱㤳ㄳ㑤㉣㝥〲扤昲㈳ㄴ㌶㌶㝡㌱㔶〵敥捥戱㜹ぢ㘶㠲捤㤹㜴〲㙦昲㝥ㅢ摣昵挸戸挶愸戳愰㘳㔵㔳㤱㥦挵昰㔱愸愱㐲㉤ㄵ昸昱㡣㘷攱㈱㔰㠷㥣㘳㘲昴ㅦ愴捥㠶ㄲ〶愹昷ㅤ㕥〳攴搸㡦愱敢改戵㠱㕥㌷㐲挱つㅤ㍦㐴㘱㐳搷〸㤵㕤㠳㙥ぢ㙣㥡㔰㠰㌵㤹㕥昹攱㡢〴攸捥〱㜷攷搰昱㐳ㅡ〲摤㔴㍡㠱㌷㜹昳㤳ㅡ敢㤱㜱㐱㌷つ㍡搶戹㔴攴愷㌸㝣ㄴ捥愳挲昹㔴攰〷㍢〴扡ぢ㤰㜳㐰㠷慦て㕥〷挷慥昱晤㈲㈸〱㍡㝥扡㘳扤㉥搶〱摤㜴㐸慤㡢㐱搴㑦㔰㤰摡㕥挲ㅣ㌴戱戰㑥挹昸ㄵ㕣昷㐹㔵捦㈹㘲ㄸ攰㄰ㅥ捦ㄳ㡦㙥㥣㔶㡤㌳摣㑣昲攴慡㥤攲㠹〳㕢㡣昳戴㜵昵㌸㠵㤳敥晥㑡戶㤸敤ㅡ戸㙡搹捥昵㉤戳㘲㐶挹捦愸㑤挶〵㍦㜹扦㐹㌵㘶捦㡡挷扦㜲㤲㌶㝣〵㘶愰㡡敤㠶㔵㔵搴搷㌵搴㐵ㅢ戳㐷攳挳〹搹晣搶摥㈸㡥攱昴捤㌸てㅥ㝤换攴㠵愵搷昲ㄷ㕦愶昰㕢㉣㠳㘷搵搶㥤㔳㉢戵挹㘸攰㤷ㄷぢ㕥㉤㕡戰ㄸㅥ捥㤱搷㐱〰㉦挴愳捤㌴戶㘶㠲戶㑥ぢㄱ㑣㉡〷㉥㐷扥㙢晦㝥晤㐷㤵㐵挲扤㡡㜳㜳ぢ挳㜹㤱㡡㥥㠵㈵搱挲㤲㕥㍤换ぢ㉢㉡㝢㠵愳㤱愲㕥㠵搱㠲㤰搲㌶搶㉣搸㠴㔲㑤㙥㌶㜳㘹㈶㐷㔹㐶〰戹㕤㍤搷ぢ㝤㝣㐹〳㌶㜴㉡㔵㈴扤㐵ぢ捦㘹㑦捦㜹攰搸户㤳〶〲〷挰㌶㘳㌲挰㜲ㅦㄱ昵㌷㑡㡣〵㡤㔱㑦㝣挲ㄱ㔵戰慥〲〹㠶㕡㠰挱ち〵慥〶摤戳㝦扦㌲㝣㘷愶昳㥢㌹〳㜳挰㙦〵扥㥣㘰ㅡ㠵㙦㈵づ㕣〳捥ㅥ攰㈴晥㍥㑦攰㕡戰摢㠰敤昸㕣㐴㈸㔳㝢㤷㙦㤷戱㍡戱散ㅢ愰㘶㘵㈳㤵ㄱ㠴搰㝤ㄹ㡥て㉡㌸㑥扡昲挹㔰挸㜱晣㔸〰搹㈳㝡挲攴㜰㌵㝥ㄹ㘸〴捥挰㌵㤲昵㔷㌸㌹㤵㙥㥦㐴摣㘹㕢㤰㑢㌸昵㜴㠶挴㡤㐱㘲㈸昵戵挹户搳晥戱㜳㔸挱㡣㌳㜷摡㘰㑣㈹晥つ〶ㅦ攸㐵搴戸ㅥ㘸㠹㤸㔱挷扡ㄹっ昳㔲慤晣戸ㄹ慤挱摤昵㐳㝥昴摡㌶㝥摡㥦㥦敢攸㕥捤㥦ㅦ昳晢㤸㐰攲挷㘸㙥㐱㕤㔴㤶愹挳慤挸愱敦换㕢敤㘱戸户㔱〷㕣攴昱昴ぢ㤴挳慡慡〴㌰ㅣ捣挰㑣〹捣㠷㑡搲ㄱ㑡㤵㐳㡤愳㔴攲㈸搳づ㥥㌲㘱㙣㉤㠴戱戵㠸攴㜶㤲挵㈴㑢㐰㌰昲散挵㌲昱ち戵㌷㠹扤㑤㘲ㅦ㥤挸敡㠰〴㍤㜳㕥昸㔳㕦愱㝤攱㤹愵㔸散挸ㄶ晢慥挵㥥ㅡ摡捦昰て愱㜰㈹昹〷㈳愵づ㘰㑤昸㔶㘳㜱戵㙣㌹戴づ㕡昷㐰㠳㉤愰㈳戲摥ㄶ㜰愰㉦㌷ㅢ㕣戶〲敢㍥ㄸ慢捥㐶攷㝥攴㘲ㄱ敡㘲戸换愹㠳愲㤰㑦㔱〷㠳㑡㠴㐶愲〲㈶㐲ㄶ㈳挴改㐲つ〷搷ㅢ㡣㐳㘰㈴挱㜸ㄸ㝡搶ち㤲㐷㐸㔶㤲㍣ち㠲㘰㜴愳㝢扣㐲㠷㥡挴㘱㈶搱㕤㈷戲㝡㈰戱㝢㠲㜱㌸㍣戳ㄴ㜷㌰㜲っ晦㜰ち搷戰扥㍤㤰㔲戹慣〹摦慡㕦㐲㌰㥥㠲〶㠳㤱〷㤹㌷ㄸ昹扥摣〲㜰㈵ㄸ㙢㘱慣㡡㡣捥㍡攴㘲挱攸㘵戸㑦㔳〷㌵㐰㍥㐵㤵㠰㑡㌰㡥昶つ挶㤱扥挱㌸ㄲ㐶ㄲ㡣攷攰捡㝡㥥攴〵㤲ㄷ㐹㕥〲㐱㌰㡥愲㝢扣㐲㐷㥢㐴㙦㤳㌸㐶㈷戲㑡㤱搸㍤挱攸〳捦㉣挵ㅤ㡣扥㠶㕦㐰攱㙢慣㙦㍥㔲慡㍦㙢挲户捡㐹〸挶㥢搰㘰㌰〶㐰收つ挶㐰㕦敥㈰㜰㈵ㄸ㙦挳㔸つ㌶㍡ㅢ㤰㡢〵攳㌸挳㝤㠷㍡愸〱昲㈹㙡㈸愸〴愳㥢㙦㌰づ昶つ挶㌰ㄸ㐹㌰摥㠷㉢敢〳㤲て㐹㍥㈲昹ㄸ〴挱ㄸ㑥昷㜸㠵㐶㤸挴㐸㤳㌸㐱㈷戲㐶㈱戱㝢㠲㌱ㅡ㥥㔹㡡㍢ㄸ㘳っ扦㠴挲㡤慣㙦㌱㔲㙡㉣㙢挲户摡㌷㈱ㄸ㕢愰挱㘰㥣〴㤹㌷ㄸ㈷晢㜲挷㠱㉢挱搸〶㘳㜵慡搱昹っ戹㔸㌰㑥㌷摣捦愹㠳ㅡ㈰㡦㤳㍣愰ㄲ㡣㜶扥挱搸搳㌷ㄸ攳㘱㈴挱昸ち慥慣敤㈴㕦㤳散㈰昹〶〴挱〸搳㍤㕥愱㜲㤳愸㌰㠹㑡㥤挸㡡㈰戱㝢㠲ㄱ㠵㘷㤶攲づ挶〴挳㉦愵昰〷搶昷ㄸ愴㔴ㄵ昸〲昶㡦㘰挵挰㌹ぢ㕣〱㈷挳〹づ敦〳㘴っ㑦昳〵愷ㅡ㐶搴戰㝥〵〵㄰㌵挸昳ㄵ慡㌵㠹㍡㤳㤸愴ㄳ慡〱〹㉥挰㤵㠲㑢㉥㡥㈹戰昸〸挱攲㉦摤〵㐳㡤㘰㠸㔳㉥㜲摤ㄷ㌵搹〸㕦愳搵㈰㤲㑣㥡づ㐴㑡㥤〳愱摤捣扥晦搱㌹ㅢ戶愴㕦㌴戳愹㤰㝢㥢搹㌴㕦敥戹攰㑡㌳㙢つ㘳㜵扥搱㘹㠳㕣慣㤹㕤㘸戸㔹搴㐱つ㤰㑦㔱搳㐱〵挹敤愸㠴㜷㌶晣ㄲ㕣敦㙣㜸㌱㡣愴㤹戵㠵㉢慢ㅤ挹㕥㈴敤㐹昶〶〱扡㤷搰㍤㕥愱㑢㑤㘲㠶㐹㕣愶ㄳ㔹㌳㤱搸㍤捤散㜲㜸㘶㈹敥㠸捣㌲㝣㝥昷愳戵㍦敢㝢㍣㔲敡ち昰〵散㡥㘰挵挰戹ㄲ㕣〱攷㕦㑥㜰㘲捤散㘳㕦㜰慥㠲㤱戴㠸捥㌶㄰㔷㙢搷㠱㠳㤰户敦づ昳昳㝡ㄵ㐵㈲㤱㜰㔱㔱慦㜰㘱㝥捦㜰ㄸ昷㠸ㄵ㠵㤵戹㈵㠵㠵搱㥥㜹ㄵ攱搰ㅣ㔳㥤㉥戰〹㕤㘳㜲㕤㤹扢搶攴㈸㔳㌷㈰㈷つ昴㕤㔴㈶搶㐰扢㐱㘴ㅤちㄲっ摤〸㠵愴つ㜴慥ㄱ㑡〳ㅤ㑤㑣㜲㘹㍡㡡㤸摣㙣ち捡㘷㐱攰㈰㡦㈷挵愰㠲挹㍦㝣㌱㜹挹ㄷ㤳摢㑣㌹㍤攱ち㡤㘳㥥㜶ㅤ攸㠵扣㡤㐹㜱愴㘷㜱㔱㈴慦愲㈰㕡㕥㔹搸戳扣戲㈴慦㔷㐱㝥㘱㈴㡣扢攷㡡㠲摣㡡愲搰㝣㙤㘳ㄵ挳㈶戴挰攴㑡㤸㕢㘸㜲㤴愹挵挸〹㈶捦㌸㌱㌹ㅡ㈲慢㌷㐸㌰戴〴ち㐹㌱戹挳〸〵㤳㔳㠸挹〰㥡㡥攳搵摦〵愱摤㘹㔷挳㜷㝣〹㝢㉣晤愲搳摥つ戹戴愳㠴㥢㤸愵扥摣㘵攰㑡愷ㅤ〲㘳㜵㡦搱㌹づ戹㔸愷扤捦㜰㡦愷㡥㠹挱㜲㜰㈵〶㉢㥣㌱㠸㉤㘱ㅦ昲㡤挱〳㌰㤲㑥㍢〲慥慣㤱㈴㈷㤰㡣㈲ㄹつ㠲戸㍣〸ㅤ扥㐲て㤹挴挳㈶戱㐲㈷戲ㅥ㐱㘲昷㜴摡㤵昰捣㔲摣㥤昶㔱挳ㅦ㑦攱挹慣㙦ㄹ㔲㙡ㄵ㙢挲户扡㉢㈱ㄸ愷㐲㠳挱㔸つ㤹㌷ㄸ㡦晢㜲搷㠰㉢挱㌸ㅤ挶敡㐹愳㜳〶㜲戱㘰㌴ㄹ㙥ㄹ㜵㔰〳攴昱ㅣㄸ㔴㠲戱挸㌷ㄸぢ㝣㠳昱㌴㡣㈴ㄸㄵ㜰㘵㔵㤲㐴㐸愲㈴ㄳ㐰㄰㡣昵㜴㡦㔷攸ㄹ㤳㜸搶㈴㥥搳㠹慣攷㤱搸㍤挱㜸〱㥥㔹㡡㍢ㄸ㉦ㅡ㍥㥥慥攱㜱戰搴ㅣ㈹昵㌲昸〲㌶㝦扢㍢〶捥㉢攰ち㌸搷㍡挱㠹㡤愰㜳㝣挱㜹ㄵ㐶搲㍤敢㙤㈰㕥搳慥〳つ挸摢愳㐵ㄱ㠶〷㍣㘳㡢㔴ㄴㄵ㔶ㄴ㔶ㄴㄵ㤷攷㤵ㄷ㠵ぢち㉡㡡㌰㘶㤴昴㉡っ㠷㕥㌷搵㘹㠴㑤攸つ㤳㥢捣摣㥢㈶㐷㤹摡㠰㥣㡣ㄶ戳㔱㤹搸〸㍡ㄵ㈲㙢ㅡ㐸㌰昴づㄴ㤲㡥ㄶ晦㌴㐲ㄹ㉤昸㠵㤸搶㜴㥡昲㍢㌶搵㝢愶愰㑢㔸㄰㌸挸愷愸て㐰〵㤳ぢ㝣㌱㌹捦ㄷ㤳て㑤㌹㌳攱ち㡤攳㈳扡挲㉢昴戱㐹㝣㘲ㄲ晦搲〹戵ㄱ〹戹戲㘹捥㉢㥢挵敡捤〶〹㠶㌶㐱㈱改㤵㙤㌶㐲戹戲㐶㤴㘵㕤㐳搳〶愴搴㔶〸敤慥㔷ぢ摦昱㜱昰㝡晡㐵搷摢〶戹戴㠶㠴㜱昰㌳㕦敥攷攰㑡搷扢ㄱ挶敡㍦㐶㘷㉥㜲戱慥昷㤵攱摥㐴ㅤ搴〰昹ㄴ昵㌵愸㈰㌹搱㠹㘴㙣ㅣ㡣晡㈲戹〳㐶搲昵㙥㠳㉢㙢ㅥ挹㝣㤲〵㈴ぢ㐱㠰敥㌷㜴㡦㔷攸㕢㤳昸捥㈴扥搷㠹慣晦㈲戱㝢扡摥て昰捣㔲摣㕤敦㝦㠶㝦㉥㠵㜷戰扥搳㤰㔲㍦㠱㉦㘰摦〵㔶っ㥣㕦挰ㄵ㜰挶㌹挱㠹㜵扤㤳㝣挱昹ㄵ㐶搲㈲晥㙥〳挱昵㉥㍤〶敥㐱摥敥㝡ㄵ㔱慣㔸昲㡢ち㝢ㄵ㐷ちぢ㡢ちぢ捡㝢ㄶ攵ㄷ愳㉢ㄶ攷㔵昴慣㈸捥捤ぢ搱㠱㔴攷㕥搸㠴㤴挹摤挷㕣慡挹㔱愶㜸っ㐷ㅡ攸〹愸㑣慣敢㍤〰㤱昵㈰㐸㌰ㄴ㠰〲晥昰扤搴愰㙥㌸㕡ㄸ愱㌴搰㡢愹昶ㄸ㑤愷㈳愵㉣〸愵ㄲ慢㔹㄰㌸戸㄰㍣㘳〴㔷㌰ㄹ攸㡢㐹㝦㕦㑣㕡㤹㜲㥥㠴㉢㌴㡥搶摡㜵攰㈹攴㙤㑣愲㠵〵㜹〵〵㤵昸㌹㌳㘰㔲㔰㔲ㄲ敥㔹㔰搰戳戲ㅣ扦慦㕥㤸捦㤱㉡搴挶㔴愷〹㌶愱㉣㤳㕢换㕣挸攴㈸㔳㙤㤱ㄳ㑣㝡㍢㌱㔹て㤱昵っ㐸㌰搴づち昸昳挷㘴㉦㈳ㄴ㑣㘶㔱敤㘵㥡㕥捥慢摦ㅢ㐲挱攴ㄵㄶ〴㡥㘰搲〱㕣挱㈴捦ㄷ㤳㈳㝣㌱搹搷㤴昳〶㕣〱㤳晤㤰攷㉢挴㠳㌳㤲㌸挰㈴㍡敡㠴敡㠴㠴㕣搹攱捥㉢㝢㡢搵㝢ㅢ㈴ㄸ敡っ〵㉡晢㐶晢㈰㈳㤴㉢㥢㐳戵て㘸捡敦敡㔴㜲挲㠵慣㡦挰㡡㕤搹㈱㌰㤱㉢敢攴㝢㘵〷晡㕥㔹㌷㔳捥愷㜰㠵㉢㍢ㄴ㜹㝡っ晣ㅢ㜹㍢摡扤㉡㝡攵ㄵ㘰捡愹挸挳㔴㤳㔷㔹㔰㔲㔸ㄱ㡥收㐶愲㈵〵扤㝡㤶攴㤷㐷㐳㠷㘹ㅢ㙢㈳㙣㐲摤㑤㙥ㄳ㜳㍤㑣㡥㌲㜵〴㜲㠲㐹〷㈷㈶㕢㈱戲戶㠱〴㐳戹㔰挰㥦㍦㈶㜹㐶㈸㤸捣愵摡㜶㥡摥㠸㤴㉡㠰㔰愲扤㠳〵㠱㈳搱㉥〲㔷㌰㘹敤㡢㐹㑢㕦㑣㜸㠲〵㝦㌸㠵〸㔷挰愴㤷㜶ㅤ昸㉦昲㌶㈶挵ㄱ摣扥攴攷收昷慡㠸ㄶㄴ㠶ぢ愲㈵㐵攵㜹㍤㝢收ㄷ㠴㉢㈳戹㍤ぢ㑡㈲愱㘲㙤㘳晤〰㥢㔰㠹挹晤㡦戹㈳㑤㡥㌲搵ㅢ㌹挱㈴挳㠹挹捦㄰㔹扦㠰〴㐳挷㐰〱㝦晥㤸㤴ㅡ愱㘰㌲㥦㙡改㜸昴㉤㍦㥢慢晡㐲㘸㑦㕢㍦晥捦㌹㙤戵㠰〶愷慤㝥㤰ぢ㘶〹搳㔶㝦㕦敥〰㜰㘵摡戲㘰慣〶ㄹ㥤㈰㜲戱㘹㙢戰攱戶愴㡥㠹挱㜱攰㑡っ扥㐵㈵扣昷摣㍢挰昵摥㜳ㅦて㈳㤹戶戲攰捡ち㤱散㐱戲㈷㐹㕢㄰挴㘵㈸㜴昸ちつ㌳㠹攱㈶㌱㐲㈷戲㐶㈲戱㝢愶慤ㄳ攰㤹㙤捣㍤㑥昳慣㡡昰㤷㔰戸て敢扢ㄸ㈹㌵㠶㌵㠱㈰愸㌶㈷〴㘳㍦㘸㌰ㄸ㈷㐲敥つ〶捦慣㜸戹㈷㠱㉢挱㌸〰挶㙡㥣搱改㠸㕣㉣ㄸ愷ㅡ敥㠱搴㐱つ㔸㈹㜵㍡戸ㄲ㡣㑦㝣㠳昱㤱㙦㌰捥㠰㤱〴攳㈰戸戲扡㤰㜴㈵㌹㤸攴㄰㄰〴愳っ㍡㝣㠵挶㥢㐴搸㈴捡㜵㈲慢〲㠹摤ㄳ㡣㑡㜸ㄶ搰攷㈰攱搸㥢攱ㄹㄴ攱昳㉢㐶慤ㅥ慣敦㔲愴搴〴昰〵搶ㅣ戰㘲攰㔴㠱㉢攰扣敥〴㈷戶㠶㜸搵ㄷ㥣㌳㘱㠴㍦㍣摡戶㠱㌸㑢扢づㄴ㈰慦㐷搰愲扣㤲昲㘸㕥㙥㔱㙥ㄱ敥昱㉢㑢捡㑢㉡ち㡡㑢挲攵扤㑡ち㜳㉢㑡ち㉡㐲搵摡挶㉡㠴㑤愸挶攴㡡㤸慢㌵㌹捡搴搹挸挹㘸昱〲㉡ㄳ㕢㐳ㄴ㐳㘴㤵㠰〴㐳㍣㍦㠲㍦晦搱愲挱〸㘵戴㜸㠰㙡㝤㘸扡㥣㤸㑣㠶㔰㌰改挷㠲挰㤱〶㜳づ戸㠲挹ㄳ扥㤸㍣敥㡢挹㔴㔳捥㈰戸㐲攳㤸愶㕤〷㡥㐵㕥㘳ㄲ㡥ㄴ㘳㕥挱㉡慡㍣㔲ㄸ㉥㉥㈸捦㉤挴㘳愲ㄲ㉣戰㌰㤰攲㌰㐱攸㕣㔳㥤挱戰〹㥤㘷㜲㐳㤸㤳愳㈳慣㍤㘵敡㈲挸〴㤳㐷㥣㤸っ㠵挸ㅡ〶ㄲっ㑤㠷〲晥晣㌱戹搸〸〵㤳㐷愹㌶㠶愶㉢㤱ち㕤㘲㠴㘳挱㙡㥤㤶挱㈳㄰㐷㈵晦㑥㈹挷㡥㝤㜷㝣昵㑡挲慦ㅦて挴慦ㄹ㑦㘳敦㑣挳㔷戸搹㕦㝣㤶㥥㝡攴ㅦ昳挵㍤敦晤攱㡡敦㡣㘵戸敡晦㠳ㅦ㐶㍡㝥捡㠴ㅥて挴摢㍡ㄹㄷ㥣㌱ぢ㤷敢晢搵㉥昶㠹㠵搱昸敥扡㐸㑥晦㝥扤㜲〶㑥慤㠸㔴昳㙢㜴㜰慥〱㠶㈹㝢搵っ㘹㐰ㄲ扦㝢㌷愶慥慦㝣戹ぢ㡦搰散㘱㡥㍥㜴㌷㍦捡摢㌵捥㌱摦㥣㘴捣㐶搴挷散昰㈳户㌸戱〲㐱㜷晥㠴敦㕥昱㥣攳㡢攳昶㡢㜳昱㠵㔹昸ㅡ㥦㐸愵昱搸㠰攷搹改愹㘹㥥ㅦ㤰㤳㈳ㄲ〳敡㙡昰㕢愰㌹晣愶㌸㝡挳て㑥て愹攴㐹戶晤㝣扥㌶慦㕦㔵愳散㤷敦〷戹戲㉥〷㌸㠱㔳㜰戵㝢昴戶㝦〸㜵攴挸㘱㥤扡ㅣ摢〵摦㉡㤷㜱㈷㘲攲晥㐶㤳愴挵㈵㐶㠰㠵戳攷攱ㄷ㡤攰㕢捤㐶㈹昴㐶㔶搶㤵挸㘰㑤攰摥摣摥捥㕤〴扥晡〸㑤挹搴晦㠷晡㘴㕤㘵㉣㑥㔷㥤慥敢㥢昱挹㐵敥慦㔲㡥捥慡㌸晤㠳㐱㙦㤶㜶㐸ㅦ摢收昰㠷敥㉢㔵㍣㔶搲〵㝥攴愷攴慣㔷㤹㘲捦㔰㡢㔰㠹昷㜱ㅥ换昳㡢慥ぢ戵挰晤㡢慥敡㈶㜸㤲〱愵ㅣㄷ挲晡昳ㅤ㌲㙢つ㜵㡢ㄱㅢづ㍢㐷攸㔶㜰昱㠷愷㐴㌰戲㈲㈰慤㔳㐳户ㄹ㈶ㅢ㔷敢㌴戵㄰㜹㜶㐵㜵ぢ捡㘶晢㈷㘸㤹㌸㑣扢挸〸㙥搶〲㝥敤㕥㈶㡣昸晡攱㌷㜵扢㤱摦愴攵㔹攰㍢攴㡢㡤㝣慥㤶㌳搴づ昹ㄲ㈳扦㔱换愵慦㔴愳〰戵ㄴ愲㉥搰戶㜱晢㡣㈹挱敤ㅡ㘸晡攲㌶㐷ぢ㍣㍦扦㜷て㍣〹㙥昵昰㙢㜰㔳昷ㄹ慥㠱㡢㉡愱晢挱挵ㅦ㝥昸〹扡搶㘴㄰挰戵摣㌰愷㌰㥦愶ㅥ㐶㕥攰㥡慤㙢㙤攰攲捥扥〸㘶㘹㠱ぢ慥㐷㡣晣㜲㉤㜷挱挵昳〰㘲㍦㔳换㕤㜰㍤㙡攴㤷㘹戹挰㜵㍥㙡愵戸㌵摦挵〷慥改搰昴㠵敢㈲㉤昰晣㈰摦㔳昰㈴㜰㕤〲扦㌱戸搶ㅡ慥㠱㑢㕡搷㍡㜰昱㠷㉦扡㠷慥㜵ㄹ攱㐹つ㍤㙤㤸㌳㤹㑦㔳捦㈱㉦㔷㌵㑤搷摡挰昵扣ㄱ㑣搵〲ㄷ㕣㉦ㄸ昹㌹㕡敥㠲敢㐵㈳㥦愲攵㉥戸㕥㌲昲挹㕡㉥㜰㕤㠹㕡愹搷㈰敡攲〳搷㈴㘸晡挲㔵愷〵㥥㥦攸㝢ㄳ㥥〴慥敢攰㌷〶搷摢㠶㙢攰㤲搶挵㕤㜴晣攱慣ㄹ㜴慤ㅢ〹㑦㙡攸ㅤ挳㥣换㝣㥡㝡ㅦ㜹㠱慢㑡搷摡挰挵摤㜱ㄱ㑣搴〲ㄷ㕣ㅦㅡ昹〴㉤㜷挱昵㤱㤱㐷戵摣〵搷挷㐶ㅥ搱㜲㠱㙢ㅥ㙡愵㌶㐲搴挵〷慥昱搰昴㠵慢㑣ぢ㍣㍦摡户〵㥥〴慥挵昰ㅢ㠳㙢㥢攱㈶挰昵ㄹ戸昸挳挳㉡攸㕡㜷ㄲ㥥搴搰攷㠶㜹ㄷ昳㘹敡㉢攴〵㤵㜱扡搶〶慥敤㐶㜰戲ㄶ戸攰攲搶戶ㄸ㥥愴攵㉥戸戸敢㉤昲戱㕡敥㠲敢ㅢ㈳㍦㔱换〵慥㝢㔱㉢昵〳㐴㕤㝣攰ㅡ〹㑤㕦戸㐶㘸㠱晢㘷晣㐲㍦挲ㄳ晥昰〹㙥晢㙡㝦㐵㐶㉡㌵捣㔹攸ち〸戳㌸㤳晤扥挹㡣㝢搰㘲㤱㙣㌲㥢摢晦㙦搵㕢㝥㑡改㜳㔰昵搴㜳敦散昱㔲愹攲晥㜳晣挲㕥㘵挵㘴㔰ㅥ㥣散挲㡥搵〲捦捦昳㜱㥦㕡摡挱㙡搴㍤搶づ㘴〳㥡㕥ㄳ摡〱㌷愲〵㠴㌵搰戵㥥㈰ㄲ愹㈱敥㐳ぢ昳㐹收搳ㄴ㌷㤳〵㤹扥ㅡㄹ搳づ戸挱㉣㠲㍥㕡攰㙡〷摣㝢ㄶ㜹愹㤶扢摡〱户愵㐵㝥㡣㤶扢摡〱㜷慣㐵摥㕢换愵ㅤ慣㐷慤搴晥㄰挵攱㡡捦㘱挵搰昴㙤〷扤戴挰晤㠳㝤愱㡥昰㈴㔷晢愲㝤戵摣ㅤ㤶㐲㡢㥣㠵扥捣㐲扢㐰挴㠵愶戲戸㘵ㅣ㜸〵㍣捦㡡慡㔰攵挱捥慣㠳㠲搶㙢㌴攴晥戰㘱㘵㜱てㄸ㝦扦㘳㘹挴つ㘳戱㐸搶㥡捣搷敥扤㍤㜵摢挱㜹㤹ㅦ㤴慡㕣愸挷攱㠹户愶ㅥ挹攰改慥〵敥㥦昳ぢ攵挳㤳挰戳挱㠶㠷ㅢ挵〲捦愱㑥㜸晥挹慢㉣㠶挸㠶㠷扢挷㠱昷㝣攰㈹敥愵扡㈶挰昳〱つ戹㔵ㅣ㠳攷㘸㘴昰昷㍢攰攱摥戱㔸㈴㠳挷㜴戶攷㡥敦㌵扢敦昸户㑢搵〰愸晢挱㤳㥤っ㥥〳戵挰昳㘳㝦摣㕦㤶捥昶㈹㉥㈴搶搹㘴攳搸搳搹戸㠱㉣㔰㙥㠴慥戵〹〴㥤㡤晢挷挲摣捣㝣㥡攲㈶戰攰摢㐱攳㙢㍡摢㐸㈳搸㐷ぢ㕣㥤㡤㝢挶㘲戸户㤶扢㍡摢㈸㈳㙦慦攵慥捥挶㥤㘶戱摦㑢换愵戳㝤㠱㕡愹㤳㈱㡡挳ㄵ敦㙣㈱㘸晡㜶戶㉣㉤昰晣晣ㅦ㜷㠰〵慥ㅤ昰ㅢ㠳㑢戶㜶㍤㜰㥤〱㕤㐱收㕢攸㕡摦ㄱ㥥搴㄰㜷㜸㠵昹㍤昳㘹㡡摢戴㔲㙢㑢搷摡挰㔵㘹〴㤹㕡攰㠲㡢扢扡㘲搸㐲换㕤㜰㜱挳㔷攴〱㉤㜷挱挵扤㘰㤱㘷㘸戹挰昵㌳㙡愵戸昷敡〷㔷ち㌴㝤攱晡敤〷㕢攰晥㐱挰㄰户㙣攵㙡㔳㜱ㅣㅥ㔷㕢㙦ち晤〵ㄶ换攰㑥ち㑤㠷㔰㜱换搴敥㝣摣㡣つ〴挰㜳㡦㑤攸㝣晦㠳㥤改㘹㐱㉢㤳㠶摣㜹㌵慣慣愹挸攰敦㜷㜴㍥㙥挵㡡㐵戲捥昷搰晣慦敥㝥昶昸戴㍥戱捥㌷ㅤ敡㜱㜸攲㘳搳户ㅡ〵捦㙤摢㌷㕡攰晥戹挰㄰㜷㙦〵㥥㌶㌶㍣摣㠲㤵㤸㝣敤㠴㈷〴㘱ㄶ㌷㔷昱昷㍢㉥㡣㍢戱㘲㤱散挲㑥㥢戳敥扢㙥愷扤㔳晡敦㍢㙦㕢㥦晤挰攲㔲㜵つ搴晤㉥散㡢㘴ㄷ昶戹ㄶ㜸㝥〶㤰扢戵搲㑤摡愳敥戱㙥㈲摢戰㥥㙥挲敤㔸〱㘱ㅦ攸㕡ㅤ㠸㐴㙡㠸扢戱挲摣㤷昹㌴挵㉤㔵㐱㘶㤳㐶挶㜴㤳㜹㐶戰㔱ぢ㕣摤㘴扥㤱晦㕢换㕤摤㘴㠱㤱㝦慡攵慥㙥挲㝤㕢㈹昸㕦㕡㉥㉤㌶ㅢ戵㔲㜷㐰ㄴ㠷㉢㍥慡㝣〰㑤摦㙥昲扥ㄶ戸㝦ㄸ㌰挴敤㔵戹摡㠳敤慢攵ㅥ愹ㄴ晡慥戳搰㙥㉣㤴摢㥢㜶㌷攱挶㘹攰㌰昰㐲㠹て㐵㡡昳搵摢㌰㌳㕤〲㍦敡㑤㍢㙥㤲ㅡ㔶搶〳挸攰敦㜷㌴㈶敥㥡㡡㐵戲挶㜴㕣慢搴敥㤷户摦愳捦㈸昹ㅡ捥㡤愵敡㌱愸挷搱㠹昷㤲搷㤲愱昳慡ㄶ戸㝦㌵㌰挴㡤㔶㐱㈷摦㐶攷㐹攴〵㥤㝦㌸搱㈹攴㔵㌶㐱㘴愳挳㉤搴㐰㑦ㅦ㜴㜲搵ぢ〹攸ㄴ搳㡥摢愵㌱㜴搶㈳㠳扦摦㠱づ昷㑦挵㈲ㄹ㍡〷扤晦扦ぢ捦㕣昳㜲晣搱て昷㑥晤搰㔹㥦っ㥤愷戵挰晤㤳㠲㈱㙥戹ち㍡挷搸攸扣㠱扣愰戳搶㠹㑥ㅦ〸戳戸㈳㡡扦摦㜱㘱摣㍥ㄵ㡢㘴ㄷ㔶㜹搴挷㈳慥摡㝢捦㍥㌵捦晣晡搰㜹㍢戰㜰晢〰敡㝥ㄷ戶㈶搹㠵㍤慥〵敥㥦ちっ㝤〴㑦㜲㘱㠳散ぢ攳戶愹㕣搸㉡攷㠵つ㘶昸㌶㐲㘴㠷㥤㝢愹㠱攳挰㜳㜵㡡㕥挵敡ㄱ㤸㤹ㄸ〷慤愱戴攳扥愹㘱㘵㜱㙦ㄴ㝦扦〳ㅤ㙥愴㡡㐵㌲㜴㍣㔳挷㜶愸晢愱昳㐰㌲㜴㤶㙢㠱晢㜷〴㐳㍢攰㐹搰ㄹ㘵愳挳つ㔴㐱攷㍥㈷㍡㘳㜸㤵㍦㐰㘴愳挳㕤搵挰㔸㉦㍡挵㜹㙡㔹〲㍡㈷搳㡥㍢愸㌱㜴㝥㐶〶㝦扦〳㥤㕦㡣㐵㌲㜴㝥㐴㤷㘸扣扥㔵㥦搸愲㍦ㅤ㡢て㍦㜴敥㐸㠶捥ㄲ㉤昰晣挸㈰户㕤㘵晥㌹〳ㄷㄲ㥢㝦㘴㍦ㄵ搷㤰㜸ぢ挹㝤㔵㐱㜲㍣㜴慤㌰〸收ㅦ㙥慢ち戳㥣昹㌴挵扤㔱㠱㜷扥㠶搷捣㍦摣㉦ㄵ挱㍣㉤㜰捤㍦摣㑡ㄵ昹㙤㕡敥㥡㝦昶㌴昲㕢戵摣㌵晦㜰〳㔶散㙦搱㜲㤹㝦㈶愲㔶㡡ㅢ㥥㜱戸攲昳捦つ搰昴㥤㝦慥搷〲捦捦づ㜲㘳㔴攰慡㠵摦ㄸ㕣戲攳改㠴㑢㥥敢㜱攷㔳㤰㤹〴㕤敢㙣挲㤳ㅡ攲挶愷㌰敢㤹㑦㔳摣扤㤴㕡㕦愵㙢㙤攰敡㘲〴㔷㙡㠱ぢ慥慥㐶晥㌷㉤㜷挱㜵戰㤱㕦愱攵㉥戸戸㐵㉡〵捦搶㜲㠱㙢㉡㙡愵㝡㐰攴〷搷っ㘸晡挲㜵愹ㄶ戸㝦㠸㌰挴㥤㑣戹摡ぢ敤慢捤㌷㠵㕥散㉣㜴㍡ぢ㉤㠴挸敥㝢摣愳っ㕣〲㥥㘷㔵㥢愷㉥㠰㥤改㘹㐱㙢〶つ戹㈱㘹㔸㔹摣㜴晣㝤㥤㡦㍢㤴㘲㤱慣昳㝤㝦搳㠷搷㕦㝥搹敡㔲晢ㅢ㌰敥㉥㔵㝤㘰ㄱ㠷㈷㍥㕦㑦㑤〶捦㌹㕡攰晥㤹挲㔰㍦㜸ㄲ㜸慥戰攱ㄹ㠴扣挴㘴戲ㄳ㥥㉢㜹㤵摣㔴戴攱攱㜶㘵攰㙡ㅦ㜸㑡ち搵搹〹昰㕣㐳㐳敥㑤挶攰ㄹ㡡捣敦㠳㠷㥢㤵捤挲㌳㘸攵㌷扦扣㌵昵㠵搲㘹㝣ㅥ㜱敦扤愵㙡っ㉣晣攰愹㑥〶捦㔹㕡攰昹ㄱ挳戱昰戴戳ㅦ㌱攴㠷捣㈳つ昲㑢㐵散〰ㄹ㔱敥改戵㡣摡㙣㙥㐹捡㙦搴㔴换㘷捡㕢攱㘷挷敡捦㡡搴て挵㑦敢攱挷挶㐶㔷搵攸て㌹攳㈷昷昸摤晤收㠷慤㉣挹搱㌸㄰ㅤ㔱㡦㕦扡㙡ㄱㅤ搲㠰㕦㘱愹捣慣ㄹㄹ㙥㙣㡣搴搷晥ㄵ㍥㡢㡣㑦昹愷㜳㥣挱㌸㤴㠶敦戱㐸昵晤㠰㍤㍦㌹敦扢攷㈷㠸攵挴昱㌰扦挴㤱捡㕦㉢晢㘳㥦㐴づ捣㘵㉢戶㝦㝣㑦晦昲㕥扡慡㐲㜰敤㤳㌴搳㔳㝥㤳摡攲㌴㠸㜵㌳㌴㘵ㅢ㑦〶㔳㤰愰㜵㉢㔹敢愰㈱㈴㈵㠳㝢扤敥㑢攲ㄷㅤ昰㥢扢㔲㌲捥愹慡㙣㥣ㄸ㤸ㄸ愹㥡㌰ㄱ挷㘲㕢戶攴㜵㥡㔷晡㘹㌰㙤㙥慢㤴攳㜶㡢㥡戲㜰㝤㝤㜸㕡㘶㑤㔹㜵愴㜶㐲攳挴捣戲㈹搸ㄹ挶㙦㉢愲ㅥ㤹㤹㤹搶㍣晣㙦挳㡢㈵㔲㌹㍣㑡㐷㥤捦㕡㉥㈰㔹〸ㄲ㔴㤵㄰㐸㡦ㅤ㡦敢攴㙤㝡㝢昸捥挴搷昶㐴㡣愰㑣ぢ昶愶㈰㤳摦ㅤ愱愲㤰戱㙤〷ㄶ搳搱戶挵㌳㌶㍦昲户㑤搳搷愴慡搳つ㔸㥦攷㜷㠸㠳㜵〷戵㌸㘹㈹愹て挱扡㡢慣㌸㔸慡ㅡ摥〸㔸捡㌷㉤晢愶㙣戹戳㙦愸ㅥㄹ愹昰㔲㙡㉥㈳昹㍢㐸㔰㌵㐲㈰ㄵ㍥搱㔵㘱㙥搳㠹㘰㡣户挲㔳㈰㘳㠵㉤㔶㌸㔵㡤昲慤收㜲ㄶ㤲㔸捤〷挹㜲㔴昳㝣昸㐸愸收㈵㘰㐸㌵ㅦ愶收ち㤲㐷㐰㠲㙡〶〴㔲㥢攳㕣搵扣捣〸㠶㜸慢㌹ㄳ㌲㐷㌵㡦昵慤收㙡ㄶ㤲㔸捤㌵㘴㌹慡㜹㈵晣㈴㔴昳㍡㌰愴㥡㑦㔲昳㈹㤲㈶㤰愰扡挱搴愶搴㔵㑤㙥㑢㐹晤㡦昱㔶㜳㉥㘴㡥㙡ㅥ敤㕢捤㘷㔸㐸㘲㌵㥦㈳换㔱捤㜹昰㤳㔰捤挵㘰㐸㌵㕦愰收㡢㈴㉦㠱〴搵ㅤ愶㌶㠵慥㙡摥㘹〴〵摥㙡摥〵㤹愳㥡㜹扥搵㝣㡤㠵㈴㔶昳つ戲ㅣ搵扣ㄷ㝥㥣搵㔴て㘹挷㠱户愰改ㅥ㉦扡㥢㘲㔲㥣攳挵〶晡攴㑣ㅢㅦ㉦晥改㉡㘶㠵㈹㠶㕡㜸㠵戸㈷㈲㘸扣㐷捤昷㐹㍥〰〹慡㌵㄰㐸㙣づ㜲愱挱㑤ㄱㄱ㜴昶愲挱つㄲ〷ㅡ搹愶㥡〹㍤昵㕦㉣㈴ㄱ㡤㝦㤳攵㐰㘳㍤晣㈴愰挱扤〸㍡づ㙣㠲愶ㅢ㡤㝤㑤㌱〹㘸㙣愱捦㐴㌴戶戹㡡㜹搹ㄴ㘳㠳㠱扤㕡㌰㌸㉥㕡㥦㐳㌳搵㜰㌷㠰㈳㠵㝦攱㔳㜸㕢摦挲扦昴ㄶ扥摤㔵昸㍦摤㠵㝦㘰ち摦攱㈸㍣昴㈹戸ㄲ愰㙦㘸晦㉤挹㜷㈰㐱戵ㄱ〲㠹㐳㔰挷挱っ慡㥢㡣挰搲〲挷愰扡ㄹ㌲㐷㠰㕡㤸捡㈷〴攸㐷ㄶ㤲ㄸ愰㥦挹㜲〴攸ぢ昸㜱〶㈸戴〳っ愹收慦搴晣㡤㠴〷て㠳敡㕢㔳㥢摦晥㥢㌸昶昳〱戶搴晦㔷㉤㜰㔴昳㝢挸ㅣ搵晣ㄹㅡ㌲㍤㈶㔴㌳〳晥㕤搵㙣㐱㤶愳㥡㍦挳㡦戳㥡㉡ㄵㄵ㤳㔰㕡搰㜴户愳敦㑤㌱〹敤愸㈵㝤㈶戶愳搶慥㘲昸挰㔹㡡㌱㉤㈶ㄳっ㘹㐷㔹搰㡣戵愳㌶愶昰㤰㑦攱㕦昹ㄶ扥愷户昰㜶慥挲㐳慥挲㐳敤挱㤰㔰戴愷收摥㈴晢㠰〴搵㍥㄰〸攲㕢㌴攲愶挵昰㈱愹〸㌶㙢㠱㈳ㄴ晢㐲收〸挵㐶㔳捤㠴㔰ㅣ挰㐲ㄲ㕢捣㠱㘴㌹㐲㤱つ㍦〹愱攰戳㐹〹㐵㈷㘸扡㐳昱㤱㈹㈶㈱ㄴ〷搱㘷㘲㈸扡扡㡡改㘶㡡㌱愱攰搳㑡〹挵㈱搰㡣㠵㈲摦ㄴ摥捤愷昰㜷㝣ぢ㍦捣㕢㜸て㔷攱㠵敥挲㡢㑤攱㌹捥挲㡦㌱㠵ㅦ攱㔳昸㙢扥㠵攷㜹ぢ㉦㜰ㄵ摥挷㕤㌸㥦㜳〹挰㐵㍥挵扣攸㕢㑣㉦㙦㌱㈵慥㘲〶扢㡢攱㤳㉦〱昸㈸㘸挶〰ㅥ㘵ち㍦摡愷昰愷㝤ぢ㍦挶㕢㜸ㅦ㔷攱㘳摣㠵㥦㙣ち敦攷㈸㍣㜴〶戸搲〳晡搳㝥〰挹㐰㤰愰ㅡて㠱㌴昴搵愸㠱㜳㈱捡挷㌴㈲㔸愵〵㡥ㅥ㔰づ㤹愳〷㍣㙡㉡㥦搰〳㡥㘳㈱㠹㍤㘰㈸㔹㡥ㅥ㌰ㄱ㝥㥣㍤㈰挴㐵戴㔴㜳㌸㌵㐷㤰㡣〴〹慡㐹愶㌶换㕤搵攴攳ㄱ愹收晤摥㙡搶㐳收愸收扤扥搵㍣㤱㠵㈴㔶昳㈴戲ㅣ搵㥣ち㍦捥㙡慡ぢ戵攳挰㌸㘸扡㍢敡㕤愶㤸㠴㡥㝡㉡㝤㈶㜶搴搳㕤挵㑣㌷挵㤸㡥捡挷ㄴ搲㡥捡愰ㄹ㙢㐷扣攷㤷㐶㍣摥愷昰㠵扥㠵㤷㝢ぢ慦㜴ㄵ捥㠷〵〹〳昶㌵愶昰愸愳昰㡣㥢挱摤攵晢㐲㍥昰晡㠳㕦摥㌴〱㠵慡㕢㔱㤸㍣㌴㥢愸慢㐰っ戲㜸㠳㐵㉥㜸㐸昰挶㑡攲㝦㤳㡥晦搱ㄴ愵〶搴〲㈳㤸慢〵扤㐵愰ㄴ㙦挰挴攲㐶㉤㈸㠵挰慡㘶㠱扣㘳攲ㄵ㕡㌵捣昱㘶挹㝥㘶攷㈸㕥㉤㌵收搷扡ち攴捤㤲昸扤挶㔵㈰㙦愰㐴㌰挷㔹㘰㍤㡢攰扤㡦ㄴ搸挰ㅣ㙦㝢愴挰㐶㘷㠱扣挵ㄱ昳扦戹ち㕣㘱〴㔷戸ち攴慤㤰㔸捣㜶ㄶ㌸㤵㐵慣㠶㐸ち㥣挶ㅣ㙦㘰愴挰㜳㥤〵㍥㘹捣㉦㜳ㄵ挸ㅢㄸ昱㍢挳㔵㘰㤳ㄱ㕣敡㉣昰㐲ㄶ挱晢ㄱ㈹昰㈲收㜸㉢㈲〵㑥㜷ㄶ挸摢づ昱㝢㤱慢㐰摥㡡㠸攰㐲㔷㠱扣㍤ㄱ挱〵捥〲㘷戰㠸搷㈰㤲〲㉦㘳敥つ攴愴挰㤹捥〲㜹㕢㈰㍡㤷㔳攷㥦㐶㘷㤶㔳攷㍤㜰愵㠸㜳㕣㤵攲ㅤ㠱〸愶戸㉡挵扢〴ㄱ㑣㜶㔶敡㑡ㄶ挱〵扥ㄴ㜸ㄵ㜳㕣摢㑢愵慥㜶ㄶ挸搵戹攸捣愱づㄷ收愲㜳㡤㐳㈷㡢㡢㜰㜲挱㐳㠲㑢㙡戱戸㤶ㄶ摢㡤挵㜵㑥㡢ㅤ〹ㄶ㕣㌱㑢ㄵ㙢㕣ㄷ挵㔵戴〸慡㕤ㄷ挵㤵戵〸捥㜲㕥搴㕣ㄶ昸㈳㐴㔲晣㑤捣㜱㍤㉣ㄵ扥搹㔱扣晡搵㤸㑦㜰ㄵ挸昵戰昸㡤扡ち攴戵㠹㈰攲㉣㜰ㅥ㡢攰昲㔶ち㥣捦ㅣ㔷戶㔲攰〲㈴㌸㌲昰慤戸㌶ㄵ㥤㠵ㄴ㜳㔹㉡㍡㡢ㅣ㍡㔹㕣㠲挶㔱攴㠲㔲㉣㙥㈷㥢㙢㐹戱㔸㡣㐴捣㉢搷㡤㔲愹搳㕤㤷挱戵愴〸㑥㜳㕤〶搷㤷㈲㌸搵㜹ㄹ㜷㠱慢戸㌴㤴〲敦㘶㡥慢㐲㈹㜰㈹ㄲ戱〲戹慥ㄳ㥤㘵ㄴ㜳㐹㈷㍡㝦㜷攸㘴ㅤ愲戹昸て㘲㉥挶挴攲ㅥ戲戹づㄳ㡢㝢㤱㌰㕥戳戸收㈲ㄷ晦㈱挱ㄵ㤴㔸摣㐷㌶ㄷ㑦㘲㜱㍦ㄲ挶㐲㜱昹㈳㍡换㈹收捡㐷㜴ㅥ㜰攸㘴㜱㤵ㄳ昷捡㌵㡢㔸㍣㐸㜶ㅦ㉤戳ㅥ㐲挲㜸捤攲搲㈴㙥挱㈵㠹㐰㌵捣〵㉥㤷㈹㈲ㄸ敡〲㤷㑢ㄷㄱㅣ敦〴㜷㈵扤㜲搵㈱挵㍦捡摣㔰ㄲ㕣慢昵ㄸㄲ愶㜸挵挵㠵㤸ㅦ敢㉡㤰ぢづㄱっ㜲ㄵ挸㐵㠸〸〶㍡ぢ㕣〳慥攲晡㐱ち㝣㠲戹㤳㐸㔸攰㤳㐸挴ち攴攴㉦㍡㑦㔱捣㜹㕦㜴㥡ㅣ㍡㔹㘵㥡㡢晦㈰收㡣㉤ㄶ㙢挹收㘴㉤ㄶ敢㤰㌰㕥戳㌸㌱㤳㡢晦㤰㤸㘰㜴捣改㑤㜲㐳㥣㌹㘵㐱戵ㅥ〹敢ㄹ㤰搶愹㔹搵昸敦㈴㐸㔳愷慡㡡昱㤵攳挷晦㤰㤵㥥扤㙦晡挹㝤㕡摤昲挹㡢㥦㕥昷搶㘹扤户晣㍣㙦摥㕢ㅢ慦㝢昹攷㌵攵扤㥦㕢扣㜸晤㜱ぢ㕦晥㜴捦攸愲搴㤵㍦っ㕤㜴㝥摥㔹攷㥦ㅤ㍤昱戰㘳捦ㅦ㜷收〹㜹㈳昷攸㥥㤶搶愲挵㈱㙤㥦摦愷㕢㘸晡搹㡦愹戵敦敥㕤慢㘴晡㐴〱戱㙤㐰愹㑢慤愹换㜳慣换昳㜶㕤㌸つ敥搶扡挸捣敡愹ぢ㘷㔸挱攵㐵搶攵㈵扢㉥㥣㈱㜷㙢㕤㘴搲昵搴㠵㤳慦搴攵ㅦ慣换㉢㜶㕤㌸㜹敥搶扡㕣㠴〲愴㑤㈵戴㤷改攰㑡㕤㕥㐳挲㝡ㅤ〴敤㠵昳敡㙥慤换㘵㈸挰㕢ㄷ㑥搹㔲㤷㌷㤱戰摥〲㘹㥤慡㉥昷㔵攵捣㉤慡ㅢ愸晡㡥愸㘶㕤㠹晦㜶㙢戵慦㐲〱摥㙡㕦つ慥搴攵㕤㈴慣昷㐰㔰㙤㤹搳㍤㤱攷摣㉥慡ㅦ㔰昵㐳㕢㔵㈶㜳㡦㉡㈷㜵㔱晤㤸慡㥦㠸㙡ㄶ愷攱摤㝡㠵㌷愱〰敦ㄵ㜲㠶㤷扡㝣㡡㠴昵㙦㄰㌴ㄲ捥搰扢戵㉥昳㔱㠰户㉥㥣晣愵㉥㥢㤰戰㌶㠳〰敤㠵扥慡㡢㡣敡㔶慡㙥戳㔵㘵搲昷愰扤搸愸㝥㑥搵㉦㐴㌵㡢㤳昷㙥扤挲扢㔱㠰昷ち㤷㠲㉢㔷昸㈵ㄲ搶㔷㈰戸㐲㔹ㄶ㜸慡捤攵㠱愸㝥㑤搵ㅤ戶慡慣〷㍣慡昷ㅡ搵㙦愹晡㥤慤㉡ぢ〱㡦敡晤㐶昵扦㔴晤挱㔶㤵昵㠰㐷㤵敢〲愹挰㡦㔴晤挹㔶㤵㠵㠰㐷㤵ぢ〲㔱晤㠵慡扦㡡㙡ㄶ愷昰摤ち昱愳㈸挰ぢ㌱㔷〷㔲ㄷ㍣愲挵户〳㠲愰㐱㜳㜶摦慤㜵㜹挲户㉥㕣㌸㐸㕤搲㔸㤷㜴愹㡢㝡捡㔷戵挹愸〶愸摡挲㔶㤵〵㠳〷㙤㉥ㅣ挴慢㐵搵愰慤捡㌵㠱慣㙡扥晢摥㝥昶搳て㜶摣㠴攴㍡㐱〴摦㙡㐱㠸づ㕢挳㑡㜱敥ㄶ搱づ㤷つ攷㜳ㄱ㝣敤戴〹搱㠶㜳慣㠸扥㜲搹㜰摥ㄵ挱㤷㑥㥢戶戴攱㕣㈸愲㉦㕣㌶㥣ㅦ㐵昰戹搳愶㍤㙤㌸㘷㠹㘸㥢换㠶昳㤸〸戶㍡㙤㍡搰㠶㜳㡢㠸㌶扢㙣㌸摦㠸㘰㤳搳㘶㝦摡㜰㤲ㄱ搱扦㕤㌶㥣㜸㐴昰愹搳收㐰摡㜰㌲㄰搱㈷㉥ㅢ㑥㄰㈲昸搸㘹搳㤹㌶㥣ㄵ㐴昴愱换㠶㌳㠵〸㍥㜰摡㜴愵つ愷〷ㄱ扤攷戲攱㤴㈱㠲㜷㥤㌶摤㘸挳㘱㕣㐴敦戸㙣㌸戴㡢㘰㠳搳愶㍢㙤㌸摣㡡攸㉤㤷つ㠷㘰ㄱ扣改戴挹愱つ挷㕤ㄱ扤敥戲攱㔸㉣㠲搷㥣㌶㜹戴攱〰㉣愲㔷㕣㌶ㅣ㤴㐵昰て愷㑤㈱㙤㌸㔰㡡攸㈵㤷つ〷㑦ㄱ扣攸戴改㐵ㅢ㡥㤸㈲㝡摥㘵挳㔱㔴〴捦㌹㙤㡥愴つ㠷㑥ㄱ㍤攳戲攱㜰㉡㠲昵㑥㥢摥戴攱ㄸ㉡愲㜵㉥ㅢ㡥慢㈲㔸敢戴改㐳ㅢづ愶㈲㝡捡㘵挳〱㔶〴㑦㍡㙤晡搳㠶愳慡㠸搶戸㙣㌸搲㡡攰㜱愷捤㈰摡㜰昴ㄳ搱㉡㤷つ㐷㐴ㄱ㍣收戴ㄹ㐲ㅢ㡥㔲㈲㕡改戲攱挸㈵㠲㐷㥣㌶㐳㘹挳攱㑡㐴て扢㙣㌸㠴㠹攰㈱愷捤〸摡㜰摣ㄲ搱〳㉥ㅢ㡥㘵㈲㔸敥戴ㄹ㐵ㅢづ㔸㜲ㄳ㌵㥡㌹づ㐵㤲ㅢ挳ㅣ〷ㄹ挹㥤挸ㅣ㠷て挹㡤㘵㡥〳㠳攴㑥㘲㡥㕤㕥㜲㈷㌳挷捥㉣戹㜱捣戱㥢㑡敥ㄴ收搸〱㈵㜷㉡㜳散㕡㤲㍢㡤㌹㜶ㅡ挹㥤捥ㅣ扢㠳攴捥㘰㡥つ㕤㜲㘵捣戱〹㑢㙥㍣㜳㙣㥣㤲ぢ㌳挷㘶㈷戹㜲收搸愰㈴㔷挱ㅣ㥢㡡攴㉡㤹㘳㈳㤰㕣㠴㌹㠶㔷㜲㔱收ㄸ㌸挹㑤㘰㡥㈱㤱摣㐴收〸戶攴慡㤸㈳㡣㤲㍢㤳㌹㠱搱㍤戵㈸㠱搳挳ㄵ㔸㍤㕣㠱搷挳ㄵ㤸㍤㕣㠱摢挳ㄵ搸㍤㕣㠱摦挳㤵㌰㜸戸ㄲづて㔷挲攲攱㑡㜸㍣㕣〹㤳㠷㉢攱昲㜰㈵㙣ㅥ慥㠴捦挳㤵㌰㝡戸ㄲ㑥て㔷挲敡攱㑡㜸㍤㕣〹戳㠷㉢攱昶㜰㈵散ㅥ慥㠴摦捤㙤昹晦〱㠰㕣㐵㈳</t>
  </si>
  <si>
    <t>㜸〱戵㔶㑢㙦攳㔴ㄴ戶㥤㌸㠹㤳戴攳㘹〱〹㠹㐵㠵㔸㌱ㅤ慢ㄱ慤㘸ㄷ搵挸㜱搲㐹挵戸つ㜱㤸搹っ扡扡㠹㑦ㅢ捦昸㔱昹ㄱ㈶散昸て㙣攰㘷戰攳晦戰㘴ぢ㘲〷攷搸㜱ㄲ愷㤹㐸㤵㠶搳昴扥捥㜷㥥扥攷摥㉢㠸㠲㈰晣㡢㐴㍤㔱㤹〶㥦㔹戳㈸〶㑦㌳〲搷㠵㜱散〴㝥愴改㘱挸㘷㉦㥣㈸㉥㈱愰挲ㅣ攴㐷㌲㡢㥣ㅦ愱挶愶㄰㐶〸㤲〵愱㔶㔳㈴攴㤳ㄲ晡㔷昳㠹㐲㔲捤㌲㌶㐳愳㝤㍤㝡㠳㕡慤㌸〸攱昰攰㘵㈶㝢摥㙡㘹㉤敤戸㜵㜴愴ㅤㅤㅥㄸ㠹ㅢ㈷㈱㥣晢㤰挴㈱㜷てて晡挹挸㜵挶摦挰㙣ㄸ扣〵晦ㅣ㐶㐷㕦㡤昸昱㘹敢昸攴攴收散散戴㠹愶㠵㉢愳摤て攱㈶晡㐰㍡㘵㜲昹愴〳㘳㠷㘲〳〸ㅤ晦㔶㌳摡昸㕢昱㕦㐳㡢戶㌳挶㔰戴㙢㡢挶搶〴㈰㙥愰㘴㠳愵挳搴愳㕤搶㝤㌷〶搷〰搷ㅤ愰㠳㝢っㄳ㥢㜸晥㜵攸㠰ㅦ㜳捡慦挲㈶㍣敡昰ㄸ愲〶㡤㝡挰㙤捣换㍥㑢㤳㘴㘷㜰ぢ㕤㠰㐸㥤慦つ㠲ㅦ戲㠵㈲愸㍢㐵㤵慢愰㙣㘱挷晢㉥㠲〱昷㙦攱㡡㝢㈰㝢捦ㄳ挷㉥搳攷㤰㤰㠴搲搳㑤㘱愶慥㉦〳㕣㠶㐳挹㙥㙤㤲㔸㑤㡣搱晥㕡㉢㐴㑤搶㐴愴挶㝣㜳愵㉥攰㥡㔲愱愶㑡㕣㐱愸㈳〹攵㝦㜰㐳慥挲㈸㥦ㄲ攳ㄲㅢ㐹㙣㉣㌱㕢㘲㈰戱ㅢ㠹摤㑡㙣㈲㌱㐷㘲㙦㈴昶ㄶ㌱㌹搵慡㔵㡡㡢攸攰昵㙦㔷ㅦ〵㍦敢㍦㥤㝦晦昴捣㝦晤㐷㔳㐱㔰摦㘸昷挰扤挳っ㝦愸扤㐲㌱㍣㉣㠹ㅡ㑡散戱〱摣㠶㄰搱〶㌳㈱㥥〴㌶㝥晥㍥㝥收挰ㅥ捥敥愰挹㉣攰㔱攰㜳搷㠹㘷扢㉣㐳㔸愶慥㈷㜱昰㜸㌹捤〴愲ㅣ搰㈹〲㜰扡〶戰扡ㄶ㘹㜸㤴㙢挰愹㝢㌷攱ぢ昹㈲扢㜳㥦摤㠶㤸慢㜳改捥昰捡㘲慢づ㘵ぢ愴戰〰㈱㤹摣㘲ち改㑦㥣㥤摣㠳㌴愲摣扥愵ㄷ摣戱昴攷摣昳ㄶ摥昵㕥愵攰㕣ㄵ㑤㔷㥤挷昹慡㈵㥣愶搲ぢ㑢㈶戹扡戰㘴ㄶ㘴㉤㜳捤㔲ち㕥㕡㉡愲㝢慦捣愲愵㑣㍡㠷㜷㠶㝡㥡㤶㘵ㄲ㜰㑥㥥慥〲㡡㠹搴㔹挱㍥㘹挰㈴㉤昱收㥡㐲㥣ㄷㄵ㥡慣愸搰㕣㔷㘸㘶ち㈹〷ㅥㅥ㍢㘳㝤㜰㘹敡ㅦ㔳㥤㐳〸晥ㄸ愲㈷搷扥㌱愱㔳挲晥㝣㜵昵愶晢㉥〶摦〶扢ㅦ〶㔸㌵昱㙣挸㐷㉥㝣㔲㠰攸㜸㑦㑣〱ㄹ㥦ㄶ㤶㉦㠲㜱ㄲㄹ㠱ㅦ㠷㠱㕢攴攸昶㤴愳㑤摢っ㙣㄰搲戳㈸㉦摦㉤㝤愹㈴㡡㠲昸攵愶挳㘷㕥搱摡戲㝥扡㝥攲㔱戹㍦搹〶㕦㈹㌱慡㌹挲㡢㌵晣慢㠸ㄵ晡摤敦戲攵㡡戸㍦㍦挷搲〳戶挷㝤摢㠵㜰敢挵㈹搲戹㈹挸㝦攳攱昶㠰〰攸ㅡ慤㑥戹㥢〰㘳㐲㡤摣㈳㤲晦㐲㉤て㠹㙢戳ㅡ㑣㈶㠶㥢㕥搲扦晥㐲昴晢㌳㌱ㅦ攴晤扤㠵昷㌲晥て㘴㙥㉣敦摦㙢㘳〱愸㉢㑤っち慦ㄱ㤹敥㤴㠷摦㔳㤴つ㈵扤㈰昱戹ㄱ挹摥㐵㄰㐶愵搲愶㉦摢攳搱㈴愶㑡搸捡愴㝢㑦搹愱㘶ㄷㅢ㤱㥣愳慣㉢㡦戰挹愹㑣晣慤㕡㈸㤶晡㡢㠰摢ㄷ㥣㕥ㅢ搵昹戳愹㘶〴摥ㅤて㈱㔴挹ㄹ〳㑢〹㑢㜴敡攰攳愱㐶ぢㄶ㍥捦捡ㄴ㐶攵㈵敤愰㐸㄰㑡㈵㐱㤶ㅢ戵㑤戶㉥㜳㕤㕦㙣㜸晥㕤摥搳晦攷户愷捦挸晦㝡㥤慥㘷㐵愵收㌱㌶㈲㠵㐹昱慣〱昶〸戰㡦㡤㥡㐷慥㤲っ㤱㑡㜲㐴㉡㠱㠸㔴〲ㄲ㌵晥〳〴㥥㕡㕥</t>
  </si>
  <si>
    <t>㜸〱敤㝤㜷㝣ㄴ搵晡晥㥥㤰㉣㤹㈵㤰㤵攲戵愰〶㐴改愱㌷㈹〱ㄲ㑡ㄴ改㘲〳㐳㐸㌶ㄲ㐸挱㘴㈹昱㉡㐵散つ㐵㉣㈸ち㠸㠲㈰㠲㕤㐴〴敢戵㕣扢攸㔵搱㙢㈳ㄴㅢ㜲敤捡㤵摦昳扣㌳㘷愷散㙣〲㕥昹晣晣攳㍢㘴㕦捥㜹摦昷扣攷㍤捦愹㌳㜳㘶㈶愰〲㠱挰㝥ㅣ晣㥦㐷㌲〳㑤挷㔴㔵㐶㈳愵㤹搹攵㈵㈵㤱㠲㘸㜱㜹㔹㘵收㠰㡡㡡晣慡㘱挵㤵搱㍡㔰〸收ㄵ㐳㕥㤹㤲㔷㔹㝣㝥㈴㌵㙦㐶愴愲ㄲ㑡㈹㠱㐰㙡慡㤱〴昹㤱搶㉦慣㈳〶㔳ㄹ挹㈴搰ちㄸ㐱㤲扡㈴愹㈴〶㐹㠸愴ㅥ㐹ㅡ㐹㝤㤲〶㈴改㈴㘱㤲挳㐸ㅡ㤲㌴㈲㘹㑣搲㠴攴㜰㤲扦㤱ㅣ㐱挲晣㡤愳㐸㡥〶㐹㙢ち㌲㌶㝢攰㠸㐹㔳㔰㥡㌱搱昲㡡㐸扢㡣㜱愶捦㝤㍢㜵捡散㤴搹戵㔳挷㡥㤹ㅤ摢㘵㘴㑦㉦㠹㑥慦㠸昴㉤㡢㑣㡦㔶攴㤷戴换ㄸ㌹㝤㔲㐹㜱挱㈹㤱慡戱攵㔳㈳㘵㝤㈳㤳㍡㜶㤹㤴摦戵㘷愷慥摤扡ㄵ昵敡搵㌳敤ㄸ㔸ㅥ㥥㍤㜰㘴㐵愴愸昲捦戲㜹㉣㙤㡥挸ㅥ㤸㌹㍣ㄲ晤戳㙣ㅥ〷㥢㌰㤹㔳㕥㥡㕦㕣昶㈷ㄹ㑤㘱㥤㜶挹㠹ㄴㄴ戳昲㈳㤱㡡攲戲㜳㌳攱戶ぢ㘸挴㝡㘴づ〶攲〵昹㤵搱散㐸㐹挹攸㐸ㄱ敢㍤慤㤴㤸㐵㉡㈲㘵〵㤱捡〶愵㠳㘶ㄵ㐴㑡㉣㜱㘵㙡改戸晣㡡攱昹愵㤱㘴〶搲㑢捤㝡换㉤㡣㤴㐵㡢愳㔵昵㑢㑦慢㡣㡣捥㉦㍢㌷㐲㤵㤴搲㈱搳㡢ぢ㤳㤳㔵㜲㜲愰㑥㑢㍦㘷愴㙥㌲〷㔷ㄴ㘴㑦捥慦㠸㑡㡣戵搶挹㑦搷搱㐲挴㜱㤷㕢㙣㐵ㄹ㥥㔴慣愶㌱挵愵愷㐴㉡捡㈲㈵捣㠴㤵搷搶愳㈴㤸㤸搰挷挰搱愵㘱挵愸㝡㔶㝦㘳㔱㤸㡢㤱㐱搲っ㈴搸ㅣ愴换捥㠷㥥搸昹挴搲ㅤ㡦㕣戵㙢晤㡤㍢㌷㙤摣扤昸戱敡昵㤷㔶㙦㕣搹扥晤敥ㅢ户散扣敤昲昶扢搶㙤摥戵㙥昹敥㕢ㅥ摤戱敥㤱摤㜷㕥っ㑤攳㜸㥡㘸〱愲㤲户愱㝦㍢戳㘰ㅦ㑢捡换㑦捡㥢㤴㤴㔷㤰㤴㔷㤸㤴ㄷ㐹捡㉢㑡捡㍢㌷㈹㙦㜲㔲㕥㜱㔲摥㤴愴扣愹搰搱㐷㙡摤扡㐹搶搱㘴㔴㜲㡢搲戵㔳㠶㕦㤵㘵晣昳㡣攳ㅡ摦慥搸愵愵㙦㥦㠸㠰搱ㄲ㈴搸ち愴捤敥㈵㜳㜷㍣㜰搱慥昵ㄷ㔷慦㕢扥㙢攵愵㍢㙦扢㘹攷戵㤷挱捦攵搵㤷㉦㜴晡搹愳㤷搱㥡㈹摢㠰㈸昵づ㍣愵户㙢㡣㈶㔵昵ㅥ㕥㌴攰昱戱戳敦㍡㙢昱㉦㍤㔳㌸㘸㜴昳㠳搵㕢㘳〳㉡㉢愷㤷㑥攳㤰㘵戵㈶ㄹ㕦㑡㜳㉡愳㈳昳㉢㑡㉢晦摣㘶㠷㐶㔷㕢扢ㅢ㔰㔹㝡攸摢ㅤ㌲昹㔳摡㕤戰ㅤ㘰㍥㙥㜸㜹㐵㈹挶扥㔳㈳昹㘵㝤㍢㘶昶敡搸愹㜳扢㌱搱挲㥣挸っ挴㍡㜶改㘲戴㘷㝤㘵㠲〴㍢㠰戴昲慦改㔸搳慣㕥㜷挷敥挵㤷㔴捦摤㘴㜴㘴扡㑥㈰㑡扤㘶搵㜳敦摣㑥敡挷昱㈹愷摥扥昱㤵攲慦㕡摣㥣愲㌸㉦㐸㜳敡㐲攵慥㈰挱㙥㈰㙤㕤㍤㘰搱搲敤ㅢ㔷戱㌹挵㕡扦摤慡搰㥥扡㌳㘹て㄰愵㕥戴昲改㤳戶攸㠷扦㙦㌸㍡㜷搱㉦昷ㄷ散㙢㜶㜱㠹攲㄰挴㌶ㄵ散〵㜲㡣戳挴㍤扢㘷㜶搳攵敤㥣搹戱㘷㈷攳㈴愸ㄸ扤愹摣〷愴愵戳扣摢㌷㙥慣扥晥㤶ㅤ㔷捥摤㌵晦㐹㔷攳㠶ㅢ㝤㤹慣ㅦ㠸㔲㑦㕢㙥ㄴ慤㙦昱敡㤳㑦㔴て扢㜲敡㠴㜶愳扢㡥扥㑣戱㜱㡡ㅢ晤ㄱ昰〰摦戳㘷捦㉥摡ㄱㄳ昸〱㔰㌲〶㠲〴戳㐱戲㥣㡥搸㕤㉣〶扣㌹づ㔴㕦㜷敤昶㈷㤷㙣摦戰戱㝡摥㘵ㄸ㈵㔰て㘶ㅦ㠴㠳㌹㌴㌷〸㐴愹㡤㤶㠳摢㉥㌸㙢㔱挳㍥扤㠷㕤㔴㔴敦慡戱㠷㘷㝦愹㌸㌱㡢㠳㐳㄰㌸搶㠵㔳捦捣ㅥ扤戴㝦㕤㌲扢㜶散㙣っ愵挱㕣㤰攰挹㈰慤捣昱捡〵㤱㝦㠵㥤挲㜴挳㐰㤴㝡挸㜲愴晢ㄳ昵摡㝦㕡摤愳晦扤㠳昲㈷攷㙤㔹扥㔵㜱㜱㈰つ㘳㌸㤵㐷㠰〴㐷㠲㡣摣扥昱慥敤㑦摣攲ㅣㄴ㌱㐴㤷ㄴ㘳㐵㔲㤵㔱㠸〹愶㈰㡡晦捡㉡㌱㙦挴㠰㜱づ㤶㠰挷挴㘹攷ㄳ㌷散戸㘳〹㔰ㄹ㐵晢愳㐱㤴扡捦㜲㈶搰㍦㜳攴愶㠱愱〱㡦㍥㜹晣扥〷㕥㝦㈱㐷㜱〰ㄵ㔴挶㈲攰㐶愵㑢㘶捦ㅥ㌶㉡㕤扡㜶㌷㑥愳挱㜱㈰挱搳㐱㕡㔶㙦㥡㕢扤攰㝡ㄷ㉡捥㔱搱慣㈶昸㜱〶㤳㥤〹愲搴㑡换㡦敦㠶㝣㝦㘷㤳㡤㥤〶㕥㝢㕦晤ㅤ㜷摣戸敤㈳挵㜵㤲昸㜱㌶〲戵昹㌱㥥〶㈷㠰〴捦〱昱昳挳㙣㔰收攸ㅣ昳㈳㡦挹㈶㠲㈸戵搴昲愳㜴㕤搳㘱㍦㙥㝥㜱挸㈵㔳㠷㘷㑦㍢慡㝡㠵攲㔲㑤㉡㘷ㄲ㤵ぢ㐰㠲㠵㈰敤㜷㙥扡㘹攷戲㜹㍢㘳晤㌵㔶〵捥㥣㑣晣㔱攲〸ㄳㄷ㠱㈸戵搸捡改搹ㄳ扦敦昴晤㠵愷て㕥㜱㔸昶搳戹ㄵ㉢㤶㉡慥〷愵挴㤳ㄱ昰㜶㤸㕥㥤㘲搰愳挳㜴敤㘲ㄴ搳攲ㄴ㤰㈰愷戳㡥搶〴扡攸㥥敤㥢慦㜲㜴ㄸ慢㔱㥡㈵㜶㌶づ愳㠴改㑢㐱㤴㕡㘸㜹昴攱戲愱慢㥡㝤扦㜵搰㕤ぢㅡ㍣搳㜳攵㜳晤ㄴㄷ愷攲㔱㌹〲慥㍡攸㤸搹戵㡢㜳攸散摥挹㤸㐶㠳攷㠱〴㉢㐰㠶扡㐶㌵扦㜹㍤㔱ㅦ戶㤰㌵慢ち搰㔵搲㙥ㄴ㐴愹慢㉣㐷〷㔴㠴㑥㔴㍦㑣捣扤㜵挸〹㔵昷㜷改户㕤㜱〱㉤㤵㌴㠳捡㌳㐱㠲戳㐰㑥摤戹㙣ㄱㅡ㘴昵㘳㜷㘳㥣搸㝤搹㠲敡㜹ぢ慡ㅦ㕢㠷搱㜵昴㠹㠵ㄹ㤱愲愲昲ち昶愰ㄹ挵昹㥣㔳㌳㉡昲愳ㄱ扦㘱㌷㔶㠹㔵㌴㝥㍥㠸㔲㤷㔸㥥㉣㍣攱愵㑦晢ㅤ㕥㥥㌳慦攱㐷敤㕢摥㌱敥㉢挵㔵扣㐰㜶〱〲戵㔶攲㠵戴㌸ㅢ㈴㌸〷愴戶㑡㤴搹挶搹扣㡣戹㑣㍦て㐴愹搹㤶㐷ㅦ㕣昷㥦换挷戶㕦㥢㝢㔷晥挵昵㉡㉢㘶昷㔶㍣愵㄰㙣收㔳昹㘲㤰攰㈵㈰㉤扤つ搸搹㔳慤扡㤹扢〹昸㕦捡㘴㤷㠱㈸㌵换捡愳摢〳昹㈷慦㍣晢搶㠱㡦㘴昵㜹昹㤷㜹敦扦愴㜸挶㈲愵扥〲㠱摡ㅡ捡㤵㌴㜸ㄵ㐸昰㙡㤰晦愱愱㌸摢㌳ㅣ扤㠶㜶慦〵㔱敡㍣换搱㌷昷㉥晢攸㥥㉢ㅦㅢ㜱㔱攰挶㈳㕡扣㜴搱㜵㡡㘷㔵〲挶㜵㔴扥ㅥ㈴戸㄰挴扤ち戵晢戴搵㝤摡㍢㐱㡦㌵㠷ㅢ㘸㘲ㄱ㠸㔲㔳慤晣㥡摦搵㌵㝤㐲㔵收搰扢慦昹攰搱晢愲㑢扢㈸㥥挰㐹㝥㌷㔱昹㘶㤰攰㉤㈰摤㙡敦ㅤ戲挶昴慣㈶ㄷ搳挸慤㈰㑡㐵慣ㅣ㥢㥥戵㉣㥣搳㘲㙥捥㍤挳づ晢㜹搷敥㉥搳搵攱㄰㑢㡥㑢愸㝣㍢㐸昰づ㤰愱㝦㘰㌲㌱㑢敡㥤晢㤷搲敥㌲㄰愵昲㉣㈷昶っ㙢㤵搷晣戲㈱搹户昴ㅤ㜶㘵挷㤷扥㔹愳晥〶戱戴㠷㍢ㄱ㜰㉤㐱扡㘴昶敡搹㔵㑦㈲ㄸ㐵扡ㄹ㉢愰㘲摣〵ㄲ扣ㅢ愴扦ぢㄹ扢㈶昴昰ㅡ㙢㤹㤸摤捣㔱捤㍢㕥慣愴扤㔵㈰㑡㥤㘱昹㜷晢昲㤶摢敦晥扤昷㤰㑢㥢扣昱搸摡㝤慢㍥㔶㍣㤱ㄶ晦㔶㈳攰改愵昱㡢挲㌵戴㜸㉦㐸㜰㉤㐸㜷戳㌱㜸㤷晦摡㐱㔷㕢㠹㉤㄰搱㍣敦愳㤵㜵㈰㑡㡤戲晣敡摣攲戰㠱㤹敦㜷ㅡ戶晡慡㕦〶㝤㝢敢敥摥敡㐸㠸挵慦晢ㄱ㌸摣戹㈴㠹㘱搶挹㜸㠰㠶ㅥ〴〹㍥〴搲捣改捥㡥戵换㜷摣㜸扦户挶ㅥ㘶㠲㐷㐰㤴㍡搹捡搹㜸戵㙥㔲晦昹ㅤ㑥㕥搵挴㤸昴攴㈳敦敥㔴扣愰㈰㌹㍦㠶㐰㙤㍤㜸〳つ㍥づㄲ摣〸昲㍦昴㘰㘷扦〲㐴㑦搰敥㈶㄰愵戲㉤㐷㍦敦昱挰㙦搷昷晡㉣㜷挳昴慥摦愴捣㙦㜲戲攲㐵て㘹摦㥢愹扣〵㈴昸ㄴ挸昰㠳ㅦ敡敤戱㥥㈷㤸搵敢慥㡥㉤㤸攰捡搳戰㘹㍣〳愲㔴㕦换㤵ㅥ㙦㤷㙤戹㙣搳搶㔳攷㙦扦攴敤㜷㠷㕣ㄳ㑤㝢づ攲㔱搶改㙤㑥㐵晥㑣㕣㈳戰㉦㍦㘰㝤捤㝦戵㕦㜷挱㘵㤷愲㙥㐵㍤㡡㍡㜵㉡散搶㌱扦㑢㝥㑡〶捣ㅥ攸搹㍥挷戳戴愲搳㡢换ち换㘷捡改㝦㕡搱攰攲㤲㘸愴㐲㈲改㐵昸捦扣㠴㈱昱晡㐵㠳㘶攱摡㑦㠱㜹愵愰㜱㔱㜶愴㈲㡡㙢㈶搱㉡晢㌴慥改挰晣捡㠸ㅤ㙤㙢搹ㅥ㔸㍥扤慣戰昲㘸㝦攱㤸㈸㘶捥愳扣㌲摢㐸㕣戲㌱戸㥥ㄲ愹ㄴ㤷㡥昵㈶ㅢ㤷㕦㌲㍤㌲㘰㔶戱㈹㍥挶㈳挶㤵㤵昲㐹㠹愵㠳㉢㈲攷挵愴㜱ㅥつ挰攵扥ㄹ㘲㍢慥㤴愶挸昴㉢㈳㝢㜲㜹㘵愴㑣摣㙢㕢㍡戲戸㘰㙡愴㘲㑣㠴ㄷぢ㈳㠵㔲搴㈶ㄴ㔹㤷㜷摡㡥㈸㐳㐱㜱挱愶戰戹㤳㑢愰㈳㘵㠵㤱㐲昸㍢つ㈸㔷㡤捤㥦㔴ㄲ㌹摣愵㘲收〹挱㤱㉥昶攰昲㠲改㤵搹攵㘵搱㡡昲ㄲ户㘴㐰攱㡣㝣㕣㔲㉡㍣戵扣㌰㤲㉣㐷挰愴㉡㔰愷㡥㔲㠱㔶㝥ㄷㄱ㘸扢㤲㔷㙦ㅣ㡤攴ㄸ戴㥡㥡㤵ㅤ㡤㠸捡扥㔷㝤㘲㤶ㄱ㜰㌴㌲敡户慥搱ㄳ㘷㈳愴㜶挷ㅡ戵㝤ㅡ㈹ㄳㅤ攱敥㜸㤹愳㔱㍦愸㠷㤲〸㝢㘵㔲㡢挴㈶敤㜶㔹㡢愷㡥㕡攱戵㘱㙡搷〰㥡㤸㡤戵扤㐳慢㥣㤴搴挸㉡晤愰ㄹ戸㜰㌸㌴扦慣戰㈴㔲㔱攳㤵㙤㐵㡦㡣攷㐹晥㐱昲〲挹㡢㈴㉦㠱愴㜴挷ㄸ㤷㄰搱㘴㘸愸㔹慡㉡㘵㘶㜱㘱㜴㜲㜰㜲愴昸摣挹㔱昰㜰㐵㍣㌵㤵㜰㑦戴㝥つ愱㌹㍤〹ㄱ攳㥦㈴慦㤰扣ちㄲち〵㠲慦攱晦㐰摤㤰昱㍡晥ぢ扥〱㤲㘶㑥攵㍢搷摣㕣扤㘰㐵㐸愵昰㤲攰挱㕦戸㤴摣攴㍡㈹㉥㘴㔷愶㤴攲㜲㙣㘵㥤㍡㝥㔰っ捤慦㥣ㅣ㘵㉦慣㔹〸㉦㡣㌷㐹摥愲㡦㙦㠳っㅦㅡ㈹㐱ㅦ晥戳慥㠱愷ㅣて㥢戵㕥㙢攵慡晤昰搲㌱㔵㘵〵㤳㉢捡换㜰㈷㈲㈷㍦㥡㍦愰〰ㄷ㤴㉢㔵㝥戰㜴㔸㜹昶昴㘸戰㜴㘸㌱晥㑢㉢ㅤㅤ㤹ㄶ挹㡦㘶㘳㡣㡥搶㉦ㅤ㠶㡢搱㌲㠸收ㄶ捥㑡㈹㌵慦㈳攷㐴㉡ぢっ㕥㜰捥挵㤸㌴㉢㠸㄰〶搹戴㔲㡥㌲㤱㔹㔱㥡慥㕢㡡㙢㠸㘸㑢〶㤴摡㑡㉡㌳挴㤴昵㠵愷㔳㠷慣ㄸ㉣㠴㈵攸戰㔲㑦ㄸ愶愵〰㥢つ愶㑦㑣搷挹ㄶ昵㜶㥦搳愲挵㈵㤵㤹ㄶ扣㤹㌹攵戸㈱ㄱ㤱㝢㌱㠴㍤ㄸ㐴敢ち搶㔸㔹摥㕥捥㉢搶㈳ち㈶㤹㘶攱捡㤰㡡昲改搳㡥㠵慤㍦换づ㙤〵㡣慤㈰㑢昷慥改㝤挲敤敢昷㕢晦捦㐱晦㤱挳㘸㑥つ㌶㜶㐶昱㥦ㅣ挶扦昰㕦愸㈶㔹㑡ぢ㘸昸づ戳〹㉥慥㜳戱㤶㔶㡡搲㡥慤㠸挸摤㠲㔴㠹㔴㑤㡢搴㉦㍤扤扣㘲敡愴昲昲愹慣晣〶ㄲ慢㥣ㅣ㠹㐴㜹〹扥㥥㜵挷㠱㘱愵㔴㥤㍡慥㡢攷㡥㙢昵挷挱㝥㜰ㅢ㐸晡㡥㉢收敥㔸㜲㠵㜹ㄲ扤昳晥㉤挱て挱慣㠳〹㈵昸ㄱ〲㉤㜷慥㕣㔰晤挴挶㥤㡢㌷㔷㉦摤搸㝥昷昲挷㜷摥戶㡥㘷摡㔷摦戴㜳摤昲㥤搷㕤扡㙢昹㍤㤹戳㑡㉡㘷愹收㠰㠳㤷扦㥦昹㕢晢㌷㡡挶慣㍥㘵搵攰攴て㉢㙥㝢戹㕡㌵戳〴㜱㤷摦㑦㠴昹っ晣㡣㑦㐸㍥㈵昹㡣攴㜳㤲敤㈰敡㘸㈴攵挸㌵ㄲㄱ慥㤸敤昱㘷〷㜵㜶㤲散〲挱昸㈳㔵㠲攱攷ぢ㐴㠳㕦㠲㜸㠶ㅦ搵ㄲ㍣づ㐱挶㔷㈴㕦㠳愸搶㈰散慣〱攳ㅢ㤰㠴㌵摥㡡ㅡ㜱㌵扥ㄷ摣㤰㔱㠳㑣戵㠱〶㙢摤㈰捡〶㔱㌵㠸愸㑡戵〰㠹㐳慡慥㈵㠸扢㠳搰ㅥ挹㙡㔸㌱扡慥搳㠷愱敢㕡㌱挶慤㠵捣㠵挲晦慤昸晥㜲㉢㍥昷㙡慦㑤㉤㑢ㅣ捦㝡㉦攱散晥ㅣㅡ挴晦慤㤷扣㍢〱捣昵搲慦散㡦㈹搶㈸㠳戰晢㌰昶㈱㙥晣㤷攴㜷㄰挷㈸ㄳ挰慣㠷愸捡〴㕢〶ㄵ㑥㠰㐶ㄲ㐸㑡㐷戰㙡㥥晤搱㕤㜹攱㌵㤹㌷昶敡㤷收㐴㡡昲㜱攷㕥㘶㙣㤵晦晦㜳㐲㑦挶〶ち㤴㐰捦收㌵ㄷ〲扥㜳戲っ㝡捦〴摣㌷㤵㜱慢扢㜰㐸愴㙣㉣㘶慤捡㍦㜳㥥晥㌳攷㝢愳づち慤㡦㤴㝤扦敦摦㝦攰㘵㘲捡扡㌳戸搸捡换ぢ愴戲㠴攴ㄸㅤ㐸攲㘶㡣扡㤰㠵㙡㤲愹㑥㐸ㄷ㥢㌱㠲㘹搰慦㠳挶㘲捥ㅡ晦㠱㘳扥昳敢㕥㑢㄰㜷㍦戲ぢ慣㘵搰㤳㌰っㄹ㠷㤱㌴㈴㘹㐴搲ㄸ㐴㝤㠹愴㥣㕦扢㈲昲㌲㌴敤昹昵㜰敡晣㡤攴〸㄰㐷换㍦㡡㍣捥慦㈱愵扡攲扦㘶捣愰㈹㤹挷㠰愸敥㠸㥡㔳敡戱㠸㈶㥣㔲㜹㕦㌴ㅥ愰㘶㐸ㄲ㌲㙡㤰愹ㅥ㐸ㄷ〳挸㌱愵扥㤷〸㥣㝦㔹㠲戸㥢愸㈷挱ㄲ愷㔵愳つ摤㝥挷〲〲っ昷㘱戴㠳搸㘸㑦㤲㐹敦散㠵㐶㐷㌳慡㝡㈳㐱㌳晣㡣㑥㔴敡っ愲晡㈲捡㘱挰攸㠲㤸㍥搴㉢挸㠳慤㡢㍣愳て㐹㕣ぢ改〱㔹愸㈶㤹敡㠷㜴㌶〰㙣㈱㘶敢㜸挶㉡㘷摣㥡攲㘹㑢㄰㜷晢㜶〰㉣〹〰晤㘱㐴㙤㠱ㅡ㕢〲㤸敥挳ㄸ挸㍣戲㐹㜲㐰ㅣ〰っ㌶愳㙡㈰ㄲ㌴挳捦ㄸ㐲愵愱㈰㉡〷㔱〱㈰ㄷ㌱㝤愸㐷㤱㐷っ㠰㙣戰攳〱㌸ㄵ晡㈱愳〶㤹ㅡ㠴㜴㝥〰慣㑤〴挰扤㤶㈰敥昶昰㔰㔸ㄲ〰挶搱攵搵〹〱㌸〳㘲攳㑣㤲戳攸㥤摤〲挶㥢㔱㤵ぢ㐳捤㔸㥣〹㔴㍡〷㐴㥤㠲愸〰㤰㠷㤸㍥搴㌲㈷〰㈷㠳ㅤて㐰〱昴㐳㐶つ㌲㌵っ改晣〰戸㈹ㄱ〰㌷㕡㠲戸摢搲挳㘱㈹㠳㕥㤴㈰㔳愳㤴愴㡣愴㥣㘴ㅡ㠸㕡㘰㠱㐲㉤晥散昱愱㠲㍡㤵㈴㔱㄰〷㈸㌳㄰つ捥〴昱慥扦㐷㈰㝤㌳晣㡣㔹㄰ㅡ㔵㈰㙡ㄴ愲收㘰㜱㍥愲〹〷㡢㤱㑣ㄵ搷㔷㉥㐴㤲㤰㔱㠳㑣㡤㐶㍡ㅢ㈹㝢晤㝤㐱㈲愴晥㙥〹攲敥㤹㥦〶㑢搲㔴㉥愵摢㔵ㄶ㉡㘰扡て攳㜲㠸㡤㉢㐸慥愴㜷㜶㔳戹摡㡣慡㜱㐸搰っ㍦攳ㅡ㉡㕤ぢ愲捥㐰㔴㥡捡〲挴昴愱愶㈱㡦㔸㕦㌹ㅤ散㜸〰㙥㠰㝥挸愸㐱愶捥㐴㍡ㅢ〰㝢戰㈸㑡〴㐰挴ㄲ挴摤慣ㅦて㑢〲挰ㄲ扡㕣㤰㄰㠰㍢㈰㌶㤶㤲㉣愳㜷㌶〰㜷㥡㔱㌵〱㠶㥡戱㌸㉢愸㜴ㄷ㠸捡㐳㔴〰戸ㅢ㌱㝤愸戳㥣〰㥣〳㜶㍣〰慢愱ㅦ㌲㙡㤰愹㠹㐸攷〷挰挸㐴〰㡣戰〴㜱扢〴㈶挱㔲〶㝥挶㠳挸搴㜸㠸攴㘱㤲㐷㐸ㅥ〵㔱戹ㄶ㈸搴攲捦敥㉢ㅢ愸昳㌸挹㐶㄰〷㈸㥢挸戳收搲〲㈴㘹㠶㥦戱㤹捣㉤㈰㉡㠲愸搹㍤㥥㐲㌴㘱昷㈸㘴慡戸敥昱㉣㤲㠴㡣ㅡ㘴慡〸改㙣㜰散敥搱㍤ㄱ㌸摤㉣㐱摣挶㠶㘲㔸㤲搶昱ち摤敥㘲〱〱愶晢㌰㕥㠳搸㜸㥤攴つ㝡㘷户㡥户捣愸㥡㠲〴捤昰㌳摥愶搲㔶㄰㔵㠲愸戴㡥㜷㄰搳㠷㙡㠳㍣㘲摤㘳㉡搸昱〰扣て晤㤰㔱㠳㑣㤵㈲㥤つ㠰摤㍤㌲ㄲ〱㜰㥣㈵㠸摢㐷㌱つ㤶〴㠰捦攸昲㌱〹〱搸づ戱㔱㑤戲㠳摥搹〰散㌲愳敡㍣ㄸ㙡挶攲散愶搲ㄷ㈰慡ㄲ㔱〱攰㑢挴昴愱ㅡ㍢〱愸〰㍢ㅥ㠰㍤搰てㄹ㌵挸ㄴ慦昱晡〱㄰㑡〴㠰㘱〹攲昶㘷捣㠰愵っ㝡昱㌳㌲㌵㝥㈱昹㤵攴㌷㤲㝤㈰慡㡥〵捡㙤㐹㠱挰㍥㘸摡摤攳㜷敡㜰㔵㘴〴㈰㜳㠰㤲㠴愸敥ㅥ㌳㤱愴ㄹ㌳㐸㈶㌳〵㐴㔵㈱㙡㜶㡦㈰愲〹扢挷㉣愶㡡敢ㅥ摣改ㅤ㌲㙡㤰愹昳㤱捥〶挷敥ㅥ摦晥㌷挱㍡㝣㡦㈵㠸摢㌲㜲㈱㉣㐹敢㘸㐸户扦㠶㥡晦㑡慢㌱挴㐶ㄳ㤲挳改㥤摤㍡㡥㌰愳㙡㌶っ〹〸㐷㔲改㈸㄰㌵ㄷ㉣㘹ㅤ㐷㈳愶て戵ㅤ㜹挴扡挷ㅣ戰攳〱㌸㡥㌶㡤ㅡ㘴㙡ㅥ搲搹〰搸摤攳㠳㐴〰扣㙦〹攲㜶愸捣㠷愵っ㝡搱㡡㝥户㈶㘹㐳搲㤶愴ㅤ㠸㝡摢〲㘵ㄹ戴昸晢㉣㌹㄰昸て〴㔸㜵㔳愷〳㐹㐷㄰〷㈸㥤挹戳〶捦㡢愱㈹挰㜴㈵戳ㅢ㠸扡ㄴ㉣戳㜵㜴㐷㌴㘱敢戸㠴㜹挴戵㡥㕥㐸ㄲ㌲㙡㤰愹换㤰捥〶挷㙥ㅤ㑦㈵〲㘷㡢㈵㠸摢㕡㜳㈵㉣㐹敢ㄸ㐸户㥦戴㠰〰搳㝤ㄸ㌹㄰ㅢ㠳㐸〶搳㍢扢㜵っ㌵愳敡㉡㈴㄰㄰㜲愹㜴㌲㠸扡〶㉣㘹ㅤ愷㈰愶て昵㌰昲㠸戵㡥慢挱㡥〷㘰〴㙤ㅡ㌵挸搴戵㐸㘷〳㘰户㡥㌵㠹〰㔸㙤〹攲戶散㕣〷㑢ㄹ昴攲っ晡㝤㈶挹㔹㈴㘷㤳㡣〷㔱㉢㉣㔰愸挵㥦㍤㜶㥣㐳㥤㍣㤲㠹㈰づ㔰㈶㤱㘷戵㡥敢㤱㐴㠰㈹㈴㌳〲愲㙥〰换㙣ㅤ㐵㠸㈶㙣ㅤぢ愱ㄶて㑥㌱㤲㠴㡣ㅡ㘴㙡ㄱ搲搹攰搸慤攳扡㐴攰㉣戰〴㜱晢㡢㙥㠲愵っ㝡㔱㐱摦㉢㐹愲㈴扣ぢ㘷捣〰㔱㔷㔸攰昴㠷ㄶ㝦㌶㌸戳愸㔳㐵㜲㍥㠸〳㥣ぢ挸戳挰戹ㄹ㐹〴㥣搹㘴捥〱㔱㡢挱㌲挱㤹㡢㘸㐲㜰㙥㠱㕡㍣㌸昳㤱㈴㘴搴㈰㔳户㈲㥤ㅦ㌸㌳ㄲ㠱㌳摤ㄲ挴㙤㠵㕡〲㑢ㄹ昴攲㙡晡㝥つ挹戵㈴ぢ㐸慥〳㔱攵ㄶ㌸户㈸㜸㠵㥦つ捥㐲敡摣㐰戲〸挴〱捥㑤攴㔹攰摣づ攳〲捥㉤㘴㉥〶㔱㑢挱㌲挱戹ㄵ搱㠴攰摣㐱户攲挶㤵摢㤱㈴㘴搴㈰㔳换㤰捥て㥣昱㠹挰㌹摢ㄲ挴㙤搱㕡〱㑢㌲慥慣愴摢㘷㕡㐰㠰改㍥㡣㝢㈰㌶㔶㤳慣愱㜷昶戸戲搶㡣慡扢㤰㐰㐰戸㡦㑡敢㐰搴㑡戰㘴㕣㔹㡦㤸㍥搴㐸攴ㄱㅢ㔷敥〶㍢ㅥ㠰㠷㘸搳愸㐱愶㔶㈱㥤つ㠰㍤慥っ㑥〴挰㈰㑢㄰户〷㙣つ㉣〹〰㥢攸㜲㜶㐲〰㌶㐳㙣㙣㈱㜹㡡摥搹〰㍣㘳㐶搵扤㌰㈴〰㍣㑢愵攷㐰搴㝤㘰〹〰捦㈳愶て㜵㤲ㄳ㠰戵㘰挷〳昰ㄲ㙤ㅡ㌵挸搴㍡愴昳〳愰㘳㈲〰㍡㔸㠲戸捤㘶て挰㤲〰昰ㄶ㕤㙥㥦㄰㠰慤㄰ㅢ敦㤰扣㑢敦㙣〰摥㌳愳敡㐱ㄸㄲ〰摥愷搲〷㈰敡㘱戰〴㠰㙤㠸改㐳戵㜰〲昰㄰搸昱〰㝣㑣㥢㐶つ㌲挵㡤㙣㝥〰ㅣ㤵〸㠰㈳㉤㐱摣㥥户つ戰㈴〰散愲换㝦㑢〸挰ㄷ㄰ㅢ㕦㤲㝣㐵敦㙣〰扥㌱愳㡡㕢攱〴㠰㍤㔴晡ㄶ㐴㍤〱㤶〰戰ㄷ㌱㝤愸〶㑥〰㌶㠲ㅤて挰て戴㘹搴㈰㔳㥢㤰捥て㠰攴㐴〰搴戱〴㜱㝢改㌶挳㔲〶扤昸㥤㝥敦㈷攱摥㍡㐳㤱㈴㠱愸晦敥㌳㔷愳换愰挵㥦㍤㐰㈶㔳㠷㡦挹ㄹ㐱㄰〷㈸愹㠸〶昹㑣愴昷ち捦ㄶ愴ㄷ㤴㐲㑣㔵て㐴㍤つ搶昱昸攱戱㐸㐴ㄳ㡥㤶㑦㔱㈳㙥戴㑣㐷㤲㤰㔱㠳㑣㍤㠳㜴㌶㔲昶㍣晢〵㑡攵㝢慤㝣户㈵昰㙥昵㑢㜹ㅥ㤶扣扢ㄷ攴搱户搸㈶㈸挷敤戶〶㔰づㄶ㥤㔶㔶ㅣ慤慣㔷㌴㘰㝡戴㝣㜰㜱ㄴ昷㐳搲㡡㐰㄰㤴㈴㐷挹㝥㈱㐷愲戶㐵攳㡡㈳㌳㜹㈷攴戸㜸ㄱ㥥ち捣㥥㕥ㄹ㉤㤷㡤ㄹ挷挶换㜳捡㠷㤷㐷㜳㡡㉢愷㤵攴㔷戵昰ㄱ㥢㤲搳㈷㐷捡戰㠱慤〲晢搸㙡㔳㉡㥦㌶㉤㔲攸攳攳㤸昲改ㄵ〵㤱摣㥣扦挲ㄶ㌸㘵敥㌰〹㘰ㄳ㠳㔲〱㜵㐲攲晢愱づ摣㡦㐱摤㈴㘱攳㠳晡㠳㍢愸搸ち昱っ㉥㥡㕥〰㜹愲摤ㅢ㐷戱ㄹ㠶〲㈹晦〰慢收㈶攲搸㔴㔷て捡愱㈲㔴慢挹慢㙦敤摡捣挵搳㍣㠵㤱㤰ㄵ㍢戵戸慣㠱ㄵㅣ㌱㍤敡㤲攴捦㙡㘴㐹〶㤴㤴㡣㈸㐳搵ㄷ攴㔷ㄴ晥ㄵ㙡〵〵挳㘱㔶㠹ち攲摦ㅦ〳摡㌴ㄳ〸㝣换㌳㝦ㅥ摦捥㐱㘷㍦摡挲晡〵㌰㝣㌷换挴扡㈳〲㡥㍤㠹扣㥦㕡㥦㜰挷搸愹㡣昱㌱㐰愹〵昳ㄹ挰〶愲ㄱ㐱〳挷挳戸㈵㤱㐶敥愸摣㠱㌵㡡〶㑣慡㉣㉦㤹ㅥ㡤㌴㠸㠵愴愳ㅢ㐵愳㈳㈵㜸㡥㘴㐶㈴㉤ㄶㅡ㔹㄰挵づ摣㤸㍤敥ㅤ晤敢搴㄰㄰㐹戶㙡㐹㐹㍤〵㙢㘸扣敥㐲戰て晤挱㕡㐵㘵ㄶ挹昱㑤㤶扡㜵㌱㡦搵㔹〱ㅤ〸昱〸愴扣〸昳摥㕢慣敥戱搶戹㠱㤴㍤愹㤱摥搷㙣㡥㜰㌲㜸愵㘹ㅥ昷㙥搶㉦㤲㜱てㅢ戴昹攴㙣㍡扢㑥〹ㅥ㤲㡦ㄶㄷ攴㤷㤴㔴㌵㈸捡㉤㉢㈸㤹㕥ㄸㄹ㤶㍦㈹㔲愲挷㙣㍥㈹晡搷愸慦㘴㜶〱戳慥㙡挰挵〲㈵ㄷ㉦㉦搰摢㔵晦昰㌰㠷㕢戶攸㘹㌲攵挲㐶挸㌸搶敡㜷摣㉢㝡搰扢㜵㐳㐸搴搰摥㙢㉥㡦户㘳㘸㡢㘳㜱㑣攳收挵搸㠶㕦改㜱づ戵㘱攵挳捡戱ㄹ扢搰挱ㅡ㕡㙣戲晥㌲晤㑡慡㈹ㄸっ晥搱〹收晤搷㝥ㅡ昳昹摤摢戲㠰ㄹ㡥㙦攷㕣扢㜰敦慦ㅤ摥摦㤵挵愹㠶㥤攳㥦攰㝡户㍤㍡㍡㠷捣晤㌲〸㠶愱㤸捥ㄱ捣㕣㌸㡣㉤㡥㤶㐴敡ㄵ㠹㕣挲愹散ㄲ㐴戳㙥搱搸挹搸㐲㤸㔳扦㘸㐸㐵㜱㘱㐹㜱㔹㠴㡢㄰㍣ㅣ挰㔷ちっ㡢㥣㡢㙤散㈳换昱㤰㈹ㅥ㤱慢㕦㌴戶㈲扦慣㜲ㅡ㜷㡡ㄶ㔴㌵㜴挵愴戲㔲㡡〶ㄶ㤷愱〳㤹㜹㌲㥣㕥㌴㘶㜲昹㑣扣㙣㘳㝡㘹搹㤰晣㘹㤵㝦㠹㡡戲愶ㄴ㈰㘴昶慡㈴㤵㤴愴㔲㤳㔲晦攸㕣㘵㌴㠷㈹㉥〸〲㥤昱㕦ㄲ㠹㔵㕤慦㈰㔴㐳㥦㘵㑤㔹てㄲ戰捦搲㉦搷㔳晣扥ㅢ㤹㘳㙦㉢攱㌸㙣㘴愰㙢愶㌵〳㌹㜹挸㘹戹昶攳㈷晦搳慢㍦㔲㕥㠵攵ㅡ愶〳㘹ㅡ戱扤敥㑤愰摣挰㙣㉥攴戱昵ㄸ㔲敢㡣㜹㥢㘰愸㐸㜴搸ㅡ㌱㠳㔲㥤挱挱搸㠸㥣㠶捥㡦攱ㄷㅢ戸㌱敥㌶㌰㈳㕣搲攱㜹晤㑡㑢㤶㕤㕥㕡㥡捦收挵愶㌹〶㘳㜷㈴㔵搶搷ㄸ㑤㡣㈲㄰㘹㠳ㄶ㉢㝦ㄶ㔸昹戳㠴㠵㈹㤹捦慦㐸㤸戶捡捦捤慦㈸㡥㑥㉥㉤㉥㐸㘵㠴捦㤸晣㈵摡㈵㥡㔰㌲挰搴㠷㌴㑥㉣㔶扤㍢慤捣晤捤愸敥㑣㥣㍦㄰㍡㔶㍦㕡㙦㤲捣攳敡て㍥ㅣ㠰收㉢〳扥㜱㍣慣昱づ㑡〰㐳扦改㡡㘳ㄱ〶㡥っ㐴敡㜵㉡攰㘷戴㠰㍡〳晣㈵扦〹㔲攳㤶敤扡㔰〸つ㉢捦㉦ㅣ㡣挷㤰捡㉢敡㕡慦慡㐹㐵搵㜲㔸愹〸㜳㥢㝥㌶ㅥ㜰挱㠳㌳㌳戰ㄶ慥㐸㈵㘳っ㌶挰㈷㜳㠳㝦搰慣㐳㜶摣㐰㑡㑡扤㔴扦扣㜲戵慤ㄶ搶㜶㘶攷慢㝥㜲攳散㝦㌵慡愷㡣戶㈱㥥㤶〶㡣ㄳ㐰㡤ㄳ㔹愶户㄰㘵㜹㍣ち㉤愹搰ち㈴㘵㉢㠴摥㕥㤲㜰㑢㍢ㄲ〴㔲㑡戹搵㍥戵㤴挵挱㤲㈳㠸つ昸搸戲て㐸㠲昵㔲摦㠶摣㘸つ慤㔷㕦㜹愵㉦挲〱昵㉦㄰㥤晦戱㠲㍢挱㌳摡㌰晦戶㈰敡ㄳ㐴㜹㘲㉡搵㠶㕤㐸捣挲㍡㈹挹㐴ㄸ搳㠵晡ㄴ㉣㥥㤸攸挳㔱㤳㔸㑥㜷戰戴㍥㠳㤸㑢㙡搶㘱㙤换㌳昵㌹昴戸㐴挳ㅤㄷ㈴户搷〸㥤㉤㘳摢㈱攲㍡㘱㘶晢㘶挷㝤㕦昲㔵㙣㈶ㅢ㔱㝡敡㠴搹㝤扥搶㌳㤹摡〱ㅤ捥㘶〰㤳㤴㜹㝢㐶㑦戵ㄳ㙣㡥愰㐶㔷搸㔶扢㄰攲挰〴㑤戳愱㜶〷户昶㠶晡㠵愴㠰㤱ㅥ㌴㘲㐵搴㔷〸㘸㜰ㄱ〴㔸㤰〶㡣㥥愰㐶㉦㉡㝥敤慦㜰ㄲㄵ㝡㔳攱ㅢ㈸戰〵ㄸ㝤㄰㡢㔵摡㕥㐷戲㈹挸㉤ㄴ㤲㑡敢换㘴晤㐰㔲㝥㠵挲㐱㙣摤攵昲搶㠸㕤ㅡ㤰㌳ㄴ晢㑡㐰晤㈲攷㠹㝦愳㈲敢ち㠰攳㍣摦挳㤳㤵㌱〶攷扦搰㔹㍣捡〷㌰昵㔰昷㐷㤷㑤㌲㔶〵戳〰㜰戸晡㤲㝢㜶捦扦愷搵㠰搶㤹㍢敥㕢戱㘳敥㍣㜳戸摡㠷㕣愴戵〵晢㔳挹ㄴ戵ㅡ摥㍡愳晡昲㑢慢㌷捣ㄷ㉦搸晣㤲敤挹㕢晤ㄷ㜱㘹㝥〳㤰㐴晤㡥㤸搹晣㤴搹晣戲挱慤扤昹戱挹戱搵ㄹ㌹㌴㠲㠰晣㌸戲晡㌴扦㐱搰㌱〶㔳㤱㝢㠵㝤ㄴ㠶㔰㘱㈸㐸㑡ㅤ㈸㜸㈷〶昷收㕡㕣昵㌰㤰㕦戲扣㙤㡡捦昱愴攲㤱ㄸ㜹〰㈸㐵㐶搱㝡㡥〷㜷㠲收㌳㍢愹㐸㠳㔰㘹㘵㜰っ愶搸㐸㘱挸㙣㙢ㅣ戵攸㜱㔲㔲㌲收㤹愰昷㔱㠳戸㙣㘹㘲㑣㐴㌶〰慢㘳攱㐲㌰ㄷㅥ㘷昱㑡ㄸ散攷㌹ㅦ㔸㜶扣慡㐲㍦㡥敢㝣㈶㌸昶晣昴㐹㥤㑦ㄲ搰戱〵㜱㍦っ捡㠱㙢㉦愷挰㉥㙥摣㜰攷慣〶敢〴㠴㐳愱挳挰㌷㠶ㄱ慣㔳㐱ㄴ㜷戸㍡㐶捡ㄱ㑣㘶㡤㤴㈳ㄱ收㐸挹晤慦㠹㐷捡㔱㤶㔶㐳㘸ㅤ昰㐸搹〸捡收㐸㌹ㅡ挹敤㤱㜲慣㘵慣㌱攴ㅣ㈹搷㌶㍤慢戰昷挷改晤ㄱ挴昱敤㥣㡦㘷晦㍤戵昳扣㉦㘲㈳㈵㌷摢㥡㈳㈵昷扥㑡ぢ昲㡥㤴摣㡡㉢㑤㜵ㅣ㙣慢㈳㄰㜳㡤㤴㘷㠰㕢㝢㔳㍤ち挹昰㠷㥢慣㌴㘲㘶ㄴ㔰㑤ㄱ搲攰㌲㜷㙢愴㍣ぢ㍡挶搹㔴攴挶㕥ㅦ㠵昱㔴㤸㐰〵㑥㕥㌲㔲㥥㠳㔸㙣愴㙣收㐸㜶づ挲搶㐸㤹挷㘴ㄳ㤹慣つ㤸ㅣ㉤捤扥㥤て㔶㠲扥摤づ㡡㘶摦㥥㐴愵〳敡摢摣戲㉢㠰ㄵ㌰㉢敥摤㜵昵敤〸戸戵〳挶㍤扥昸挳〰㑤㈳昴㤴㍦㙥昴昵挱攳㕣攸ㄸ㤳愹搸搹㕦愱㤸ち㔳愸搰〵ち散摦挱愹㠸搵搳晤㘶㘸户㥥㝥㝤愰ㄴ㍡攸〳摣ㅢ慣㜳㥤㡤戰搵〷捡㘸戴㥣㐶晢㠳㘹挳㌹つ慣〴㜰㜲㐷慦〹攷㜹㔴㍡㈰㌸戳㤱㐶攰慣㘰㔶摣〹散㠲㤳㉦㔶慣ㅤ㑥敥ㄸ挶ㅦ敥㕥搳㠸㠶㤳摢㠶㜵挱挰搳敤㙦〶㜴㡣㤹㔴攴㤶㘲ㅦ㠵㔹㔴愸愲〲㜷ㄹぢ㥣攷㈳㘶挳㠹㜷搶㜸敦㈹㘰㐸戹〰㍡㠰㤳㍢㡤戵搱戳ㄱ戶攰扣㤰㐶㘷搳㈸㜷〵摢㜰捥〱㉢〱㥣㘷㐰搱㠴㜳㉥㤵づ〸捥㌳㤱㐶攰㥣挷慣捥㐲捣〵攷㝣㜰㙢㠷㜳㍣㤲攱て敦㝣愱ㄱ〴攴挷㑤挸扡㘰攰㘹㌸㉦㠱㡥㜱㈹ㄵ搹ㄷ㝤ㄴ㉥愳挲攵㔴挸㠳㠲挰㜹〵㘲㌶㥣㍤㝣攱扣ち㍡㠰戳挰㘱戴〲㘱ぢ捥慢㘹昴ㅡㅡ㉤〱搳㌱㐲㉦㘰㌲㙢㠴扥づ㘱㡥搰摣㠱㥣㜸㠴扥摥搲攲ㄶ攵〳ㅥ愱戹㤵搹ㅣ愱ㄷ㈲戹㍤㐲㉦戲㡣㜱㤷㌳㐷㘸昳昸㜶㝦捥㔵㈵㍢㝦㕢晤㜴搶愷扤敥晣㜵㔹扦㉦戳〲捡㕣㕤戰㐸收〸㍤㔲㔴ㄱ昵㡥搰㤵攰㐹㤵摥〴摢㡡愷晡慥ㄱ晡ㄶ㜰㙢慦㔲敥㥥挶ㅦ昶ㅡ搰〸〲昲㥢〵敡㔳㘳户㐲挷戸㡤㡡㔵晥ち㑢愸㜰㍢ㄵ捥㠷㠲㡣搰㜷㈰ㄶㅢ愱戹㠵㕡摢攵ㅣ㘴㡤搰㑢㤹㙣ㄹ㤳㜱扢戳摤〷㤶㠳ㄵ挶㔳愰㍢㤶慣㙤㌵搰扤晡攲挶㘷戳て摣㐹愵〳敡〳摣㈷㉤㠰慤㘰㔶㔷㈲收敡〳㜷㠳㕢㍢㘰㔷㈳ㄹ晥〲挶㑡ㅡ搱㠰㜱㜷戵㉥ㄸ㜸扡て慣㠲㡥㜱てㄵ戹昳摡㐷㘱㌵ㄵ搶㔰㠱㥢戱愵て摣㡢搸㠹㝡㠴㜶扥晦捣㕣扡㤸慦捦慢扥晤㌲扥㈴搰㘷戴戹て挹搱㍤㙥㜰攴㜷㈴㑥扤慤敥戱㡥昹慤㘷㝥㑢愰㄰㐳摡㈰搲㘶挳扢〳㝣ㄳ搸〷挰㍢㌰㘰㤷㈲㡤〰晢㈰㉤㉦㐳捣〵散挳攰搶づ㉣㌷㙣攳て㍢㥣㘹〴〱昹慤〰昵挱敤㔱攸ㄸ㡦㔱㤱㍢扡㝤ㄴ㌶㔰攱㜱㉡㜰㤳户〰扢ㄱ戱㡥㝥挰晡扣㤱搰㝣ㄱ㔰㠲㌵攲㈶ㄸ〲挴摣つ慥㜳ㅥ㡥戰〵昱㤳捣㜹㌳㜳㝥㄰㑣挷〸昴ㄴ㤳㔹㈳搰搳〸㜳〴㝡〸㉡㠹㐷愰㘷㉣慤㠷愱㜵挰㈳㄰㌷㠸㥢㈳搰戳㐸㙥㡦㐰捦㕢挶ㅥ㠵㥣㈳搰昱摢㝥㤹㍤㘵搳敦戱戳改㠶㉢愶昵㥢㕡攷慢搸ㅡ㜱〳昴捣ㄱ愸㄰摡昴㍣㙥〴㝡ㅣ㍣愹昷ㄷ㘰㕢㙤㐴捣㌵〲扤〴㙥敤昵扥〹挹昰ㄷ㌰㕥愶ㄱ㌳愳㠰摡㡣㤰〶㤷戹㕢㙢挴㝦㐲挷㜸㠵㡡㕢晣ㄵ㕥愵挲㙢㔴㜸ちち㌲〲扤㡥㔸㙣〴㝡搶㤱慣㍢挲搶〸昴〶㤳扤挹㘴慦㠰ㄹ敢ㄷ挱户挰㑡㌰ぢ扦〶㐵戳愳扣㑤愵〳ㅡ㠱戸ㄵ㕤〰摢捡慣戸㈷摤搵㔱摥〵户㜶挰摥㐲㌲晣〵㡣㝦搱㠸〶散㙤㠴㝣〰㝢て㍡挶晢㔴摣敡慦昰〱ㄵ戶㔱㠱晢摤愵愳㝣㠸㔸㙦摤㔱づ攴㌵㠰捥ㄳ慣〴㝤收摦戰㠹㍥昳扥挳〹挷㜹搵挷㜴攲ㄳ㍡挱晤散㌶晣㥦㠲㤵〰㝥敥㙣㌷攱晦㡣㑡〷〴㝦㌵搲〸晣㥦㌳㉢敥㠸㜷挱㕦つ㙥敤昰㜳攷㍣晥戰愳㥥㐶㌴晣摣㍥敦〳晦㑥攸ㄸ扢愸昸㠵扦挲㙥㉡㝣㐱〵敥戶ㄷ昸扦㐴㙣㤴㠶摦昵昲戲㠳㝡改愱昳㕤㜶〹㉡攵㙢攴㠴㑡攱扥㝤敤㍢㑦晢慣㠱散ㅢ扡戶㠷慥晤っ愶㘳㈰摢换㘴搶㐰昶ㅦ㠴㌹㤰晤〲㤵挴〳搹㜷㤶搶慦搰㍡攰㠱㡣㕢昹捤㠱散㝢㈴户〷戲ㅦ㉤㘳晢㈰㜷㉥愵ㄶ户㌹攲挶慤挶㔳㔹㤱㠷㠷ㄶ㥥㔷戹㈳戶㤴晡ㅤ㝡收㐰挶摤昷昴㍣㙥㈰摢て㥥㌴㡣㥦㘱㕢〵㌰㕦扡〶戲㕦挱慤扤㘱昰改〱搸挱㌳〸㘲挴㡣愸㘴㜰㌵戸捣摤ㅡ挸昶㐱挷昸㉦ㄵ㘹搸㐷攱㜷㉡散愷〲ㅦ㌶㤰㠱㡣扢㔳㘲〳㤹攱㐸㜶㉦挲搶㐰挶换晤〶㉥慡〴㔴㐳㌰㘳㍤挹攰㐰㘶㑥昰㡤挱㌷㍢づ㕥〲㝥㠰ㅤ愷〹搲〸㍥㈹戴㝣㌸㘲慥㡥㔳ㄷ摣摡昱㌹〲挹〴㥦㔴ㅡ㌱㉢㈲愰戸㌸昱㈹㍥摦㝥㙦㠴愸㜸㤴扦㐲㍤㉡愴㔱㠱て㈲㐸挷愹㡦搸㐱㡤㕢捥ㄷ㔴㥥搴挵昷㝡㔰㍡㙣愲㡢ㅣ攷㜰攲㘴昸㙥㜵㤱㌰㥤㌸㡣㑥戴㠲㠲愳㡢㌴㘲㌲慢㡢㌴㐶㤸㕤愴㌵㔴ㄲ㜷㤱㈶㤶ㄶ㥦㔳㌸攰㉥挲攷ㄹ捣㉥㜲㌸㤲摢㕤攴〸换ㄸㅦ㜵昰㥢敢㔷㕤昸摥ㅢ挹慢敤敢㐱㝣收挱散㈲㤷挰㙦㝡ㅥ搷㐵㍡㐰㐵㥡挰㔱戰慤昸㘸㠴慢㡢㌴〵户昶㈶搰ㄹ挹愴〹ㅣ㐳㈳㘶㐶〱搵ㄵ㕣㥦㈶㜰㉣㜴㡣攳愸搸捤㕦㈱㠳ち捤愸搰ㅤち搲㐵㥡㈳ㄶ敢㈲扤ㅣ挹㈶㑡愵搵㐵㤶挶昱㑣搶㠲挹昸〰㠴摤㐵㌸搹㤸㕤㈴〷㝣戳㡢㥣〸戵〳㥢㕢〶㈱㡤攰搳㤲㤶昹挴㠴慢㡢戴〶户㜶㝣㠶㈲㤹攰搳㠶㐶㌴㍥戹攰晡攰搳ㄶ㍡㐶㍢㉡昲搱ぢㅦ㠵昶㔴挸愴〲㥦挶㤰㉥搲〱戱㍦㘱㙥㌹㠰〹扦ㄳ㜲㐲挷ㄹ攱㜰捤㌱攱㜷愶㙢㕤攸摡ㄹ㔰㜰㜴㥣㙥㑣㘶㜵㥣敥〸戳攳㥣〹㤵挴ㅤ愷㠷愵㜵ㄶ戴づ戸攳昰㔱て戳攳昴㐴㜲扢攳㥣㘴ㄹ攳㔳㈰散㌸摥ぢ愹慢〷㜷摡昳攰㍡晢㤶ㄳㅦ〷㌱㍢捥㐲㘸搳昳戸㡥㤳〷ㄵ㘹ㄸ㝤㘰㕢㑤㐴捣搵㜱晡㠱㕢㝢挳攰搳㈵搲㌰戲㘸挴捣㈸愰ち挱昵愹昷晥搰㌱〶㔰㌱攲慦㌰㤰ち搹㔴攰挳㈸搲㜱㜲㄰㡢㜵㥣㘲㐷戲づ挸捤㥡㕢〶㌱搹㘰㈶慢㠰㠲愳搲㠶㠲愷㉢㉤ㄷ㘱㔶ㅡ㥦ㅣ㐹㕣㘹㈷㕢㕡㔱㘸ㅤ㜰愵㑤㠷戲㔹㘹愷㈰戹㕤㘹愷㕡挶㘶㐰捥㑡昳敥㜸㌹㜷㝣㜹昶挴㌹㜶愵捤㠲㥥㔹㘹㝣㙡㠴㥥挷㔵㕡ㄵ㔴愴搲㐶挰戶㍡ㅦ㌱㔷愵㡤〲户昶㑡攳㔳㉦㔲㘹愳㘹挴捣㈸愰昸搸㡢㑦愵㡤㠱㡥㌱㤶㡡㜳晣ㄵ㑥愳挲㌸㉡捣㠵㠲㔴摡改㠸挵㉡㡤捦挱㘸扢㡥㑡㍢㠳挹捥㘴㌲㍥戳攲愸戴戳挱搳㤵㌶ㅥ㘱㔶ㅡ㥦㘸㐹㕣㘹ㄳ㉣㉤㍥昲㜲挰㤵戶〰捡㘶愵㥤㠳攴㜶愵㑤戴㡣昱愹ㄹ㔶㕡攸㕦㉢愶昵つ㝤㤷愵㉦㠸つ㥣扡㌷㜹㜲慦摤㔹搸㉣㠶㈳愰ㄶ㐲捦慣㌴㍥捤㐲捦攳㉡㡤て搷㐸愵㑤㠲㙤戵〸㌱㔷愵ㄵ㠲㕢㝢愵摤㠴㘴㔲㘹ㄱㅡ㌱㌳ち愸㕢挰搵攰㌲㜷㙢ㄵ㔷〴ㅤ攳㕣㉡㉥昶㔷㤸㑣㠵㘲㉡摣ち〵愹戴㈹㠸挵㉡㡤捦攷㘸扢㡦㈲㙣昵戴愹㑣㔶挲㘴㝣㤶㈶㌶㐵〵㑢挱㑡㜰㍥㜴てㄴ捤㌹慢㡣㑡〷㜴㍥戴ㅡ㘹〴戰㜲㘶挵愷㜱㑣挰慣摢㤱攷㠱㕢㍢㘰㝣㙡㐷〰慢愰ㄱつㄸㅦ摤搱〵㜳〰㔶〹ㅤ㈳㑡㐵㍥搶攳愳㌰㥤ち㌳愸戰ㅥち㌲㘷捤㐴㙣愸敦昹㔰捤㉦㜳㜶㥥〰搵㜸㍤愷ちㄹ㘰慡攲愳㐲摡㈳摥㐸戳搶㜸攷搳愳扦搳㈳㍥搶ㄳ慢ぢ㈳㉢戶㕣攰昳㍣㈶昴ㄷ㐲敤挰愰摦㠲㌴〲晤㙣㕡㝥ち㌱ㄷ昴㜳挱慤ㅤ㝡㍥㉦㈴搰捦愳ㄱつ㍤ㅦㅡ搲攵㜰㐰㝦ㄱ㜴㡣昹㔴㝣捥㕦攱㘲㉡㕣㐲㠵攷愱㈰搰㕦㡡搸㐰つ㝤㙤㜷㔹攵㑢㍡昱㕦搰㐸㜰敥㜹㌹㑣〳昴㤷ㅣ扥昴戲㐱扦㠲扥㕣㐹㕦摥㠲㐲っ昴攰㔵㘰㈵攸〰㕢愱㘸搶挲搵㔴㍡愰づ昰づ搲㐸㉤㕣挳慣摥㐵捣㔵ぢぢ挰慤扤ㄶ摥㐳㌲愹㠵敢㘸㐴搷挲晢攰晡搴挲昵搰㌱ㄶ㔲昱〳㝦㠵ㅢ愸戰㠸ち㝣搰㐹㙡攱㐶挴散扢㈲摤㝡挹㈰敡戹㙦㝤㌳㜴〰攷挷づ愳戳㙤㌸㙦愱搱挵㌴扡ぢち㌱㌸つ㝢挹换㈷㤲㑣昴㙥㠳摡㠱愱挷〷㤸〴扤㈵戴捣㈷㤹㕣攸摤〱㙥敤攸昱㠹㈷㐱㙦㈹㡤㘸昴昶㠰敢㠳摥㌲攸ㄸ换愹挸㐷愲㝣ㄴ敥愴挲ち㉡昰㈹㈹㐱敦㉥挴㜲㜴ㅢ晥挳㤷㔳ㄲ戴攲㤵㌰づ搸㝦㜰㜸攳㘸挵慢攸捤㍤昴㠶㡦㐳㌹收摥㌵㑣㘶慤㜲敦㐵㤸ㄳ摣㝥愸㈴㥥㝢搷㕡㕡〱㡣㍡〷㍣昷㉡㈸㥢㜳敦㝤㐸㙥捦扤敢㉤㘳㐹㤰㜳敥㌵㡦㙦昷户ㅥ扦攰㤹ㅦ㕡㙤捡ち㍣扡愸㐳攴〵晢ちち㥦捣㤲挶㈱捦㐶搱昳戸戹㌷〵㉡搲ㄶㅥ㠰㙤ㄵ㐴捣㙣ぢ㘶慥挶㐳攰搶摥ㄶ㔲㤱㑣摡挲挳㌴〲慦攴ㄷ〲搷愷慡ㅦ㠱㡥昱㈸ㄵ敢昹㉢㍣㐶㠵つ㔴攰愳㘰㌲昷㍥㡥㔸㙣敥㑤㜷㈴攳㕥つ㙢敥摤挸㘴㑦㠰愴ㅣ〹㠵〳㝢〶愸㉥㝣つ㍢ㅥ捣㤲搷捦ㅤ㔶㌴㙡㝡㝥〹扥愵㌳〲㑦〷㐴挹晡㉢㙣〹㑤㌶㥦搱愸㜵挷㡤ㄴ攱散〹摣㙣攳挵挰扤㍢挷㉡㥢扣㙤敦㡦㍤挳ㄱ㑡挹昹㙤晦晥〳换㠵㉤挲晤晥㍢㔴ㄲ㌶ㅥ㍥㠹ち㘳㉦㍡ち㔱敡ㄸ㥢挱搰㠷㍡摡㡦㥢搲ㄴ摣ㅡ戶㔲㝢ㅥ㝦愰搵㐶昶挶㑦㙥昱㙤㕢挲㉦㍣晡敤ㄸ㜵敦愸摥〲㕦搴戱㝥㍥愸っ捤㝤㥡㍡挸〲昱㐰捡昱愰摥慤㔸㜱㝢㜴㔹㐰㍣搸㠵摤扡㘳愲㔵㈵搸㈱捤㈰户㘶㤹㈱㙥〹㌵挵㜰扡扣〲㡦㝣㈴㝢摦搸ㄹ㑢晢ㅣ㑣搵㙢散㜹晦戹㈴愳愴ㄹ扣㐹改㠷㉡㑡㤸摥㕤㉢㑣挳㈳昸㉣㕣㙣㝣㙡㜱㐱㐵㜹㘵㜹㔱㌴㘳っ㜶晡㘷昰㡤昸㐵扣ㄱ㤷搲〷ㄶ㝤昳㐴慡㐰㜲ㄹ㍦㔷㌸㠳㉦㍡っ㑤㉤㉢㥦㔹㈶摥愴㔴昲挳〰㔲扦㜵敢㌲ㅢ㍥〹㈲挷昱〰㉦捣㡤挳㑣㙣㍣て㕡扦㑥昸〴㠲㠹㈳㝣愲づ戴搴㠱㔶㔶㈰扤㌵〲戴ㄲㄴ捤㍦㤱㠴摢挰㌲㜳〹晥〳摥㌴挸ㅥ㤸攷搸㥢ㅦ㝣〱扣㌴昰㘴摦摣㘸扣㔰㍦昸㈲㌸㠷㠱攳晥㝥㘳戸慤㘵挵挸㠰㈹愳ㄹ挹㍦愱愹摡㠳捦〱㉡愴扡〲㐷㜶㈰收ㄵ㌲㕥㠵㤰ㅤ㈱ㄳ㔱〱捡搵ㄱ㍡昸㜲㍢㠲换捥㘰扣㑥换㥤㝤㜵扡㙡敥㥢搴㐱㔶㠸攳挲ㅢ㈸ㅢ慢捡㠴〳㙣㈲㘰〶っ搶㍢慢㔸戵〳㠷搵散慥㈶㙥㥢愵㠶昱づ㈸慡愹㈷㑤攱〸昷搲㠱㤳㜴愰户ㄵ㐸敦㠳挰愱愹愶扥戰捣㕣っ㔶㤳挱㝡㌱㔸ㄵ攱㝥㥡㝦㈲㠵㉤㐹戶㠱慦〶㠰㉦挰㝥挸ㄸ搸昲换〶㔷㠰㌸摥〱㐴昰摦㔰㐹搸〱㔴㌳㕦㜴戸慢ㄳ挹㜰㍦っㄴ攸っ㐲㥣㐷㜸戰づっ搱㠱愱㔶㈰攵ㄴ〴㙡ㅤ搱慤㍤㤴戴慤㈶㘱晦㑣愱㡡㈴搷慤ㅢ昷㤴慢㝢㜴挷昶㑡㤹〹㘴搳㘵㤰㌴攵㌸戸㕤昳㘰慤ㄳㄱ㤹昸挱摡昸っ㉥ㄸ㥦㠳㠴挲摣㔰㐹㠷㠲摢㐱ㅢ愲昵攳敤愳捥㜷㡤㑢㔵㤸㤵挲敡〹㥦㙡改换㍢㈸㡤摤㘰挹户ㄵ攵㉢㡢㙡〴㠴㘶㤷㘸っㄷ敤㉥昱㌵搴搸㈵㐶㐲㉥㌵昷つㄸ晡㔰愳㝣戹愳挱㤵㉥戱〷扡㙡慣慦捥㌸捤摤㑢ㅤㄸ㐴ㅣㄷ㌴㐱愵㈵㌴㜰戶㠴敦愰㤲戸㈵愴昹戶㠴㌳㘱㠹㥥ㅡ㍦㠰愲㈵㥣㐵晢㌸挲㘷敢挰㜸ㅤ㤸㘰〵搲捦㐱攰搰昴㤳㍣㔸㘶㉥挱ㅦ攱㡤㜷㌸晢〹㍣昷㜰昶㌳㌸㍥挳搹㐴换㡡搱〵愶攴㤳㤵挶㙦搰㔴〵攰㑢摤散㘳っ㌲㘶愵㈲愰㠲㘵ㅤ〷㤶〶㝢㤵っ㉦捡ㄷ戶㈲㈴愲㠶ㄱ㐸ㄱ搸捥愵㈹ㅣ攱挹㍡㔰慣〳㔳慣㠰㉡㐵㠰㥤㐸敤晦㜵晦㝥㌶㜰ち㡣㈴ㄸ㌰敡㠰㠴挲㘵㘰㠸㔱㌶㔴㙦慢㉣搷挲㡦㤸㡡摦㙣㤶㉦㘰捡户㌰㔵〵捤㤲㥦〶㝥慣㘴㔱㜰愵㘴摦㈱㐳㍤㜰〶ㅢ㐰㈵㜱㉢搹ぢ搵昸搱㤴㕢ㅢ挵戳㌰ㄲ愳㤵捣㐰㥣㐷㤸㕢ㄹ㈵㌰㑢〷慡慣㠰扡〰〱㈹敥ㅥ㘷㜱ㅢ搲昱㐶㈰愱昰㠵㔰愰搱㘰㘳㐴晤晡㈵慢搷㘰慤ㅢ㙣づ攱搹㤶扥搹㉦㡦愴愱㠱㐸㙥っ〰㔱昳㈰ㄴ〴㥡㠲ㅦ㐳㘰㍥戸㠲挰攷づ〴っ㈲㈰㜵晢愹㙦㘱戹昱㤰㝥ㄹㄹ搰㐳㘱㉦㐱㥣㐷昸㔲ㅤ戸㑣〷㉥户〲敡㉡〴愴戰ㅦ㍢ぢ摢㥣㍥ㅥてㄲち㜳捦愰ㄸ㘵㘱つ㑦挹慥搱㐲愹摢搶搴挸㐵㠶昲昹㑥戵〰㐲㜳挴搹ち摢昶㠸搳㥥㜶㌱攲㜰愳愱㤴摣㌵〹㕦敦换㕤〸慥㡣㌸ㅤ㤰㔸㉤昲搵戹㐹㜳㍢㔱〷㙥㈰㡥㡢㤳愰㠲攴㙢㑥㈴㘳㤳昰㉢扥㐸㉥㐶㈲㈹㜴㌷㤸〲㤲户搲ㄴ㡥昰㙤㍡戰㐴〷㙥户〲改㜷㈰㜰㘸〶㤷愵戰捣㕣扣㤳昰㌲捤ㅦ㑥攱〸㤲摥㉣晡ち昰〵搸㍥㑥㈰敥〶㔷㠰㜸搶〱㐴戰ㅦ㔴ㄲ㜷慡愷㝤搱㔹〹㑢㠲㑥㝦ㄳ㥤㔵㠸昳〸摦愳〳慢㜵㘰㡤ㄵ㔰昷㈱㈰敤㙣ぢ㑣挶挶㤰㠱㌰㘰㘴㠳㠴挲敢愰㐰愳挱ㅣ㐴㝤㍡㔵㜰㄰昸昱㘳㘶㜰㌰搸敥挱㜵〸㌸㥥㈱㌸扣摥戲㙥㜶挱㕣㘸挸㜷㔴攵㡢慡敡㐱〸〵慦㘱攰㌳㈰扦㠷挱ㄵ扣ㅥ㜲攰㘵㄰㉦改㠲て昸㐲挳敤㜹〲捤㐸攸愱攱㍣㡡㌸㡦㌰户攳㐹㘰㠳づ㍣㙥〵搴㈶〴〴㥡昵㑥㘸㐶搳挷㌱㈰愱昰㤳㔰㄰愳㝥㕤㜰戳ㄶ㑡ㄷ㍣㤳愹㈶㈰㈳㘳㍣㠸㝡ち㐲戳ぢ摥〵摢㜶ㄷ㥣㐰扢攸㠲㑦㐳㉥㈵㜷㑤晡摣㔹ㄷ捦㝤ㄶ㕣改㠲㜹㐸慣㥥昷搵㜹㐱㜳昳愹〳て㄰て愸㤷㐰〵挹㍢㥣㐸㜲搲ㄷ㈴㤷昸㈲昹㌲ㄲ㐹愱㈳㌰〵㈴晦㐹㔳㌸挲摣攰㈶㠱㔷㜵攰㌵㉢㤰晥㍡〲㠷愶ぢ㜲ぢㅣ㜳㤱〱摤ㅣ摡㌹ㄴ㠶戹㉢㑥昸㤳㈸㉣㈰㤹捡愲㙦〵㔳㈰㉣戱㠰㘰㐴扤ぢ慥〰㜱㠳ㄳ㠸搸㡣㝤扤㉦㄰摣挸㈶㐰㑣㌳㠱㜸て㜱ㅥ攱昷㜵攰〳ㅤ搸㘶〵搴扦ㄱ㤰㈶戵〰㈶㘳扤慤〲〶㡣㑡㤰㔰昸㘳㈸㠸㔱扦ㄹ晢ㄳ㉤㤴㈶㔵挵㔴㔳㤰愱㝣〳㔷㝤づ愱㤴散〲昰愵㔴㄰愹㙡㜰愵㘴昳㝤㑢㌶捦户㘴㍢㜴㍥㜳㘱ち㔵扣ㄳ㜱ㅥ攱㕤㍡戰㕢〷扥戰〲敡㙢〴愴㘴㜳㥣㈵扢㠸㍥捥〷〹㠵扦㠱㐲挲㤲敤搱㐲㈹搹ㄵ㑣㜵ㅥ㌲㤴㡦改㉡敥摣㌲㍢㑢ㄴ戶敤捥㜲つ敤愲戳晣〷㜲㈹昹戵㘰攸㐳㜱昷㔶㍣昷㝢㜰愵戳㉣㠰慥晡搱㔷攷㘷捤扤㥥㍡㌰㠸㜸㐰晤ち㉡㐸㤶㌹㤰っ摥〰㤵挴挳㜴㠹㉦扣扦挱㤲㈰㜱㈳ㄲ〳摥㝤戴㡦㈳晣㕦ㅤ昸㕤〷㘴㐵〷㔱㍡ㄳㅣ㥡ㅥ愴㘰㤹搹〵㙦㠲㌷㥥攱㌹㜸㌳㜸敥㐱晣ㄶ㜰攲㐷晢㜰㤲㘵挵攰㉢㙥攵换挳挶㙤搰㔴㈹攰㑢㉤㉣㘱っ㌲昹搵〵㔷戰㉣㜰㘰㘹慦㤰昳㝤㘱㑢㐵㈲晣㘱捦㍤㑣〱㌶㠳ㄱㅣ攱㤰づ搴搳㠱㌴㉢愰搲ㄱ㤰㔶㤹〷㤳戱晥㜶㈷っㄸ㉢㐰㐲㘱敥㠵愲戲攱搷摦づ搳㐲㘹㤵慢㤹㙡㌶㜵㉦〴㔱㡤㈰㌴㕢攵㔸搸戶㕢攵㝤戴㡢㔶搹ㄸ㜲㈹戹㙢〸㙦攲换㍤ㅣ㕣㘹㤵敢㤱㔸ㅤ攱慢㈳㍢㤸㤸晢〳搴㐱㠰㤵愶㥡㐲㔷㤰ㅣ敥㐴㌲㌶㠴て昳㐵㤲晢㤸昰㠷㑤敢㌰〵㈴㡦㘵〴㐷㤸晢㤶㈴㤰愱〳捤慣㐰㝡㜳〴づ㑤〳㍣ㅥ㤶㔹ㄶ敦㄰摥㐲昳攷㔳㜸㌱挹ㄳ㉣㝡㑢昰〵搸㑤ㄶ㄰搲愴㕡㠳㉢㐰㘴㍢㠱㠸つ攱〳㝣㠱㘸㠳㐴昸挳㉢つ㑤㈰摡㌲㠲㈳摣㑥〷摡敢㐰愶ㄵ㔰㥤㄰㤰㈶㤵〵㤳戱㈶昵っっㄸ捦㠲㠴挲摣㈵㐴㘵摦㈶搵㐵ぢ愵㐹扤挴㔴㔷㔱昷㑡㄰搵つ㐲戳㐹㜵㠵㙤扢㐹扤㑡扢㘸㔲摤㈱㤷㤲扢ㄶ收㍤㝣戹㍤挱㤵㈶昵㍡ㄲ㉢敥㄰㡡㑦搹㐷㜳摦愴づ㍣㤰㈶搵て㕣㐱㌲搳㠹㘴㙣㘱摥捥ㄷ㐹敥昰挱ㅦ慥㡥挱ㄴ㥡㔴㝦㐶㜰㠴〷攸挰㐰ㅤ挸戶〲改㌹〸ㅣ㥡㈶㌵〸㤶愵㐹㜹慥㡥つ搶晣敢攰㥡㝣昶摡搸挶愲て〵摦〴扥㠵ぢ昸㡦㈰㈴昰戹㤰挷挳㜷戲㉦昷ㄴ㜰〵昸㡦㘹昹㔴㕦㥤ㄱ㥡晢㈹㜵攰㡢〰㍦ち㕣〱晥㔸㕦攰㥢晡〲捦㕤㍡昸挳晢搲㘱ち挰㡦㘱〴㐷㜸慣づ㥣愶〳攳慣㐰晡改〸ㅣㅡ攰捦㠰㘵㍦攰戹㤵㐷昸㝣㔱慦㝣晦摢昸㤲㐵㍦ㅢ㝣ㄳ昸挶㉥攰扦㠶㤰挰㡦㠷㕣㠰晦〶っ㝤㈸㙥改㠹攷㥥〳慥〰扦㠷㤶㈷晡敡㑣搲摣扤搴㠱㐱〱扥㄰㕣〱扥㠱〳昸攰㜷㔰㐹㍣戵愷昹搶㐶〴㤶昰㠷㡢㕦㐸㡣摡㈸㘲〴㐷昸㕣ㅤ㤸慣〳挵㔶㈰㝤ち〲㠷愶㌶愶挲㌲ぢㄸ晣ㄱ摥㜸愷昶㥦挰㜳㑦敤㍦㠳攳㌳戵㤷㔸㔶㡣㈵㌰㈵㕦㔲㌷㝥㠳愶㉡〷㕦㙡㘱ㅦ㘳㤰挹敦㍣㜰〵换㍡づ㉣敤愹㕤昹挲挶㑤㌸昸挳挵㉦摣搰〰㙣㤵㡣攰〸㐷㜵㘰扡づ捣戰〲㡡晢㕦㘴ㅣ摥晦㡢㘳ㅣ㑥㠲〱愳づ㐸㈸捣㉤㌰㔴昶ㅤ㠷晦慥㠵㌲づㅢ㑣㜵ㄷ㜵㔷㠰愸搹㄰㑡挹搲挰㡦㤵㙣㉥戸㔲戲敦㤰愱扥昸㘵㤷㙣㉦戸昱搷戹收改㝣挲㌰㠵㤲㕤㠴㌸㡦昰㝣ㅤ戸㔸〷㉥戱〲敡㜲〴愴㘴㝢㥣㈵㙢㐸ㅦㅢ㠱㠴挲㔷㐰㠱捡扥㈵扢㔲ぢ愵㘴㐷㌲搵扤搴㕤〳愲慥㠱㔰㑡搶ㄴ㝣〶愴晤㉦〰㔷㑡昶戹㙦挹㍥昵㉤ㄹ昷㡤攰てㄷ戵㘰ち㈵扢㥥ㄱㅣ㘱敥ㄳ㤱挰つ㍡戰挸ち愸㥢ㄱ㤰㤲㝤散㉣㔹㜳晡㜸㍣㐸㈸㝣ぢㄴ愸散㕢㌲㙥〵ㄱ愱㤴慣㌵㔳㍤㐸摤〷㐰搴ㄲ㐸愴㘴敤挰㡦搵搹ㅤ攰㑡挹摥昶㉤搹㥢扥㈵攳㥥づ挹愷㈳㑣愱㘴换ㄸ挱ㄱ㕥慥〳㜷敡挰ち㉢愰㔶㈲㈰㈵㝢摤㔹戲捥昴戱ぢ㐸㈸扣ちち㔴昶㉤搹㍤㕡㈸㈵敢挵㔴㝣㤷慥挱㌷昳慡㌵㄰㥡㘳攴㜳戰㙤慦ち晡搲㉥挶挸㝢㈱㤷㤲㙦愶㝤敢㔰㙢㝤戹昷㠱㉢㘳㘴ㄶㄲ慢昵扥㍡て㘸敥〰敡挰㥥戴㤱㠷挰ㄵ㈴㌷㍢㤱㡣慤ち㌶昹㈲昹㌰ㄲ攱て㉦攴㠷㈹㈰昹〸㈳㌸挲㡦敡挰㘳㍡戰挱ち愴㜳户挳愱ㄹづ戹㐷㠲㘵昱㕥慥㝢㐲昳㌷㔳戸㠵攴ㄴㄶ㥤㜷攷〵搸㘱㠸㌱㈱㝦㘱㡤戲㤲晢攳㔴㡥㜱㈸㝥ㅡ㠹昰ㄷ㌰㠶㑢㤱㔳㥥㐷愴㜷攲㔷戲㍡敥慥戶挵慤㝢搷户搲〷攱摢攷摣搲ㅢ愸㠳㔷㍥㤹敦㉡㐹㑥㍡改㡦搹攲敤戰㘳㘰㡡扦㤴〷㔰㔹晦㠳ㅤ㘲㘲摦㈰愳挵攳昰㌳㐶ㄲ戳㝦愲戸㉤ㄸ昳㝣捣㜵㉤戲摣㠶摤㕦㜱ㅦ㕥扢搷ㄲ挴㝤昶昶㔵㔸ㄲ昴挷㌹搰㔷慦㙢慥〶㥤昸㠴摦〴ㄷ㝦昸㌶㠲㠰慥摥㐱㠴挰慢㔵戰捥搲㡡㠳㘷搱挱㙤㘰户昰㜱昰捥㐴づ㉥户〴摥慦捤㠶㍦㠴㈵晣〵㡣㠹㘶愶㥦㈰㈲㤹㉥㜵㘶㍡〹挲昴捦㈰挲㈴改扤㕤晦㙤ㄶ㜸㍣晡ぢつ愴㕡晦㠷晢愷㝦慥㔳㑣㔰捤ㄶづ㐸昹㘴㡥昷愵搰㐵㍦㙤捦㕦晥敥㔷㔹挳㝡㕣㌱㘰㘲昵戲㉣戵ㅢ㈹㕡挰㡥㠹㝣ㅡ愰㌳㍦㜹㜷㙢愲㠲㉤戶〴㜱ㅦ㐴晣ㅡ㤶〴昹挹昰㍤搶敥昵㘹慣摡愳挵㥡㈳㔵戰ㄷ㕣晣〵㡣㈹㈶ㅡ㍦㈰㈲㘸摣攸㐴愳〴㐲昵ㅢ㐴㉤㘲㥥摡慦愳扥㉥㤱愷ぢ㉣㠱昷敢㠴攱㝤戰㠴㍦㝣昶挱捣㤴㈰㑢愶搷㌸㌳㡤㐲㤸㥥〴搱挱㔵㐱ㅤ㥤㈲㔱ㄵ㈰攳㐰㘰搹㘹晤捤㥤晢㠱晥捡㐰ち扢㘰㜶ㄵ㕣㥥愸㘰㤷㔹〲敦㔷〷挳扣敢㈶〵㍢摦㉣ㄸ敦㤲㐹挱㉥㜱ㄶ散〲ㄶ㡣昷扦昰㜷㄰㙤慢㤱㑥㤱愸㘰晡㤵㘵戱戶挵㕢㘳㝥〵㥢㥢愸㘰㜳㉣㠱昷㙢㠲攱愶戰㈴〵扢挸㉣㔸〶攲㔲戰ぢ㥤〵扢㤸〵㙢慥摤ㄴ㥣㘳愴㠶㑥㜳扣㑥㤱愸㘰捦晥搰㙡晣㠲捥攳晡摦戱㘷搵㍦㑥改㔱慦扦㙡㡤ㄴ㝥〵㥢㤵愸㘰㌳㉤㐱摣㔷〲摢挳㤲㜴㥡㉢攱扢敥㌴慡㠳收扡㠶慢㑥攰ち〸㔷㥢㈰㜴㐳㕣㐰愸㜴㠲㜰㉤㠴慡㌷㐴戶㠳㜶㕦㈹㑢攴㘰愹㈵昰㝥㥣㉦摣㐷㘷扡挸捣戴扦捥㜴慡㌳搳㥢㈰㑣ㅦ〸ㄱ晥づ愲㐹㘵敢ㄴ㠹㤰ㅦ晡改昹㡤搷晤㌴戶晦捦㜸慢敢㙤捦㠵晡慢㕣愴戰ぢ㘶昷㤵愲㐴〵㡢㔸〲敦㐷昷挲扣㌹㈴㘸㉥㌱ぢ挶㍢㍣㠲㘶㠱戳㘰㜷戰㘰扣㜷㠳扦㠳㈸搸ㄸ㥤攲㠰ぢ挶㍢㍤㝥〵㍢㈷㔱挱㈶㔸㠲戸㡦改昱㘶㤰㌴愹扢攰㝢慣㐹挹㕤ㅥ㤴挱㜰つ扦扣慦㈳㈰慣㌴㐱攰捤ㄹ〱攱㑣㈷〸昷㐰愸㜸ㅦ挴㜶搰㙥㔲㘳ㄳ㌹㌸挶ㄲ㜸㍦㘸ㄷ收㍤ㄴ挹㜴㥤㤹㈹㙦㠴㐸愶愳㥣㤹摥て㘱㍡㙦㜱攰敦㈰㤰慦搴㈹ㄲ㈱㍦攷户㤳愶扤㜶昹㔷㔹㔳㌶㐵㙦㌸㈲㜹㘵㤶攲つㄱ扢㘰㜶㤳ㅡ㤶愸㘰愷㔸〲敦㠷敡挲ㄷ挰㤲ㄴ散㔱戳㘰㜳ㄱ㤷㠲攵㍡ぢ戶㠱〵扢㐸扢㠹挲㌹㡥ㅡ㐶愹昹㍡㐵愲㠲改㈷挱㔲攵㌹扥昵㔹敡ち愴昰㉢㔸㑥愲㠲㘵㕢㠲戸て搰㕤〳㑢搲愴㌶挳㜷摤愴挲晡扥㠹㕡愰挵㥡㈳㕢㠴慦〷㔷搰㜸捡㐴攳㐶挴〵㡤㉣㈷ㅡ捦㐰愸㙥㠳挸昶搴㙥㕢㈷㈵昲戴㤷㈵昰㝥つ㉥扣㐴㘷晡愲㤹改㌲㥤㘹て㘷愶㉦㐳㤸㝥㈷㐴昸㍢㠸戶戵㐲愷㐸㔴〵㜱㙤㙢㌵㔲搸〵戳摢㔶攷㐴〵敢㘴〹攲扥昲㜶ㅦ㉣㐹ㄵ扣〱摦㜵ㄵ愸昵㥡敢敡搵て㠰㉢挸扦㘵㠲昰〸攲㠲㝣㝢㈷〸㕢㈱㔴㑦㐰㘴㍢㘸㈳摦㉡㤱㠳㉤㉤㠱昷㑢㙢攱㑤㍡搳て捣㑣㥦搲㤹㥥攰捣昴㐳〸搳㥦㠱〸㝦〷㠱晣戳㍡㐵㈲攴攳ㅡ晦㑢㐸㘱ㄷ捣㐶㍥㈳㔱挱㡥戳〴㜱㕦㔰㝢ㄵ㤶〴昹捦攰㝢っ昹搷㌵搷㌵㐵扦〹慥㈰扦摤〴攱ㅤ挴〵昹愳㥤㈰散㠰㔰㙤㠳挸㜶搰㐶晥昰㐴づ㌶戱〴㜱㕦㌱攳攵㘶㜱昰㉢愷㠳㜲ㅤㄹ㈰挷捥㌳㘵扤捤㉢挷攲攰㌷愶㠳扣晣㉢づㅥ收㜴昰㕢㍡挸㉢慤㝥づ愶㈵㜲戰㥥㈵㠸晢㤲搸搷摡挱ㅦㅤづ㠶昵戵㔹戵㐷㡢㌵㈷つ㙥㠷昷㠲㉢㥥晥㙣㝡晡〳攲攲㘹㕤愷愷扦搲搳摦㈰昲昳㌴㈹㤱愷捡ㄲ㜸㍦敢ㄵ摥愷㌳つ㘰〸慢㡦㐷㙡㘰㕥㌲摤晦戳攳㡣㌰〹挲昴㈴㠸愰㝤㄰㡤㤸搷ㄷ㈵㐵愲㐶慣ㅦ挰挶㔳ㅢ㌸㍥捣㔲扣挰㘸ㄷ捣㙥挴扦挲ㅢ摦搳攲㕦㉣㠱昷㜳㕤攱㌴㔸ㄲ㌴㔳捤㠲㠵ㄱ㤷㠲晤攴㉣ㄸ摦戶㥢捥㉢㠶〷㔷㌰㕥㕥慣戱㘰㜱㘷㥤扣扥攸㔷戰晦㈴㉡搸㕥㑢攰晤っ㔷㤸㔷㈴愵㘰㘱戳㘰ㄹ㠸㑢挱昶㌸ぢ搶㤰〵㙢慥摤㐴慤㌹㡥ㅡ收㕣㕥㕤慣戱㘰愶㤹㜰㝦昳晦㙦戳ㄴ㉦㉦晡ㄵ散㡢㐴〵摢㙤〹扣㥦搷ち户㠳㈵㈹搸ㄱ㘶挱㍡㈲㉥〵摢改㉣搸㔱㉣ㄸ慦ㄷㅥ㕣㡤昱攲㘲㡤〵㡢ㅢ㑦㜹㜵搱慦㘰㥦㈵㉡搸愷㤶㈰敥戳㔹扣〰㈹挳㔵〶㝣㡦㡤愷㜲㘵ㄱ㌰扡㠷㉢㕥㑢ㄴ㄰㥡㥢㈰昰㠲愰㠰昰㤱ㄳ㠴ㄶ㄰㉡㕥㝢戳ㅤ戴挷搳昷ㄲ㌹昸㉦㑢攰晤㕡㔵㜸㤸捥戴つ散ㅡ㙤㐹摡㠱㠴㔲㜸㙤慥戶㤷㑦昳㤱㡦㐸愵㝣㐳㠲㥦捤㐹㈹攲㐳㉡昵㡡㑣㌶㉦愷挹攷㠹㑡攴〹㡦㌴扣㘲扦㘲㙡愴㘲ㄸ扥ㅡ㠱ㄷ敢㡦㈹㉥戵㥥㠷挰搷㈴昸搲㘰晤ㄲ㜷㐳㘲㑣ㅣ㉣ㅡ㔱㠱户扡搷㉤捡慤挴户㈹ち㔳㑢㐷收㐷愳㤱㡡戲扦挲挳㔶㜸收㠶敦晦挱㘱扥㡥摡昷㜱㤷攷㈰昶扥昴摤昱〱づㅢて晤ㄱ㤶㈴扥㤹晦㡦㍤㙡ㄵ㙣捦慡摢㙤㍥慡㍢㜷㔳㤲㝡ぢ㌵㉥昷㕡扥散㝣攴㝥昱㌴㤰㠴捦摦㐲㉢搸ㄱ愴捥攰㡡〲㈵㈵挰攷㐲㡣㑥㑣捣㜷づち〹愴㡣㐴攵㝢㡢挴挷㡥昸昶㤳㐰捡捣攲挲攸攴攰攴㐸昱戹㤳愳㜸扣愸ㅥ换戹㍡㙢㜷晦搹晤慦ㅣ㄰收愵㐸㘹挵㕤㘸戳㉢㐹㌷㤰㤰攲㜵㐷㌶慡㘰㜷昲ㅣ㥥扥攴敢㘹㑦㘸〵㝢㠱戸㍤㍤㠹㠹㙤㑦ㄵ㉦㔸搲㕢㥤扦㥡愸戳改〳捤晡收挳挲搶㥢扢㤳搵戳㍡慢挰摣㠰つ㑡㍦㘶㤵挵慣昰㤰㠲㜴㔷㤰㤰搱摦㤳搵㈴㉢㉢ㄳ㑣捣摡扣昶㈷㐵ㅤ㐸捤㙣㤲ㅣ㤰㤰攲昵㍤ㄶ搵㘰㔱㤳搴㐶㥤慢慢㉡㠶㔰㥦〵戴慢㈱㤷㉣㐷攱㑡慣ㅣ㘳㠵攳㌵㍣挱昰ㄴ㘸㝡ぢ昷戰捥挶㔵戸㔳愱ㄹㅣづ攲㉥摣〸㑦㔶扣〰㐸ㅣ昵愱㜸㔵㑤戲ㅡ攵㤳搵㍡摦慣挶搰㈶戳戲㌱㍣捤㤳つ㉦挷戹戲戹㐸㘷㜳扡㑦㌶昷昸㘶㜳㘶㝣㌶㘷㝢戲攱挵㌱㘷㌶㘱㕥㜱㤲慡㥡㐰捤㜳㐸昲㐰㐲敡㙡㉢㝦㠳晤㈷㐹㉤搵㌹扡慡㙡ㄲ昵搹㙢散慡㉡㈴换㔱㔵搷㕡㌹挶慡㡡㤷㤰〴扦㈲㘸㝡慢㙡戱捥挶㔵㔵㤳㘹搳㡤摦ㄴ㑦㌶扣昶攴㉣㤸攲〵ㅤ挹愶挴㈷㥢ㅢ㝣戳㈹㡢捦㘶㥡㈷ㅢ㕥〹㜲㘶ㄳ收攵ㄵ挱慦㠲㥡㤵㈴晣ㄸ㐵㐸昱㕡ち昳户㥡晡㤵㍡㐷ㄷ㝥㌳愹敦㙥敡㔵㘴㌹昰攳㘵ㄷ收ㄸ挳㙦㥤㘵㌸昸㜷㘸㝡昱扢㔸㘷攳挲敦㐲摡㜴攳㌷挷㤳捤晤㔶㌶戱㘶捥慢ㄷ㠲摦㍣㥦㙣㘶晢㘶㌳㥦㌶㌹㕣搸捤晣ㄲ㑦㌶扣散攱挲㡦搷ㄲ〴扦换愸㜹㌹挹ㄵ㈰㈱昵㤴㤵扦㠵摦㜴㥤愳ぢ扦慢愹敦挶敦㕡戲ㅣ昸㍤㘳攵ㄸ挳㡦搷〴愴㘰搷㐱搳㡢㕦戹捥挶㠵摦㐲摡㜴攳户挸㤳つ㉦㈶戸ち昶〶ㄸ㔲戰㥢愸㜹㌳挹㉤㈰㈱挵搳㜱挹㝦㌱㜹㡥攱扥㐸攷敤㉡攲㙤搴攲㐲挶敥㘲户㤳攵㈸㈲捦攱㈵敦敦敡つ〸散扣㝢㠰攲挹户㘴戱ㄴ㥡摥㈲㑥搴搹戸㡡戸㥣㌶摤㜵户挲㤳つ捦摡㕤㐵晣っっ㈹攲摤搴㕣㐹戲ち㈴愴㜸摥换晣慤扡㍢㕤攷攸㉡搸ㅡ敡扢敢㙥㉤㔹㡥㠲昱ㄴ㤹㌹敡扡ぢ㝦㠵㠸攴戸㡥㥡敢㐹敥〷〹愹㙦㈰㜰攴㌸摣㌷挷㠷愸敦捥昱ㄱ戲ㅣ㌹㝥敢捤㤱㈷慢㤲攳㘳搴摣㐰昲㌸㐸㐸昱㠴搴㤱攳㈰摦ㅣ㌷㔱摦㥤攳㘶戲ㅣ㌹昲摣搵㔹㐶挵㤳㑥ㅡづ㍥㠵㠰户昲戲㜴㌶慥捡㝢㠶㌶摤㤵昷㥣㈷㥢㈴挴㥤㤵愷㜸ち㈸搹晣〳〱㙦㌶扤㝣戳㜹㤱㌶摤摤攰㘵戲ㅣ愵〹㈱敥捡㈶っ㠶㘴昳ち〲摥㙣扡昸㘶昳ㅡ㙤扡戳㜹㠳㉣㐷㌶㍣㤳㜳㘵挳搳㈳挹收㉤〴扣搹戴昷捤㘶㉢㙤扡戳㜹㤷㉣㐷㌶㍣慦㜲㘶ㄳ收挹㡡戴㠶昷愸昹㍥挹〷㈰㈱搵ㅣ㔴昲摦㐶㥥愳㔳户搰㜹扢摡晥㐷搰ち晥ㅢ挴扤㠶晢㤸㠹ㅤ昹昳㤴㠶昹敢昶慦摡㠰㈱㘷㍥挷挱㉣敦㑤昷挱挰㤰㥡ㄴ㔴㍣㍦ㄱ挱戱㤶愰慦〸㤴㙡愷〵挷㔸〲摥㌶㌶戶㠳㥢挲㈵敦〱慦挲㜹慥昶〷摦〵㔰㡤㝣ㄴㄷ搲㜲扥户挳ち㌰愲戸ㄴㄶ户㡦昴㤴㠷换㘳ㄱㅣ攱㈹て㤷捣㈲昸㥢戳㍣㕦搰㘸㑦㄰㤶挹昸㤲㌱慥㠷㈵挳慦慣㠰㘴挸ㄵ慤攸㝣㑤㉥ㄷ戲愲昳㡤㔳㘷㈰㈲㤲挵㘱ㅥ愷戸㤰ㄵ㐱搸攳㔴㡥ㄶ愴㍢㥤晡て㡤㜲㌱㉢ㄹ㝥挷ㄸ搷戱㤲攱昷㔶㐰㥣攲㑡㔴㜴㝥㈰㜷㠴搶昹搱愹㌳㐶敢晣㐴㉥㔷㡦㘲攷㘷愷捥㤹㕡攷ㄷ㜲戹昴ㄳ㥤㕦㥤㍡㕣收㐹ㄹ㔲㍣㠵攳搲㑦〴挹㥥挲攵㘹㐱ㅤ㘷攱㝥愷搱㐹㈰攲昸㝥挶ち㐹搸扡〲愹㘶㐰ち挷戵㥢攸㈸㜲愷㘸㥤㈴愷㑥㤹搶愹㐳敥㌴慤㤳散搴愹〰㔷晣晢敤㈷㜷搳慦搴㠲㕦㉤㠱㙥晡㔱㉤昸挵ㄲ㐸搳㑦愵㔱慥扢挴㈹㠳戱㉡挴挴昱㤰㌳㐳㉥㥡㐴愷ㅥ戹㜳戴㑥㥡㔳㠷㉢ㅥ搱愹㑦㉥ㄷ㍢㘲愷㠱㔳㠷ぢㅢ㜱㝣慦挷㜱㉥㜶㐴昰慤挷㜱㉥㠰㐴戰挷改㜸㐳ㅡ扤ㅡ㈲挹戰ㄱ㘳搷㈲㈶ㄹ㌶㜶㘶戸㔰敢㌴㈱㜷㤱搶㌹摣愹挳㐵㠹㘴戱摢攳ㄴㄷ㉡㈲搸攵㜱敡ㄶ㉤搸改㜴敡㈸ㅡ攵ㄲ㐵㥣㍡㥡㌱慥㑥挴愹愶㠸昱戴㤸㍦挵昵㠵攸ㅣ㐳ㅤ㉥㉤㐴攷㔸挶㈸攷㡦换〸挹晢㔳㡦㔳㕣㕡㠸攰ㄳ㡦㔳㕣㙥㠸攰㘳愷㔳捤㘹㜴つ㐴㤲攱昱㡣慤㐵㑣㌲㙣攱捣㜰㥤㑥扥捤㤳攱㝡㉤昸挰㤳㈱㔷ㅢ㤲攱晢捥っ㕢搱攸㐳㄰㐹㠶慤ㄹ攳挲㐲㌲㙣攳捣㤰㡢〸㐹晥㡥㈷挳つ㕡戰搵㤳攱攳㕡昰戶㌳挳㑣ㅡ攵攲㐲㌲散挰搸㘶挴㈴挳㡥捥っ㥦搱㍡㥤挸㝤㑥敢㜴㜶敡㜰㕡ㄷ㍢㕤挸㝤㔹敢㜴㜵敡扣愶㜵扡㤱换改㔸昲敡敥搴搹慡㜵㝡㤰换戹㔴㜴㝡㍡㜵摥〳㔷〰㜸挱〳挰晢㕡昰てて〰㥣㕦㈵挵昳㑥〰晡搰㈸㘷㔱㜱扣㉦㘳㥣㍣㈵挳㝥㡥っ搳㌹搳㥤捥㐶㌸㑢ㄵ㑣㉣㥣㌸昱攷昴攴㡣愳㤲捦攸㥦戶昸㤳㤷㍦㕢戸㜵㝣摦㥤晢㤶㉣搹扡㝤攱㉢晢㌶㑤敡晢挲㥤㜷㍥㜷昲搲㔷㍥㙢㔸戴㉣改搱㥦㠷㉤扢愰搳搴ぢ捥㉢㍡慤捤㤰ぢ捥㥣㌲慡搳挸挳摡搶愹㔳户㙥换㐶㉦ㅥ搱㉡㍣昷扣つ敡改昷晦㔶愶㘴㜶㐳〶戱㑢㤶〸攳㙤㘲挸㔶ㄶち晤攱㑣晤㍡改㥣愰づ愹ㅢ㌲攷挵戹挱戹㑦摣ㄸ㈸㙥㈸㤹昵攲戴扥搱㕡㌹愶戳㥣戸づ愹戳㌲ㄷ搲つ㝤挳ㄲ攱㐰㤸㜳愲㌸㍢搸㜴㔶㘶挳㌸㘷㌹㉢㡡搶㔰㔳㑢收挳㌸㕢㥣ㄷ㐵敢㘴㔳㑢㘶挴㌸㉤捥㡣愲㌵捣㉣㌸㈷戵㐳㕡㜰㤹㈷攳㡡挴昹㔲摣ㄸ㙥㍡㉢㌳㈵戵㐶㈰慥㡦㌰㘷㑣搱ㅡ㘹㙡挹㕣㐹㉤ㄷ㠸㥣㌳㐵㙢戴㘸愵㜳扡㍢愴㐵㤲ㄹ㌴捥つ捥愴攲挶㔸㜱㐳挹ㅣ㑡㉤㝤愳㤴挵ち㜳㉥ㄵ慤㜱愶㤶捣愲㜱㕡㥣㑤㐵敢っ搱㑡攷㐴㜸㐸㡢㈴㜳㉢摤搰㍢ㄹ挴㔹捥戱攲挶㔹攲㠶㤲搹㌵捥㔹捥戲愲㌵㕥戴搲㌹㐱ㅥ㔲㘷㘵捥愵ㅢ慥㘶挰戹㔷摣㌸〷〱㈳㡦扥㈴㈹㤹㝡攳㍣收ㄴ㉣慡昹搴慡㤳捥搹昳㤰㝡㉣ㄳ㜲㥣ㅢ㥣㤸挵㡤〲搳つ捥愹㠷搴つ㤹愶攳摣攰㜴㉤㙥㐴㑣㌷㌸搳ㅥ㔲㌷㘴昲㤶晡攳慤㌸敢〸㜳ㄲㄷ㌷捥ㄵ㌷㤴㑣摦㄰扡晢て愷㜱搱㉡㌶戵㘴〲愷搶ㄴ挴昵ㄱ收㐴㉥㕡㔳㑤㉤㤹挲愹攵敡㡢㥣捡㐵慢搴搴㤲㐹㍣㑥㡢㤳戹㘸㤵㡢㔶㍡攷攱㐳ち㡦㑣敤㜱㙥㜰㡡ㄷ㌷捥ㄳ㌷ㄴ㘷㔹㔹㈴㕣㙢㉤ㄲ〶㈲㐹㉡㕥㌷挹㜹㑦〴搷㜸〴㥣敡㐴㜰戵㐷挰挹㐷〴㔷㜹〴㥣㙦㐴㜰愵㐷挰㈹㐶〴㔷㜸〴㥣㔵㐴㜰戹㐷挰㜱㕥〴㤷戹〵㘱㍤攰㉢㡥昱愲㜱愹㕢㐳㜱㔸ㄷ挱㈵ㅥ〱〷㕡ㄱ㕣散ㄱ㜰㙣ㄵ挱㝣㡦㠰挳愹〸㉥昲〸㌸挰㠹㘰㥥㐷挰㌱㑤〴㜳㍤〲㡥㌲㈲㤸攳ㄱ㜰攴ㄱ挱㙣㑢㄰㘶㕤捥〷㔷㜱戸ㄱ搱〵㥥㌴ㅣ〰㐴昰㜷㡦㠰㕤㔲〴攷㝢〴散㈴㈲愸昲〸搸㉦㐴㌰换㉤〸敢づ愲搸㈷㐴㘳愶㕢㐳戱ㅢ㠸㘰㠶㐷挰㤶㉦㠲改ㅥ〱摢愲〸愲ㅥ〱㡢㉢敢搴㙢㄰㔰㐲㠸㠲昶〱攱㐰扤晦〷ㄵ㜷㘸昶</t>
  </si>
  <si>
    <t>Decisioneering:7.4.0.0</t>
  </si>
  <si>
    <t>Decisioneering:11.1.1000.0</t>
  </si>
  <si>
    <t>㜸〱敤㝤㜷㝣ㄴ搵搷㝥㙥捡㤲㔹㑡㔶戰㈰㈸㔲㡣㠰㐸㑣㐲ㄷ㌱㜴〹㕤㠲搸挰㄰㤲つ㐴㔲㜰戳㐱戰㠱㈸ち愲㘲㐵㐰ㄴ㐴㐰㔱㕦㔰㔴㔴挰摥挵㉥㉡㜶〵㐲攰㙢搷慦ㅤ攵昷㍣㘷收敥捥捥捥㈴挱㔷㍦㍦晦㜸㠷捤攱摥㜳捥㍤攷㥥攷㤶戹㍢㜳㘷㌶㐱㈵㈴㈴散挷挱晦㜹㈴㌳㜱㐴摥捣捡㜰戰㉣㘳㐰㐵㘹㘹戰㌰㕣㔲㔱㕥㤹搱㉦ㄴ㉡㤸㌹扣愴㌲㥣〴〵㕦㝥〹攴㤵㈹昹㤵㈵攷〷㔳昳愷〷㐳㤵㔰㑡㐹㐸㐸㑤㌵ㄲ㈱㍦摣晡ぢ攸㡣挱㔲㐶㌲〹戴ㄲっㅦ㐹〳㤲㔴ㄲ㠳挴㑦搲㤰愴ㄱ㐹㘳㤲㈶㈴㘹㈴〱㤲㠳㐸㥡㤲㌴㈳㌹㤸攴㄰㤲㐳㐹づ㈳㘹㑥㐲晦㐶ぢ㤲㤶㈰㡤㡥〰ㄹ㍢愰晦愸㐹攷㈰㥡扣㜰㐵㈸㜸㕣敢㜱㘶㥤晢㘴㘵㘵㘴㘵㜴捤捡捣捣挸㍣慥昵㠰慡搲㜰㔵㈸搸愷㍣㔸ㄵづㄵ㤴ㅥ搷㝡㜴搵愴搲㤲挲㘱挱㤹㘳㉢愶〶换晢〴㈷㘵㜶㤹㔴搰戵㘷㔶搷㙥摤㡡㝢昵敡搹攸㐸㔸ㅥ㌹愰晦攸㔰戰戸昲敦戲搹㡡㌶㐷つ攸㥦㌱㌲ㄸ晥扢㙣ㅥ〵㥢㌰㌹戰愲慣愰愴晣㙦㌲㥡挲㌶敤㌶㌰㔸㔸挲挶て〶㐳㈵攵㤳㌳㔰敤ㄸ愰㤱敢㤱搱慦戲戲慡㙣ㅡ晢搱㠰㘰㘹改㤸㘰戱㌴㝡搹挰捡昰攸㠲㔰㔹㘵愳㌲攲ㄷっ〵换ぢ㠳㤵㑤捡〶捤㈸っ㤶㕡㡡㤵愹㘵攳ち㐲㈳ぢ捡㠲挹㑣愴㤵㤹㙤㤸㕢ㄴ㉣て㤷㠴㘷㌶㉥㍢戵㌲㌸愶愰㝣㜲㤰㉡㈹㘵㈷㔷㤵ㄴ愹攴㘴㝣ㄲ㤲摡扢搵㑣ㅡち昵㈹ㅢ㌰愵㈰ㄴ㤶ㅣ㥢㌰换㑤搷搶㕤㈴㡡㤸㝡戱㑢戵㜶㤴㘲㥢攵㤵㤴つぢ㠶捡㠳愵㜴挲㤶散攴㔰ㄲ㠰捣㜶㠸㈰愵挳㘱㉢愹㠶搶攰㘳㉣昴攲㙢つ㜲搴挸㡡㔰ㄹ㍡攴㠸㘰㐱㜹㥦捣㡣散敥摤扢ㅤ㤷ㄷ㉥ㅡㄸ㥣㡥㕣㘶搷慥㐶ㅢ㈸ㄹ㙤愹摥づ㈴㝤搷收㍢㙡㔶㕣㔲扤敡敡㥡ㅢ敦慡戹收㡡捥㥤昷慣扢扤㝡摥昵㝢ㄷ㙦摣扤敥愱敡㑢慥搸戳敥昱ㅥ扤㡣愳㔹㈸ㅤ㐴㈵㝦㠰㌹挰敥㤹攳㌰㌱扦㈰㌱㝦㔲㘲㝥㘱㘲㝥㔱㘲㝥㌰㌱扦㌸㌱㝦㜲㘲晥㤴挴晣㤲挴晣㜳ㄲ昳愷㐲㐷ㅦ愹つㅡ㈴㕡㐷捦愱㠵捤挷㥦搱㍡㜷㔳昹昸㐹㡦摦㜷搱㤷㈹ㅣ昶㕤摣㘰㜰㈲㍣ㄸ㈳戳戰愰㌲㙣㌵㍥攷㠷扦户㙦搴摤㌵〶㠷ち晦昹慥〱㈷㝦㑢搷㌰摡〳㈱愳〳㠸慦㈳㐸户㥡〷㌶搷㙣㕥扥晢愱〵㝢搶摦㔴戳㘵搳摥㈵て㔷慦扦扣㝡搳㥡捥㝢㙦㝡愲收㤶㜹㥤捤㠶㡦改ぢ攸〵挷搲㐸㈷㄰愵戶愱ㄷ戰㈷捣㙡㥡搸晣扢㈵㥦攴㍥㤲㌶昱户慢㍥㝡敥㔶挵㐹㕢㈶晥捥㐸ㅣ㘹敦㡣㕤㌳戲扡昶㠸昶挵慥摤㡣っ摡㍢ㅥ挴㤷〹搲㍤愶㔲㌷㉥摦戵改㑥改㤰㥤慤㑡敤㕤㜹ㄹ㉡㕣㍤㝢㑢昵戵搷㔴慦扢㙤敦㤲戹㐸愳㔶㔹戴㤲つ愲搴慢㔶慤㑥ㄸ戹㌵昴搴㠳㐷て戹戹㘲攱㘷ㄷ摦㝦愴㑦昱㉣㈲攷㤴慥㔴敥〶攲敢づ㌲愶㘶挵㡤搵ぢ慦慢㝥㜸昵慥挷㤶敤扤㘲㘱昵㈵ぢ慢ㅦ㕥〷慦㘳㡥㈹㙡ㅤ㉣㉥慥〸㠵㕢ㄷ〵愷㤷ㄴ㜰㐶㙡ㅤ㉡〸〷㍢敢摡㜴慥搹戲〸〳挷ㅡ㈷搷㕥㘳搶づ搵改㐱て㍤㐱㤴㝡挱慡㑥昷㉢捦㔹搹晣愷㉤㈷㍦昱敡㤲愴ㄳ搶㥣晢愲㘲㝦ㄵ㤰㑥㐰挲㌱㘲扢㜴改㥥ㄵ㐵㠹㈳戶㌷㉤㥥〸攲敢〳搲挱㙣戵㍤㔷摣㕤㝤攵㕤搵㔷㉤㈲㐶㔶慢搹㠷㉥㙡㜲ㄲ换攵㠰㈸昵愴㔵ㄳ戵敢愹攰捦搵ぢ晡慦㤸戰愷㌰搳ㄸ戳㔳㜱㝥㤵㥡昴㐳愲戵扤戹㌲㌳戲㝡㘴㘵摡慢搲㈳摢攸㑦㤳〳㐰㝣〳㐱づ㜲㑥ㅥ㤹挶㈰㉡っ〶㔱敡㔱换攷昶戵㥦攵ㅦ户昴攸㠱㉢晡愵㥦㜷挷㘹㘳捦㔲㍣㠷㑢㘳っ愱㜲㉥㠸㙦㈸挸攸〳㙦っ㉢㙥ㄳ㤱昸愶ㄸ㐶晢挳㐱㤴㝡挰慡㑣晢㕢捥㕦搴㝣戱㙦挰扣ㄶ㠵愵ㅢ㝡㜷㕢愹戸㤶㄰〰㐶㈲搱挲づ㐰㤷㘸㉢㜴敤搱捤ㄸ㐵㘳愳㐱㝣愷㠰戴戶㕡攱戱㜵扢敦扤摤つ㝦㘳っ昵昳㐰㤴扡搷㜲㍥戹挳捡捣攴戹ㄷ昵㕢㍣㝥昶昳㝢㌲㔳㌷㈸捥㥤㠲挴愹㔴ㅥ〷攲㍢つ㘴挴慥㑤慢㜶㙤㕥㙣ㅦ㤸㌸㠳㤴㤶㘰昵㌴ㄳ晤戱ㄸ㙢ㄳ晣㔷㕥㠹昳㕡愴㍢摡㌱㌰晢㘲捤收ㅢ㜶摦戶っ晤攰㜴ㅡ㍦〳㐴愹㌵㔶㑤㕡㙤㙤㜶㑢攵㜵㤷㡦㕣㍡㈶攳㠲㘷挳㔷㘵㈹㉥愴〴㠶戳㤰㘸㘵㠷〱晤愰㕢搷㈸ㄴ㤹㍤扡ㄸ攳㘹㜰〲㠸敦㙣㤰ㄶ㘶㉦搸戳晥戲敡㜵户摢敢摣㌹搳挸愷收㐴㄰愵㤶㕢慥ㅢ㤴戴昸扥㜰晡慥扥户㉦㝤收㡢㜶扥慢㍦㔲㕣扥㠹敢㐹㐸挴捣ㄸ㤹ㄹ㕤扡摢㍣㘳㈸ㄴ㐲挵㈸〲昱〵㐱㙡ㄹち㝢㤷捤摥㝤晦ㅣ戳㑢〰㠲㘲㤶㥢っ愲搴㘲慢ㅥ昳㝡敥㝦敢戴慥㝢㜲㉦扤攴攷㌹㥤㍦搸扥㕡㜱〵㈹昵㈸㐱㈲〶㠲㥥㍤㌳㝡昴搲ㄵ改㤲搱㌵㌳摢㌸㠷〶㜹㕡昳㤵㠲㔸ㄵ搹戵㘹㔳昵㜵㡢㜷㕦㌹㝢捦愵㡦改㍥攱愸㐸ㄹ换㤵㠳㈸㜵㥤㔵㤱摥〵㉤ㄳ敦㌸晣捣㘱㡢㕥㌸㙥㜱攱搲ㄷ㕥㔶㕣挵㑡㐵愶㈱ㄱ㔳㤱慣㡣捣㕥昶ㄱ搹戳愷㜱㉥つ㠶㐰㝣㤵㈰〷㤹戳㔲㑤㘴昶捣㌴挲㔴愸〲㔱敡㑡换攳挸户㑦扤昱㜷戵㜱挴㠲敡ぢ搲㑥改搲戲扤攲㤲㔹㍣㥥㠷㐴㡣㐷慣㈰㝡㌸ㄶ㄰㌳㘸㜰㈶㠸敦㝣㤰㘳㥣㜳㐰㘷㝢挴搶㜹〴㉤㜰〱㑢㕤〸愲搴愵㔶㌵慥㙤晢摥㠶晣て愷づ㕣戰慥攷㠷昳㠷㑤㝢㕡㜱搱㉥搵戸ㄸ〹㐷㌵扡挶㜴挲敥㔹挶㉣ㅡ㥣つ攲扢〴愴㜷捣挹挳㝥㐶㡢㌴㠴㜹晡戸昶ㅡ㑣昵扢ㅥ搹㘴㍦㠳捣愱愹㑢㐱㤴扡搰慡摢㘱改㉦户㙣晡搸㌱〳收㥣㥤戸㝦晣㠲ㅢ搶㈹㝥㤷㤰愱㍡㤷捡㤷㠳昸慥〰ㄹ㜴〰㐳搵㙣㥢敡㜵㔷攱〴收ㄸ愲昳㘸㜴㍥㠸㔲搳慤ㅡ㤴㕣㕦㕤扥慦㕤㜰挸㤲㕤慦㙣㍥敥捣㤴扢ㄴ扦挸〸㍡ぢ㤰㠸ㄹ㈷㕤㌲㝡昵戴つ㔱㥣㔹慦愲扤慢㐱㝣搷㠰搴晦捣㉡敢㍤昳㌴㠲㌶㕢㐸㉢搷㠲㈸㔵㘱搵㉡敦挳㡢收㉥扣愹㙢敥㘵搷㝣搸昸戹㘱㉦㙤㔷晣㘶㈵戵扡ㅥ㠹㍡㙡㜵〳敤摤〸攲扢〹㈴㈷愶挹㈲㍤㌶㜲㠶戵㥦敦攳晢ㄴ慡户㠸收㙥〶㔱㙡㡡㔵扤㥤㌷摤㌷攳㠶つ愵㐳㉦㌹攴㤵ㄵ㔷晦搴敦㝢㜵〸挴㔲扤㈵㐸㌸扢㔴㤷㙣㍤愸戱㌴㐶㤷㕡㑡㠳户㠰昸㤶㠱昴㡢愹㕦㝤扡㤴愰㠷㐵㐹〴挰㕢㘹昰㌶㄰愵ち慣ㅡ㍥㔲昰㐸㡦㤵㥤㡦ㅡ戹㜸㜶㤳昵慦戵晢慡㑡昱ぢ愹搴㜰〵ㄲ㌱㌵捣捡攸㤵㙤ㅢ敤㕤扢昵㌲㙥㠷㡥戱ㄲ挴㜷〷㐸㤶㜳戴〳㍢慢扢㕢㑢㠱挸㤲㐹㉦攴㔷搱挰㙡㄰愵捥戴㙡㌴㘱敢扥愷㕦㔹搱戶敦挲ㅢ摢昵晤昱㥡〱摦愹挳㈰㤶ㅡ摤㠹㠴㘳㜵搲慤㝢㉦摢㤴㡣㌳㠳㜱ㄷ㉤慥〵昱摤つ搲挲ㄳ戴㑣攳ㅥ㙡摥ぢ愲㔴㥥攵晢挴㥥摦ㅥ昶㍦ㄳ〶つ摦㜰敥㠰㙦昶捤敢㜴戴攲㤷㜲昱扤づ〹㠷敦㕥㔸っ搹ㅡ慣㑢ㄷ㘳㍤㉤摥〷攲扢ㅦ愴扢搹㑢捣ㄳ搱㥥㌵㤷搷摣㈲㡢㈳つ㐹㘷晢㈹搲㍥晣㌷搰捡〳㈰㑡つ户敡㜵挸挰㍥㌳挶攵昷ㄸ㝣㐵改搶㈹戳づ㕢搱㕦昱㍡㠱搴敢㈱㈴㘲㕡㈹ㅢ攷㐷ㅢ㈴㙣愵㡤㌴昸㌰㠸敦ㄱ㤰㜴敦㔶戲搷攲㔱ㄶ摡〴愲搴㈰慢ㄶㄷ㑣慤挹愹㈸晦㘰挰㉤㝢晥㤳搴攱捤㌹ㄷ慢ㄶ㄰㑢㉤戶㈰攱㐰愷㘷捦慥㍤㙤攸㜴敤㘲㍣㐶㡢㡦㠳昸㥥〰挹㌴挳挷搷扣㕤㡦㉦戰愱ㄳ戳攲户慦㈰㡤㈷㔹晥㈹㄰愵㑥戲㙡戴慣戴挱㘵敤㡡捥ㅣ㜰㔳昶㥢昷㍥搴晥敢㌴搵ㄲ㘲愹搱㌳㐸搴戶㝣㝡㤶挶㥥〳昱㍤て搲搶㙤昹㘴ㅦ攴ㄸ摥㉦戰挴㡢㈰㑡昵戰摣摦昹㔵㜹戰搹㤷捤晢㍦摥改挷ㅢ㡢㥥㝣昸挳㐶㉦㐳㝣㡡昵㌵㜸㘰愸攰㍣㕣㔸㠸㕥戳挸捥挰戰慥捦挵ㅡ㕣慢㈹敥㔶摣愳㌸㉢慢愸㕢㘶㐱㤷㠲㤴㌶㌰㕢摦慢〲㍣㜷㌶㉡㍥慤愴扣愸攲㍣戹㑣㜰㐴晦㠲捡㘰昴慢㘱㈷㑢搶扦愲慡扣愸戲愵扢㌰㉦㡣敦ㄶ㉤㥣戲愸㤱戸㘲㜹戸㠸ㄲ慣ㄴ㝦慤㥣挵挶ㄵ㤴㔶〵晢捤㈸㌱挵㐷㍡挴戸㠴㔲㌱挹㕢㍡㌸ㄴ㍣㌷㈲㡤慢㔱㍦㕣攳㥢㉥戶攳愲㌴㐵㘶扤㕡て㤸㔲㔱ㄹ㉣㤷敡㜵㉡ㅢ㕤㔲㌸㌵ㄸ捡ぢ昲ち㘱戰㐸㐲㍤㠴㈲敢㍡㑥愷㔱攵〸ㄴ㔷㘶㡡摡摡戹挵㠳㘶㠴㠳攵㐵挱㈲搴㜷㕡㌰ㄴ㥥㌹戶㘰㔲㘹昰搰ㄸㄵ搳㈷〴㠷挷戰〷㔷ㄴ㔶㔵づ愸㈸て㠷㉡㑡㘳㈵晤㡡愶ㄷ攰摡㔱搱㠸㡡愲㈰㉥晤㈴昳㐸㔰〹㐹㐹㑡㈵ㅣ敢㜶攱㠱㜶㉢㌳愴㈱㙣㑤㝣㈴摡扣㜹㙣户换ㄸ㠳攸㄰㐵㘹㤰㝤㌲昱攸㍡㡣㠹㕤㥡改攸慤㘸㡢㠹㤷㔳愹摤挱㕢㕢敡ㄸ㘹戹㝦㔶㌹㌱戱㤹ㄵ晤愰改戸扥㌶愴愰扣愸㌴ㄸ慡昵㘲戰㘲㡤㡣慤㈰㈹㕤㌱㥡㍤搱攳ㅡ㑢捤㔰㌳㔳捥㉢㈹ち㑦昱㑤〹㤶㑣㥥挲㈵㉣㉥ㄸ愷愶ㄲ摡戸挳㜸ㄵ㉣攳㌵㤲搷㐱晣晥〴摦ㅢ㔴㙡攰㌷摥㌴昳㈹㙤昱晦㠱㕦戹㑢㐴㈹㐳慥ㄴ攲戲㙥㘵㑡ㄹ㉥㍡㔵㈶㈵戹㐵㌹愴愰㜲㑡㤸摤戳㜶㈱敤扤㐵昲㌶㐸捡搱㈰㜵㕥ㄸ㑣㠳㔲㌲慦㝦㌶㉥ㅢㄸ㉣㉥挰㔵㘷ㄹ摤慡㈰愵捣扣㤰㌹㌰㔸㔹㘸昰㡡㘷㉥挶捡っㅦ㔲ㄸ晣㡤捡搸晢㠳㌳挲〳ぢ挲〵つ捡㜰敤ㄴ慤㘴㐰愹㤳㤴㌲㔳㉣搹㔸㜸扡戴摦捡挱㐲㐰㤲㌶㉢つ㠵㘱㕡挲挰挱㜸㐹㐸戲㘸敤㐱愰敥慤㄰㠴捦搹搱㘳慦㠱攲搲㙣搱挹挱昲戱㌳愷〵㉢愹㥥敡慢ㄵ㑡攷昰愲戱㔱㠵㤳㑥つ㤷㤴㔶㘶愰愶㈷㠷㉡慡愶晤㥤㜶㘸换搸〶愲㡦㤴㑥攸挵昵㡦〹㜰㈵㌴㤸捥戶挹捦㑦㐸愵㌵㜲㡣㜶㈴散慤㌰戶ㅦ晦挹㘱㙣挷㝦晥摡㘴㈹改搰㌸㤰敢挵㈹搰㙦㔴〶㠴挶㠶㠲㜲〵㍣㔵㌲㐰扢㜱搹㘹ㄵ愱愹㤳㉡㉡愶戲㍦㌵㤱㕣攵㤴㘰㌰捣慢捡つ慤慢攸㜲戵㕣愹愴愴㤸ぢ扦戶换捦㐷挱扥敦㈳㤰戴摤昳㘷敦㕥㌶摦扣愲㔶㜳摦ㄳ扥㡦挱㑣挲ㄵ㙥摦㈷㐸戴慦㔹戳戰㝡昳愶㥡㈵㡦㔷㉦摦搴㜹敦敤㡦搶摣戲㡥㤷摤㜰ㄵぢ㤷づ慥扤㝣捦敤㜷㘵捣㈸慤㥣愱摡〰づ㕥㕥㝣晡戰捥㙦ㄴ攷慤ㅤ㜶攷攰攴㡦㐲户扣㕣慤㕡㕢㠲戸㑢挷敤㘹摥㝢㜶㡣戹㕡换敦㉣㌱愷散㐶挵㠳㑢㑡挳挱㤰捣捡㘹挵昸捦扣㔵㈱昹挶㍣ㄳ㠵ちち捤㥢〰〷ㄷて挰挹〸昷㐶挲㌳愳愷攷戸㤳愱㜹慥昸扦㔳晥扦敥㤴㉦㈷晣㤸搳㝥㉤愷㔴㜴ㅡ挷㐹扦㜶㘵㕢㈷攲搹捥㜵㠰㑡㤷捡㠰攵搸㑥㐶㝤攷㙣㈲㌷㠰㈲晡昶㑥㐸敤捣摡㍢㝢㝣㈷㘵㈱捦搳敥晦㉤㕡摣敥㘰㥢㡢㤶捦〱㥣戱㠳㘴㈷挹㉥㤲㙡㄰搵〲㤳ㄱㄷ㌳摦㘰㉥㝦て㡣愶㔸扣㔴挹慡愱㠶㍡㝢㐸昶㠲㘰㐹㈲㤳㍣㔶㈴㕦㈰敢晢ㄲ愴㤱㜵〵攸敥㥢慢ㄷ摥攱㔷慡〳㜸㕣愶ㄸ㕦㤱㝣㑤㡤㙦㐰㐶づ〹㤶㘲昵晢㜷摤㌲㑥㌹ㄶ㌶㙢㍦㕦愳㙢昲㕡搷愱㘵㜹㌳换ぢ愷㠴㉡捡㜱攳㥥换㠸㝥㠵戸攷㕡愹ち㝣㘵挳㉢〶㔴㠵㝤㘵㐳㑡昰㕦愳戲㌱挱㘹挱㠲昰〰㝣扢挱ㅡ㘵㌸敥挹挹ち㈴户㘸挶晦捦ㄵ㡡㕣慡挳ㄷ挷攸㈲㐵㌹㠷慥戹㔶戰攰捤ㄸ㔸㠱晢昷㐱搹扡㐰搸㝤㍥慣㌶晦㠵㑢㤰〴攳㕢搴㙥昹㜷㜷昷㑥扦㜵晤㝥敢晦㔹攸㠲㜲ㄸㅤ㈱㡣㕦㑥晣〰慥扦㌶㤹敡〴つ㉥㈹っ㥥挲㝤扦㠰㈴愱ㅢㄸ㍣㘵㉢ㅦ㑣扢㥥㡡㔳㉣㐱摣㉤挰っㄴ㙢㠳㍦㘳ㅦ换㈷㐱㡤㠳〴改搸挳昸ㄳ㜹㠳㝣㠳㡢㈱摢㈰㐹㌴戳敡㜸挸㘴㑣㈴㠱㘱㜰挳㠹捡〲㡢ぢ㘷㈳〵㌹㝤愸摦晥摣扦㥦敢㌱昲㡣㑣㤲戸㌵㤵〱㤹扦㌶㤹捡㐶戹〸〸挶挷戴㈲〰㝣ぢ攳慥〰㝣㘳〹攲敥㌶㜶㐵㔹慥㐷㡣愶㜰㙡㌴㈳㌹㤸攴㄰㤲㐳㐱搴㕥ㄴ㈵㈸慤愱挵扦攸捣搱㥣㍡㠷㤳戴〰戱㠱㜲〴戲扥㈳㐱㥣㌳㐷㌷㤴ㄷ㤴㕡戱搴㔱㈰慡〷㔸ㅣ改〹㐶㙢㘴㍤扢㑢㜷㙡挴㈱搵づ㐵晣㐶㉤㌲搵ㄳ攵愲㐸戱扢㤸㐸扤敢㠵搴㍢㤶㈰敥㐶㘸㙦㤴㙤挳昲挷戱摡㙦㕢愸㠰ㄱ㝢ㄸㄹ㄰ㅢ挷㤳㘴㠲搸㔰挹㌶戳敡㐴ㄴ㄰㄰扡㔰愹㉢㠸㍡〹㉣改㉡摤㤰搳㠷㝡ㄹ㍥㈲㕤愵て搸昱〰昴愲㑤愳ㄶ㤹捡㐱戹㈸〰搱慥昲愴ㄷ〰㑦㔸㠲戸晢慦晤㘱愹つ㙢搱㥦㔵㝥捣ㄳ㠰㠱㄰ㅢ㠳㐸〶㠳搸〰ㄸ㘲㘶搵〰ㄸㄱ〰㜲愹㌴ㄴ㐴つ〲㑢〰ㄸ㠶㥣㍥搴㠳㜶〰〶㠲ㅤて挰㈸摡㌴㙡㤱㈹摥攱㜵〳攰㙥㉦〰搶㕡㠲戸㥢挱㐳㘰㐹挶捡改慣昷ㄹ㈴㘷㤲㥣㐵㌲ㅥ㐴摤㘱㠱㌲ㄱ㥡晣摢㤱㥣㤰昰㝤㈲ㄲ挶搹搴挹㈷㤹〸㘲〳㘵ㄲ㜹ㅣ㉢㌸戱收㐲㔳㠰㈹㈲㌳〸愲㠶㠱㘵づ㡦㘲㘴㍤㠷挷㔰晡㠸ㅢㅥ㈵㌴㙢搴㈲㔳挳㔱㉥ち㑥㜴㜸㕣敢〵捥㐲㑢㄰㜷㜳㝡ㄴ㉣戵㘱㉤㐲慣昶搵ㄶ㄰㘰挴ㅥ㐶ㄸ㘲愳㡡㘴㍡㠸つ㠸ㄹ㘶㔶㡤㐶〱〱㘱㈶㤵捥〷㔱㘳挰㤲摥㜱〱㜲晡㔰㤷挱㐷㘴㜸㥣〲㜶㍣〰戳㘸搳愸㐵愶昲㔰㉥ち㐰㜴㜸㥣敦〵挰㑣㑢㄰㜷㠳晣㔴㔸㤲摥㌱㡦昵㥥㑦㜲㈵挹〲㤲慢㐰㔴愵〵捡㐴㘸昲㉦㍡㤳㕥㐳㥤㠵㈴搷㠲搸㐰戹㥥㍣慢㜷㡣㐳ㄱ〱收㐶㌲㙦〲㔱愷㠳㘵昶㡥㐵挸㝡昶㡥搳愰ㄶて捥ㄲㄴ昱ㅢ戵挸搴ㄹ㈸ㄷ〵㈷摡㍢㈶㝡㠱㤳㙦〹攲敥搹㡦㠷愵㌶慣挵㑡㔶㝢㠲〵〴ㄸ戱㠷戱ち㘲㘳㌵挹ㅡ㄰ㅢ㄰㜷㤹㔹㌵〱〵〴㠴戵㔴扡ㅢ㐴攵㠳㈵扤攳ㅥ攴昴愱挶挲㐷愴㜷㥣つ㜶㍣〰敢㘹搳愸㐵愶㈶愲㕣ㄴ㠰㘸敦ㄸ敡〵㐰慥㈵㠸摢㌹㔰〸㑢㙤㔸㡢㐷㔸攵㤳㍤〱搸〴戱戱㤹㘴ぢ㠸つ㠰挷捤慣㉡㠲ㄱ〱攰〹㉡㍤〹愲戸㘳㐰〰㜸ち㌹㝤愸㤳散〰〴挱㡥〷攰㌹摡㌴㙡㤱愹挹㈸攷〶㐰㔷㉦〰扡㔸㠲戸㉤ぢ攷挰㔲ㅢ搶攲㌵㔶㌹换ㄳ㠰㌷㈰㌶摥㈴㜹ぢ挴〶挰㌶㌳慢愶挲㠸〰昰づ㤵摥〵㔱㘵㘰〹〰敦㈱愷て搵挱づ㐰㈹搸昱〰㝣㐸㥢㐶㉤㌲㔵㡥㜲㙥〰戴昲〲攰㐸㑢㄰户㔵攲㕣㔸㙡挳㕡散㘲㤵㕢㝡〲戰ㅢ㘲愳㠶㘴て㠸つ㠰晦㤸㔹ㄵ㠲ㄱ〱攰ぢ㉡㝤〹愲㜸搵㔹〰昸ち㌹㝤愸愶㜶〰㉡挱㡥〷攰㍢摡㌴㙡㤱愹㉡㤴㜳〳㈰搵ぢ㠰〶㤶㈰㙥攷挶っ㔸㙡挳㕡晣挶㉡愷㜸〲戰て㘲攳て㤲㍦㐱㙣〰㈴㈴㑡㔶捤㠴ㄱ〱㐰㠱㘱㈴㠲㈸㙥搹㄰〰㤲㤰搳㠷摡昷㠷㙤づ攰づ㤰㜸〰ㅡ㐰摦㙦搴㈲㔳ㄷ愲㥣ㅢ〰摦挳戸敢㕡晢㍢㑢㄰户㘷㘴ㄶ㉣戵㘱㉤戸㠳㕣㝤〳㌵昷㉦ㅢ㑤㈱㌶㥡㤱ㅣ捣摡㐵扦㤱ㅦ㙡㘶搵㙣ㄸ㘹㑢㐳㠷㔱愹㌹㠸㥡㠳慣〰㜰㌸㜲晡㔰扢敤〰㕣〲㜶㍣〰㐷㐲摦㙦搴㈲㔳㤷愲㥣ㅢ〰ㅦ㜹〱昰愱㈵㠸摢㤸㌲ㄷ㤶攴ㄴ㜹っ㥣ㅡ敤㐹㍡㤰㜴㈴㌹ㄶ㐴扤㘳㠱㌲ㅢ㥡晣㡢㥥㈲㡦愳㑥㘷㤲っ㄰ㅢ㈸㤹攴㔹愷㐸敥㜵㘹㡢㍦㈳㥢捣㉥㈰㙡ㅥ戲收㈹戲㉢戲㥥愷挸㉢㔸㉡㙥〱搵〳㐵晣㐶㉤㌲㌵ㅦ攵愲攰㐴㑦㤱㑦㝢㠱昳㤴㈵㠸摢㌳㜳ㄵ㉣㐹敦攸换㙡㍦㘱〱〱㘶散㘱昴㠷搸ㄸ㐰㌲㤰戵㡢昶㡥挱㘶㔶㜱㉦㑤㕢晣ㄹ㈷㔳㘹〸㠸㕡㠸慣昴㡥㕣攴昴愱㌶挲㐷攴ㄴ㜹つ搸昱〰㡣㠰扥摦愸㐵愶慥㐵戹㈸〰搱㔳攴扤㕥〰摣㘳〹攲戶攷摣〰㑢〲挰㌸㔶㜹慤㈷〰愷㐳㙣㥣㐱㜲㈶㙢ㄷ〵㘰扣㤹㔵㌷挲㔰㕢㠶㌳㠱㑡㘷㠳愸㐵挸ち〰昹挸改㐳慤戰〳㜰ㄳ搸昱〰ㄴ㐲摦㙦搴㈲㔳㌷愳㥣ㅢ〰㡢扣〰戸挹ㄲ挴㙤〰㕡ち㑢〲㐰㈹慢㝣㠳㈷〰攵㄰ㅢㄵ㈴搳㔸扢㈸〰㈱㌳慢戸㉦愸㉤挳愹愴㔲ㄸ㐴摤㡡慣〰㈰ㄷ晤㤰攱愱慥戴〳戰っ㥣㜸〰㘶搲愶㔱㡢㑣摤㠶㜲㙥〰捣昶〲㘰㤶㈵㠸摢㕦㜴㍢㉣〹〰㜳㔸攵㡢㍣〱戸㡣㘱捤㈵戹㥣戵㡢〲㌰捦捣慡㤵㌰搴㤶攱捣〷挳戸ㄲ㐴慤㐲㔶〰㔸㠰㥣㍥㔴搸づ挰ㅤ㘰挷〳戰㄰晡㝥愳ㄶ㤹㕡㡤㜲㙥〰㥣攳〵㐰㠹㈵㠸摢捥㜴ㄷ㉣〹〰㡢㔹攵挹㥥〰㉣㠵搸戸㠵㘴ㄹ㙢ㄷ〵攰㌶㌳慢搶挲㔰㕢㠶戳㥣㑡㉢㐰搴㍤挸ち〰户㈳愷て㜵戶ㅤ㠰扢挱㡥〷㘰㌵昴晤㐶㉤㌲㜵㉦捡戹〱㌰搶ぢ㠰㍣㑢㄰户愷㙡㍤㉣〹〰敢㔸攵㔳㍣〱戸て㘲攳㝥㤲つ慣㕤ㄴ㠰〷捤慣扡て㠶摡㌲㥣㠷愸戴ㄱ㐴㙤㐰㔶〰㜸ㄸ㌹㝤愸㈱㜶〰敥〷㍢ㅥ㠰捤搰昷ㅢ戵挸搴〳㈸攷〶挰㐹㕥〰昴戱〴㜱㥢户㌶挲㤲〰昰㉣慢摣摢ㄳ㠰攷㈱㌶㕥㈰㜹㤱戵㡢〲昰戲㤹㔵て挳㔰㕢㠶戳㤵㑡慦㠰㈸㙥摢ㄲ〰㕥㐵㑥ㅦ㉡摢づ挰㈳㘰挷〳昰㈶昴晤㐶㉤㌲戵〹攵摣〰攸攰〵㐰㝢㑢㄰户㙦散㌱㔸ㄲ〰㍥㘰㤵搳㍤〱昸〸㘲攳㘳㤲㑦㔸扢㈸〰㥦㤹㔹昵㌸っ戵㘵㌸㥦㔳㘹〷㠸㝡ㄲ㔹〱㘰㈷㜲晡㔰㐷搸〱㜸〲散㜸〰㙡愰敦㌷㙡㤱愹愷㔰捥つ㠰愶㕥〰ㅣ㘴〹攲戶愹㍤ぢ㑢〲挰户慣㜲㥡㈷〰摦㐳㙣晣㐰昲㕦搶㉥ち挰㑦㘶㔶㍤〷㐳㙤ㄹ捥捦㔴晡〵㐴扤㠰慣〰昰㉢㜲晡㔰㍥㍢〰摣昲ㄶて挰ㅦ搰昷ㅢ戵挸搴㡢㈸攷〶挰扥㝤ㅥ换攴摦㉤㠱㜳愳㕣捡㔶㔸㍡㠰つ㑥つ㔹攱攲㜱㈵挱昳戸㈳愳㐹㌱ㅥ㥥ㅢ㔰㔵ㄹ慥㤰敤㈳㡤㡢〷㔶㡣慣〸て㉣愹㥣㔶㕡㌰戳㔹戱㤵㌸㙤㑡戰ㅣ㥢扢㐲搸攳攵攰㔵㑣㥢ㄶ㉣㌲㡡昳㉡慡㐲㠵挱摣㠱晦㠶捤㕦㠸て㑤㈷晢扥ㄲㄵ㡥扦戶㥦㈹〱㈵㜱慦㈸㈹㈱㈱㔰㍤昷慥扤㤷摥搵愱㕦挷㡣摤晦㜳挷敥搹㤷昸㜱㈴愴㜰㙢㤲㜳慦㡡敤戶㙥㜴〷㐱〰㡡㘹㔱㤸挷㤶㠴㑢㠳つ㡢㐵㉥改搴㘲㐰㡢㙤㜴㐵つ㡡挷㑥挱ㅥ㡥㠱㡤㡢㑦づ㤵ㄴ㤵㤶㤴〷搹㐲搸㤵挰挷ㄴ㠷〷㈷㘳换摣攸ち㍣ㄹ㠲〷㤶ㅡㄷ㡦つㄵ㤴㔷㑥攳敥㥦挲㤹㑤㘳㜲㜲㤳㉥愵戸㝦㐹㜹㈵摣㐸搳㌲㥤㔶㥣㌷愵攲㍣㍣捤㕢㔵㔶㝥㜲挱戴捡㝦㐵㔳㈹戶㤵ㅣ搲㕥㉡㔱㈵㈶慡搴挴搴扦摡㘸扥〶㙣㌰戳㤹㍡㡣散搸扡㝡摥攵搵㡦㕣㉡づ㜸て㈸㤹〴㘳㥦敤昷ㅡ㔲戵摣㤶攷捤㜹㙢ㄷ㈳㜷攸戱愲㌱㡦㈱扡㙥ㄶ㡢㍣ㅦ㝤㈴搴㡤㔴搴愵ㄱㅦ㝡ㅥ㝡昲愹戹搱扤慢晦慢㠷㡤㔳㕥㠷㘵攷晤㑥㘷户㡢㙣ㄵ㍣〴捡㑤捣晥㐳ㅥ扢ㄳ挶㉡扡〱㜳捥㍥改㉦ㄶㅤ㜶捦㈶搱攴㘰散㌶㙢㔴㍣扣㘰㔲戰ㄴ㥢攴捡ち挲㑤捣っ户㈸攰㘱搴㑡㑢㌶愰愲慣慣㠰晤㡤㝤㌵慦戰愰㌴㤸㕡摣慦㉡㕣㌱愲愴摣㈸〶㤱㑥㘹戱ち㘶㠰㔵㌰㐳㔸㡤㡡挷㜰昳慣愴㘹慢㘲㜲㐱愸㈴㍣愵慣愴㌰㤵ㄹ㙥㜰晤㔷㜴㔴捣㈸挹〰㔳ㅦ㝡㜶㜱摥㙦㌷敦㍣愳戹㌳戰扢㠴搰戱昹搱㥤ㄳㄵㅥ㔴㔴敡㉦敥慤挴㕣㈴愷ㄸ愳㈱慣愵昰㔴挴挹㐹㡥㙦昷敢㠴㕣扢㘷捦㔶㙦㔲〱㝦㐶㈳愸㌳挱扦攴户㐰㙡摤㜸搷〰ち晥攱ㄵ〵㐵㠳戱㈱慡㈲搴挰㝡㌸㍥ㄵ㑤换㜹㈶ㄴ攰㔶挸〱搸㕤㡢㕤扢搳㑢㡡㠲愱㔴㌲昲戰㠷㈰㤹㥢㈸㝤㘶ㅢ攲晥㜲㔲㐲㑡㑡挳㔴㌷㕦戹摡搶搱搶〶㌳晢换〵㜲攳散㝦㜹㑡捦ㅣ㔴ち〳ㄶ㠱攰㘵〰愰㐶ㄳ挶昴㌶戲㡣挷愱㤰㐶㠵〰㐸捡㌶〸㥤㙤ㄳ扢㉢ㄱ㝢ㄷつ㈸㈵换㘳攵摣㉦㤹㡡扤㠵戲搱㌲㐵〲㘹㘸摢㈰改㌳昷㐶愶敡㘷搵㝤㜹攸攵挱㈲扦㌹戹㜲〷〵㥢㈳㌱㌱ㄹ㑤敤㜳敥㔴㡢㜳ぢ㘳㘵㜹㐱搹㌹愹㕡愱ち扥㠳㔰攳㠶ㅣ㉣戰㥦㍦愴㝢搷戸攵㠴摦㙦㌴㠳づ㙥㜹㙤〷搵㠱㔷挰愷摦㝦㄰㌸挶挱っ晣㄰〶晥㌹戲戵㑣て戱摢㥥㥡㐰搹㔷㝣㙡㜹㐹ㄸ㈳㤷ㄵㄸ㕣ㄲ㐶ㅤㅡㄵ㠳㈰㈹晢㤳㕡挸㠸戶敤㤵敡ㄴ㔹㍢ㅣㄵ㉦㡡㔹㑣戴㡡㤷摢㔷ㄷ㐷扢㠸捤㜵㠷㙤戹㔱㤷㤲慣㍦㕣敡昸㙦㕡㤰㈸㜳换㡡戵㈶㔱改摥扢扢㙣戸昳っ昲扦㔸扥㐸ㅦ挲〵㑦㜶ㅢ㠵㝦攸㐲捤㤱收㠹㙦㐷㥤㕤挴戶搹㡤慢㐵㍦ㄷ㉦㈶慦戱戵㥢㌲ㄷ㑦愸ㄶ〵晤㔶づ昳㝢ㄳ㉢㌹慡㉡ㅣ㈳㈹㤸搱捣㤲昴㉢㉤ㅤ㔵㡥昵㘴㘱㐱愸攸㕦㌲愵㈳㌶㜳搹㈱戳昳㕦㕣㈷挲〸て摢㐴㡣㤵晦攱ㄶ搶㍢㈱㌹㤰扤㠲㘹搰㙦㑣戸㈳㕢〸㔳㤹攳ㅢㅦ愴ㄵ捣搷㍤挸愲㝤㜴㄰㉢㙥扣〰愳㌴搸㑣ち㐴戲㌲㝤ㄹ挵晤㈶㔵㘲慤ㄷ收戹摣㑡挹㐰㌷㡡挷〴㑢昱搰晢昴㈰㑥扤㔶㙡㜴㘱ㄸ㍢㘳㈳〶昸ㄸ挷扦愷㠵㠰㐸戲搵㑡㑡摡挹㔷换晣ㄶㅢ〴挷搰㕦㙣㔵捣慤挵㜲㝣㥤愳㤶㉥攱戱㌶㈷㐱㈷戸㠰挴㐰摡〵昳戵慣㈰㌱搷摡㌷㜶㜲㈴㌵搳晢㡤捤ㄹ㑥㈶慦㐶㥡挷㘵㘶㘳㝥ㄷ〸㠵昱慣ㄳ㕦㝦㤱挶愱㔳㡡昳㜰戸〴㉢慡搲㤹㑤㡡㜳换ぢ㑢慢㡡㠲戲ㅣ搳㜳戶慣捡晥ㄵ敤㤵っ搴慣ㄱ㔵ぢ㉥ㄶ㈸戹㜸㜹㤰㝥昶攵慦㝦㑢㌳㕡㘰愴挹㘴〷ㅢ㝥攳〸㙢摣㔵愳㈲〷扣㡢搶㡦㐲㑤愳㝢挰攵㤵㌲㤸摡攲㔸㥣搳戸ㅢ㌲戲㕢㕣㐶㥣㑤㙤㜸挵昰ち㝥愱戳戱㠶㤴㤸慣㝦㐵㍢㈱㑥戳㤹㝣㍥㉣㑡晦摡〸㜹晦戵㥦昳㜶慥晥㔰搶㘷㤸晤㘶ㅤ昴摢昲晥㝦昶晥㌲㠷愷ㅡ㉥㐲㙢攰㠳㕦㤱㜱户㡡㤴㙢㔰㝥昹㑡㈴戱㔴昶㈰挵㙦㘱㐶㉢戴㥡摡㡢ㄴ扦摣㐰搳㕣散戶〶户敥挵敥ㄷ㔲〲㐶摡搰㠸㤵㔱㕦㈱愱搷㐹㐸挲㈱愴㜸㌷づ愸搱㡥㡡㕦扢㉢ㅣ㑤㠵㜴㤰㤴㙦愱攰㥣㘸㍣昷㤵愲㐰㐲㑡ㄹㄷ㠲愹㘵㕣㄰㘳㤸晡昰㥣づ昶捤㘲㔱敤㙢㤸晡つ㥤ㅦ〳慤㔷㕦㜹愵て搲〹敡〷㄰㕤挱戱愸戶摦捦攵户搱㥥晥㍢㠰愸㝤挸㙥挵㥦㜹ㅤ愲㈳㔸敥搷㈱搴㥦搰ㄱ愰㝤挷㔲愹㍥摦㝤搵㝥㤴ㄱ攴㍢搱ㄵ㘱㌳㤱户扥㘶㜴〶户㙥攴ㄳ㔱㡣㠰ㅢㄹ㘲挴捣㈸敥攷搴㠱㐱愸㤱㍦ㅥ㍡㐶㈶ㄵ㌹㐹戸㈸㘴㔱㈱㥢ち㈹㔰攰晡摤搷〵戹㕣扤㉥㡥㜹昸戸昶㈷捡慤㌷ㄳ㤸捦收㥡敦㠹㌸㈱晢〴户㔵㜵㌷㜸挰慡摡戰㔵改㐷愹戳慣慡扢戳㑡㍤㔸愵愶㔰昸ㅣ〲㙢㔵搵㡢挵慣㔵搵〹㐸戳扦㜳㉢㈸㔷㔶晡㠸㕤て昴戶戴づ㠶搶㑥慡攰晦扡捥㉦敡㄰㈸昱ㅣ㠳㌷挴愰㜸㜴㤲㍢挹㌲挶敤愶㥣攸捣攳摢晤ㅤ挷㉦㝣晡挷づ㕢㜲づ㕤晥㔹慦㤶㐳㙢㜲ㄲ㤴㌹ㄴ戹敦搴ㅣ㡡摣昹㈹扥戳昱㥦㝤㈸ㅥづㄵ改㄰㝤㘱㕢戵㐰㉥㘶㈸昶〷户敥づ挱㙤慣昸攰㙥㉢㡤㤸㡥ㄲㄴ户慥扡戴昷㐰攸ㄸ㠳愸㜸㤴扢挲㘰㉡㥣㑣㠵搶㔰攰㜰㌴㠶㈰ㄷㄹ㐱摣换慡敤戲搳㔹㈳㈸㤷挵㠶戲ㄸ昷㥤㐶㐷搰㌰戰㍣㐶㄰㜷愰㥡㈳㘸㌸㤵敡㌵㠲㡥㐷ㄹ〱㙣〴㕤㜱攷㙡捣〸ㅡ〵㙥摤㠰㘵愳ㄸ㍥㜸昷っ㡤㘸挰戸捤㔵〷〶㥥ㅥ㐱愷㐰挷ㄸ㐳挵慥敥ち㜹㔴ㄸ㑢㠵㙥㔰㤰ㄱ㜴㉡㜲戶㙦㤶扤摣挶挰㘹搰挱ㄸ攸㘵㌳ㅡ㐲摡晡㘶㜹㍡㡤㥥㐱愳晤挱㡣挲㜹㈶㔸〱㍣改戵㝢搹扤ㅤ晡挷㕣ㄸ㔵〳愱㘸挲㜹ㄶ㤵敡〵攷㈰㤴ㄱ㌸挷搳ㄵ昷挱挶挰㜹㌶戸㜵挳挹晤戲昸㘰摦㈸㡤㈰㈱㝦戹愰㉥㜰㑥㠴㡥㔱㐰㐵㙥愸㜵㔱㤸㐴㠵㐲㉡㜰㡦慤挰㔹㠴㕣〴捥㐱敥㕦搴㡢愱〳㌸㐷搹㡣ㅥ挵㥢〱收ㄷ昵挹㌴㍡㠵㐶戹㈷昶㜳㔶昶つ㤰〴攳ㅣㄶ戳愶㤴愹㐸㜳㑡㌹〳㉡摥㔳㑡愹愵㜵㈶戴㜶搲〶晥慦㜳㑡攱搶㕢㜳㑡㈹㐳昱攸㤴㔲㘱ㄹ攳慥㕣晢㤴戲攴搸收㌷㙤㌳㥥捣昹昲晣愱扦㌴晡昱㡢挸㤴挲敤戹收㤴㌲㤴慥改㍢ㅢ晦搹愷㤴㝣昰愴㐹捦㠵㙤㌵ㄱ戹㤸㈹愵ㄲ摣扡㥢㜴ㄲ㡡攱㠳㥢昲㌴㘲㍡㑡㔰㐵㐸戹戴㔸ㄵ㜴㡣改㔴っ扡㉢㥣㐷㠵ㄹ㔴攰收㘰㤹㔲㘶㈲ㄷ㤹㔲㑡㙣挵戸慥戰愶㤴昳㔹散〲ㄶ攳挰㠸㡥㠱ぢ挱昲㤸㔲㜸扤搸ㅣ〳ㄷ㔱愹㕥㘳愰ち㘵〴戰㡢改㡡扢㝤㘳挶挰㙣㜰敢〶㡣扢㠲昱㐹㌰㉥愱ㄱつ搸㑣愴㕣〰㥢〳ㅤ攳㔲㉡㥥敦慥㜰ㄹㄵ收㔲㠱㍢㠹㘵っ㕣㡥㕣㘴っっ改攱㝡戱㙡ㅥ㜴㌰〶㜸㐵㔲㝢㥤㠲戴㌵〶收搳攸㤵㌴㍡て捣捦㔹㔹㜳っ㕣挵㘲搶ㄸ戸ㅡ㘹㡥㠱昹㔰昱ㅥ〳搷㔸㕡摣㌸扣ㄳ㠵ㄹ㜱㥤㘳㠰ㅢ㡣捤㌱戰㄰挵愳㘳攰㍡换ㄸ昷ㅥ摢挷挰挰〵愵㌵扦慦㝤㉡㈷扤㜲㔶㡦攳㐷㝦ㄵㄹ〳摣㠴㙣㡥〱敥〹ㄶ摦捥㌱戰㄰㉡搲愴㌷挰戶攲㕥攵㤸㌱㜰ㄳ戸㜵㌷改昵㈸㠶㑦㠲戱㠸㐶㑣㐷〹敡㐶愴㌴戸昴㙥慤㜰㙦㠶㡥戱㤸㡡㌷戹㉢㉣愱挲㔲㉡㜰ぢ戴㡣㠱㕢㤰㡢㡣㠱㈵戶㘲扦㡢㕤㔹㤸㉥㘳戱㕢㔹㙣㈵ㄴ愲㘳攰㌶戰㍣捥〳慢愰㘸㡥㠱攵㔴慡搷ㄸ㔸㡤㌲〲搸ち扡攲㥥收㤸㌱戰ㄲ摣扡〱扢ぢ挵昰㐹㌰敥愰ㄱ㈴攴㙦㉤愸ぢ㘰慢愰㘳慣愶㈲㌷㐷扢㈸慣愱挲㥤㔴攰㝥㘹ㄹ〳㜷㈱ㄷㄹ〳㠳扡㘷㑢ㅦ挲㈳㍦㕣㔶换㠱慢㙤㜷㐳〷㘳㘰扤捤㘸慢攸㜹攰ㅥㅡ扤㤷㐶戹扦㌹〲愷挱㔵㡡戹㘸摢〴扥㠹摥㍡昰敡㠷ㅥ昷㐱ぢ㝡敢㘹㤹ㅢ愲㘳搰扢ㅦ摣扡搱攳挶㘹㝣戰㔳㠴㐶㤰㤰扦㈷㐰㕤挰㜹〰㍡挶㠳㔴㝣搲㕤攱㈱㉡㙣愴挲㔳㔰㄰昴ㅥ㐶㉥㑢㉦敢慤㤷挵搴昱挶㐳㡦攵晢愳戰〴㡣㥦戳戹ㅥ㠰戴㌵捦㙣愲敢捤㜴捤㉤搴ㄱ㡣㝤㕢挰昲㤸戶戹㤹摡〴晤㌱㉡搵慢换㜲敦戵㠰晥㌸㕤扤㠵㕣っ攸㑦㠲㕢㌷攸摢㔰っㅦ扣㤳㠷㐶㌴攸敦㈰攵〲晡搳搰㌱㥥愱㈲㜷㜳扢㈸㍣㑢㠵攷愸挰つ摥〲晡昳挸㌹㐰㜷㝢愵㥤晤㈵㐱ㅥ愰扦〸㑢〰㥤㕢挱戵敢ㅣ愴㉤搰㕦愲敢㤷改㝡ㄷ㤸㔱搰户㠲攵㌱㑦㜰〳户〹晡㉢㔴慡ㄷ攸㌵㈸㈳愰扦㑡㔷㝢㤰㡢〱晤㜵㜰敢〶㥤ㅢ挴昱挱㈹㠰㐶㌴攸摣㈵慥〳〳㑦㑦慣㙦㐲挷㜸㡢㡡摣㐱敥愲昰㌶ㄵ戶㔱㠱㥢捡〵昴㜷㤰戳捤ㄳ㔹㙥昳挴㝢搰〱㥣摣㔸慥㡤捡ㄶ㘳㜳扤戸㥤㐶摦愷搱摦愰㄰㠱搳昰㠱㘵捥ㄳ摣晤㙤愲昷㈱㜸昵㐳㡦㥢挵〵扤㡦㘸㤹扢挶㘳搰晢〴摣扡搱㑢挰㙣㠶㤲〹挶愷㌴㠲㠴晣㈹㜰㜵ㅣ攰㘹昴㍥㠳㡥昱㌹ㄵㄳ摤ㄵ㜶㔰㘱㈷ㄵ戸㈳㕤搰摢㠵㕣㠶㥥㈷攲㕥㐵㘸敦愹收ㄷ㝥㡦晥扡ㅢ㘶〰㜰〳㥢㕦㝥扦戰晡㙢つ晤敥愱摦〰ㄴ㈲〰晢昶㠲攵㌱㐹㌴㠵愲㠹昸㝦愸㔴慦晥捡摤改㠲昸ㄷ㜴㜵㌰㜲㌱㠸㝦〵㙥摤㠸㜳㍢扢㈰晥㌵㡤㘸挴戹愷摤〵昱㙦愰㘳㝣㑢㐵敥㜷㜷㔱昸㡥ち摦㔳㠱㕢攰〵昱ㅦ㤰㍢㐵㈳ㅥ㜳挱攵㐰㕥㤱ㄷ昳晡㕣㡦㐶昹ㄱ㥥搰㈸散改扡㙡㈹搱㐶昹㠹㔵晢㤹㔵攳挶昷捦愱㙡慤㄰㝦㘵㌱㙢㠵昸ㅢ搲㕣㈱戶㠷捡づ戰昵ㄱ㝢攱攵㜷㑢㡢晢收㜷㔲〵㕥敡㕣㈱㜲㝦扤戹㐲摣㠷攲搱ㄵ攲㥦㤶㌱㙥扤㜷㕢㈱扥扢㜵敥愵㤹㜳愳摦㤲戸〷㕦㝡㡡㙣㠹ㄷ摦搹愸㠲晤㕢ㄲ㜷攸㑢挷攰㍤㐲挵慤晡㘶挷㌰扤ㅡ戸愵㕣㡦㡥㤱㠹㘲散て㐶ㄲ㡤㤸㐱㈶愸㙣㜰㌵戸攰改愱㠸户㘲攱ㄱ㙢㉡㜲扦扦㡢㠲㡦ちつ愸搰ㄵち戲㐲㑣㐵㉥戲㐲攴㈶㝦㕤㉣ㄵ摥慣㙦㐹㝣戱扦攱㘷戱扥㔰㠸㡥愴㠶㘰㜹㡣愴晥㔰㌴㐷㔲㈳㉡搵㙢㈴㜱㈷扦〰搶㤸慥〶㈲ㄷ㌳㤲搲挰慤㝢㈴㜱敢扦〰ㄶ愰ㄱつ搸挹攰敡挰㙣㠰ㅤ〴ㅤ㠳て㔶㈸㍥ㅢ攰愲搰㡣ち〷㔳㠱㡦ぢ挸㐸㍡〴戹挸捣㍦愴㐷愶摢捣㝦ㄸ㜴㌰〶昸挸㠰㌶㝡㤱挰㈹ㄷㅦ㥢搳攸攱㌴捡敤晤ㄱ㌸つ挲㘹捥晣摣搷㙦愲搷ㄲ扣晡愱挷挷〰〴扤㈳㘸㤹捦〳挴愰搷ち摣扡搱攳㜳〳㠲摥㔱㌴愲搱㥢〰慥㡥挳㠶㕥㙢攸ㄸ㙤愸挸〷ぢ㕣ㄴ摡㔲愱ㅤㄵ昸慣㠱愰㜷㌴㜲扤㕣攷愱摡㉥晣捡㝢㌰㍤收㥢㘳㘰ㄱ㔸昳改〴㕤㠵㤱㔱慣摢戳ちㅤ㔸〵㍥㐹㄰挱摡搷ㄱ㉣㡦慥换㘷ち㑣昰㡦愵㔲扤扡㉥ㅦ㐱㄰昰㍢搱搵㌴攴㘲挰敦っ㙥摤攰㠷㔰㑣挰捦愰ㄱつ㍥ㅦ㕣搰㠱搹挰㍦ㅥ㍡㐶㈶ㄵ挳敥ち㔹㔴挸愶〲㥦㜳㄰昰扢㈰㘷敢扡慥㕦㙥扡㐱〷㜰昲㔹〷敤㤵ㄷ〸慣㜳㙡㜷ㅡ敤㐱愳㜳愰㄰㠵戳㈷㔸ㅥ㜰㕥〶㐵ㄳ捥㕥㔴慡ㄷ㥣㜳㔱㐶攰㍣㠱慥昸㘴㐳っ㥣㈷㠲㕢㌷㥣㝣〲㐲攰散㐳㈳ㅡ㑥㍥〶愱〳戳挱㜹ㄲ㜴㡣ㅣ㉡昲ㄱ〹ㄷ㠵扥㔴攸㐷〵㍥㌵㈱㜰昶㐷㉥ち㘷昷敥㙥㌳挱㐰攸〰㑥㍥㌹愱㡤昲挲㤷〵攷㈰ㅡㅤ㑣愳㝣捡㈱ち攷挹㘰㜹㉣愹昹扣㠳〹攷㄰㉡搵ぢ㑥㍥ㅥ㈱㜰收搲ㄵ㥦㤳㠸㠱㜳ㄸ戸㜵挳挹攷㈹〴捥攱㌴愲攱攴㐳ㄵ㍡㌰ㅢ㥣㈳愰㘳㡣愴攲ち㜷㠵㔱㔴ㄸ㑤㠵摢愱㈰㜰㥥㠲㕣〴捥㐱摤㝢扡挱㤹〷ㅤ挰戹摡㘶昴〸愴㉤㌸挷搲攸愹㌴捡㘷㈶愲㜰㡥〳换愳㜷摥〷㐵ㄳ捥搳愸㔴㉦㌸昹戰㠵挰㜹㍡㕤㙤㐰㉥〶捥㌳挱慤ㅢ捥〷㔱㑣攰㍣㡢㐶㌴㥣㝣㐴挳〵捥昱搰㌱㈶㔰㤱㡦㙦戸㈸㥣㑤㠵㝣㉡昰㠹づ㠱㜳㈲㜲㌹㝡愶慤攳ㅤ扢昶晢㘹㤱户摢㝡捣户㤳㘰ㄷ㑤挰㈷㐱㜴㐵㙣敢扢㐲㔶愴㠸ㄵ攱㔳ㅢ搱㈶〸㠲攵搱〴㝣㝥挳㙣㠲㘲㉡搵慢〹㕥㐰ㄹ㘹㠲挹㜴挵攷㍥㘲㥡愰〴摣扡㥢㠰捦㠷㐸ㄳ㥣㐳㈳扡〹昸㤰㠸づっ㍣昴㉤㉣つ昱搶㜸攸ㄸ愵㔴攴〳㈴㉥ち㘵㔴㈸愷〲㥦㈹㤱㈶愸㐰㙥㠴㙥〲敦昷〹㐷㕥㤹ㅤ搳っ㜲捥慢捦㠲晢㕣㜸㐱㠳昰挹ㄴ㕤慤晦㑡扤㘵戱ㄱ㘲戵㉡㔹㉤㍥㐵ㄲ㙤㤰㌰㔸ㅥつ挲攷㐹捣〶愹愲㔲扤ㅡ攴㘳㤴㤱〶㤹㑥㔷㝣づ㈵愶㐱㘶㠰㕢㜷㠳㝣㠶㘲搲㈰㌳㘹〴㌱挸ㅦㅦ㕡搱㠱㠱愷ㅢ攴㝣攸ㄸㄷ㔰㜱㠷扢挲㠵㔴戸㠸ち㝣挶㐵ㅡ攴㘲攴㈲㔳捣㤰ㅥ慥摦摡㘷㐳〷㜰搶搸㡣捥㐶㍤慣㈹收ㄲㅡ㥤㐳愳摦㐲㈱〲愷㜱愱㝣㝦攰㤷㤶敦挱㌷搱扢っ㙡昵㐳㡦捦慥〸㝡㜳㘹昹扦挸挵愰㜷〵戸㜵愳挷㠷㕤〴扤㜹㌴愲搱攳ㄳ㉦㉥攸捤㠷㡥㜱㈵ㄵ昹㌴㡣㡢挲〲㉡㕣㐵〵㍥㈰㈳攸㕤㡤㕣㈷摤㥤摤㕥〵㙤晦攲敥㌱㝢㉣㠴つ愰晢㠷捤改㈹㔱㜴慦愵搳敢攸㌴ㄵ㜸㑡㌰搷㌳㠷㌲ㅣ㠴㈹つ㐱㥤㝢㝦攳昶㘵㡢㠷㘲敥搰捥ぢ捦㉣挵慥㜸㈶戹ㄷ搸㑣㜱ㄳ〷㜶㌷㠲㠷ㅤ捡ㄵ愱㘴㙣攱㜴扥㕦㉦㔲昶㘵㌸㙤㜸戰攳㤵挱㔲㡣ㄲ〳戵㐹㈹晢㍤晥戵戸㤱昲慣㜸昴晤愱㉣挳挳㜷㈳慡㜸昰㠸㤲挲㔰㐵㘵㐵㜱戸㜵ㅥㅥ昷㘸捤㔷㌰攳敤ㄵ㤹晤㔲愶挲愲慢㑦〶㤶㕣捥ㅦ挲㥡捥㔷㤲晡愷㤶㔷㥣㔷㉥戵㐹愹攴㥢愸〵慦〶つ攸挶㑦㍦㍣摡〱扣㐰㈳㔴㤴㠵㡤㐵愰㡤㤳〲㡤〹㈶㡥㐰ㄳ㥤㐸搳㠹㠰㤵㐸㘹㠶㐴㝤昷㍢搳戶㥡愴ち㜱昷㉥㤸摣愰㠱㜲㙥㠳㡤摢㈷ㅤ㜹㘱慣捦挷㙤搲㈹㈵〸戹㝥㠵㘲ㄱ㘵㘱㔶搸㔸㡣㉡ㄸ㑢㐰晣㠱㠳挱㘰㠵㝣㑢㐱㥢づ攸㥦㡦搷㤸摡㕦㤶敡扢〵晣㠳挰㡦晤愹㌱摦㌲戰ㅢ㠱㉤㍢扥挶攰晤搱扥㕢挱㘹〲㡥敤㜹㤱挰㈱㤶㜵㜹㜵㤶戱ㅣㅡ㐶㕢㔶愰つ㐸捡㘱㄰㍡挳戰㍤挰㘱摢〲捣ㅢ㉦〱摢扥㙣〱攴愰攲㔳慡ち㑡昱昳㌰愳戰㌹㌰㑣搶扦㘱㑢㔹戲戹㐵戳捥扥㈰㈱㥣㌵㠱㑤攲挴㈰戶晤慤搸攴㠵挱㝦㙤㠳㥡㍦攵散㍡㍢㡣昶攲摥㘱昰ㄴ㌳㥡㡥搳㜵㜳戴㤹っ㥣㔵㘰攸㐳ㅤ敥挶㑤㘹〱㙥晤㜷㍦搲㙡㌳っ㑦敢㈷ㄶ昹扣㑢愷㔲㙣〴慤挷攳㐵慢㔱ㄷ㜵㠴㕢ㅤ㔴㉢捤扤㤳㍡㜰㠱㝣㠲㙡つ捡挹㔱㥤づ㘰㌸㈵㠱㤹攰㕢ぢㄵ捦㜹㐶㡤㠳ㅡ攷㥡搸戹愲つ慣㄰〹攳ㅥ㔰捣ㄵ㙤㘹ㅦ㐷愰㥤㑥ㅣ慤ㄳ改㔶㈲敤ㄸ㈴㘸挵㈷㥡㝦㈳〹戴㠷㘵㝡㌱㌸ㄶつづ㔱㠳挳㌷搰㐱昳摢㔳搸㠱攴㝥昰㔵㈷昰愵㌵㌷㌰〷戶晣㜵〶㔷搰ㄹ㘱㐷攷㐱愸㜸愳㌳捣ㄵ㥤っ㔸㐲㌱摣昷〲〵㍡挷㈳捦㈳㤰愹ㄳ㔹㍡㤱㙤㈵㔴㌷㈴㌸㥢慡㕣㤸攴㑣㐷㠱昱〸っㄸ㡦㠲昸〳摤挱愰㔱摦㈶㔰户ㄹ㙢㌳昸㉥㌳搶ㄶ戰㘳㘷慣挷挰㜱捥㔸㍤㉣敢收㡣昵〴㌴攴挷摢攴㘷摣㔴㉦〸㌹㙢昹搵㐹愸ㄸ㐷ㄵ㌲搸攴晥っ搴㌸㍡㑥㐰㔶昰㝣ㄶっ㝤愸摥慥摣ㄳ挱攵〸㌱㥥㠳慥㍡挹㔵愷慦收扥㐰ㅤㄸ㐴ㅥ晢㡦㐰愵㝤㝡愲〲㤱摥晢ㄲ㔴扣摢愷㍢㔴攳㝢敦〰㔸㘲㑤㡤慤愰㘸㥦㠱戴㡦㈳㌰㐸㈷〶敢挴挹㔶㈲㙤〸ㄲ晦㑣敦捤㠵㘵㝡㌱搸㉥〶㥢换㘰㔳〶㠶㙡㝥㔷ち扢㤱扣〹扥ㅡ〱扥愰晤ㄶ㜳㘰戳戰ㅡ〵㉡攸㜴戶愱㘳㜰つ挱攵㠲敡攴ち挴㘸ㄴ愲㠶昱㉥㈸㠰㌸㠵愶㜰〴挶攸㐴㥥㑥㡣戵ㄲ敡㌴㈴愴愳㜶㠴挹㐸㐷摤づ〳挶晢㈰晥挰改㔰㄰愳㍣戵捡㐰㌴㠷㈴〷㘷攰っ㉤晣〴㙥㡣㑦愹㜱㈲㔳㝣㔹愴ㅡて愱㐴戶〳晣㐸㘴㘷㠳㉢㤱ㅤ㘹㡢捣户ぢ㉡摥敤摥搲㌵摣㝣敤㝣㌷ち㈳摣㠹挸昳〸ㄴ攸挴㈴㥤㈸戴ㄲ慡ㄸ〹〹昷㜰㝢戸㝢㔸昱扤㈰晥挰㘴㈸㈰㤱攰晢て愸摢戸晣〲㝣㤷㜱昹㈵搸戱攳昲㉢㜰㥣攳㜲㡡㘵摤ㅣ㤷摦㐰挳ㄸ〰㘷㐶㝦㄰㜵づ㠴收戸㙣㠲捡㐵挷攵て㔰攳戸㥣ち戹攰ㄹ㌳㉥㑢㕤戹㘵攰捡戸晣ㄱ㠵㔵㠵慢捥戹㥡晢㌳㜵㔰〳攴昱㤶㍥㔰㘹㥦㔴㕢晢ㄸㅣ㤷搲昳㝣慥㑤ㄱ㐶㈱㙡ㄸ扦㠳愲㈹慡㘸ち㐷㘰扡㑥㥣愷ㄳ㌳慣㐴摡㑣㈴晥㤹㈱㜸㍥㉣搳㡢㜳〸㕥愰昹㐳㈸捣㈵㔱㈹〸昹㘲昰〵搸㐴收挰㘶㘱㌵ㅢ㔴㠰昸攳户攸〴ㄵㅤ㠲扦㠳ㅢ㍦ㄷ㕤㠲㐲〲㠴て愶〰挴ㅣ㥡挲ㄱ戸㔴㈷㉥搳㠹戹㔶㐲捤㐳㐲晡攴慦㌰ㄹㄹ㠲愹㌰㘰昰㠷㤵晤㠱昹㔰㄰愳㙥㐳昰㑡㉤㤴㈱㤸挶㔲愳攱㔰㝥〴㔱㕤〵愱搹愵扥㠶敤㘸㤷㙡㐶扢攸㔲㔷㐳ㅥ摦愵慥㜱攵㉥〴㔷扡搴㈱㈸慣慥㜳搵戹㐱㜳て愳づ慡㠱㍣戶㉥㠱ち㤲㝢散㐸㐶扡搴㙥㔷㈴ㄷ愱㤰〴摤ㄲ愶㠰攴捤㌴㠵㈳戰㔸㈷㤶攸挴㔲㉢㤱㜶ぢㄲ晦㑣㤷㕡〶换昴攲散㔲摣㐲㈵晣㔳㈹攴㉢㉡㡤㌶っ㝤〵㤸〲㙣㕢㍢㄰㉢挱ㄵ㈰㍥戶〳挱戹㑦挶搶㠷慥㐰摣㠱㐲〲挴㌱㈶㄰慢攸て㐷㘰戵㑥慣搱㠹㍢慤㠴扡ㅢ〹改㔲敦挳㘴愴㑢㜵㠰〱愳㈳㠸㍦㜰てㄴ挴㈸愷㌹㠳㜳㥡挱ㄹ捣攰愴ㄵ戸㔷ぢ愵㑢ㅤ捦㔲ㄳ攰㔰㝥㑣㔲慤㠷㔰㈲换〶㥦〹昹扢ㅦ㕣㠹散㔵㝢㘴㤱昳搵㔶搷挸㌶㘸㍦摤㘱ち㑤晣〰昲㍣〲て敡挴㐳㍡戱搱㑡愸㐷㤱㤰挸㕥戲㐷搶㤳㜵散〵攲て㙣㠲〲㠲挰愶㌸挶挳㠵愳敤㝣戵㔹ぢ㈵戲ㅣ㤶㉡愲㙥㈱㠸㝡ㅣ㐲㠹慣㍦昸㤱挸㥥〴㔷㈲㝢捣㌵戲捤慥㤱㍤愵晤っ㠶㈹㐴昶㌴昲㍣〲捦攸挴戳㍡昱㥣㤵㔰㉦㈲㈱㤱㍤㙡㡦㙣〸敢㤸ぢ攲て扣〴〵捦挸㕥搶㐲㠹㙣ㄴ㑢㑤㠵㐳攳ㅣ㄰昵㉡㠴ㄲ搹ㄸ昰㤹㐰㍥㐱扤づ㉡㤱晤㡦㍤戲㐸㙦扣挷㌵戲㌷戴㥦㜱㌰㠵挸摥愴㈹ㅣ㠱户㜴攲㙤㥤搸㘶㈵搴㝢㐸㐸㘴㙢敤㤱㥤捥㍡㥥〱攲て㙣㠷㠲㐴收搶ㅢ摦搷㐲㠹㉣㥦愵㐲㜰㈸㍦愷愹㍥㠲㔰㈲㥢〴㝥愴捤㍥〱㔷㈲扢搵ㅥ㔹愴㌷摥攲ㅡㄹ昷扤㐸㈵㡡㘱ち㤱㝤㠶㍣㡦挰攷㍡戱㐳㈷㜶㕡〹戵ㅢ〹㠹㙣㠹㍤戲㈹慣㘳〹㠸㍦㔰〳〵捦㌶摢愳㠵ㄲ㔹〵㑢昱摤㡥挶っ㄰昵〵㠴ㄲ㔹〸晣㐸㘴㕦㠱㉢㤱㕤㙤㡦㡣摦㙡㘴〶㔹攰ㅡㄹ昷㤷㐸㈵愶挳ㄴ㈲晢〶㜹ㅥ㠱㙦㜵攲㍢㥤昸摥㑡愸ㅦ㤱㤰挸收摢㈳㥢㈱㜵〴昱〷㝥㠲㠲ㄸ攵ㄷㄸ㔹攲㥡㡢㕤㉥㝢〳㍦㙢愱㐴㌶㡢愵㘶挳愱晣ㄲ愸晡ㄵ㐲昳愴㜴㌱㙣㐷㑦㑡㤷搲㉥㑥㑡扦㐱㉥㤱挷慣㜳㝥㜷攵敥〳㔷㑥㑡㜳㔱㔸晤改慡挳㙡㡡扤㉢愸㠳㙡㐰ぢㅢ㤷挰ㄵ㈴㘷搸㤱㡣㥣㤴愶扢㈲㤹㠴㐲昸攰慤挶㌰〵㈴㤳㤹挱ㄱ㐸搱〹㥦㑥㌴戰ㄲ㘹愹㐸晣㌳㈷㈵〳㤶ㄹ㡢昳愴攴搷晣戹ㄴ㕥㑥㜲ㅤ㐳㙦っ扥〰㜱扤ㅤ㠸㌴㜰〵㠸㌲㍢㄰㤱挱㌲搵ㄵ〸㙥戴挰〷㔷ㄷ㑤㈰づ㘲〶㐷愰愹㑥㌴搳㠹㠳慤㠴攲〶〹改㔲㈵㌰ㄹ㌹㈹㉤㠶〱㘳〹㠸㍦搰ㅣち㔴㜶㥤扡て搷㐲改㔲换㔹敡㙡敡昲扤㤱敡〸〸㈵戲㤵攰㌳㈱㝦摣晥㈰㤱㑤㜰㡤散㉣搷挸㡥搲㝥搶挰ㄴ㥡戸㌵昲㍣〲摣昴㈰㠹戶㍡搱捥㑡愸㘳㤰㤰挸捥戰㐷㜶ㄷ敢戸ㄶ挴ㅦ㘸て〵㉡扢㐶搶㐱ぢ㈵戲昵㉣㜵㈳㜵昹㐲㐸搵〹㐲㠹㙣〳昸㑣㐸攷敤っ慥㐴㌶挲㌵戲㘱慥㤱㜱㠷〱㍥戸㡥〱㔳㠸散㜸㘶㜰〴戸愳㐰ㄲ㔹㍡㤱㙤㈵ㄴ㜷〶㐸㘴戹昶挸ㅥ㘱ㅤㅦ〵挱㜵っ㈸㔰搹㌵㌲㙥ㅡ㄰愱㐴昶〴㑢昱摤㡣昲敢慤敡〴㐸㈴戲愷挱㡦㐴㜶㈲戸ㄲ㔹ㅦ搷挸㝡扢㐶搶㐷晢㜹ㅥ愶㄰ㄹ㙦散昳〸攴攸㐴㕦㥤攰摤㝣ㅥ㙡㈰ㄲㄲ㔹㉦㝢㘴㉦戲㡥㉦㠱昸〳㠳愰㐰㘵搷挸〶㙢愱㐴昶㍡㑢慤愴敥敤㌴㥤ぢ愱㐴昶ㄶ昸㤱挸㠶㠱㉢㤱㜵戶㐵收摢〶ㄵ敦㉦扥㥤㕣挳ㅤ慥㥤扦㡢挲〸㜷〴昲㍣〲扣昹㉥㠹㔱㍡挱扢敤㍣ㄴ㙦愲㑢戸ㅤ敤攱㙥㘷挵摦〷昱〷挶㐲㠱捡扥て㤰㜵晢攲晢㈱昸㉥㕦㝣㍦〲㍢昶㡢敦挷攰㌸扦昸昲〶㍤慤㥢㕦㝣㍦㠵㠶晣㄰慤晣㈴慤㍡ㅤㄲ挱㙢〷昸㑣挸摦㤹攰ち㕥㐷摡昰㌲㈲愷扡㤶慥搰㥣愵晤散㠶㈹㐰㌳㥥㑥㜱〴㈶攸〴敦㥡ぢ㈷摦㑡愸㐹㐸〸㌴㠷摢愱搹挳㍡敥〵昱〷ち愱㐰㘵挳敤㔴㔷愴㠵搲ㄳ扥㘱愹晢愸扢ㅥ㐴㑤㠶㔰㈲晢ㅥ晣㐸㘴㈵攰㑡㘴㡤㕤㈳㙢攸ㅡ搹㌹摡捦㑦㌰㠵挸愶㈲捦㈳㔰慡ㄳ㘵㍡挱ㅢ搲㍣搴戹㐸㐸㘴㠶㍤戲㕦㔸挷㕦㐱晣㠱㄰ㄴ愸散ㅡㄹ㙦㈰㡢㔰㈲摢捦㔲㝣慢愲晣㘶慥㥡づ㠹㐴㤶㠸ぢ挰㑣挸扣㌴〳㕣㠹散㡦㕦㕤扦㌳㠳ㅢ晦㥤㜹愶昶攳㠳㈹㐴㜶㍥㥤攲〸㕣愰ㄳㄷ敡挴㐵㔶㐲捤㐶㐲㈲晢ㄵ㈶㈳攷㤲㔴ㄸ㌰っ㄰㝦㠰昷㙣愹散㍡㝡攷㘸愱㐴㤶挶㔲㡦㔳昷㌱㄰㌵ㄷ㐲㠹慣㈹昸㤱㌶扢〲㕣㠹散㉢搷挸扥㜰㡤㡣㌷㘵昱挱㉦挹挰ㄴ㈲㥢捦っ㡥挰㤵㍡戱㐰㈷慥戲ㄲ㙡㈱ㄲㄲ搹㕥㝢㘴捤㔹挷挳㐱晣〱摥㉦愵戲㙢㘴搷㘹愱㐴㜶ㄴ㑢㍤㐷摤㘷改昵㝡㉤㙣㉢搵㐹㔹㠴㝣㙦敦户搷搸㙥㠱㜵挲㑢ㅥ㘲㝥攱㜵㄰㝥戱㤵摢挵ㄲ㤲昰慥㈸昳つ㑢挹㠹㈷晣㌵㕢扣㠹挴㔷㝢昰㉦攵㘳㐴晤扦戰挳昶㡡摥㝣愵挵愳昰㘷ㅣ㡤㠰搳ㄶ㈳㕣㜴㘲攷ㅤ㡢㙦㜳挰攳搱㔷㘸㐲慡昵㝦愰㙦摡ㄲ㕤㘲㠲㙡㜳㝤扦㤴捦㘶㌹摦㥦㕤㜵㐳昳攴㜱㑤摥捣搹㤴摢㈸戱搳ㄵ㙢㜲搴㜲㤴㐸㠷ㅤ昹㜹㈶摢㉦ㄳ㙤㐷㔸ㅦ攰㠹愲戸㕦㐹㝣捦ㄲ㌸㝦㈵㔱摤〱㑢搲つ㡦㐵摤㌹戸昸ㄷ㔸〵㉥て戵㕡㡢㌵㠷㡤ㄱ戸ㄳ㕣㙡ㄸ挷㐹ぢ慢㝢㤰㘱㉢慢户攱㠶搰ちㅡㄹ㄰慡晢挱㡥搶昴ㄷㄶ㘲㥦㔱慦㜹搵昴㔵㑢攰晣ㄱ愹挰〶㔸挲〷扦攵㘳㍡摤㠸㡣㌸摤㙡㜷摡ㅤ挲戴㐷㈰㍡戰㈶㜸㔴㤷昰㙡㠲愱㐴㝥㔱愰㉦昶㌳攳昸㈸㐷㍤㠱ㄲ搱挰㍥㡥〴昶扣㔷㘰捦㔹㠲戸ㅦ㠷㝡〶㤶愴〹㑥㐴摤㈳㑤昰㉣戸㍣搴㜳㕡慣㌹搲〴㉦㠰㑢つ攳㈴ㄳ㡤慤挸〸ㅡ㑦搹搱攸ぢ愱㝡ㄳ愲㘸㑤愳㑤戰挵慢愶㥢㉤㠱昳挷㤹〲㙦㘹愷㠳㑤愷敦㙡愷㡦摡㥤づ㠱㌰㙤㍢㐴〷搶〴敦敢ㄲ㕥㑤昰改㘷つ㙦㔸㍢攷㥤攸㈸昸ㄴ㈵愲㠱㐵㥢攰㐱慦挰ㅥ戰〴捥ㅦ㕤ち散㠰㈵㝣戰慦搰っ㡣㤷晡〵捤晢敤㠱㡤㘶㘰扣㠸㝦㘰㠱敤搵㈵扣〲㕢戵㙦搵〷㜷敥㝣㉥愷昷愷愳慥扥戹㝣㐳㡥晡〶㈵摣〲扢搷㉢戰㝢㉣㐱摣㡦㈹昱愲扥昴慤㜱愸扢敥㕢㑡慥搶㌳摣㤸㉥挵敢昳昸㈴ㄸ愷㥢㈰昰㈲扢㠰㜰愷ㅤ㠴㌳㈱㔴ち〸㐴㉢ㄸ敤㔲㉢扤㉡㜸扢㈵㜰晥愰㔱㈰ㄱ㤶挴改㐴搳愹て㜹㜱扡摣敥㜴ㄲ㠴㘹愹㄰攱㜳〰ㄳ慢愱㑢㜸㈱て㙢㌸㔲晢㥡捦㜶㝣㤲愳搲㔰㈲ㅤ㉣攷挴扡搴㉢戰㈵㤶㈰敥㠷㡡㜸敤㕢㤰㥦㠲扡㐷㤰㤷㡢摡戴ㅦ㠳㍣㉦㘳ぢ〸攷㤸㈰昰㕡戴㠰㜰㤳ㅤ㠴㔲〸㔵ㅢ㠸搲㈳ㄵ㡣㈲㝦慤㔷〵ㄷ㕡〲攷㡦〵〵摡㙡愷㈱搳改㌱摡改搵㜶愷㘱〸搳㍡㐰㠴捦〱㈰摦㔱㤷昰㐲晥搲㈷㕦扥㝤搰挶㘷㜲㜶慥扥攵搹搶昷愱捦ㅦ㡦ㄲ改㤱挰愲㠳㜹㥥㔷㘰㔷㔸〲攷㡦〰〵戲㘱㐹搰㍣摦っ慣㍢昲㠲收㕣㝢㘰ㄷ㌲戰㥥㄰攱㜳〰㠱昵搲㈵扣〲昳扦㜷挷戴㍥晥昷愲戳㔴づ㑡愴扢〴㌶摢㉢戰㔹㤶挰昹攳㍥㠱晥戰㈴㠱捤㌱〳ㅢ㡣扣〴㜶㤱㍤戰换ㄸ搸㄰㠸昰㌹㠰挰㜲㜵〹慦挰㥥昹戱挳昸㠵搹攳晡摥昶捤㥤捦て敢搱戰慦ㅡ㠵ㄲ改㉥㠱捤昰ち散㍣㑢攰晣搱㥥挰ㄸ㔸㤲挰慥㌴〳ㅢ㠷扣〴㔶㘵て散㉡〶㜶㍡㐴昸ㅣ㐰㘰㘷攸ㄲ㕥㠱㝤昸敢挵攷㙣〹㝦㘷戵搸挶ㅣ㤵㡦ㄲ改㉥㠱㑤昳ち慣挲ㄲ㌸㝦㡣㈷㌰〹㤶㈴戰敢捤挰㡡㤱㤷挰捡散㠱摤挸挰愶㐰㠴捦〱〴㔶愲㑢㜸〵㘶扥㜸捥戶㙣慣㐰㠹㜴㤷挰愶㜸〵㌶搹ㄲ㌸㝦㘴㈷㄰㠲㈵〹㙣愹ㄹ搸㜴攴㈵戰愰㍤戰㘵っ㙣〶㐴昸ㅣ㐰㘰㌳㜵〹慦挰捣昵昰挷㌹愹昷ㅥ㜱㘶㔱敦昵㌹㙡ㄶ㑡愴扢〴㌶搱㉢戰㝣㑢㄰昷攳㌹扣㍡㉣搳昶㑡搴㍤㌲㙤换㘵㕦摡㡦㤹戶㜹愱㔷㐰㔸㘵㠲挰慢戵〲挲㔹㜶㄰搶㐰愸㜸㘱㌴㍤㔲挱攸戴㍤捥慢㠲愷㕡〲攷て搸〴慥搷㑥敦㌵㥤㉥搲㑥昳散㑥搷㐱㤸戶ㄸ㈲㝣づ〰昹㈵扡㠴ㄷ昲〲昸愷㘹搱㘵昰㜲㤴㐸㡦〴ㄶ㥤戶㐷㝡〵㌶挲ㄲ㌸㝦㤸㈶戰ㄲ㤶〴捤〷捤挰搶㈰㉦㘸づ戳〷戶㤱㠱摤〵ㄱ㍥〷㄰搸㕡㕤愲摥㠱慤㐷㠹㜴㤷挰〶㝢〵㌶挸ㄲ㌸㝦㜰㈶戰〱㤶㈴戰㉤㘶㘰ㅢ㤱㤷挰〶搸〳㝢㥣㠱㍤〲ㄱ㍥〷㄰搸愳扡㠴㔷㘰晡㡤㝢㤱戱昲〴㑡愴扢〴㜶㤲㔷㘰㝤㉣㠱昳㠷㘴〲㑦挳㤲〴昶慣ㄹ搸昳挸㑢㘰扤敤㠱㍤捦挰㕥㠴〸㥦〳〸散㈵㕤挲㉢戰㜶㌲㙦晦㤹昳挲戰ㅥ昳晢㑤晣㌸㐷扤㡥ㄲ改㉥㠱㜵昷ち慣㥢㈵㜰晥㐰㑣攰㉤㔸㤲挰㕥㌱〳㝢ㄷ㜹〹慣㡢㍤戰搷ㄸ搸㜶㠸昰㌹㠰挰摥搷㈵扣〲㝢㘸捤捣ㄷ㍡㥥戰㈳㐷㉦㤱搴愷㈸㤱敥ㄲ㔸㠶㔷㘰㥤㉤㠱昳㠷㕦〲㍢㘰㐹〲摢㘶〶戶ㅢ㜹〹慣㤳㍤戰㜷ㄹ搸ㅥ㠸昰㌹㠰挰昶敡ㄲ㕥㠱慤㙤昶挶挰敤摦㝥㤹㌳㥣つ㔶扤〲摦㜳㔰㈲摤㈵戰㘳扣〲㑢户〴捥ㅦ㜴〹㝣て㑢ㄲ搸㐷㘶㘰㍦㈱㉦㠱戵戳〷昶〹〳晢〵㈲㝣づ㈰戰㕦㜵〹慦挰㉡愷㕣昷搵㠵㌹慡㙦愴㉢敥㐷㠹㜴㤷挰㕡㜹〵㜶愴㈵㜰晥㔰㑢㈰ㄱ㔵㤶挰㜶㤹㠱昱攲愵〴搶搲ㅥ搸㙥〶挶换㤲〷ㄶㄸ慦㘱㑡〹慦挰慥昱㝤㝢攸㤰搱㕦收㘰㝤㠴㑢㔰戸昰挴㡢㤸㙥㠱ㅤ敡ㄵ搸㈱㤶挰昹〳㉣〱㕥昶㤴挰扥㐴愲㜱㤲㍡ㄴ晦㐹㘰捤散㠱㝤つ㙥ㅡ慦㑡ㅥ㔸㘰扣㠴㔹㙢㘰㘸ㅢㅣ戶㉦㝥扣㠶改ㄶ㔸ㄳ慦挰ㅡ㕢㠲戸ㅦ㔶㘹ぢ㑢㜵晤戰ち㥦挸〸㔶捡㥢搲搳㔰㡦㤴㘲㍥㐳搲戰搸㘴昳㐲愵扣㈳扢㔴ㅥ挰㘸㠴㕦㍤〸㑤つ㠶㠶攳㤷㍤昰㕢〷㜹㈵㘵搶搳〵昸挵て扥㍢㔴扦㔷摦㤰ㅣぢ晢㡡㐷㠵昰愲晤〶挵戹㤵㜸ぢ㜴㔱㙡搹攸㠲㜰㌸ㄸ㉡晦㌷㙣昹挷㈳㌱挹扣㠰㠵挵㔵ㄲ㕥㝦㥦攸晡㌴捡换㄰㍢摦愲㙡㝢搸㈱㡡㠷㝥ㄳ㜰㈲㝦㉣攱慦㙤昸昷晤ㄷ敤搵搸㝣㄰捤晡攱㡦㘴搵㄰㡤㙢摥㐱㤸㥤㈰晢摤昱晡㠵〴攳㈷㘸晡㝥〶㐹挲㜳ㅦ戲㑡〴昱ㅢ扦㠰㈳て㤴ち㐹㐸㌹ㅡ㜹㘷㔸㝣㌲㠸慦て㐸㐸㌹慦愴㈸㍣挵㌷㈵㔸㌲㜹㑡ㄸ搷晡ㅢ㌲㔶㝤〴㜸ㄱ㔶〶挵㙦戴昹㍢挹㍥㄰扦㍡づ㤴ㅤ换昷〷㜹㤱愷晡昰挳㈷扡愶㕦㘴ㅦㅥ慤改㝥慡㈶攰㐹㤰㈴扣㑥㥡㉦㔷攱愲搶㙦㈸㜰㙣㌵㔵ㄹ㔰㘳㙤搷收散敤㝢㜱摦㉢晢愹慥挸㠸㥢㈴㘸㍡㐱搹昷㡢ㅢ㈸㈹搰昴昹攸㉡〶㤴〶づ㔷摤㉤㔷㤱㔰㑦〴㐳㐲㌵愸挹昷搸ㅡつ㐱戰㕢㕣搷愱ㄱ㜹戶㔰㝦搰晥㘳㐲㙤〲㉤㕦ㅡ㐸㙣愸〱ㄶ㝥〳摥捣㐶㔱㝤㉤晦㤱㔰〷㙢㌷㑤愱改っ昵㉢敤㉡挱摥晥〷搳㈶摢㍦摡昶㠷㍡摣昰摡㈷ㄱ搵㠷ㅡ愹摤㌴㜷㜱㔳攳敡愶〵㌴㝤㉤㐱㘲ㄱ㍤挲攱㡡㔷㈳敤慥〲攳挰㄰㐴㕢㔱昳㈸㤲搶㈰㝥挵敢㜹搲慡㙤挸戳㈱晡㠹昶ㅦ㠳㘸㍢㘸昹㡥〶㠹㐵㌴㥤㠵㙤㠸昲㐲愰昸晦愱㘱扦㠴㥡搵晤搴㐴敤愶㍤㌴㥤㠸㙥搷慥㘲㄰敤㐸㔷挷搲㔵㑣攷改攴㜰㌵㐹扢戲㘰つ昰㥡㥡㠴摡㤹㥡ㄹ㈴挷㠳昸ㄵ㉦愰㌱㔴㠳㥤㈷㔱扤慥扤挶〴㤸㑤㝤㜶㤹攸挸攸㑡㤶㉤戸㔲换㘳愴扢昰㈲㤹㘰搸ㅤ㥡捥攰㕥搲㙥㘲㠲敢㐹㥢㙣挷㘸㜷㌹挱攱㈶㙣戹㠹㜴ㄷ㕥戲ㄲ㌷㈷扡戸㜹挶搵捤㐹戴ㄹ摢㉢晢㍡摣㕣攸㜴㌳㐷扢改敦攲收㌱㔷㌷〳攳摤っ㜶戸戹捣改㠶㤷㜳㈴㥡㈱㉥㙥ㅥ㜶㜵㌳㤴㌶㘳㐱ㅢ敥㜰㜳㤵搳つ㉦慥㠸㥢㤱㉥㙥敥㜷㜵㌳㥡㌶㘳㐱ㅢ攳㜰㜳愳搳つ㉦㜵㠸㥢戱㉥㙥敥㜱㜵㌳㡥㌶㌹㌹㐶扢挰改づ㌷换ㅣ㙥〲㉢挱㤰扥㝤㈶㌵捦㈲ㄹて攲㔷慢㉣晦㔶摦㕥愹㍤挶昴敤㝣敡挷昶敤〲戲㙣㝤㝢㡤攵㌱搲户敦戵っ晢ち愱改散摢换戴㥢㤸扥ㅤ㠴愶慦ㄸ㈴㜶攰㑥㜶戸㕡㘷戹㡡昴敦〷戵慢ㄲㄷ㔷㡢㕣㕤㑤愵捤搸愶㉡㜳戸搹攸㜴戳㐵扢愹㜰㜱㜳慤慢㥢㜳攳摤㔴㍡摣昰㉢扡㝤挶㔵捦㙡㌷㔵㉥㙥慥㜴㜵㜳㕥扣㥢㤹づ㌷捦㍢摤扣愲摤㕣攰攲收㌲㔷㌷ㄷ㐱搳㜷㌱㐸㙣晢捣㜲戸㝡捤改㙡㥢㜶㜵㠹㡢慢㡢㕤㕤㕤㑡㥢戱㝤㝣慥挳捤扢㑥㌷ㅦ㘹㌷㔷戸戸㤹攱敡㘶㝥扣㥢〵づ㌷晣㝡ㄷ搳㍥扢戴㥢慢㕤摣㠴㕣摤㉣愴㑤㥥㤱愲㈳昶㍡㠷ㅢ㝥搹㡡㜱昳愵㜶㜳㠳㡢㥢㔲㔷㌷㌷搱㘶㙣愷扥搹攱收㙢㠷㥢㤴㥦挰愸昷慡㤸搷㌰晦攲ㄳ愲㑢㔰ㄱ挵㐵慤㕣〷㕤捡㥣〵㠷攲戲㔴扥愴〵ㄱㄵ㙦昴昳㌱慣搴㐴㥦攲㔲㔵〴㐵㤶愰㡦〸㤴摡愷〵㠵㤶㠰摢㈰㡣摢㘸㤴㡢㔴挶㘴㉣㘷㡥㙢㔳㜱戸挲敥㤰慢㑢搱戹㥤㕣㉥㉡㐵㘷愵㕤㠷ぢ㐸昱㍤挱㔱㈹㉥㉡㐵㌰摥㔱㈹㉥㌴㐵㜰㤶扤㔲㙢㘸㤴换㐹㜱㜸㈷㜳㕣㐵㡡挳扢慣㠴㈰挱㜵愰攸慣㈵㤷㑢㐰搱戹摢慥挳㐵㥣攸摣㐳㉥搷㙥愲㜳慦㕤㠷敢㌴愹㐶㥥愳攲㕣扢㠹㘰㡣愳攲㕣捦㠹攰ㄴ㝢挵敦愳㔱慥摡挴攱晤捣㜱戱㈶づ㌷㈰挱昵㍦晦㔴㐷慤昳〰挵㥤戴捥㠳㔶㐲㠲攳㡡㑡㕣っ㜳㔴㡡慢㉣ㄱっ㜵㔴敡㜸㉤挸戵㔷敡ㄱㅡ攵㑡㑢㉡昵㈸㜳㕣㘴㐹愵㌶㔹〹㜱挸㘵㤲攸㙣㈶昷〴慤戳挵慥挳㌵㡥攸㍣㐶㉥㤷㌷㘲攷㜱扢づㄷ㈸愲昳〴戹㠳戵捥㤳㜶ㅤ慥㉥㐴攷㈹㜲戹戰㄰㍢㑦摢㜵戸㌴㄰㥤㘷挸攵慡㐰㜴㥥戵敢昰扣㉥㍡捦㤱换㔳扡攸㍣㙦搷㌹ㄳㄹ挱慢㤷〳㐸㥥搲㐵搰搳〱㈴㑦昳㈲攸㘱〷昲㘵ㅡ捤〷ㄱ㠷㕢㤹㉢㈰攱㌸㝡挵㑡㌰愳㠲㕡攷㔵㜲㜹㉡ㄶ㥤搷㤰㠸昴㠰愹㕡攷㜵㡡㜹ㅥㄵ㥤㌷慣㠴搸攱㤹㔰㝣扤㐹㉥㑦㠲愲昳㤶㕤㠷愷㌱搱㜹㥢㕣㥥挱㐴㘷㥢㕤㠷攷㈰搱㜹㠷摣㔹㕡攷㕤扢づ㑦ㅥ愲昳ㅥ戹㜳戵捥㜶扢づ㘷㝥搱㜹㥦摣〵㕡攷〳扢づ愷㙤搱昹㤰㕣捥搸㔲㥦㡦散㍡㥣㜳㐵攷㘳㜲㌹摤㡡捥㈷㜶ㅤ㤹晢㠸散㉡㉥挱慣㈳戰ㄴ㉡戲㈴晢っ㠹挶㐹㘹户攱㍦扥扤㍢㜱㠶㉡㥣㔸㌴㜱攲㉦㘹挹慤㕢㈴㥦摥户搱㤲捦㕥摥㜱晤戶昱㝤㙡昶㉤㕢戶㙤搷昵慦散摢㌲愹捦ぢ㉢㔷㍥㍢㜴昹㉢㍢㥡ㄶ慦㐸摣昸换昰ㄵㄷ㘶㑤扤昰摣攲㔳㡦㍤昹挲㌳捥㌹㈵㙢昴㐱㥤㤲㤲ㅡ㌴㘸摦散挵收ㅤ〲戳捦㝤㐴㍤昵晥㘱攵㙡戹㔵㈷攳㜳㈴㜸搰㝢㘰〵㌲㔲㡤ㅤ㐸攰㤲㤹捣㠹㄰㐴敥㑡㔱㌳挰戹㔱戴㜶㠹㔶ㅡ愷戵㝦戴戲㌲㔳挶㔵㠳㌳愶㔴㘳户㔴㐳挹㕣㐹慤ㄸ㘴㌹㘷㡡搶ㅥ㔳敢ㅥ晣㈷慤戲ㄷ〹㝤〴㌸㙢㡡搶㝦㐴㉢㡤ㄳ摥㍦ㅡ㤲捣愱慣慣扥摦挷慡〴㌸㤷㑡㌵扥㐴挲昸㡡㜵㐹㔴㌲㤵㔲㌵㈶㉥㑥愹愲晡つ戵㤲搲㌸ㅢ晥愳㌵㤶〹㌶慥挶㥢㜴㌵扥㤳㙡㈸㤹㘲愹ㄵ〳㉦愷㕡愹散て愶㤶㑣戲㜱㈱㜱戲ㄵ慤ㅦ㑤㉤㤹㘶攳戴㌸摤㡡搶捦愶㤶㑣戴㜱ㅥ㌹攱㡡搶慦愶㤶㑣戵㜱戶㌸攵㡡搶敦愶㤶㑣戶搴㡡㘹ㄵ㑥扡愲昵㠷㘸愵㜱扥晣㐷愱㤶㈹㌸慥ㅡ㥣㡡愵ㅡ晢愵ㅡ㑡㈶攱戸㤰㌸ㄹ㡢㤶㑡㐵ㅣ㠹㈰攸㐲㌲ㄷ挷愹㜲㑥ㄶ搵㘴㙡㈵㈹㤹㡤攳戴㌸㉢㡢㤶捦搴㤲昹㌸㑥㡢昳戲㘸愵㥡㕡㌲㈳㔳换㐰㕥ㅦ〱捥捣愲攵㌷戵㘴㑥愶㔶っ摥㥣㥢㐵慢㤱愹㈵戳㜲㥣ㄶ㘷㘷搱㙡㘲㙡挹扣㑣慤㤸㘱挲昹㔹戴〲愶㤶捣捣㜱㕡㥣愱㐵慢愹愹挵㔹㔸捥㤳㕦晤㙣慥㐲晢愳〸摥㈹ㅢ攰㙣㐹挵挶挹㡡㔳愴攸㝣ㄹ慢愳㌸㉢㡡攰ぢ㠷㠰昳㤴〸晥攳㄰㜰㙡ㄲ挱摥㔸㐱㐰て㈲挵㘹㐹㌴昶挴㙡㈸㑥ㄴ㈲愸㜱〸㌸㜹㠸㘰户㈵〸㌰敡㤶㠸㑦㜱挶㄰搱㉥㐷ㄹ㡥㘱ㄱ散㜴〸㌸㙣㐵戰挳㈱攰㐸ㄵ挱攷づ〱〷愷〸㍥㜳〸㌸ㅥ㐵昰愹㐳挰㈱㈸㠲㑦ㅣ〲㡥㍡ㄱ㝣散㄰㜰ㅣ㠸攰㈳㠷㠰㕤㕦〴ㅦ㍡〴ㅣづ㈲昸挰ㄲ〸㈸敤〹ち挷㠰㠸戶㍢捡戰摢㡢攰㍤㠷㠰㍤㕤〴敦挶ち〲扡换㉢昶㜲搱㜸㈷㔶㐳戱㘳㡢㘰㥢㐳挰扥㉣㠲户ㅤ〲㜶㕦ㄱ扣攵㄰戰挷㡡攰㑤㠷㠰㑤㉤㡢㤱㑣㈴ㄴ㘳㤴㕣ㄶ㜳挲㘲㝦挸㐶㑥ㅦ㑡㐴㑥㙥㐰慢㌴晣㝦㝤愲㜲㜱</t>
  </si>
  <si>
    <t>StartOptEquations</t>
  </si>
  <si>
    <t>V2.0</t>
  </si>
  <si>
    <t>研发工作量偏差</t>
  </si>
  <si>
    <t>编码生产率Coding productivity</t>
  </si>
  <si>
    <t>交付缺陷密度Delivery defect density</t>
  </si>
  <si>
    <t>交付缺陷密度 Delivery defect density（小于）：</t>
  </si>
  <si>
    <t>研发工作量偏差率R&amp;d effort deviation rate（小于）：</t>
  </si>
  <si>
    <t>由第一次的12.53%降低到11%</t>
  </si>
  <si>
    <t>效率目标：</t>
  </si>
  <si>
    <t>编码生产率编码生产率 Coding  Productivity（大于）：</t>
  </si>
  <si>
    <t>由第一次的1.92提升到2.12</t>
  </si>
  <si>
    <r>
      <rPr>
        <sz val="9"/>
        <color indexed="60"/>
        <rFont val="微软雅黑"/>
        <charset val="134"/>
      </rPr>
      <t>1、根据</t>
    </r>
    <r>
      <rPr>
        <b/>
        <sz val="9"/>
        <color rgb="FF00B0F0"/>
        <rFont val="微软雅黑"/>
        <charset val="134"/>
      </rPr>
      <t>组织的QPPO</t>
    </r>
    <r>
      <rPr>
        <sz val="9"/>
        <color indexed="60"/>
        <rFont val="微软雅黑"/>
        <charset val="134"/>
      </rPr>
      <t>和公司及</t>
    </r>
    <r>
      <rPr>
        <b/>
        <sz val="9"/>
        <color rgb="FF00B0F0"/>
        <rFont val="微软雅黑"/>
        <charset val="134"/>
      </rPr>
      <t>客户要求</t>
    </r>
    <r>
      <rPr>
        <sz val="9"/>
        <color indexed="60"/>
        <rFont val="微软雅黑"/>
        <charset val="134"/>
      </rPr>
      <t>，该项目因为合同签订时间推迟，在设计阶段签署时合同额同调研时减少10%，根据财务数据预测推算，需要将工作量偏差降为11%，方可实现立项的利润率；
2、同时为了完成工作量偏差的降低，高层经理反馈和EPG反馈，因为编码阶段同工作量偏差率最为敏感关键子过程，根据回归方程需要将编码生产率提高2.12，并基于蒙特卡洛模型对目标的达成情况预测，确定项目目标为：研发工作量偏差率R&amp;d effort deviation rate小于11%，交付缺陷密度 Delivery defect density小于0.14，是可以实现的；
3、但是当前的设计阶段估算的代码复用率和开发人员的配置，</t>
    </r>
    <r>
      <rPr>
        <b/>
        <sz val="9"/>
        <color rgb="FF00B0F0"/>
        <rFont val="微软雅黑"/>
        <charset val="134"/>
      </rPr>
      <t>预测出编码生产率要达成2.12的预测实现概率只有60.48%，实现概率较低，需要进行CAR</t>
    </r>
    <r>
      <rPr>
        <sz val="9"/>
        <color indexed="60"/>
        <rFont val="微软雅黑"/>
        <charset val="134"/>
      </rPr>
      <t>分析，寻找进一步的解决办法。</t>
    </r>
  </si>
  <si>
    <t>测试轮次</t>
  </si>
  <si>
    <t>开发人员技能均值</t>
  </si>
  <si>
    <t>需求评审人员技能</t>
  </si>
  <si>
    <t>结合组织级QPPO均值，以及合同签定后调整了要求，因此使用QPPO均值进行目标预测，
根据组织级给出的QPPO子过程均值进行预测发现，交付缺陷密度能达到70%以上的的确定性，因此项目的QPPO仍设定为交付缺陷密度≤0.14
编码生产率的目标达成2.12概率较低，如果后期通过改进，可以实现，则研发工作量偏差率≤11%也可以实现；
组织和项目将进行根本原因分析寻找改进方法</t>
  </si>
  <si>
    <t>序号</t>
  </si>
  <si>
    <t>项目需求名称</t>
  </si>
  <si>
    <t>开始日期</t>
  </si>
  <si>
    <t>结束日期</t>
  </si>
  <si>
    <t>实际功能点数</t>
  </si>
  <si>
    <t>预计工时</t>
  </si>
  <si>
    <t>研发实际工时</t>
  </si>
  <si>
    <t>需求开发实际工时</t>
  </si>
  <si>
    <t>系统设计实际工时</t>
  </si>
  <si>
    <t>编码实际工时(人日)</t>
  </si>
  <si>
    <t>系统测试实际工时</t>
  </si>
  <si>
    <t>产品交付实际工时</t>
  </si>
  <si>
    <t>需求开发生产率</t>
  </si>
  <si>
    <t>系统设计生产率</t>
  </si>
  <si>
    <t xml:space="preserve">编码生产率 </t>
  </si>
  <si>
    <t xml:space="preserve">系统测试生产率 </t>
  </si>
  <si>
    <t>研发工时偏差率</t>
  </si>
  <si>
    <t>需求评审缺陷数（用户需求+需求规格含原型图）</t>
  </si>
  <si>
    <t>设计评审缺陷数（概要+详设+接口）</t>
  </si>
  <si>
    <t>代码评审缺陷数</t>
  </si>
  <si>
    <t>系统用例评审缺陷数</t>
  </si>
  <si>
    <t>系统测试缺陷数</t>
  </si>
  <si>
    <t>交付主后缺陷数(交付一个月内)</t>
  </si>
  <si>
    <t>需求评审缺陷密度</t>
  </si>
  <si>
    <t>设计评审缺陷密度</t>
  </si>
  <si>
    <t>代码评审缺陷密度</t>
  </si>
  <si>
    <t>测试用例评审缺陷密度</t>
  </si>
  <si>
    <t xml:space="preserve">交付后缺陷密度 </t>
  </si>
  <si>
    <t>缺陷逃逸率</t>
  </si>
  <si>
    <t xml:space="preserve">测试用例覆盖率 </t>
  </si>
  <si>
    <t>代码评审轮数</t>
  </si>
  <si>
    <t>需求开发方式</t>
  </si>
  <si>
    <t>赛事运营支持系统</t>
  </si>
  <si>
    <t>登录认证</t>
  </si>
  <si>
    <t>待补充</t>
  </si>
  <si>
    <t>个人中心</t>
  </si>
  <si>
    <t>账号管理</t>
  </si>
  <si>
    <t>裁判名单</t>
  </si>
  <si>
    <t>赛事管理</t>
  </si>
  <si>
    <t>赛程信息管理</t>
  </si>
  <si>
    <t>排班管理</t>
  </si>
  <si>
    <t>6.23%%</t>
  </si>
  <si>
    <t>消息通知</t>
  </si>
  <si>
    <t>排班统计</t>
  </si>
  <si>
    <t>公告管理</t>
  </si>
  <si>
    <t>选手管理</t>
  </si>
  <si>
    <t>系统配置</t>
  </si>
  <si>
    <t>目标达成情况预测与监控</t>
  </si>
  <si>
    <r>
      <rPr>
        <sz val="9"/>
        <color rgb="FF000000"/>
        <rFont val="微软雅黑"/>
        <charset val="134"/>
      </rPr>
      <t>说明：白色区域手工填写</t>
    </r>
    <r>
      <rPr>
        <sz val="9"/>
        <color indexed="8"/>
        <rFont val="Calibri"/>
        <charset val="134"/>
      </rPr>
      <t>(</t>
    </r>
    <r>
      <rPr>
        <sz val="9"/>
        <color rgb="FF000000"/>
        <rFont val="微软雅黑"/>
        <charset val="134"/>
      </rPr>
      <t>基本测量</t>
    </r>
    <r>
      <rPr>
        <sz val="9"/>
        <color indexed="8"/>
        <rFont val="Calibri"/>
        <charset val="134"/>
      </rPr>
      <t>)</t>
    </r>
    <r>
      <rPr>
        <sz val="9"/>
        <color rgb="FF000000"/>
        <rFont val="微软雅黑"/>
        <charset val="134"/>
      </rPr>
      <t>，浅蓝色区域自动生成</t>
    </r>
    <r>
      <rPr>
        <sz val="9"/>
        <color indexed="8"/>
        <rFont val="Calibri"/>
        <charset val="134"/>
      </rPr>
      <t>(</t>
    </r>
    <r>
      <rPr>
        <sz val="9"/>
        <color rgb="FF000000"/>
        <rFont val="微软雅黑"/>
        <charset val="134"/>
      </rPr>
      <t>派生测量</t>
    </r>
    <r>
      <rPr>
        <sz val="9"/>
        <color indexed="8"/>
        <rFont val="Calibri"/>
        <charset val="134"/>
      </rPr>
      <t>)</t>
    </r>
    <r>
      <rPr>
        <sz val="9"/>
        <color rgb="FF000000"/>
        <rFont val="微软雅黑"/>
        <charset val="134"/>
      </rPr>
      <t>，工作量统计单位为：人时。</t>
    </r>
  </si>
  <si>
    <r>
      <rPr>
        <sz val="10.5"/>
        <color theme="1"/>
        <rFont val="宋体"/>
        <charset val="134"/>
      </rPr>
      <t>每个里程碑策划阶段，要采用性能模型或假设检验预测项目的质量与性能目标的达成情况。</t>
    </r>
    <r>
      <rPr>
        <b/>
        <sz val="10.5"/>
        <color rgb="FFFF0000"/>
        <rFont val="宋体"/>
        <charset val="134"/>
      </rPr>
      <t>如果判断目标达成概率低于70%，项目经理需要启动原因分析与解决的方法</t>
    </r>
    <r>
      <rPr>
        <sz val="10.5"/>
        <color theme="1"/>
        <rFont val="宋体"/>
        <charset val="134"/>
      </rPr>
      <t>，分析原因，制定改进的措施。</t>
    </r>
  </si>
  <si>
    <t>如果实施改进措施后仍然无法保证能达成目标，项目经理需要修改项目的质量与过程性能目标，并将修改后的目标提交客户和公司认可。</t>
  </si>
  <si>
    <t>5G业务推广子系统</t>
  </si>
  <si>
    <t>1 ）项目启动计划阶段</t>
  </si>
  <si>
    <t>蒙特卡罗方法（Monte Carlo，MC）预测过程和子过程目标达成情况</t>
  </si>
  <si>
    <t>预测结果</t>
  </si>
  <si>
    <t>过程模型</t>
  </si>
  <si>
    <t>量化目标模拟分析结果
（Monte Carlo Results）</t>
  </si>
  <si>
    <t>研发生产率R&amp;d productivity</t>
  </si>
  <si>
    <t>研发生产率R&amp;d productivity = 0.0083 + 0.1451 编码生产率 Coding  Productivity + 0.1213 系统测试生产率 ST productivity</t>
  </si>
  <si>
    <t>发布后缺陷密度 Defect density after re</t>
  </si>
  <si>
    <t>发布后缺陷密度 Defect density after re = 0.0889 - 0.300 系统测试缺陷密度ST defect density + 0.593 需求变更率Req. change rate</t>
  </si>
  <si>
    <t>最佳方案说明</t>
  </si>
  <si>
    <t>置信度在70%以上的模拟分析结果</t>
  </si>
  <si>
    <t>1、通过需求变更率模型预测达成的概率超过70%</t>
  </si>
  <si>
    <r>
      <rPr>
        <sz val="11"/>
        <color rgb="FFFF0000"/>
        <rFont val="微软雅黑 Light"/>
        <charset val="134"/>
      </rPr>
      <t>2、通过编码生产率模型预测达成的概率</t>
    </r>
    <r>
      <rPr>
        <b/>
        <sz val="11"/>
        <color rgb="FFFF0000"/>
        <rFont val="微软雅黑 Light"/>
        <charset val="134"/>
      </rPr>
      <t>低于70%</t>
    </r>
    <r>
      <rPr>
        <sz val="11"/>
        <color rgb="FFFF0000"/>
        <rFont val="微软雅黑 Light"/>
        <charset val="134"/>
      </rPr>
      <t>；需要做原因分析。</t>
    </r>
  </si>
  <si>
    <t>3、通过测试生产率模型预测达成的概率超过70%</t>
  </si>
  <si>
    <t>4、通过测试缺密度模型预测达成的概率超过70%</t>
  </si>
  <si>
    <t>Y1:该阶段预测研发生产率目标实现的概率超过70%</t>
  </si>
  <si>
    <t>Y2:该阶段预测交付缺陷密度目标实现的概率超过70%</t>
  </si>
  <si>
    <t>过程</t>
  </si>
  <si>
    <t>计算公式</t>
  </si>
  <si>
    <t>PPB3,0</t>
  </si>
  <si>
    <t>备注</t>
  </si>
  <si>
    <t>LCL
控制下限</t>
  </si>
  <si>
    <t>CL
均值</t>
  </si>
  <si>
    <t>UCL
控制上线</t>
  </si>
  <si>
    <t>SD
标准差</t>
  </si>
  <si>
    <t>实际值</t>
  </si>
  <si>
    <t>目标值</t>
  </si>
  <si>
    <t>需求开发与管理</t>
  </si>
  <si>
    <t>需求生产率</t>
  </si>
  <si>
    <t>功能点数/需求分析工时</t>
  </si>
  <si>
    <t>变更功能点数/功能点数</t>
  </si>
  <si>
    <t>需求评审功能点数/总功能点数</t>
  </si>
  <si>
    <t>需求变更率Req. change rate = 0.3631 - 0.0130 需求开发方式Requirement dev. method + 0.0485 需求人员技能Required personnel skills</t>
  </si>
  <si>
    <t>软件设计</t>
  </si>
  <si>
    <t>设计生产率</t>
  </si>
  <si>
    <t>设计评审缺陷数/功能点数</t>
  </si>
  <si>
    <t>设计评审缺陷/系统设计工时</t>
  </si>
  <si>
    <t>软件开发</t>
  </si>
  <si>
    <t>功能点数/编码开发工时</t>
  </si>
  <si>
    <t>编码生产率 Coding  Productivity = 0.046 + 3.73 代码复用率 Code reuse rate + 0.360 开发人员技能Developer Skills</t>
  </si>
  <si>
    <t>代码评审缺陷数量/规模功能点总数</t>
  </si>
  <si>
    <t>复用功能点数/总功能点数</t>
  </si>
  <si>
    <t>功能点/系统测试工时</t>
  </si>
  <si>
    <t>系统测试生产率 ST productivity = 0.199 + 11.32 测试自动化率Test automation rate + 0.085 测试人员技能Testing personnel skills</t>
  </si>
  <si>
    <t>自动化测试功能数/总功能点数</t>
  </si>
  <si>
    <t>系统测试缺陷数量/规模功能点总数</t>
  </si>
  <si>
    <t>系统测试缺陷密度ST defect density = 0.054 + 0.833 测试用例覆盖率 Testcase Coverage + 0.0485 测试方法Test method</t>
  </si>
  <si>
    <t>测试用例数量/规模功能点总数*100%</t>
  </si>
  <si>
    <t>全过程</t>
  </si>
  <si>
    <t>（实际工时-计划工时）/计划工时*100%</t>
  </si>
  <si>
    <t>交付一个月缺陷数/总功能点</t>
  </si>
  <si>
    <t>2 ）需求里程碑完成</t>
  </si>
  <si>
    <t>需求评审缺陷密度Requirements review def = -0.0354 + 0.0429 需求人员技能Required personnel skills+ 0.02256 需求评审次数Requirement review times</t>
  </si>
  <si>
    <t>系统测试生产率 ST productivity = 0.482 + 9.77 测试自动化率Test automation rate + 1.260 测试的单位投入Unit investment for testing</t>
  </si>
  <si>
    <t>系统测试缺陷密度ST defect density = -0.421 + 0.633 测试用例覆盖率 Testcase Coverage + 0.0676 测试人员技能Testing personnel skills</t>
  </si>
  <si>
    <t>3 ）设计程碑完成</t>
  </si>
  <si>
    <t>4 ）编码里程碑完成</t>
  </si>
  <si>
    <t>5 ）测试里程碑完成</t>
  </si>
  <si>
    <t>6）交付里程碑完成</t>
  </si>
  <si>
    <t>目标完成</t>
  </si>
  <si>
    <t>原功能点数</t>
  </si>
  <si>
    <t>历时天数</t>
  </si>
  <si>
    <t>参与人数</t>
  </si>
  <si>
    <t>需求开发计划工时</t>
  </si>
  <si>
    <t>系统设计计划工时</t>
  </si>
  <si>
    <t>编码实现计划工时</t>
  </si>
  <si>
    <t>系统测试计划工时</t>
  </si>
  <si>
    <t>交付计划工时</t>
  </si>
  <si>
    <t>系统测试工时</t>
  </si>
  <si>
    <t>验收交付工时</t>
  </si>
  <si>
    <t>需求开发生产率 Req.  Productivity</t>
  </si>
  <si>
    <t>系统设计生产率SD productivity</t>
  </si>
  <si>
    <t>编码生产率 Coding  Productivity</t>
  </si>
  <si>
    <t>系统测试生产率 ST productivity</t>
  </si>
  <si>
    <t>研发工作量偏差率R&amp;d effort deviation rate</t>
  </si>
  <si>
    <t>需求阶段工作量偏差率</t>
  </si>
  <si>
    <t>设计阶段工作量偏差率</t>
  </si>
  <si>
    <t>编码阶段工作量偏差率</t>
  </si>
  <si>
    <t>测试阶段工作量偏差率</t>
  </si>
  <si>
    <t>交付缺陷数(交付一个月内)</t>
  </si>
  <si>
    <t>需求评审缺陷密度Requirements review defect density</t>
  </si>
  <si>
    <t>设计评审缺陷密度Design review defect density</t>
  </si>
  <si>
    <t>代码评审缺陷密度CR defect density</t>
  </si>
  <si>
    <t>测试用例评审缺陷密度Test case review defect density</t>
  </si>
  <si>
    <t>系统测试缺陷密度ST defect density</t>
  </si>
  <si>
    <t>交付缺陷密度 Delivery defect density</t>
  </si>
  <si>
    <t>需求变更率Demand change rate</t>
  </si>
  <si>
    <t>测试用例覆盖率 Testcase Coverage</t>
  </si>
  <si>
    <t>测试轮次数Test rounds</t>
  </si>
  <si>
    <t>需求技能指数BA skills index</t>
  </si>
  <si>
    <t>代码复用率 Code reuse rate</t>
  </si>
  <si>
    <t>测试自动化率Test automation rate</t>
  </si>
  <si>
    <t>需求评审覆盖率Requirements review coverage</t>
  </si>
  <si>
    <t>开发技能指数DEV skills index</t>
  </si>
  <si>
    <t>测试技能指数Test skill index</t>
  </si>
  <si>
    <t>需求评审人员技能指数Demand reviewer skills Index</t>
  </si>
  <si>
    <t>智慧物流地磅管理系统</t>
  </si>
  <si>
    <t>公共信息</t>
  </si>
  <si>
    <t>车辆管理</t>
  </si>
  <si>
    <t>供料管理</t>
  </si>
  <si>
    <t>称重管理</t>
  </si>
  <si>
    <t>查看抓拍图片</t>
  </si>
  <si>
    <t>司磅员管理</t>
  </si>
  <si>
    <t>供应商管理</t>
  </si>
  <si>
    <t>客户管理</t>
  </si>
  <si>
    <t>系统管理</t>
  </si>
  <si>
    <t>进（出）厂方向门岗车牌识别上报</t>
  </si>
  <si>
    <t>地磅称重</t>
  </si>
  <si>
    <t>运输车辆称重数据上报</t>
  </si>
  <si>
    <t>生猪生产质量安全监管系统</t>
  </si>
  <si>
    <t>实施类</t>
  </si>
  <si>
    <t>WMS+ERP管理系统</t>
  </si>
  <si>
    <t>过程性能监控：发布后缺陷密度</t>
  </si>
  <si>
    <t>规格上限：读取组织QPPO</t>
  </si>
  <si>
    <t>个数/FP</t>
  </si>
  <si>
    <t>规格上限：</t>
  </si>
  <si>
    <t>均值-</t>
  </si>
  <si>
    <t>均值：</t>
  </si>
  <si>
    <t>规格下限：读取QPPO</t>
  </si>
  <si>
    <t>规格下限：</t>
  </si>
  <si>
    <t>过程性能监控：研发生产率</t>
  </si>
  <si>
    <t>FP/人天</t>
  </si>
  <si>
    <t>均值-项目QPPO目标值</t>
  </si>
  <si>
    <t>定义组织 QPPO</t>
  </si>
  <si>
    <t>优先级</t>
  </si>
  <si>
    <t>商业目标</t>
  </si>
  <si>
    <t>目标度量</t>
  </si>
  <si>
    <t>QPPO/SPPO/SPCP</t>
  </si>
  <si>
    <t>目标改进率(%)
均值</t>
  </si>
  <si>
    <t>目标改进率(%)
标准差</t>
  </si>
  <si>
    <t>过程性能基线（PPB2.0）</t>
  </si>
  <si>
    <t>2023年组织QPPO年度目标值</t>
  </si>
  <si>
    <t>项目QPPO</t>
  </si>
  <si>
    <t>LCL下限</t>
  </si>
  <si>
    <t>CL均值</t>
  </si>
  <si>
    <t>UCL上限</t>
  </si>
  <si>
    <t>Std. Dev标准差</t>
  </si>
  <si>
    <t>SL规格线-设计阶段体调整</t>
  </si>
  <si>
    <t xml:space="preserve">软件利润率比前一年提升4%（38.46%提升到40%）
</t>
  </si>
  <si>
    <t>利润率</t>
  </si>
  <si>
    <r>
      <rPr>
        <b/>
        <sz val="10"/>
        <color theme="1"/>
        <rFont val="微软雅黑"/>
        <charset val="134"/>
      </rPr>
      <t xml:space="preserve">（软件部分收入-软件成本）/软件部分收入*100%
</t>
    </r>
    <r>
      <rPr>
        <b/>
        <sz val="10"/>
        <color rgb="FFE50BB6"/>
        <rFont val="微软雅黑"/>
        <charset val="134"/>
      </rPr>
      <t>（其中：软件部分收入=总营收-系统工程收入-运维服务收入-其他收入）</t>
    </r>
  </si>
  <si>
    <t>QPPO1：</t>
  </si>
  <si>
    <t>修改调整</t>
  </si>
  <si>
    <t>QPPO1.1:</t>
  </si>
  <si>
    <t>QPPO1.2:</t>
  </si>
  <si>
    <t>QPPO1.1.1:</t>
  </si>
  <si>
    <t>QPPO1.1.2:</t>
  </si>
  <si>
    <t>QPPO1.2.1:</t>
  </si>
  <si>
    <t>QPPO1.2.2:</t>
  </si>
  <si>
    <t>客户满意度提升3%
（81提升到83.5分）</t>
  </si>
  <si>
    <t>客户满意度</t>
  </si>
  <si>
    <t>客户满意度调查表（100分）</t>
  </si>
  <si>
    <t>QPPO2：</t>
  </si>
  <si>
    <t>QPPO2.1:</t>
  </si>
  <si>
    <t>QPPO2.2:</t>
  </si>
  <si>
    <t>QPPO2.1.1:</t>
  </si>
  <si>
    <t>QPPO2.1.2:</t>
  </si>
  <si>
    <t>QPPO2.2.1:</t>
  </si>
  <si>
    <t>数据质量检查表</t>
  </si>
  <si>
    <t>类型</t>
  </si>
  <si>
    <t>合法性</t>
  </si>
  <si>
    <t>被度量的活动与度量项间是否有直接关系？</t>
  </si>
  <si>
    <t>Y</t>
  </si>
  <si>
    <t>数据是否得到正确分解？</t>
  </si>
  <si>
    <t>收集数据的人员是否合格且受到适当监督？</t>
  </si>
  <si>
    <t>是否采取措施以修正已知的数据错误？</t>
  </si>
  <si>
    <t>已知的数据收集问题是否已得到适当解决？</t>
  </si>
  <si>
    <t>是否已采取步骤限制抄写错误？</t>
  </si>
  <si>
    <t>最终报告中是否已明确说明数据质量问题？</t>
  </si>
  <si>
    <t>可靠性</t>
  </si>
  <si>
    <t>是否每次数据收集过程都一致？</t>
  </si>
  <si>
    <t>是否有用于定期评审数据收集、维护和记录的规程？</t>
  </si>
  <si>
    <t>及时性</t>
  </si>
  <si>
    <t>是否有定期数据计划以满足项目管理需要？</t>
  </si>
  <si>
    <t>数据是否得到适当存储并可用？</t>
  </si>
  <si>
    <t>准确性</t>
  </si>
  <si>
    <t>是否有用于检查数据重复的方法？</t>
  </si>
  <si>
    <t>是否有用于检查数据缺失的方法？</t>
  </si>
  <si>
    <t>完整性</t>
  </si>
  <si>
    <t>是否有适当的安全机制用于预防对数据的未授权修改？</t>
  </si>
  <si>
    <t>是否有对报告结果的独立评审要求？</t>
  </si>
</sst>
</file>

<file path=xl/styles.xml><?xml version="1.0" encoding="utf-8"?>
<styleSheet xmlns="http://schemas.openxmlformats.org/spreadsheetml/2006/main" xmlns:xr9="http://schemas.microsoft.com/office/spreadsheetml/2016/revision9">
  <numFmts count="18">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0.0%"/>
    <numFmt numFmtId="177" formatCode="0.0000_);[Red]\(0.0000\)"/>
    <numFmt numFmtId="178" formatCode="0.00_);[Red]\(0.00\)"/>
    <numFmt numFmtId="179" formatCode="0.000_ "/>
    <numFmt numFmtId="180" formatCode="0.000"/>
    <numFmt numFmtId="181" formatCode="0.00_ "/>
    <numFmt numFmtId="182" formatCode="0.000_);[Red]\(0.000\)"/>
    <numFmt numFmtId="183" formatCode="0_ "/>
    <numFmt numFmtId="184" formatCode="0.0"/>
    <numFmt numFmtId="185" formatCode="0.0_ "/>
    <numFmt numFmtId="186" formatCode="0_);[Red]\(0\)"/>
    <numFmt numFmtId="187" formatCode="yyyy/mm/dd;@"/>
    <numFmt numFmtId="188" formatCode="#0\ &quot;个缺陷（Defects）&quot;"/>
    <numFmt numFmtId="189" formatCode="yyyy&quot;年&quot;m&quot;月&quot;d&quot;日&quot;;@"/>
  </numFmts>
  <fonts count="107">
    <font>
      <sz val="11"/>
      <color theme="1"/>
      <name val="宋体"/>
      <charset val="134"/>
      <scheme val="minor"/>
    </font>
    <font>
      <sz val="10"/>
      <color theme="1"/>
      <name val="微软雅黑"/>
      <charset val="134"/>
    </font>
    <font>
      <b/>
      <sz val="14"/>
      <color rgb="FF0070C0"/>
      <name val="微软雅黑"/>
      <charset val="134"/>
    </font>
    <font>
      <b/>
      <sz val="12"/>
      <color theme="0"/>
      <name val="等线"/>
      <charset val="134"/>
    </font>
    <font>
      <b/>
      <sz val="10"/>
      <color theme="1"/>
      <name val="等线"/>
      <charset val="134"/>
    </font>
    <font>
      <sz val="10"/>
      <color theme="1"/>
      <name val="等线"/>
      <charset val="134"/>
    </font>
    <font>
      <sz val="11"/>
      <color theme="1"/>
      <name val="微软雅黑"/>
      <charset val="134"/>
    </font>
    <font>
      <b/>
      <sz val="10"/>
      <name val="微软雅黑"/>
      <charset val="134"/>
    </font>
    <font>
      <b/>
      <sz val="10"/>
      <color theme="1"/>
      <name val="微软雅黑"/>
      <charset val="134"/>
    </font>
    <font>
      <sz val="10"/>
      <name val="微软雅黑"/>
      <charset val="134"/>
    </font>
    <font>
      <sz val="10"/>
      <color indexed="8"/>
      <name val="微软雅黑"/>
      <charset val="134"/>
    </font>
    <font>
      <sz val="10"/>
      <color rgb="FFE50BB6"/>
      <name val="微软雅黑"/>
      <charset val="134"/>
    </font>
    <font>
      <b/>
      <sz val="10"/>
      <color theme="5"/>
      <name val="微软雅黑"/>
      <charset val="134"/>
    </font>
    <font>
      <sz val="11"/>
      <color theme="0"/>
      <name val="微软雅黑"/>
      <charset val="134"/>
    </font>
    <font>
      <sz val="10"/>
      <color rgb="FFFF0000"/>
      <name val="微软雅黑"/>
      <charset val="134"/>
    </font>
    <font>
      <sz val="11"/>
      <color theme="5"/>
      <name val="微软雅黑"/>
      <charset val="134"/>
    </font>
    <font>
      <sz val="11"/>
      <color indexed="8"/>
      <name val="微软雅黑"/>
      <charset val="134"/>
    </font>
    <font>
      <sz val="11"/>
      <color indexed="8"/>
      <name val="Calibri"/>
      <charset val="134"/>
    </font>
    <font>
      <b/>
      <sz val="12"/>
      <color indexed="56"/>
      <name val="微软雅黑"/>
      <charset val="134"/>
    </font>
    <font>
      <sz val="9"/>
      <name val="微软雅黑"/>
      <charset val="134"/>
    </font>
    <font>
      <sz val="9"/>
      <color indexed="8"/>
      <name val="微软雅黑"/>
      <charset val="134"/>
    </font>
    <font>
      <sz val="9"/>
      <color indexed="60"/>
      <name val="微软雅黑"/>
      <charset val="134"/>
    </font>
    <font>
      <sz val="9"/>
      <color rgb="FFFF0000"/>
      <name val="微软雅黑"/>
      <charset val="134"/>
    </font>
    <font>
      <b/>
      <sz val="10"/>
      <color indexed="56"/>
      <name val="微软雅黑"/>
      <charset val="134"/>
    </font>
    <font>
      <sz val="14"/>
      <color rgb="FFFF0000"/>
      <name val="宋体"/>
      <charset val="134"/>
      <scheme val="minor"/>
    </font>
    <font>
      <sz val="11"/>
      <color rgb="FFFF0000"/>
      <name val="宋体"/>
      <charset val="134"/>
      <scheme val="minor"/>
    </font>
    <font>
      <sz val="10"/>
      <color rgb="FF00B0F0"/>
      <name val="微软雅黑"/>
      <charset val="134"/>
    </font>
    <font>
      <sz val="10"/>
      <color rgb="FFC00000"/>
      <name val="微软雅黑"/>
      <charset val="134"/>
    </font>
    <font>
      <b/>
      <sz val="8"/>
      <color theme="0"/>
      <name val="微软雅黑"/>
      <charset val="134"/>
    </font>
    <font>
      <sz val="9"/>
      <color rgb="FF00B0F0"/>
      <name val="宋体"/>
      <charset val="134"/>
    </font>
    <font>
      <sz val="9"/>
      <color rgb="FF00B0F0"/>
      <name val="微软雅黑"/>
      <charset val="134"/>
    </font>
    <font>
      <sz val="9.75"/>
      <color rgb="FF00B0F0"/>
      <name val="微软雅黑"/>
      <charset val="134"/>
    </font>
    <font>
      <b/>
      <sz val="8"/>
      <name val="微软雅黑"/>
      <charset val="134"/>
    </font>
    <font>
      <b/>
      <sz val="8"/>
      <color rgb="FFFFC000"/>
      <name val="微软雅黑"/>
      <charset val="134"/>
    </font>
    <font>
      <b/>
      <sz val="8"/>
      <color rgb="FF7030A0"/>
      <name val="微软雅黑"/>
      <charset val="134"/>
    </font>
    <font>
      <sz val="10"/>
      <color rgb="FF00B050"/>
      <name val="微软雅黑"/>
      <charset val="134"/>
    </font>
    <font>
      <sz val="11"/>
      <color rgb="FFFF0000"/>
      <name val="微软雅黑"/>
      <charset val="134"/>
    </font>
    <font>
      <b/>
      <sz val="8"/>
      <color rgb="FFFF0000"/>
      <name val="微软雅黑"/>
      <charset val="134"/>
    </font>
    <font>
      <b/>
      <sz val="8"/>
      <color rgb="FFE50BB6"/>
      <name val="微软雅黑"/>
      <charset val="134"/>
    </font>
    <font>
      <sz val="11"/>
      <color rgb="FF00B0F0"/>
      <name val="微软雅黑"/>
      <charset val="134"/>
    </font>
    <font>
      <sz val="10"/>
      <color indexed="8"/>
      <name val="Calibri"/>
      <charset val="134"/>
    </font>
    <font>
      <sz val="9"/>
      <color indexed="8"/>
      <name val="Calibri"/>
      <charset val="134"/>
    </font>
    <font>
      <b/>
      <sz val="10"/>
      <color theme="0"/>
      <name val="微软雅黑"/>
      <charset val="134"/>
    </font>
    <font>
      <b/>
      <sz val="9"/>
      <color indexed="8"/>
      <name val="宋体"/>
      <charset val="134"/>
    </font>
    <font>
      <sz val="10.5"/>
      <color theme="1"/>
      <name val="宋体"/>
      <charset val="134"/>
    </font>
    <font>
      <b/>
      <sz val="24"/>
      <color theme="1"/>
      <name val="宋体"/>
      <charset val="134"/>
    </font>
    <font>
      <b/>
      <sz val="9"/>
      <color indexed="8"/>
      <name val="微软雅黑 Light"/>
      <charset val="134"/>
    </font>
    <font>
      <sz val="9"/>
      <color indexed="8"/>
      <name val="微软雅黑 Light"/>
      <charset val="134"/>
    </font>
    <font>
      <sz val="9"/>
      <color theme="1"/>
      <name val="微软雅黑 Light"/>
      <charset val="134"/>
    </font>
    <font>
      <sz val="11"/>
      <color rgb="FF00B050"/>
      <name val="微软雅黑 Light"/>
      <charset val="134"/>
    </font>
    <font>
      <sz val="11"/>
      <color rgb="FFFF0000"/>
      <name val="微软雅黑 Light"/>
      <charset val="134"/>
    </font>
    <font>
      <sz val="11"/>
      <color rgb="FF00B0F0"/>
      <name val="微软雅黑 Light"/>
      <charset val="134"/>
    </font>
    <font>
      <b/>
      <sz val="10"/>
      <color indexed="62"/>
      <name val="微软雅黑"/>
      <charset val="134"/>
    </font>
    <font>
      <sz val="10"/>
      <color indexed="56"/>
      <name val="微软雅黑"/>
      <charset val="134"/>
    </font>
    <font>
      <sz val="9"/>
      <color rgb="FFFF0000"/>
      <name val="宋体"/>
      <charset val="134"/>
    </font>
    <font>
      <sz val="10"/>
      <color rgb="FF000000"/>
      <name val="微软雅黑"/>
      <charset val="134"/>
    </font>
    <font>
      <sz val="9"/>
      <color rgb="FF000000"/>
      <name val="宋体"/>
      <charset val="134"/>
    </font>
    <font>
      <b/>
      <sz val="10"/>
      <color rgb="FFE50BB6"/>
      <name val="微软雅黑"/>
      <charset val="134"/>
    </font>
    <font>
      <b/>
      <sz val="10"/>
      <color rgb="FF7030A0"/>
      <name val="微软雅黑"/>
      <charset val="134"/>
    </font>
    <font>
      <sz val="12"/>
      <name val="宋体"/>
      <charset val="134"/>
    </font>
    <font>
      <b/>
      <sz val="9"/>
      <color rgb="FF000000"/>
      <name val="宋体"/>
      <charset val="134"/>
    </font>
    <font>
      <b/>
      <sz val="24"/>
      <color indexed="8"/>
      <name val="宋体"/>
      <charset val="134"/>
    </font>
    <font>
      <b/>
      <sz val="33"/>
      <color indexed="8"/>
      <name val="微软雅黑"/>
      <charset val="134"/>
    </font>
    <font>
      <b/>
      <sz val="20"/>
      <color indexed="8"/>
      <name val="微软雅黑"/>
      <charset val="134"/>
    </font>
    <font>
      <sz val="9"/>
      <color theme="1"/>
      <name val="微软雅黑"/>
      <charset val="134"/>
    </font>
    <font>
      <b/>
      <sz val="9"/>
      <color indexed="8"/>
      <name val="微软雅黑"/>
      <charset val="134"/>
    </font>
    <font>
      <b/>
      <sz val="9"/>
      <name val="微软雅黑"/>
      <charset val="134"/>
    </font>
    <font>
      <sz val="9"/>
      <color indexed="23"/>
      <name val="微软雅黑"/>
      <charset val="134"/>
    </font>
    <font>
      <sz val="9"/>
      <color theme="4"/>
      <name val="微软雅黑"/>
      <charset val="134"/>
    </font>
    <font>
      <b/>
      <sz val="9"/>
      <color indexed="60"/>
      <name val="微软雅黑"/>
      <charset val="134"/>
    </font>
    <font>
      <sz val="9"/>
      <color rgb="FFC00000"/>
      <name val="微软雅黑"/>
      <charset val="134"/>
    </font>
    <font>
      <b/>
      <sz val="10"/>
      <color indexed="8"/>
      <name val="宋体"/>
      <charset val="134"/>
    </font>
    <font>
      <sz val="10"/>
      <color indexed="8"/>
      <name val="宋体"/>
      <charset val="134"/>
    </font>
    <font>
      <b/>
      <sz val="11"/>
      <color indexed="8"/>
      <name val="宋体"/>
      <charset val="134"/>
    </font>
    <font>
      <sz val="9"/>
      <color rgb="FF993300"/>
      <name val="微软雅黑"/>
      <charset val="134"/>
    </font>
    <font>
      <sz val="12"/>
      <name val="微软雅黑"/>
      <charset val="134"/>
    </font>
    <font>
      <sz val="14"/>
      <name val="微软雅黑"/>
      <charset val="134"/>
    </font>
    <font>
      <sz val="10.5"/>
      <name val="微软雅黑"/>
      <charset val="134"/>
    </font>
    <font>
      <b/>
      <sz val="20"/>
      <name val="微软雅黑"/>
      <charset val="134"/>
    </font>
    <font>
      <sz val="20"/>
      <name val="微软雅黑"/>
      <charset val="134"/>
    </font>
    <font>
      <b/>
      <sz val="36"/>
      <name val="微软雅黑"/>
      <charset val="134"/>
    </font>
    <font>
      <sz val="11"/>
      <color indexed="8"/>
      <name val="宋体"/>
      <charset val="134"/>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
      <sz val="11"/>
      <name val="ＭＳ Ｐゴシック"/>
      <charset val="134"/>
    </font>
    <font>
      <u/>
      <sz val="11"/>
      <color theme="10"/>
      <name val="宋体"/>
      <charset val="134"/>
    </font>
    <font>
      <sz val="9"/>
      <color rgb="FF000000"/>
      <name val="微软雅黑"/>
      <charset val="134"/>
    </font>
    <font>
      <b/>
      <sz val="10.5"/>
      <color rgb="FFFF0000"/>
      <name val="宋体"/>
      <charset val="134"/>
    </font>
    <font>
      <b/>
      <sz val="11"/>
      <color rgb="FFFF0000"/>
      <name val="微软雅黑 Light"/>
      <charset val="134"/>
    </font>
    <font>
      <b/>
      <sz val="9"/>
      <color rgb="FF00B0F0"/>
      <name val="微软雅黑"/>
      <charset val="134"/>
    </font>
  </fonts>
  <fills count="68">
    <fill>
      <patternFill patternType="none"/>
    </fill>
    <fill>
      <patternFill patternType="gray125"/>
    </fill>
    <fill>
      <patternFill patternType="solid">
        <fgColor rgb="FF0070C0"/>
        <bgColor indexed="64"/>
      </patternFill>
    </fill>
    <fill>
      <patternFill patternType="solid">
        <fgColor indexed="22"/>
        <bgColor indexed="64"/>
      </patternFill>
    </fill>
    <fill>
      <patternFill patternType="solid">
        <fgColor theme="0" tint="-0.249946592608417"/>
        <bgColor indexed="64"/>
      </patternFill>
    </fill>
    <fill>
      <patternFill patternType="solid">
        <fgColor theme="9"/>
        <bgColor indexed="64"/>
      </patternFill>
    </fill>
    <fill>
      <patternFill patternType="solid">
        <fgColor theme="6"/>
        <bgColor indexed="64"/>
      </patternFill>
    </fill>
    <fill>
      <patternFill patternType="solid">
        <fgColor theme="4" tint="0.79955442976165"/>
        <bgColor indexed="64"/>
      </patternFill>
    </fill>
    <fill>
      <patternFill patternType="solid">
        <fgColor theme="2" tint="-0.249977111117893"/>
        <bgColor indexed="64"/>
      </patternFill>
    </fill>
    <fill>
      <patternFill patternType="solid">
        <fgColor theme="4" tint="0.799584948271126"/>
        <bgColor indexed="64"/>
      </patternFill>
    </fill>
    <fill>
      <patternFill patternType="solid">
        <fgColor theme="4" tint="0.799615466780602"/>
        <bgColor indexed="64"/>
      </patternFill>
    </fill>
    <fill>
      <patternFill patternType="solid">
        <fgColor theme="4" tint="0.799462874233222"/>
        <bgColor indexed="64"/>
      </patternFill>
    </fill>
    <fill>
      <patternFill patternType="solid">
        <fgColor rgb="FFFFFF00"/>
        <bgColor indexed="64"/>
      </patternFill>
    </fill>
    <fill>
      <patternFill patternType="solid">
        <fgColor rgb="FFFFC000"/>
        <bgColor indexed="64"/>
      </patternFill>
    </fill>
    <fill>
      <patternFill patternType="solid">
        <fgColor theme="4" tint="0.799645985290078"/>
        <bgColor indexed="64"/>
      </patternFill>
    </fill>
    <fill>
      <patternFill patternType="solid">
        <fgColor theme="4" tint="0.799676503799554"/>
        <bgColor indexed="64"/>
      </patternFill>
    </fill>
    <fill>
      <patternFill patternType="solid">
        <fgColor indexed="47"/>
        <bgColor indexed="64"/>
      </patternFill>
    </fill>
    <fill>
      <patternFill patternType="solid">
        <fgColor indexed="9"/>
        <bgColor indexed="64"/>
      </patternFill>
    </fill>
    <fill>
      <patternFill patternType="solid">
        <fgColor rgb="FF00B0F0"/>
        <bgColor indexed="64"/>
      </patternFill>
    </fill>
    <fill>
      <patternFill patternType="solid">
        <fgColor theme="0"/>
        <bgColor indexed="64"/>
      </patternFill>
    </fill>
    <fill>
      <patternFill patternType="solid">
        <fgColor theme="7" tint="0.799798577837458"/>
        <bgColor indexed="64"/>
      </patternFill>
    </fill>
    <fill>
      <patternFill patternType="solid">
        <fgColor theme="2" tint="-0.0999786370433668"/>
        <bgColor indexed="64"/>
      </patternFill>
    </fill>
    <fill>
      <patternFill patternType="solid">
        <fgColor theme="3" tint="0.799798577837458"/>
        <bgColor indexed="64"/>
      </patternFill>
    </fill>
    <fill>
      <patternFill patternType="solid">
        <fgColor rgb="FF92D050"/>
        <bgColor indexed="64"/>
      </patternFill>
    </fill>
    <fill>
      <patternFill patternType="solid">
        <fgColor theme="0" tint="-0.0499893185216834"/>
        <bgColor indexed="64"/>
      </patternFill>
    </fill>
    <fill>
      <patternFill patternType="solid">
        <fgColor rgb="FF7030A0"/>
        <bgColor indexed="64"/>
      </patternFill>
    </fill>
    <fill>
      <patternFill patternType="solid">
        <fgColor theme="8" tint="0.599932859279153"/>
        <bgColor indexed="64"/>
      </patternFill>
    </fill>
    <fill>
      <patternFill patternType="solid">
        <fgColor theme="8"/>
        <bgColor indexed="64"/>
      </patternFill>
    </fill>
    <fill>
      <patternFill patternType="solid">
        <fgColor rgb="FF00FFFF"/>
        <bgColor indexed="64"/>
      </patternFill>
    </fill>
    <fill>
      <patternFill patternType="solid">
        <fgColor rgb="FF00FF00"/>
        <bgColor indexed="64"/>
      </patternFill>
    </fill>
    <fill>
      <patternFill patternType="solid">
        <fgColor theme="4" tint="0.799798577837458"/>
        <bgColor indexed="64"/>
      </patternFill>
    </fill>
    <fill>
      <patternFill patternType="solid">
        <fgColor theme="9" tint="-0.249977111117893"/>
        <bgColor indexed="64"/>
      </patternFill>
    </fill>
    <fill>
      <patternFill patternType="solid">
        <fgColor rgb="FF00B050"/>
        <bgColor indexed="64"/>
      </patternFill>
    </fill>
    <fill>
      <patternFill patternType="solid">
        <fgColor theme="5" tint="0.799920651875362"/>
        <bgColor indexed="64"/>
      </patternFill>
    </fill>
    <fill>
      <patternFill patternType="solid">
        <fgColor theme="2" tint="-0.499984740745262"/>
        <bgColor indexed="64"/>
      </patternFill>
    </fill>
    <fill>
      <patternFill patternType="solid">
        <fgColor theme="9" tint="-0.499984740745262"/>
        <bgColor indexed="64"/>
      </patternFill>
    </fill>
    <fill>
      <patternFill patternType="solid">
        <fgColor theme="8" tint="0.599993896298105"/>
        <bgColor indexed="64"/>
      </patternFill>
    </fill>
    <fill>
      <patternFill patternType="solid">
        <fgColor theme="6" tint="0.599993896298105"/>
        <bgColor indexed="64"/>
      </patternFill>
    </fill>
    <fill>
      <patternFill patternType="solid">
        <fgColor theme="9" tint="0.799798577837458"/>
        <bgColor indexed="64"/>
      </patternFill>
    </fill>
    <fill>
      <patternFill patternType="lightUp"/>
    </fill>
    <fill>
      <patternFill patternType="solid">
        <fgColor indexed="65"/>
        <bgColor theme="0"/>
      </patternFill>
    </fill>
    <fill>
      <patternFill patternType="solid">
        <fgColor theme="8" tint="0.799645985290078"/>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tint="0.799981688894314"/>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tint="0.799981688894314"/>
        <bgColor indexed="64"/>
      </patternFill>
    </fill>
    <fill>
      <patternFill patternType="solid">
        <fgColor theme="8" tint="0.39997558519241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59">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style="thin">
        <color auto="1"/>
      </right>
      <top style="thin">
        <color auto="1"/>
      </top>
      <bottom/>
      <diagonal/>
    </border>
    <border>
      <left/>
      <right style="thin">
        <color auto="1"/>
      </right>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rgb="FF000000"/>
      </left>
      <right style="thin">
        <color rgb="FF000000"/>
      </right>
      <top style="thin">
        <color rgb="FF000000"/>
      </top>
      <bottom style="thin">
        <color rgb="FF000000"/>
      </bottom>
      <diagonal/>
    </border>
    <border>
      <left style="medium">
        <color auto="1"/>
      </left>
      <right/>
      <top/>
      <bottom/>
      <diagonal/>
    </border>
    <border>
      <left/>
      <right/>
      <top style="thin">
        <color auto="1"/>
      </top>
      <bottom/>
      <diagonal/>
    </border>
    <border>
      <left style="medium">
        <color auto="1"/>
      </left>
      <right/>
      <top/>
      <bottom style="thin">
        <color auto="1"/>
      </bottom>
      <diagonal/>
    </border>
    <border>
      <left style="medium">
        <color auto="1"/>
      </left>
      <right/>
      <top style="thin">
        <color auto="1"/>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style="thin">
        <color rgb="FF000000"/>
      </top>
      <bottom/>
      <diagonal/>
    </border>
    <border>
      <left/>
      <right style="thin">
        <color rgb="FF000000"/>
      </right>
      <top/>
      <bottom style="thin">
        <color rgb="FF000000"/>
      </bottom>
      <diagonal/>
    </border>
    <border>
      <left style="thin">
        <color auto="1"/>
      </left>
      <right/>
      <top/>
      <bottom/>
      <diagonal/>
    </border>
    <border>
      <left style="thin">
        <color auto="1"/>
      </left>
      <right/>
      <top style="thin">
        <color auto="1"/>
      </top>
      <bottom/>
      <diagonal/>
    </border>
    <border>
      <left style="thin">
        <color auto="1"/>
      </left>
      <right/>
      <top/>
      <bottom style="thin">
        <color auto="1"/>
      </bottom>
      <diagonal/>
    </border>
    <border>
      <left style="medium">
        <color theme="0" tint="-0.499984740745262"/>
      </left>
      <right/>
      <top style="medium">
        <color theme="0" tint="-0.499984740745262"/>
      </top>
      <bottom/>
      <diagonal/>
    </border>
    <border>
      <left style="medium">
        <color theme="0" tint="-0.499984740745262"/>
      </left>
      <right/>
      <top/>
      <bottom style="thin">
        <color theme="0" tint="-0.499984740745262"/>
      </bottom>
      <diagonal/>
    </border>
    <border>
      <left/>
      <right style="thin">
        <color auto="1"/>
      </right>
      <top/>
      <bottom style="thin">
        <color auto="1"/>
      </bottom>
      <diagonal/>
    </border>
    <border>
      <left/>
      <right style="thin">
        <color rgb="FF000000"/>
      </right>
      <top style="thin">
        <color auto="1"/>
      </top>
      <bottom style="thin">
        <color auto="1"/>
      </bottom>
      <diagonal/>
    </border>
    <border>
      <left/>
      <right/>
      <top style="medium">
        <color theme="0" tint="-0.499984740745262"/>
      </top>
      <bottom/>
      <diagonal/>
    </border>
    <border>
      <left/>
      <right/>
      <top/>
      <bottom style="thin">
        <color theme="0" tint="-0.499984740745262"/>
      </bottom>
      <diagonal/>
    </border>
    <border>
      <left/>
      <right style="thin">
        <color theme="0" tint="-0.499984740745262"/>
      </right>
      <top style="medium">
        <color theme="0" tint="-0.499984740745262"/>
      </top>
      <bottom/>
      <diagonal/>
    </border>
    <border>
      <left/>
      <right style="thin">
        <color theme="0" tint="-0.499984740745262"/>
      </right>
      <top/>
      <bottom style="thin">
        <color theme="0" tint="-0.499984740745262"/>
      </bottom>
      <diagonal/>
    </border>
    <border>
      <left style="medium">
        <color auto="1"/>
      </left>
      <right style="thin">
        <color auto="1"/>
      </right>
      <top style="medium">
        <color auto="1"/>
      </top>
      <bottom style="thin">
        <color auto="1"/>
      </bottom>
      <diagonal/>
    </border>
    <border>
      <left style="thin">
        <color auto="1"/>
      </left>
      <right/>
      <top style="medium">
        <color auto="1"/>
      </top>
      <bottom style="thin">
        <color auto="1"/>
      </bottom>
      <diagonal/>
    </border>
    <border>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right/>
      <top style="medium">
        <color auto="1"/>
      </top>
      <bottom style="thin">
        <color auto="1"/>
      </bottom>
      <diagonal/>
    </border>
    <border>
      <left style="medium">
        <color indexed="63"/>
      </left>
      <right/>
      <top style="medium">
        <color indexed="63"/>
      </top>
      <bottom style="thin">
        <color indexed="63"/>
      </bottom>
      <diagonal/>
    </border>
    <border>
      <left/>
      <right/>
      <top style="medium">
        <color indexed="63"/>
      </top>
      <bottom style="thin">
        <color indexed="63"/>
      </bottom>
      <diagonal/>
    </border>
    <border>
      <left style="medium">
        <color indexed="63"/>
      </left>
      <right/>
      <top style="thin">
        <color indexed="63"/>
      </top>
      <bottom style="thin">
        <color indexed="63"/>
      </bottom>
      <diagonal/>
    </border>
    <border>
      <left/>
      <right/>
      <top style="thin">
        <color indexed="63"/>
      </top>
      <bottom style="thin">
        <color indexed="63"/>
      </bottom>
      <diagonal/>
    </border>
    <border>
      <left style="medium">
        <color indexed="63"/>
      </left>
      <right/>
      <top/>
      <bottom/>
      <diagonal/>
    </border>
    <border>
      <left style="medium">
        <color indexed="63"/>
      </left>
      <right style="thin">
        <color indexed="63"/>
      </right>
      <top style="thin">
        <color indexed="63"/>
      </top>
      <bottom style="thin">
        <color indexed="63"/>
      </bottom>
      <diagonal/>
    </border>
    <border>
      <left style="thin">
        <color indexed="63"/>
      </left>
      <right style="thin">
        <color indexed="63"/>
      </right>
      <top style="thin">
        <color indexed="63"/>
      </top>
      <bottom style="thin">
        <color indexed="63"/>
      </bottom>
      <diagonal/>
    </border>
    <border>
      <left style="medium">
        <color indexed="63"/>
      </left>
      <right style="thin">
        <color indexed="63"/>
      </right>
      <top style="thin">
        <color indexed="63"/>
      </top>
      <bottom style="medium">
        <color indexed="63"/>
      </bottom>
      <diagonal/>
    </border>
    <border>
      <left style="thin">
        <color indexed="63"/>
      </left>
      <right style="thin">
        <color indexed="63"/>
      </right>
      <top style="thin">
        <color indexed="63"/>
      </top>
      <bottom style="medium">
        <color indexed="63"/>
      </bottom>
      <diagonal/>
    </border>
    <border>
      <left/>
      <right style="medium">
        <color indexed="63"/>
      </right>
      <top style="medium">
        <color indexed="63"/>
      </top>
      <bottom style="thin">
        <color indexed="63"/>
      </bottom>
      <diagonal/>
    </border>
    <border>
      <left/>
      <right style="medium">
        <color indexed="63"/>
      </right>
      <top style="thin">
        <color indexed="63"/>
      </top>
      <bottom style="thin">
        <color indexed="63"/>
      </bottom>
      <diagonal/>
    </border>
    <border>
      <left/>
      <right style="medium">
        <color indexed="63"/>
      </right>
      <top/>
      <bottom/>
      <diagonal/>
    </border>
    <border>
      <left style="thin">
        <color indexed="63"/>
      </left>
      <right style="medium">
        <color indexed="63"/>
      </right>
      <top style="thin">
        <color indexed="63"/>
      </top>
      <bottom style="thin">
        <color indexed="63"/>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132">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81"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82" fillId="0" borderId="0" applyNumberFormat="0" applyFill="0" applyBorder="0" applyAlignment="0" applyProtection="0">
      <alignment vertical="center"/>
    </xf>
    <xf numFmtId="0" fontId="83" fillId="0" borderId="0" applyNumberFormat="0" applyFill="0" applyBorder="0" applyAlignment="0" applyProtection="0">
      <alignment vertical="center"/>
    </xf>
    <xf numFmtId="0" fontId="0" fillId="42" borderId="51" applyNumberFormat="0" applyFont="0" applyAlignment="0" applyProtection="0">
      <alignment vertical="center"/>
    </xf>
    <xf numFmtId="0" fontId="84" fillId="0" borderId="0" applyNumberFormat="0" applyFill="0" applyBorder="0" applyAlignment="0" applyProtection="0">
      <alignment vertical="center"/>
    </xf>
    <xf numFmtId="0" fontId="85" fillId="0" borderId="0" applyNumberFormat="0" applyFill="0" applyBorder="0" applyAlignment="0" applyProtection="0">
      <alignment vertical="center"/>
    </xf>
    <xf numFmtId="0" fontId="86" fillId="0" borderId="0" applyNumberFormat="0" applyFill="0" applyBorder="0" applyAlignment="0" applyProtection="0">
      <alignment vertical="center"/>
    </xf>
    <xf numFmtId="0" fontId="87" fillId="0" borderId="52" applyNumberFormat="0" applyFill="0" applyAlignment="0" applyProtection="0">
      <alignment vertical="center"/>
    </xf>
    <xf numFmtId="0" fontId="88" fillId="0" borderId="52" applyNumberFormat="0" applyFill="0" applyAlignment="0" applyProtection="0">
      <alignment vertical="center"/>
    </xf>
    <xf numFmtId="0" fontId="89" fillId="0" borderId="53" applyNumberFormat="0" applyFill="0" applyAlignment="0" applyProtection="0">
      <alignment vertical="center"/>
    </xf>
    <xf numFmtId="0" fontId="89" fillId="0" borderId="0" applyNumberFormat="0" applyFill="0" applyBorder="0" applyAlignment="0" applyProtection="0">
      <alignment vertical="center"/>
    </xf>
    <xf numFmtId="0" fontId="90" fillId="43" borderId="54" applyNumberFormat="0" applyAlignment="0" applyProtection="0">
      <alignment vertical="center"/>
    </xf>
    <xf numFmtId="0" fontId="91" fillId="44" borderId="55" applyNumberFormat="0" applyAlignment="0" applyProtection="0">
      <alignment vertical="center"/>
    </xf>
    <xf numFmtId="0" fontId="92" fillId="44" borderId="54" applyNumberFormat="0" applyAlignment="0" applyProtection="0">
      <alignment vertical="center"/>
    </xf>
    <xf numFmtId="0" fontId="93" fillId="45" borderId="56" applyNumberFormat="0" applyAlignment="0" applyProtection="0">
      <alignment vertical="center"/>
    </xf>
    <xf numFmtId="0" fontId="94" fillId="0" borderId="57" applyNumberFormat="0" applyFill="0" applyAlignment="0" applyProtection="0">
      <alignment vertical="center"/>
    </xf>
    <xf numFmtId="0" fontId="95" fillId="0" borderId="58" applyNumberFormat="0" applyFill="0" applyAlignment="0" applyProtection="0">
      <alignment vertical="center"/>
    </xf>
    <xf numFmtId="0" fontId="96" fillId="46" borderId="0" applyNumberFormat="0" applyBorder="0" applyAlignment="0" applyProtection="0">
      <alignment vertical="center"/>
    </xf>
    <xf numFmtId="0" fontId="97" fillId="47" borderId="0" applyNumberFormat="0" applyBorder="0" applyAlignment="0" applyProtection="0">
      <alignment vertical="center"/>
    </xf>
    <xf numFmtId="0" fontId="98" fillId="48" borderId="0" applyNumberFormat="0" applyBorder="0" applyAlignment="0" applyProtection="0">
      <alignment vertical="center"/>
    </xf>
    <xf numFmtId="0" fontId="99" fillId="49" borderId="0" applyNumberFormat="0" applyBorder="0" applyAlignment="0" applyProtection="0">
      <alignment vertical="center"/>
    </xf>
    <xf numFmtId="0" fontId="100" fillId="50" borderId="0" applyNumberFormat="0" applyBorder="0" applyAlignment="0" applyProtection="0">
      <alignment vertical="center"/>
    </xf>
    <xf numFmtId="0" fontId="100" fillId="51" borderId="0" applyNumberFormat="0" applyBorder="0" applyAlignment="0" applyProtection="0">
      <alignment vertical="center"/>
    </xf>
    <xf numFmtId="0" fontId="99" fillId="52" borderId="0" applyNumberFormat="0" applyBorder="0" applyAlignment="0" applyProtection="0">
      <alignment vertical="center"/>
    </xf>
    <xf numFmtId="0" fontId="99" fillId="53" borderId="0" applyNumberFormat="0" applyBorder="0" applyAlignment="0" applyProtection="0">
      <alignment vertical="center"/>
    </xf>
    <xf numFmtId="0" fontId="100" fillId="54" borderId="0" applyNumberFormat="0" applyBorder="0" applyAlignment="0" applyProtection="0">
      <alignment vertical="center"/>
    </xf>
    <xf numFmtId="0" fontId="100" fillId="55" borderId="0" applyNumberFormat="0" applyBorder="0" applyAlignment="0" applyProtection="0">
      <alignment vertical="center"/>
    </xf>
    <xf numFmtId="0" fontId="99" fillId="56" borderId="0" applyNumberFormat="0" applyBorder="0" applyAlignment="0" applyProtection="0">
      <alignment vertical="center"/>
    </xf>
    <xf numFmtId="0" fontId="99" fillId="6" borderId="0" applyNumberFormat="0" applyBorder="0" applyAlignment="0" applyProtection="0">
      <alignment vertical="center"/>
    </xf>
    <xf numFmtId="0" fontId="100" fillId="57" borderId="0" applyNumberFormat="0" applyBorder="0" applyAlignment="0" applyProtection="0">
      <alignment vertical="center"/>
    </xf>
    <xf numFmtId="0" fontId="100" fillId="37" borderId="0" applyNumberFormat="0" applyBorder="0" applyAlignment="0" applyProtection="0">
      <alignment vertical="center"/>
    </xf>
    <xf numFmtId="0" fontId="99" fillId="58" borderId="0" applyNumberFormat="0" applyBorder="0" applyAlignment="0" applyProtection="0">
      <alignment vertical="center"/>
    </xf>
    <xf numFmtId="0" fontId="99" fillId="59" borderId="0" applyNumberFormat="0" applyBorder="0" applyAlignment="0" applyProtection="0">
      <alignment vertical="center"/>
    </xf>
    <xf numFmtId="0" fontId="100" fillId="60" borderId="0" applyNumberFormat="0" applyBorder="0" applyAlignment="0" applyProtection="0">
      <alignment vertical="center"/>
    </xf>
    <xf numFmtId="0" fontId="100" fillId="61" borderId="0" applyNumberFormat="0" applyBorder="0" applyAlignment="0" applyProtection="0">
      <alignment vertical="center"/>
    </xf>
    <xf numFmtId="0" fontId="99" fillId="62" borderId="0" applyNumberFormat="0" applyBorder="0" applyAlignment="0" applyProtection="0">
      <alignment vertical="center"/>
    </xf>
    <xf numFmtId="0" fontId="99" fillId="27" borderId="0" applyNumberFormat="0" applyBorder="0" applyAlignment="0" applyProtection="0">
      <alignment vertical="center"/>
    </xf>
    <xf numFmtId="0" fontId="100" fillId="63" borderId="0" applyNumberFormat="0" applyBorder="0" applyAlignment="0" applyProtection="0">
      <alignment vertical="center"/>
    </xf>
    <xf numFmtId="0" fontId="100" fillId="36" borderId="0" applyNumberFormat="0" applyBorder="0" applyAlignment="0" applyProtection="0">
      <alignment vertical="center"/>
    </xf>
    <xf numFmtId="0" fontId="99" fillId="64" borderId="0" applyNumberFormat="0" applyBorder="0" applyAlignment="0" applyProtection="0">
      <alignment vertical="center"/>
    </xf>
    <xf numFmtId="0" fontId="99" fillId="5" borderId="0" applyNumberFormat="0" applyBorder="0" applyAlignment="0" applyProtection="0">
      <alignment vertical="center"/>
    </xf>
    <xf numFmtId="0" fontId="100" fillId="65" borderId="0" applyNumberFormat="0" applyBorder="0" applyAlignment="0" applyProtection="0">
      <alignment vertical="center"/>
    </xf>
    <xf numFmtId="0" fontId="100" fillId="66" borderId="0" applyNumberFormat="0" applyBorder="0" applyAlignment="0" applyProtection="0">
      <alignment vertical="center"/>
    </xf>
    <xf numFmtId="0" fontId="99" fillId="67" borderId="0" applyNumberFormat="0" applyBorder="0" applyAlignment="0" applyProtection="0">
      <alignment vertical="center"/>
    </xf>
    <xf numFmtId="0" fontId="59" fillId="0" borderId="0"/>
    <xf numFmtId="0" fontId="17" fillId="0" borderId="0">
      <alignment vertical="center"/>
    </xf>
    <xf numFmtId="9" fontId="81" fillId="0" borderId="0" applyFont="0" applyFill="0" applyBorder="0" applyAlignment="0" applyProtection="0">
      <alignment vertical="center"/>
    </xf>
    <xf numFmtId="9" fontId="81" fillId="0" borderId="0" applyFont="0" applyFill="0" applyBorder="0" applyAlignment="0" applyProtection="0">
      <alignment vertical="center"/>
    </xf>
    <xf numFmtId="9" fontId="81" fillId="0" borderId="0" applyFont="0" applyFill="0" applyBorder="0" applyAlignment="0" applyProtection="0">
      <alignment vertical="center"/>
    </xf>
    <xf numFmtId="9" fontId="81" fillId="0" borderId="0" applyFont="0" applyFill="0" applyBorder="0" applyAlignment="0" applyProtection="0">
      <alignment vertical="center"/>
    </xf>
    <xf numFmtId="9" fontId="81" fillId="0" borderId="0" applyFont="0" applyFill="0" applyBorder="0" applyAlignment="0" applyProtection="0">
      <alignment vertical="center"/>
    </xf>
    <xf numFmtId="9" fontId="81" fillId="0" borderId="0" applyFont="0" applyFill="0" applyBorder="0" applyAlignment="0" applyProtection="0">
      <alignment vertical="center"/>
    </xf>
    <xf numFmtId="9" fontId="81" fillId="0" borderId="0" applyFont="0" applyFill="0" applyBorder="0" applyAlignment="0" applyProtection="0">
      <alignment vertical="center"/>
    </xf>
    <xf numFmtId="9" fontId="81" fillId="0" borderId="0" applyFont="0" applyFill="0" applyBorder="0" applyAlignment="0" applyProtection="0">
      <alignment vertical="center"/>
    </xf>
    <xf numFmtId="9" fontId="81" fillId="0" borderId="0" applyFont="0" applyFill="0" applyBorder="0" applyAlignment="0" applyProtection="0">
      <alignment vertical="center"/>
    </xf>
    <xf numFmtId="9" fontId="81" fillId="0" borderId="0" applyFont="0" applyFill="0" applyBorder="0" applyAlignment="0" applyProtection="0">
      <alignment vertical="center"/>
    </xf>
    <xf numFmtId="9" fontId="81" fillId="0" borderId="0" applyFont="0" applyFill="0" applyBorder="0" applyAlignment="0" applyProtection="0">
      <alignment vertical="center"/>
    </xf>
    <xf numFmtId="9" fontId="81" fillId="0" borderId="0" applyFont="0" applyFill="0" applyBorder="0" applyAlignment="0" applyProtection="0">
      <alignment vertical="center"/>
    </xf>
    <xf numFmtId="9" fontId="81" fillId="0" borderId="0" applyFont="0" applyFill="0" applyBorder="0" applyAlignment="0" applyProtection="0">
      <alignment vertical="center"/>
    </xf>
    <xf numFmtId="9" fontId="81" fillId="0" borderId="0" applyFont="0" applyFill="0" applyBorder="0" applyAlignment="0" applyProtection="0">
      <alignment vertical="center"/>
    </xf>
    <xf numFmtId="9" fontId="81" fillId="0" borderId="0" applyFont="0" applyFill="0" applyBorder="0" applyAlignment="0" applyProtection="0">
      <alignment vertical="center"/>
    </xf>
    <xf numFmtId="9" fontId="81" fillId="0" borderId="0" applyFont="0" applyFill="0" applyBorder="0" applyAlignment="0" applyProtection="0">
      <alignment vertical="center"/>
    </xf>
    <xf numFmtId="9" fontId="81" fillId="0" borderId="0" applyFont="0" applyFill="0" applyBorder="0" applyAlignment="0" applyProtection="0">
      <alignment vertical="center"/>
    </xf>
    <xf numFmtId="9" fontId="81" fillId="0" borderId="0" applyFont="0" applyFill="0" applyBorder="0" applyAlignment="0" applyProtection="0">
      <alignment vertical="center"/>
    </xf>
    <xf numFmtId="9" fontId="81" fillId="0" borderId="0" applyFont="0" applyFill="0" applyBorder="0" applyAlignment="0" applyProtection="0">
      <alignment vertical="center"/>
    </xf>
    <xf numFmtId="9" fontId="81" fillId="0" borderId="0" applyFont="0" applyFill="0" applyBorder="0" applyAlignment="0" applyProtection="0">
      <alignment vertical="center"/>
    </xf>
    <xf numFmtId="9" fontId="81" fillId="0" borderId="0" applyFont="0" applyFill="0" applyBorder="0" applyAlignment="0" applyProtection="0">
      <alignment vertical="center"/>
    </xf>
    <xf numFmtId="9" fontId="81" fillId="0" borderId="0" applyFont="0" applyFill="0" applyBorder="0" applyAlignment="0" applyProtection="0">
      <alignment vertical="center"/>
    </xf>
    <xf numFmtId="9" fontId="81" fillId="0" borderId="0" applyFont="0" applyFill="0" applyBorder="0" applyAlignment="0" applyProtection="0">
      <alignment vertical="center"/>
    </xf>
    <xf numFmtId="9" fontId="0" fillId="0" borderId="0" applyFont="0" applyFill="0" applyBorder="0" applyProtection="0"/>
    <xf numFmtId="9" fontId="81" fillId="0" borderId="0" applyFont="0" applyFill="0" applyBorder="0" applyAlignment="0" applyProtection="0">
      <alignment vertical="center"/>
    </xf>
    <xf numFmtId="9" fontId="81" fillId="0" borderId="0" applyFont="0" applyFill="0" applyBorder="0" applyAlignment="0" applyProtection="0">
      <alignment vertical="center"/>
    </xf>
    <xf numFmtId="9" fontId="81" fillId="0" borderId="0" applyFont="0" applyFill="0" applyBorder="0" applyAlignment="0" applyProtection="0">
      <alignment vertical="center"/>
    </xf>
    <xf numFmtId="9" fontId="81" fillId="0" borderId="0" applyFont="0" applyFill="0" applyBorder="0" applyAlignment="0" applyProtection="0">
      <alignment vertical="center"/>
    </xf>
    <xf numFmtId="9" fontId="81" fillId="0" borderId="0" applyFont="0" applyFill="0" applyBorder="0" applyAlignment="0" applyProtection="0">
      <alignment vertical="center"/>
    </xf>
    <xf numFmtId="9" fontId="81" fillId="0" borderId="0" applyFont="0" applyFill="0" applyBorder="0" applyAlignment="0" applyProtection="0">
      <alignment vertical="center"/>
    </xf>
    <xf numFmtId="0" fontId="101" fillId="0" borderId="0"/>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59" fillId="0" borderId="0">
      <alignment vertical="center"/>
    </xf>
    <xf numFmtId="0" fontId="59"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81"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59" fillId="0" borderId="0">
      <alignment vertical="center"/>
    </xf>
    <xf numFmtId="0" fontId="59" fillId="0" borderId="0">
      <alignment vertical="center"/>
    </xf>
    <xf numFmtId="0" fontId="102" fillId="0" borderId="0" applyNumberFormat="0" applyFill="0" applyBorder="0" applyAlignment="0" applyProtection="0">
      <alignment vertical="top"/>
      <protection locked="0"/>
    </xf>
    <xf numFmtId="0" fontId="102" fillId="0" borderId="0" applyNumberFormat="0" applyFill="0" applyBorder="0">
      <protection locked="0"/>
    </xf>
    <xf numFmtId="43" fontId="81" fillId="0" borderId="0" applyFont="0" applyFill="0" applyBorder="0" applyAlignment="0" applyProtection="0">
      <alignment vertical="center"/>
    </xf>
  </cellStyleXfs>
  <cellXfs count="539">
    <xf numFmtId="0" fontId="0" fillId="0" borderId="0" xfId="0">
      <alignment vertical="center"/>
    </xf>
    <xf numFmtId="0" fontId="1" fillId="0" borderId="0" xfId="110" applyFont="1">
      <alignment vertical="center"/>
    </xf>
    <xf numFmtId="0" fontId="2" fillId="0" borderId="1" xfId="110" applyFont="1" applyBorder="1" applyAlignment="1">
      <alignment horizontal="center" vertical="center"/>
    </xf>
    <xf numFmtId="0" fontId="3" fillId="2" borderId="2" xfId="110" applyFont="1" applyFill="1" applyBorder="1" applyAlignment="1">
      <alignment horizontal="center" vertical="center" wrapText="1"/>
    </xf>
    <xf numFmtId="0" fontId="4" fillId="0" borderId="2" xfId="110" applyFont="1" applyBorder="1" applyAlignment="1">
      <alignment horizontal="left" vertical="center" wrapText="1"/>
    </xf>
    <xf numFmtId="0" fontId="5" fillId="0" borderId="2" xfId="110" applyFont="1" applyBorder="1" applyAlignment="1">
      <alignment horizontal="left" vertical="center" wrapText="1"/>
    </xf>
    <xf numFmtId="0" fontId="5" fillId="0" borderId="2" xfId="110" applyFont="1" applyBorder="1" applyAlignment="1">
      <alignment horizontal="center" vertical="center" wrapText="1"/>
    </xf>
    <xf numFmtId="0" fontId="6" fillId="0" borderId="0" xfId="49" applyFont="1" applyAlignment="1">
      <alignment vertical="center"/>
    </xf>
    <xf numFmtId="0" fontId="6" fillId="0" borderId="3" xfId="49" applyFont="1" applyBorder="1" applyAlignment="1">
      <alignment horizontal="left" vertical="center"/>
    </xf>
    <xf numFmtId="0" fontId="6" fillId="0" borderId="4" xfId="49" applyFont="1" applyBorder="1" applyAlignment="1">
      <alignment horizontal="left" vertical="center"/>
    </xf>
    <xf numFmtId="0" fontId="6" fillId="0" borderId="5" xfId="49" applyFont="1" applyBorder="1" applyAlignment="1">
      <alignment horizontal="left" vertical="center"/>
    </xf>
    <xf numFmtId="0" fontId="7" fillId="3" borderId="2" xfId="49" applyFont="1" applyFill="1" applyBorder="1" applyAlignment="1">
      <alignment horizontal="center" vertical="center" wrapText="1"/>
    </xf>
    <xf numFmtId="0" fontId="8" fillId="0" borderId="3" xfId="49" applyFont="1" applyBorder="1" applyAlignment="1">
      <alignment horizontal="center" vertical="center" wrapText="1"/>
    </xf>
    <xf numFmtId="0" fontId="8" fillId="0" borderId="2" xfId="82" applyFont="1" applyBorder="1" applyAlignment="1">
      <alignment horizontal="center" vertical="center" wrapText="1"/>
    </xf>
    <xf numFmtId="0" fontId="8" fillId="0" borderId="6" xfId="49" applyFont="1" applyBorder="1" applyAlignment="1">
      <alignment horizontal="center" vertical="center" wrapText="1"/>
    </xf>
    <xf numFmtId="0" fontId="8" fillId="0" borderId="7" xfId="49" applyFont="1" applyBorder="1" applyAlignment="1">
      <alignment horizontal="center" vertical="center" wrapText="1"/>
    </xf>
    <xf numFmtId="0" fontId="8" fillId="0" borderId="8" xfId="49" applyFont="1" applyBorder="1" applyAlignment="1">
      <alignment horizontal="center" vertical="center" wrapText="1"/>
    </xf>
    <xf numFmtId="0" fontId="8" fillId="0" borderId="9" xfId="49" applyFont="1" applyBorder="1" applyAlignment="1">
      <alignment horizontal="center" vertical="center" wrapText="1"/>
    </xf>
    <xf numFmtId="0" fontId="8" fillId="0" borderId="10" xfId="49" applyFont="1" applyBorder="1" applyAlignment="1">
      <alignment horizontal="center" vertical="center" wrapText="1"/>
    </xf>
    <xf numFmtId="0" fontId="6" fillId="0" borderId="1" xfId="49" applyFont="1" applyBorder="1" applyAlignment="1">
      <alignment horizontal="center" vertical="center"/>
    </xf>
    <xf numFmtId="0" fontId="8" fillId="4" borderId="2" xfId="111" applyFont="1" applyFill="1" applyBorder="1" applyAlignment="1">
      <alignment horizontal="center" vertical="center" wrapText="1"/>
    </xf>
    <xf numFmtId="0" fontId="8" fillId="4" borderId="2" xfId="111" applyFont="1" applyFill="1" applyBorder="1" applyAlignment="1">
      <alignment horizontal="center" vertical="center"/>
    </xf>
    <xf numFmtId="0" fontId="8" fillId="5" borderId="2" xfId="111" applyFont="1" applyFill="1" applyBorder="1">
      <alignment vertical="center"/>
    </xf>
    <xf numFmtId="0" fontId="7" fillId="5" borderId="2" xfId="111" applyFont="1" applyFill="1" applyBorder="1">
      <alignment vertical="center"/>
    </xf>
    <xf numFmtId="176" fontId="9" fillId="6" borderId="2" xfId="111" applyNumberFormat="1" applyFont="1" applyFill="1" applyBorder="1" applyAlignment="1">
      <alignment horizontal="center" vertical="center"/>
    </xf>
    <xf numFmtId="0" fontId="1" fillId="7" borderId="2" xfId="82" applyFont="1" applyFill="1" applyBorder="1" applyAlignment="1">
      <alignment horizontal="left" vertical="center" wrapText="1"/>
    </xf>
    <xf numFmtId="0" fontId="9" fillId="8" borderId="2" xfId="82" applyFont="1" applyFill="1" applyBorder="1" applyAlignment="1">
      <alignment horizontal="left" vertical="center"/>
    </xf>
    <xf numFmtId="176" fontId="9" fillId="7" borderId="2" xfId="82" applyNumberFormat="1" applyFont="1" applyFill="1" applyBorder="1" applyAlignment="1">
      <alignment horizontal="center" vertical="center"/>
    </xf>
    <xf numFmtId="0" fontId="9" fillId="7" borderId="2" xfId="82" applyFont="1" applyFill="1" applyBorder="1" applyAlignment="1">
      <alignment horizontal="left" vertical="center"/>
    </xf>
    <xf numFmtId="0" fontId="8" fillId="5" borderId="2" xfId="82" applyFont="1" applyFill="1" applyBorder="1">
      <alignment vertical="center"/>
    </xf>
    <xf numFmtId="176" fontId="1" fillId="6" borderId="2" xfId="82" applyNumberFormat="1" applyFont="1" applyFill="1" applyBorder="1" applyAlignment="1">
      <alignment horizontal="center" vertical="center"/>
    </xf>
    <xf numFmtId="176" fontId="1" fillId="6" borderId="2" xfId="111" applyNumberFormat="1" applyFont="1" applyFill="1" applyBorder="1" applyAlignment="1">
      <alignment horizontal="center" vertical="center"/>
    </xf>
    <xf numFmtId="0" fontId="1" fillId="8" borderId="2" xfId="82" applyFont="1" applyFill="1" applyBorder="1" applyAlignment="1">
      <alignment horizontal="left" vertical="center"/>
    </xf>
    <xf numFmtId="176" fontId="1" fillId="7" borderId="2" xfId="82" applyNumberFormat="1" applyFont="1" applyFill="1" applyBorder="1" applyAlignment="1">
      <alignment horizontal="center" vertical="center"/>
    </xf>
    <xf numFmtId="0" fontId="1" fillId="7" borderId="2" xfId="82" applyFont="1" applyFill="1" applyBorder="1" applyAlignment="1">
      <alignment horizontal="left" vertical="center"/>
    </xf>
    <xf numFmtId="177" fontId="8" fillId="4" borderId="2" xfId="111" applyNumberFormat="1" applyFont="1" applyFill="1" applyBorder="1" applyAlignment="1">
      <alignment horizontal="center" vertical="center" wrapText="1"/>
    </xf>
    <xf numFmtId="177" fontId="8" fillId="4" borderId="2" xfId="111" applyNumberFormat="1" applyFont="1" applyFill="1" applyBorder="1" applyAlignment="1">
      <alignment horizontal="center" vertical="center"/>
    </xf>
    <xf numFmtId="178" fontId="9" fillId="5" borderId="2" xfId="3" applyNumberFormat="1" applyFont="1" applyFill="1" applyBorder="1" applyAlignment="1">
      <alignment horizontal="center" vertical="center"/>
    </xf>
    <xf numFmtId="2" fontId="9" fillId="9" borderId="2" xfId="49" applyNumberFormat="1" applyFont="1" applyFill="1" applyBorder="1" applyAlignment="1">
      <alignment horizontal="center" vertical="center"/>
    </xf>
    <xf numFmtId="179" fontId="9" fillId="9" borderId="11" xfId="49" applyNumberFormat="1" applyFont="1" applyFill="1" applyBorder="1" applyAlignment="1">
      <alignment horizontal="center" vertical="center" wrapText="1"/>
    </xf>
    <xf numFmtId="10" fontId="9" fillId="9" borderId="2" xfId="3" applyNumberFormat="1" applyFont="1" applyFill="1" applyBorder="1" applyAlignment="1" applyProtection="1">
      <alignment horizontal="center" vertical="center"/>
    </xf>
    <xf numFmtId="178" fontId="9" fillId="9" borderId="11" xfId="49" applyNumberFormat="1" applyFont="1" applyFill="1" applyBorder="1" applyAlignment="1">
      <alignment horizontal="center" vertical="center" wrapText="1"/>
    </xf>
    <xf numFmtId="0" fontId="10" fillId="9" borderId="2" xfId="49" applyFont="1" applyFill="1" applyBorder="1" applyAlignment="1">
      <alignment horizontal="center" vertical="center"/>
    </xf>
    <xf numFmtId="180" fontId="10" fillId="9" borderId="2" xfId="49" applyNumberFormat="1" applyFont="1" applyFill="1" applyBorder="1" applyAlignment="1">
      <alignment horizontal="center" vertical="center"/>
    </xf>
    <xf numFmtId="179" fontId="10" fillId="9" borderId="2" xfId="49" applyNumberFormat="1" applyFont="1" applyFill="1" applyBorder="1" applyAlignment="1">
      <alignment horizontal="center" vertical="center"/>
    </xf>
    <xf numFmtId="10" fontId="9" fillId="9" borderId="2" xfId="3" applyNumberFormat="1" applyFont="1" applyFill="1" applyBorder="1" applyAlignment="1">
      <alignment horizontal="center" vertical="center"/>
    </xf>
    <xf numFmtId="181" fontId="10" fillId="5" borderId="2" xfId="3" applyNumberFormat="1" applyFont="1" applyFill="1" applyBorder="1" applyAlignment="1">
      <alignment horizontal="center" vertical="center"/>
    </xf>
    <xf numFmtId="179" fontId="10" fillId="5" borderId="2" xfId="3" applyNumberFormat="1" applyFont="1" applyFill="1" applyBorder="1" applyAlignment="1">
      <alignment horizontal="center" vertical="center"/>
    </xf>
    <xf numFmtId="182" fontId="10" fillId="9" borderId="2" xfId="49" applyNumberFormat="1" applyFont="1" applyFill="1" applyBorder="1" applyAlignment="1">
      <alignment horizontal="center" vertical="center"/>
    </xf>
    <xf numFmtId="179" fontId="10" fillId="9" borderId="11" xfId="49" applyNumberFormat="1" applyFont="1" applyFill="1" applyBorder="1" applyAlignment="1">
      <alignment horizontal="center" vertical="center" wrapText="1"/>
    </xf>
    <xf numFmtId="10" fontId="10" fillId="9" borderId="2" xfId="49" applyNumberFormat="1" applyFont="1" applyFill="1" applyBorder="1" applyAlignment="1">
      <alignment horizontal="center" vertical="center"/>
    </xf>
    <xf numFmtId="178" fontId="9" fillId="9" borderId="2" xfId="49" applyNumberFormat="1" applyFont="1" applyFill="1" applyBorder="1" applyAlignment="1">
      <alignment horizontal="center" vertical="center"/>
    </xf>
    <xf numFmtId="182" fontId="9" fillId="9" borderId="11" xfId="49" applyNumberFormat="1" applyFont="1" applyFill="1" applyBorder="1" applyAlignment="1">
      <alignment horizontal="center" vertical="center" wrapText="1"/>
    </xf>
    <xf numFmtId="2" fontId="10" fillId="9" borderId="2" xfId="49" applyNumberFormat="1" applyFont="1" applyFill="1" applyBorder="1" applyAlignment="1">
      <alignment horizontal="center" vertical="center"/>
    </xf>
    <xf numFmtId="181" fontId="10" fillId="9" borderId="2" xfId="49" applyNumberFormat="1" applyFont="1" applyFill="1" applyBorder="1" applyAlignment="1">
      <alignment horizontal="center" vertical="center"/>
    </xf>
    <xf numFmtId="178" fontId="11" fillId="5" borderId="2" xfId="3" applyNumberFormat="1" applyFont="1" applyFill="1" applyBorder="1" applyAlignment="1">
      <alignment horizontal="center" vertical="center"/>
    </xf>
    <xf numFmtId="179" fontId="9" fillId="5" borderId="2" xfId="3" applyNumberFormat="1" applyFont="1" applyFill="1" applyBorder="1" applyAlignment="1">
      <alignment horizontal="center" vertical="center"/>
    </xf>
    <xf numFmtId="178" fontId="10" fillId="9" borderId="2" xfId="49" applyNumberFormat="1" applyFont="1" applyFill="1" applyBorder="1" applyAlignment="1">
      <alignment horizontal="center" vertical="center"/>
    </xf>
    <xf numFmtId="178" fontId="11" fillId="9" borderId="2" xfId="49" applyNumberFormat="1" applyFont="1" applyFill="1" applyBorder="1" applyAlignment="1">
      <alignment horizontal="center" vertical="center"/>
    </xf>
    <xf numFmtId="178" fontId="10" fillId="7" borderId="2" xfId="3" applyNumberFormat="1" applyFont="1" applyFill="1" applyBorder="1" applyAlignment="1" applyProtection="1">
      <alignment horizontal="center" vertical="center"/>
    </xf>
    <xf numFmtId="182" fontId="9" fillId="9" borderId="2" xfId="49" applyNumberFormat="1" applyFont="1" applyFill="1" applyBorder="1" applyAlignment="1">
      <alignment horizontal="center" vertical="center"/>
    </xf>
    <xf numFmtId="182" fontId="11" fillId="9" borderId="2" xfId="49" applyNumberFormat="1" applyFont="1" applyFill="1" applyBorder="1" applyAlignment="1">
      <alignment horizontal="center" vertical="center"/>
    </xf>
    <xf numFmtId="10" fontId="10" fillId="9" borderId="2" xfId="3" applyNumberFormat="1" applyFont="1" applyFill="1" applyBorder="1" applyAlignment="1" applyProtection="1">
      <alignment horizontal="center" vertical="center"/>
    </xf>
    <xf numFmtId="10" fontId="11" fillId="9" borderId="2" xfId="3" applyNumberFormat="1" applyFont="1" applyFill="1" applyBorder="1" applyAlignment="1" applyProtection="1">
      <alignment horizontal="center" vertical="center"/>
    </xf>
    <xf numFmtId="182" fontId="10" fillId="10" borderId="2" xfId="3" applyNumberFormat="1" applyFont="1" applyFill="1" applyBorder="1" applyAlignment="1">
      <alignment horizontal="center" vertical="center"/>
    </xf>
    <xf numFmtId="178" fontId="10" fillId="11" borderId="2" xfId="3" applyNumberFormat="1" applyFont="1" applyFill="1" applyBorder="1" applyAlignment="1">
      <alignment horizontal="center" vertical="center"/>
    </xf>
    <xf numFmtId="182" fontId="9" fillId="11" borderId="2" xfId="3" applyNumberFormat="1" applyFont="1" applyFill="1" applyBorder="1" applyAlignment="1">
      <alignment horizontal="center" vertical="center"/>
    </xf>
    <xf numFmtId="10" fontId="11" fillId="9" borderId="2" xfId="3" applyNumberFormat="1" applyFont="1" applyFill="1" applyBorder="1" applyAlignment="1">
      <alignment horizontal="center" vertical="center"/>
    </xf>
    <xf numFmtId="179" fontId="11" fillId="5" borderId="2" xfId="3" applyNumberFormat="1" applyFont="1" applyFill="1" applyBorder="1" applyAlignment="1">
      <alignment horizontal="center" vertical="center"/>
    </xf>
    <xf numFmtId="182" fontId="10" fillId="5" borderId="2" xfId="3" applyNumberFormat="1" applyFont="1" applyFill="1" applyBorder="1" applyAlignment="1">
      <alignment horizontal="center" vertical="center"/>
    </xf>
    <xf numFmtId="182" fontId="9" fillId="7" borderId="2" xfId="3" applyNumberFormat="1" applyFont="1" applyFill="1" applyBorder="1" applyAlignment="1">
      <alignment horizontal="center" vertical="center" wrapText="1"/>
    </xf>
    <xf numFmtId="177" fontId="8" fillId="4" borderId="3" xfId="111" applyNumberFormat="1" applyFont="1" applyFill="1" applyBorder="1" applyAlignment="1">
      <alignment horizontal="center" vertical="center"/>
    </xf>
    <xf numFmtId="177" fontId="8" fillId="4" borderId="4" xfId="111" applyNumberFormat="1" applyFont="1" applyFill="1" applyBorder="1" applyAlignment="1">
      <alignment horizontal="center" vertical="center"/>
    </xf>
    <xf numFmtId="177" fontId="8" fillId="4" borderId="5" xfId="111" applyNumberFormat="1" applyFont="1" applyFill="1" applyBorder="1" applyAlignment="1">
      <alignment horizontal="center" vertical="center"/>
    </xf>
    <xf numFmtId="177" fontId="12" fillId="4" borderId="2" xfId="111" applyNumberFormat="1" applyFont="1" applyFill="1" applyBorder="1" applyAlignment="1">
      <alignment horizontal="center" vertical="center"/>
    </xf>
    <xf numFmtId="0" fontId="13" fillId="0" borderId="0" xfId="49" applyFont="1" applyAlignment="1">
      <alignment vertical="center"/>
    </xf>
    <xf numFmtId="10" fontId="14" fillId="12" borderId="2" xfId="3" applyNumberFormat="1" applyFont="1" applyFill="1" applyBorder="1" applyAlignment="1">
      <alignment horizontal="center" vertical="center"/>
    </xf>
    <xf numFmtId="0" fontId="15" fillId="0" borderId="0" xfId="49" applyFont="1" applyAlignment="1">
      <alignment vertical="center"/>
    </xf>
    <xf numFmtId="178" fontId="14" fillId="13" borderId="2" xfId="49" applyNumberFormat="1" applyFont="1" applyFill="1" applyBorder="1" applyAlignment="1">
      <alignment horizontal="center" vertical="center"/>
    </xf>
    <xf numFmtId="182" fontId="14" fillId="13" borderId="2" xfId="49" applyNumberFormat="1" applyFont="1" applyFill="1" applyBorder="1" applyAlignment="1">
      <alignment horizontal="center" vertical="center"/>
    </xf>
    <xf numFmtId="178" fontId="14" fillId="14" borderId="2" xfId="3" applyNumberFormat="1" applyFont="1" applyFill="1" applyBorder="1" applyAlignment="1">
      <alignment horizontal="center" vertical="center" wrapText="1"/>
    </xf>
    <xf numFmtId="10" fontId="14" fillId="15" borderId="2" xfId="49" applyNumberFormat="1" applyFont="1" applyFill="1" applyBorder="1" applyAlignment="1">
      <alignment horizontal="center" vertical="center"/>
    </xf>
    <xf numFmtId="181" fontId="14" fillId="12" borderId="2" xfId="3" applyNumberFormat="1" applyFont="1" applyFill="1" applyBorder="1" applyAlignment="1">
      <alignment horizontal="center" vertical="center"/>
    </xf>
    <xf numFmtId="10" fontId="14" fillId="13" borderId="2" xfId="3" applyNumberFormat="1" applyFont="1" applyFill="1" applyBorder="1" applyAlignment="1" applyProtection="1">
      <alignment horizontal="center" vertical="center"/>
    </xf>
    <xf numFmtId="178" fontId="14" fillId="7" borderId="2" xfId="3" applyNumberFormat="1" applyFont="1" applyFill="1" applyBorder="1" applyAlignment="1">
      <alignment horizontal="center" vertical="center"/>
    </xf>
    <xf numFmtId="10" fontId="14" fillId="15" borderId="2" xfId="3" applyNumberFormat="1" applyFont="1" applyFill="1" applyBorder="1" applyAlignment="1" applyProtection="1">
      <alignment horizontal="center" vertical="center"/>
    </xf>
    <xf numFmtId="178" fontId="14" fillId="15" borderId="2" xfId="49" applyNumberFormat="1" applyFont="1" applyFill="1" applyBorder="1" applyAlignment="1">
      <alignment horizontal="center" vertical="center" wrapText="1"/>
    </xf>
    <xf numFmtId="0" fontId="16" fillId="0" borderId="0" xfId="82" applyFont="1">
      <alignment vertical="center"/>
    </xf>
    <xf numFmtId="0" fontId="0" fillId="0" borderId="0" xfId="82">
      <alignment vertical="center"/>
    </xf>
    <xf numFmtId="0" fontId="17" fillId="0" borderId="0" xfId="82" applyFont="1">
      <alignment vertical="center"/>
    </xf>
    <xf numFmtId="0" fontId="18" fillId="16" borderId="2" xfId="82" applyFont="1" applyFill="1" applyBorder="1" applyAlignment="1">
      <alignment horizontal="center" vertical="center" wrapText="1"/>
    </xf>
    <xf numFmtId="0" fontId="18" fillId="16" borderId="2" xfId="82" applyFont="1" applyFill="1" applyBorder="1" applyAlignment="1">
      <alignment horizontal="center" vertical="center"/>
    </xf>
    <xf numFmtId="0" fontId="19" fillId="17" borderId="12" xfId="82" applyFont="1" applyFill="1" applyBorder="1" applyAlignment="1">
      <alignment horizontal="center" vertical="center"/>
    </xf>
    <xf numFmtId="0" fontId="19" fillId="17" borderId="0" xfId="82" applyFont="1" applyFill="1" applyAlignment="1">
      <alignment horizontal="center" vertical="center"/>
    </xf>
    <xf numFmtId="0" fontId="20" fillId="3" borderId="2" xfId="82" applyFont="1" applyFill="1" applyBorder="1" applyAlignment="1">
      <alignment horizontal="left" vertical="center" wrapText="1"/>
    </xf>
    <xf numFmtId="0" fontId="20" fillId="3" borderId="2" xfId="82" applyFont="1" applyFill="1" applyBorder="1" applyAlignment="1">
      <alignment horizontal="left" vertical="center"/>
    </xf>
    <xf numFmtId="181" fontId="21" fillId="0" borderId="2" xfId="3" applyNumberFormat="1" applyFont="1" applyFill="1" applyBorder="1" applyAlignment="1" applyProtection="1">
      <alignment horizontal="center" vertical="center"/>
    </xf>
    <xf numFmtId="0" fontId="20" fillId="0" borderId="2" xfId="82" applyFont="1" applyBorder="1" applyAlignment="1">
      <alignment horizontal="center" vertical="center"/>
    </xf>
    <xf numFmtId="0" fontId="21" fillId="0" borderId="2" xfId="3" applyNumberFormat="1" applyFont="1" applyFill="1" applyBorder="1" applyAlignment="1" applyProtection="1">
      <alignment horizontal="center" vertical="center"/>
    </xf>
    <xf numFmtId="0" fontId="20" fillId="3" borderId="2" xfId="82" applyFont="1" applyFill="1" applyBorder="1" applyAlignment="1">
      <alignment horizontal="center" vertical="center" wrapText="1"/>
    </xf>
    <xf numFmtId="0" fontId="20" fillId="3" borderId="2" xfId="82" applyFont="1" applyFill="1" applyBorder="1" applyAlignment="1">
      <alignment horizontal="center" vertical="center"/>
    </xf>
    <xf numFmtId="179" fontId="21" fillId="0" borderId="2" xfId="3" applyNumberFormat="1" applyFont="1" applyBorder="1" applyAlignment="1">
      <alignment horizontal="center" vertical="center"/>
    </xf>
    <xf numFmtId="179" fontId="22" fillId="0" borderId="2" xfId="3" applyNumberFormat="1" applyFont="1" applyBorder="1" applyAlignment="1">
      <alignment horizontal="center" vertical="center"/>
    </xf>
    <xf numFmtId="0" fontId="23" fillId="16" borderId="0" xfId="82" applyFont="1" applyFill="1" applyAlignment="1">
      <alignment horizontal="center" vertical="center"/>
    </xf>
    <xf numFmtId="0" fontId="19" fillId="17" borderId="13" xfId="82" applyFont="1" applyFill="1" applyBorder="1" applyAlignment="1">
      <alignment horizontal="center" vertical="center"/>
    </xf>
    <xf numFmtId="0" fontId="20" fillId="0" borderId="2" xfId="82" applyFont="1" applyBorder="1" applyAlignment="1">
      <alignment horizontal="left" vertical="center"/>
    </xf>
    <xf numFmtId="0" fontId="23" fillId="16" borderId="14" xfId="82" applyFont="1" applyFill="1" applyBorder="1" applyAlignment="1">
      <alignment horizontal="center" vertical="center"/>
    </xf>
    <xf numFmtId="0" fontId="23" fillId="16" borderId="1" xfId="82" applyFont="1" applyFill="1" applyBorder="1" applyAlignment="1">
      <alignment horizontal="center" vertical="center"/>
    </xf>
    <xf numFmtId="0" fontId="19" fillId="17" borderId="15" xfId="82" applyFont="1" applyFill="1" applyBorder="1" applyAlignment="1">
      <alignment horizontal="center" vertical="center"/>
    </xf>
    <xf numFmtId="0" fontId="20" fillId="0" borderId="2" xfId="82" applyFont="1" applyBorder="1">
      <alignment vertical="center"/>
    </xf>
    <xf numFmtId="10" fontId="21" fillId="0" borderId="2" xfId="3" applyNumberFormat="1" applyFont="1" applyBorder="1" applyAlignment="1">
      <alignment horizontal="center" vertical="center"/>
    </xf>
    <xf numFmtId="0" fontId="24" fillId="0" borderId="0" xfId="82" applyFont="1" applyAlignment="1">
      <alignment horizontal="left" vertical="center" wrapText="1"/>
    </xf>
    <xf numFmtId="0" fontId="25" fillId="0" borderId="0" xfId="82" applyFont="1" applyAlignment="1">
      <alignment horizontal="left" vertical="top" wrapText="1"/>
    </xf>
    <xf numFmtId="0" fontId="1" fillId="0" borderId="0" xfId="49" applyFont="1" applyAlignment="1">
      <alignment vertical="center"/>
    </xf>
    <xf numFmtId="0" fontId="26" fillId="0" borderId="0" xfId="49" applyFont="1" applyAlignment="1">
      <alignment vertical="center"/>
    </xf>
    <xf numFmtId="0" fontId="27" fillId="0" borderId="0" xfId="49" applyFont="1" applyAlignment="1">
      <alignment vertical="center"/>
    </xf>
    <xf numFmtId="0" fontId="1" fillId="12" borderId="0" xfId="49" applyFont="1" applyFill="1" applyAlignment="1">
      <alignment vertical="center"/>
    </xf>
    <xf numFmtId="0" fontId="26" fillId="13" borderId="0" xfId="49" applyFont="1" applyFill="1" applyAlignment="1">
      <alignment vertical="center"/>
    </xf>
    <xf numFmtId="0" fontId="28" fillId="18" borderId="2" xfId="49" applyFont="1" applyFill="1" applyBorder="1" applyAlignment="1">
      <alignment horizontal="center" vertical="center"/>
    </xf>
    <xf numFmtId="0" fontId="28" fillId="18" borderId="2" xfId="49" applyFont="1" applyFill="1" applyBorder="1" applyAlignment="1">
      <alignment horizontal="center" vertical="center" wrapText="1"/>
    </xf>
    <xf numFmtId="0" fontId="26" fillId="19" borderId="2" xfId="49" applyFont="1" applyFill="1" applyBorder="1" applyAlignment="1">
      <alignment horizontal="center" vertical="center"/>
    </xf>
    <xf numFmtId="0" fontId="26" fillId="19" borderId="7" xfId="49" applyFont="1" applyFill="1" applyBorder="1" applyAlignment="1">
      <alignment horizontal="center" vertical="center" wrapText="1"/>
    </xf>
    <xf numFmtId="0" fontId="29" fillId="19" borderId="10" xfId="0" applyFont="1" applyFill="1" applyBorder="1" applyAlignment="1">
      <alignment horizontal="center" vertical="center"/>
    </xf>
    <xf numFmtId="0" fontId="26" fillId="19" borderId="7" xfId="49" applyFont="1" applyFill="1" applyBorder="1" applyAlignment="1">
      <alignment horizontal="center" vertical="center"/>
    </xf>
    <xf numFmtId="0" fontId="26" fillId="19" borderId="9" xfId="49" applyFont="1" applyFill="1" applyBorder="1" applyAlignment="1">
      <alignment horizontal="center" vertical="center" wrapText="1"/>
    </xf>
    <xf numFmtId="0" fontId="26" fillId="19" borderId="9" xfId="49" applyFont="1" applyFill="1" applyBorder="1" applyAlignment="1">
      <alignment horizontal="center" vertical="center"/>
    </xf>
    <xf numFmtId="0" fontId="27" fillId="0" borderId="2" xfId="49" applyFont="1" applyBorder="1" applyAlignment="1">
      <alignment horizontal="center" vertical="center"/>
    </xf>
    <xf numFmtId="0" fontId="26" fillId="0" borderId="10" xfId="49" applyFont="1" applyBorder="1" applyAlignment="1">
      <alignment vertical="center" wrapText="1"/>
    </xf>
    <xf numFmtId="0" fontId="27" fillId="0" borderId="2" xfId="49" applyFont="1" applyBorder="1" applyAlignment="1">
      <alignment vertical="center"/>
    </xf>
    <xf numFmtId="0" fontId="26" fillId="19" borderId="10" xfId="49" applyFont="1" applyFill="1" applyBorder="1" applyAlignment="1">
      <alignment horizontal="center" vertical="center"/>
    </xf>
    <xf numFmtId="0" fontId="1" fillId="0" borderId="0" xfId="49" applyFont="1" applyAlignment="1">
      <alignment horizontal="center" vertical="center"/>
    </xf>
    <xf numFmtId="0" fontId="1" fillId="12" borderId="0" xfId="49" applyFont="1" applyFill="1" applyAlignment="1">
      <alignment horizontal="center" vertical="center"/>
    </xf>
    <xf numFmtId="0" fontId="26" fillId="13" borderId="2" xfId="49" applyFont="1" applyFill="1" applyBorder="1" applyAlignment="1">
      <alignment horizontal="center" vertical="center"/>
    </xf>
    <xf numFmtId="183" fontId="30" fillId="13" borderId="2" xfId="49" applyNumberFormat="1" applyFont="1" applyFill="1" applyBorder="1" applyAlignment="1">
      <alignment vertical="center"/>
    </xf>
    <xf numFmtId="183" fontId="30" fillId="13" borderId="2" xfId="49" applyNumberFormat="1" applyFont="1" applyFill="1" applyBorder="1" applyAlignment="1">
      <alignment horizontal="center" vertical="center"/>
    </xf>
    <xf numFmtId="0" fontId="26" fillId="0" borderId="2" xfId="49" applyFont="1" applyBorder="1" applyAlignment="1">
      <alignment horizontal="center" vertical="center"/>
    </xf>
    <xf numFmtId="183" fontId="30" fillId="19" borderId="2" xfId="49" applyNumberFormat="1" applyFont="1" applyFill="1" applyBorder="1" applyAlignment="1">
      <alignment vertical="center"/>
    </xf>
    <xf numFmtId="183" fontId="30" fillId="20" borderId="2" xfId="49" applyNumberFormat="1" applyFont="1" applyFill="1" applyBorder="1" applyAlignment="1">
      <alignment horizontal="center" vertical="center"/>
    </xf>
    <xf numFmtId="14" fontId="31" fillId="19" borderId="7" xfId="49" applyNumberFormat="1" applyFont="1" applyFill="1" applyBorder="1" applyAlignment="1">
      <alignment horizontal="center" vertical="center"/>
    </xf>
    <xf numFmtId="183" fontId="26" fillId="19" borderId="2" xfId="49" applyNumberFormat="1" applyFont="1" applyFill="1" applyBorder="1" applyAlignment="1">
      <alignment horizontal="center" vertical="center"/>
    </xf>
    <xf numFmtId="14" fontId="31" fillId="19" borderId="9" xfId="49" applyNumberFormat="1" applyFont="1" applyFill="1" applyBorder="1" applyAlignment="1">
      <alignment horizontal="center" vertical="center"/>
    </xf>
    <xf numFmtId="14" fontId="31" fillId="19" borderId="10" xfId="49" applyNumberFormat="1" applyFont="1" applyFill="1" applyBorder="1" applyAlignment="1">
      <alignment horizontal="center" vertical="center"/>
    </xf>
    <xf numFmtId="179" fontId="27" fillId="10" borderId="2" xfId="49" applyNumberFormat="1" applyFont="1" applyFill="1" applyBorder="1" applyAlignment="1">
      <alignment horizontal="center" vertical="center"/>
    </xf>
    <xf numFmtId="179" fontId="27" fillId="12" borderId="2" xfId="49" applyNumberFormat="1" applyFont="1" applyFill="1" applyBorder="1" applyAlignment="1">
      <alignment horizontal="center" vertical="center"/>
    </xf>
    <xf numFmtId="14" fontId="31" fillId="13" borderId="2" xfId="49" applyNumberFormat="1" applyFont="1" applyFill="1" applyBorder="1" applyAlignment="1">
      <alignment horizontal="center" vertical="center"/>
    </xf>
    <xf numFmtId="183" fontId="26" fillId="13" borderId="2" xfId="49" applyNumberFormat="1" applyFont="1" applyFill="1" applyBorder="1" applyAlignment="1">
      <alignment horizontal="center" vertical="center"/>
    </xf>
    <xf numFmtId="14" fontId="31" fillId="0" borderId="2" xfId="49" applyNumberFormat="1" applyFont="1" applyBorder="1" applyAlignment="1">
      <alignment horizontal="center" vertical="center"/>
    </xf>
    <xf numFmtId="183" fontId="26" fillId="0" borderId="2" xfId="49" applyNumberFormat="1" applyFont="1" applyBorder="1" applyAlignment="1">
      <alignment horizontal="center" vertical="center"/>
    </xf>
    <xf numFmtId="184" fontId="0" fillId="0" borderId="0" xfId="0" applyNumberFormat="1">
      <alignment vertical="center"/>
    </xf>
    <xf numFmtId="0" fontId="26" fillId="0" borderId="7" xfId="49" applyFont="1" applyBorder="1" applyAlignment="1">
      <alignment horizontal="center" vertical="center"/>
    </xf>
    <xf numFmtId="185" fontId="26" fillId="21" borderId="2" xfId="49" applyNumberFormat="1" applyFont="1" applyFill="1" applyBorder="1" applyAlignment="1">
      <alignment horizontal="center" vertical="center"/>
    </xf>
    <xf numFmtId="0" fontId="26" fillId="0" borderId="9" xfId="49" applyFont="1" applyBorder="1" applyAlignment="1">
      <alignment horizontal="center" vertical="center"/>
    </xf>
    <xf numFmtId="0" fontId="26" fillId="0" borderId="10" xfId="49" applyFont="1" applyBorder="1" applyAlignment="1">
      <alignment horizontal="center" vertical="center"/>
    </xf>
    <xf numFmtId="185" fontId="26" fillId="12" borderId="2" xfId="49" applyNumberFormat="1" applyFont="1" applyFill="1" applyBorder="1" applyAlignment="1">
      <alignment horizontal="center" vertical="center"/>
    </xf>
    <xf numFmtId="185" fontId="26" fillId="13" borderId="2" xfId="49" applyNumberFormat="1" applyFont="1" applyFill="1" applyBorder="1" applyAlignment="1">
      <alignment horizontal="center" vertical="center"/>
    </xf>
    <xf numFmtId="0" fontId="32" fillId="12" borderId="2" xfId="49" applyFont="1" applyFill="1" applyBorder="1" applyAlignment="1">
      <alignment horizontal="center" vertical="center" wrapText="1"/>
    </xf>
    <xf numFmtId="185" fontId="26" fillId="19" borderId="2" xfId="49" applyNumberFormat="1" applyFont="1" applyFill="1" applyBorder="1" applyAlignment="1">
      <alignment horizontal="center" vertical="center"/>
    </xf>
    <xf numFmtId="184" fontId="26" fillId="19" borderId="2" xfId="49" applyNumberFormat="1" applyFont="1" applyFill="1" applyBorder="1" applyAlignment="1">
      <alignment horizontal="center" vertical="center"/>
    </xf>
    <xf numFmtId="184" fontId="26" fillId="13" borderId="2" xfId="49" applyNumberFormat="1" applyFont="1" applyFill="1" applyBorder="1" applyAlignment="1">
      <alignment horizontal="center" vertical="center"/>
    </xf>
    <xf numFmtId="184" fontId="26" fillId="0" borderId="2" xfId="49" applyNumberFormat="1" applyFont="1" applyBorder="1" applyAlignment="1">
      <alignment horizontal="center" vertical="center"/>
    </xf>
    <xf numFmtId="0" fontId="33" fillId="18" borderId="2" xfId="49" applyFont="1" applyFill="1" applyBorder="1" applyAlignment="1">
      <alignment horizontal="center" vertical="center" wrapText="1"/>
    </xf>
    <xf numFmtId="0" fontId="28" fillId="18" borderId="2" xfId="49" applyFont="1" applyFill="1" applyBorder="1" applyAlignment="1">
      <alignment horizontal="left" vertical="center" wrapText="1"/>
    </xf>
    <xf numFmtId="184" fontId="14" fillId="19" borderId="2" xfId="49" applyNumberFormat="1" applyFont="1" applyFill="1" applyBorder="1" applyAlignment="1">
      <alignment horizontal="center" vertical="center"/>
    </xf>
    <xf numFmtId="180" fontId="26" fillId="22" borderId="2" xfId="49" applyNumberFormat="1" applyFont="1" applyFill="1" applyBorder="1" applyAlignment="1">
      <alignment horizontal="center" vertical="center"/>
    </xf>
    <xf numFmtId="180" fontId="26" fillId="12" borderId="2" xfId="49" applyNumberFormat="1" applyFont="1" applyFill="1" applyBorder="1" applyAlignment="1">
      <alignment horizontal="center" vertical="center"/>
    </xf>
    <xf numFmtId="180" fontId="26" fillId="13" borderId="2" xfId="49" applyNumberFormat="1" applyFont="1" applyFill="1" applyBorder="1" applyAlignment="1">
      <alignment horizontal="center" vertical="center"/>
    </xf>
    <xf numFmtId="0" fontId="6" fillId="0" borderId="0" xfId="0" applyFont="1" applyAlignment="1"/>
    <xf numFmtId="0" fontId="34" fillId="12" borderId="2" xfId="49" applyFont="1" applyFill="1" applyBorder="1" applyAlignment="1">
      <alignment horizontal="center" vertical="center" wrapText="1"/>
    </xf>
    <xf numFmtId="0" fontId="28" fillId="13" borderId="2" xfId="49" applyFont="1" applyFill="1" applyBorder="1" applyAlignment="1">
      <alignment horizontal="center" vertical="center" wrapText="1"/>
    </xf>
    <xf numFmtId="180" fontId="14" fillId="22" borderId="2" xfId="49" applyNumberFormat="1" applyFont="1" applyFill="1" applyBorder="1" applyAlignment="1">
      <alignment horizontal="center" vertical="center"/>
    </xf>
    <xf numFmtId="180" fontId="35" fillId="22" borderId="2" xfId="49" applyNumberFormat="1" applyFont="1" applyFill="1" applyBorder="1" applyAlignment="1">
      <alignment horizontal="center" vertical="center"/>
    </xf>
    <xf numFmtId="10" fontId="26" fillId="22" borderId="2" xfId="3" applyNumberFormat="1" applyFont="1" applyFill="1" applyBorder="1" applyAlignment="1" applyProtection="1">
      <alignment horizontal="center" vertical="center"/>
    </xf>
    <xf numFmtId="10" fontId="26" fillId="12" borderId="2" xfId="3" applyNumberFormat="1" applyFont="1" applyFill="1" applyBorder="1" applyAlignment="1" applyProtection="1">
      <alignment horizontal="center" vertical="center"/>
    </xf>
    <xf numFmtId="10" fontId="26" fillId="13" borderId="2" xfId="3" applyNumberFormat="1" applyFont="1" applyFill="1" applyBorder="1" applyAlignment="1" applyProtection="1">
      <alignment horizontal="center" vertical="center"/>
    </xf>
    <xf numFmtId="10" fontId="27" fillId="10" borderId="2" xfId="3" applyNumberFormat="1" applyFont="1" applyFill="1" applyBorder="1" applyAlignment="1" applyProtection="1">
      <alignment horizontal="center" vertical="center"/>
    </xf>
    <xf numFmtId="180" fontId="36" fillId="0" borderId="0" xfId="0" applyNumberFormat="1" applyFont="1" applyAlignment="1"/>
    <xf numFmtId="180" fontId="6" fillId="0" borderId="0" xfId="0" applyNumberFormat="1" applyFont="1" applyAlignment="1"/>
    <xf numFmtId="0" fontId="6" fillId="23" borderId="0" xfId="0" applyFont="1" applyFill="1" applyAlignment="1"/>
    <xf numFmtId="0" fontId="37" fillId="13" borderId="2" xfId="49" applyFont="1" applyFill="1" applyBorder="1" applyAlignment="1">
      <alignment horizontal="center" vertical="center" wrapText="1"/>
    </xf>
    <xf numFmtId="183" fontId="27" fillId="12" borderId="2" xfId="49" applyNumberFormat="1" applyFont="1" applyFill="1" applyBorder="1" applyAlignment="1">
      <alignment horizontal="center" vertical="center"/>
    </xf>
    <xf numFmtId="180" fontId="26" fillId="24" borderId="2" xfId="49" applyNumberFormat="1" applyFont="1" applyFill="1" applyBorder="1" applyAlignment="1">
      <alignment horizontal="center" vertical="center"/>
    </xf>
    <xf numFmtId="0" fontId="38" fillId="12" borderId="2" xfId="49" applyFont="1" applyFill="1" applyBorder="1" applyAlignment="1">
      <alignment horizontal="center" vertical="center" wrapText="1"/>
    </xf>
    <xf numFmtId="179" fontId="14" fillId="24" borderId="2" xfId="49" applyNumberFormat="1" applyFont="1" applyFill="1" applyBorder="1" applyAlignment="1">
      <alignment horizontal="center" vertical="center"/>
    </xf>
    <xf numFmtId="179" fontId="26" fillId="24" borderId="2" xfId="49" applyNumberFormat="1" applyFont="1" applyFill="1" applyBorder="1" applyAlignment="1">
      <alignment horizontal="center" vertical="center"/>
    </xf>
    <xf numFmtId="179" fontId="26" fillId="12" borderId="2" xfId="49" applyNumberFormat="1" applyFont="1" applyFill="1" applyBorder="1" applyAlignment="1">
      <alignment horizontal="center" vertical="center"/>
    </xf>
    <xf numFmtId="179" fontId="26" fillId="13" borderId="2" xfId="49" applyNumberFormat="1" applyFont="1" applyFill="1" applyBorder="1" applyAlignment="1">
      <alignment horizontal="center" vertical="center"/>
    </xf>
    <xf numFmtId="0" fontId="28" fillId="23" borderId="2" xfId="49" applyFont="1" applyFill="1" applyBorder="1" applyAlignment="1">
      <alignment horizontal="center" vertical="center" wrapText="1"/>
    </xf>
    <xf numFmtId="10" fontId="26" fillId="0" borderId="7" xfId="49" applyNumberFormat="1" applyFont="1" applyBorder="1" applyAlignment="1">
      <alignment horizontal="center" vertical="center"/>
    </xf>
    <xf numFmtId="183" fontId="26" fillId="0" borderId="7" xfId="49" applyNumberFormat="1" applyFont="1" applyBorder="1" applyAlignment="1">
      <alignment horizontal="center" vertical="center"/>
    </xf>
    <xf numFmtId="181" fontId="26" fillId="0" borderId="7" xfId="49" applyNumberFormat="1" applyFont="1" applyBorder="1" applyAlignment="1">
      <alignment horizontal="center" vertical="center"/>
    </xf>
    <xf numFmtId="10" fontId="26" fillId="0" borderId="9" xfId="49" applyNumberFormat="1" applyFont="1" applyBorder="1" applyAlignment="1">
      <alignment horizontal="center" vertical="center"/>
    </xf>
    <xf numFmtId="183" fontId="26" fillId="0" borderId="9" xfId="49" applyNumberFormat="1" applyFont="1" applyBorder="1" applyAlignment="1">
      <alignment horizontal="center" vertical="center"/>
    </xf>
    <xf numFmtId="181" fontId="26" fillId="0" borderId="9" xfId="49" applyNumberFormat="1" applyFont="1" applyBorder="1" applyAlignment="1">
      <alignment horizontal="center" vertical="center"/>
    </xf>
    <xf numFmtId="10" fontId="26" fillId="0" borderId="10" xfId="49" applyNumberFormat="1" applyFont="1" applyBorder="1" applyAlignment="1">
      <alignment horizontal="center" vertical="center"/>
    </xf>
    <xf numFmtId="183" fontId="26" fillId="0" borderId="10" xfId="49" applyNumberFormat="1" applyFont="1" applyBorder="1" applyAlignment="1">
      <alignment horizontal="center" vertical="center"/>
    </xf>
    <xf numFmtId="181" fontId="26" fillId="0" borderId="10" xfId="49" applyNumberFormat="1" applyFont="1" applyBorder="1" applyAlignment="1">
      <alignment horizontal="center" vertical="center"/>
    </xf>
    <xf numFmtId="10" fontId="27" fillId="10" borderId="2" xfId="49" applyNumberFormat="1" applyFont="1" applyFill="1" applyBorder="1" applyAlignment="1">
      <alignment horizontal="center" vertical="center"/>
    </xf>
    <xf numFmtId="10" fontId="26" fillId="13" borderId="2" xfId="49" applyNumberFormat="1" applyFont="1" applyFill="1" applyBorder="1" applyAlignment="1">
      <alignment horizontal="center" vertical="center"/>
    </xf>
    <xf numFmtId="0" fontId="39" fillId="13" borderId="2" xfId="0" applyFont="1" applyFill="1" applyBorder="1" applyAlignment="1">
      <alignment horizontal="center"/>
    </xf>
    <xf numFmtId="10" fontId="26" fillId="0" borderId="2" xfId="49" applyNumberFormat="1" applyFont="1" applyBorder="1" applyAlignment="1">
      <alignment horizontal="center" vertical="center"/>
    </xf>
    <xf numFmtId="0" fontId="39" fillId="0" borderId="2" xfId="0" applyFont="1" applyBorder="1" applyAlignment="1">
      <alignment horizontal="center"/>
    </xf>
    <xf numFmtId="0" fontId="34" fillId="23" borderId="2" xfId="49" applyFont="1" applyFill="1" applyBorder="1" applyAlignment="1">
      <alignment horizontal="center" vertical="center" wrapText="1"/>
    </xf>
    <xf numFmtId="0" fontId="28" fillId="25" borderId="2" xfId="49" applyFont="1" applyFill="1" applyBorder="1" applyAlignment="1">
      <alignment horizontal="center" vertical="center" wrapText="1"/>
    </xf>
    <xf numFmtId="10" fontId="26" fillId="12" borderId="2" xfId="49" applyNumberFormat="1" applyFont="1" applyFill="1" applyBorder="1" applyAlignment="1">
      <alignment horizontal="center" vertical="center"/>
    </xf>
    <xf numFmtId="0" fontId="39" fillId="12" borderId="2" xfId="0" applyFont="1" applyFill="1" applyBorder="1" applyAlignment="1">
      <alignment horizontal="center"/>
    </xf>
    <xf numFmtId="0" fontId="40" fillId="0" borderId="0" xfId="0" applyFont="1" applyAlignment="1">
      <alignment horizontal="center" vertical="center" wrapText="1"/>
    </xf>
    <xf numFmtId="0" fontId="41" fillId="0" borderId="0" xfId="0" applyFont="1" applyAlignment="1">
      <alignment horizontal="center" vertical="center" wrapText="1"/>
    </xf>
    <xf numFmtId="0" fontId="41" fillId="0" borderId="0" xfId="0" applyFont="1" applyAlignment="1">
      <alignment horizontal="right" vertical="center" wrapText="1"/>
    </xf>
    <xf numFmtId="0" fontId="42" fillId="18" borderId="2" xfId="49" applyFont="1" applyFill="1" applyBorder="1" applyAlignment="1">
      <alignment horizontal="center" vertical="center"/>
    </xf>
    <xf numFmtId="0" fontId="42" fillId="18" borderId="2" xfId="49" applyFont="1" applyFill="1" applyBorder="1" applyAlignment="1">
      <alignment horizontal="center" vertical="center" wrapText="1"/>
    </xf>
    <xf numFmtId="0" fontId="26" fillId="0" borderId="9" xfId="49" applyFont="1" applyBorder="1" applyAlignment="1">
      <alignment horizontal="center" vertical="center" wrapText="1"/>
    </xf>
    <xf numFmtId="0" fontId="43" fillId="0" borderId="0" xfId="0" applyFont="1" applyAlignment="1">
      <alignment horizontal="center" vertical="center" wrapText="1"/>
    </xf>
    <xf numFmtId="0" fontId="41" fillId="0" borderId="0" xfId="0" applyFont="1" applyAlignment="1">
      <alignment horizontal="left" vertical="center" wrapText="1"/>
    </xf>
    <xf numFmtId="0" fontId="44" fillId="0" borderId="0" xfId="0" applyFont="1" applyAlignment="1">
      <alignment horizontal="left" vertical="center"/>
    </xf>
    <xf numFmtId="10" fontId="1" fillId="0" borderId="0" xfId="62" applyNumberFormat="1" applyFont="1" applyAlignment="1">
      <alignment horizontal="center" vertical="center"/>
    </xf>
    <xf numFmtId="0" fontId="45" fillId="12" borderId="0" xfId="0" applyFont="1" applyFill="1" applyAlignment="1">
      <alignment horizontal="left" vertical="center"/>
    </xf>
    <xf numFmtId="0" fontId="46" fillId="0" borderId="0" xfId="0" applyFont="1">
      <alignment vertical="center"/>
    </xf>
    <xf numFmtId="0" fontId="47" fillId="0" borderId="0" xfId="0" applyFont="1" applyAlignment="1">
      <alignment horizontal="center" vertical="center"/>
    </xf>
    <xf numFmtId="0" fontId="47" fillId="0" borderId="0" xfId="0" applyFont="1">
      <alignment vertical="center"/>
    </xf>
    <xf numFmtId="0" fontId="48" fillId="0" borderId="2" xfId="0" applyFont="1" applyBorder="1" applyAlignment="1">
      <alignment horizontal="center" vertical="center" wrapText="1"/>
    </xf>
    <xf numFmtId="0" fontId="48" fillId="0" borderId="2" xfId="0" applyFont="1" applyBorder="1">
      <alignment vertical="center"/>
    </xf>
    <xf numFmtId="0" fontId="48" fillId="0" borderId="2" xfId="0" applyFont="1" applyBorder="1" applyAlignment="1">
      <alignment horizontal="left"/>
    </xf>
    <xf numFmtId="181" fontId="48" fillId="0" borderId="2" xfId="0" applyNumberFormat="1" applyFont="1" applyBorder="1" applyAlignment="1"/>
    <xf numFmtId="10" fontId="48" fillId="0" borderId="2" xfId="0" applyNumberFormat="1" applyFont="1" applyBorder="1" applyAlignment="1"/>
    <xf numFmtId="0" fontId="48" fillId="0" borderId="2" xfId="0" applyFont="1" applyBorder="1" applyAlignment="1">
      <alignment horizontal="center" vertical="center"/>
    </xf>
    <xf numFmtId="0" fontId="47" fillId="0" borderId="2" xfId="0" applyFont="1" applyBorder="1" applyAlignment="1">
      <alignment horizontal="center" vertical="center"/>
    </xf>
    <xf numFmtId="0" fontId="49" fillId="0" borderId="13" xfId="0" applyFont="1" applyBorder="1" applyAlignment="1">
      <alignment horizontal="left" vertical="top" wrapText="1"/>
    </xf>
    <xf numFmtId="0" fontId="50" fillId="0" borderId="0" xfId="0" applyFont="1" applyAlignment="1">
      <alignment horizontal="left" vertical="center" wrapText="1"/>
    </xf>
    <xf numFmtId="0" fontId="51" fillId="0" borderId="0" xfId="0" applyFont="1" applyAlignment="1">
      <alignment horizontal="left" vertical="center" wrapText="1"/>
    </xf>
    <xf numFmtId="0" fontId="51" fillId="0" borderId="1" xfId="0" applyFont="1" applyBorder="1" applyAlignment="1">
      <alignment horizontal="left" vertical="center" wrapText="1"/>
    </xf>
    <xf numFmtId="0" fontId="52" fillId="26" borderId="7" xfId="110" applyFont="1" applyFill="1" applyBorder="1" applyAlignment="1">
      <alignment horizontal="center" vertical="center" wrapText="1"/>
    </xf>
    <xf numFmtId="0" fontId="52" fillId="26" borderId="3" xfId="110" applyFont="1" applyFill="1" applyBorder="1" applyAlignment="1">
      <alignment horizontal="center" vertical="center" wrapText="1"/>
    </xf>
    <xf numFmtId="0" fontId="52" fillId="26" borderId="10" xfId="110" applyFont="1" applyFill="1" applyBorder="1" applyAlignment="1">
      <alignment horizontal="center" vertical="center" wrapText="1"/>
    </xf>
    <xf numFmtId="0" fontId="52" fillId="26" borderId="2" xfId="110" applyFont="1" applyFill="1" applyBorder="1" applyAlignment="1">
      <alignment horizontal="center" vertical="center" wrapText="1"/>
    </xf>
    <xf numFmtId="0" fontId="9" fillId="0" borderId="2" xfId="130" applyFont="1" applyFill="1" applyBorder="1" applyAlignment="1" applyProtection="1">
      <alignment horizontal="center" vertical="center" wrapText="1"/>
    </xf>
    <xf numFmtId="0" fontId="9" fillId="0" borderId="2" xfId="110" applyFont="1" applyBorder="1" applyAlignment="1">
      <alignment vertical="center" wrapText="1"/>
    </xf>
    <xf numFmtId="182" fontId="10" fillId="0" borderId="2" xfId="74" applyNumberFormat="1" applyFont="1" applyFill="1" applyBorder="1" applyAlignment="1" applyProtection="1">
      <alignment horizontal="center" vertical="center"/>
    </xf>
    <xf numFmtId="0" fontId="14" fillId="27" borderId="2" xfId="110" applyFont="1" applyFill="1" applyBorder="1" applyAlignment="1">
      <alignment vertical="center" wrapText="1"/>
    </xf>
    <xf numFmtId="10" fontId="10" fillId="0" borderId="2" xfId="3" applyNumberFormat="1" applyFont="1" applyFill="1" applyBorder="1" applyAlignment="1" applyProtection="1">
      <alignment horizontal="center" vertical="center"/>
    </xf>
    <xf numFmtId="10" fontId="10" fillId="19" borderId="2" xfId="74" applyNumberFormat="1" applyFont="1" applyFill="1" applyBorder="1" applyAlignment="1" applyProtection="1">
      <alignment horizontal="center" vertical="center"/>
    </xf>
    <xf numFmtId="0" fontId="9" fillId="13" borderId="2" xfId="110" applyFont="1" applyFill="1" applyBorder="1" applyAlignment="1">
      <alignment vertical="center" wrapText="1"/>
    </xf>
    <xf numFmtId="182" fontId="10" fillId="19" borderId="2" xfId="74" applyNumberFormat="1" applyFont="1" applyFill="1" applyBorder="1" applyAlignment="1" applyProtection="1">
      <alignment horizontal="center" vertical="center"/>
    </xf>
    <xf numFmtId="0" fontId="14" fillId="13" borderId="2" xfId="110" applyFont="1" applyFill="1" applyBorder="1" applyAlignment="1">
      <alignment vertical="center" wrapText="1"/>
    </xf>
    <xf numFmtId="0" fontId="53" fillId="0" borderId="2" xfId="110" applyFont="1" applyBorder="1" applyAlignment="1">
      <alignment horizontal="center" vertical="center" wrapText="1"/>
    </xf>
    <xf numFmtId="0" fontId="9" fillId="27" borderId="2" xfId="110" applyFont="1" applyFill="1" applyBorder="1" applyAlignment="1">
      <alignment vertical="center" wrapText="1"/>
    </xf>
    <xf numFmtId="0" fontId="9" fillId="19" borderId="2" xfId="110" applyFont="1" applyFill="1" applyBorder="1" applyAlignment="1">
      <alignment vertical="center" wrapText="1"/>
    </xf>
    <xf numFmtId="0" fontId="53" fillId="0" borderId="7" xfId="110" applyFont="1" applyBorder="1" applyAlignment="1">
      <alignment horizontal="center" vertical="center" wrapText="1"/>
    </xf>
    <xf numFmtId="0" fontId="53" fillId="0" borderId="9" xfId="110" applyFont="1" applyBorder="1" applyAlignment="1">
      <alignment horizontal="center" vertical="center" wrapText="1"/>
    </xf>
    <xf numFmtId="10" fontId="10" fillId="19" borderId="7" xfId="74" applyNumberFormat="1" applyFont="1" applyFill="1" applyBorder="1" applyAlignment="1" applyProtection="1">
      <alignment horizontal="center" vertical="center"/>
    </xf>
    <xf numFmtId="182" fontId="10" fillId="19" borderId="10" xfId="74" applyNumberFormat="1" applyFont="1" applyFill="1" applyBorder="1" applyAlignment="1" applyProtection="1">
      <alignment horizontal="center" vertical="center"/>
    </xf>
    <xf numFmtId="0" fontId="53" fillId="0" borderId="10" xfId="110" applyFont="1" applyBorder="1" applyAlignment="1">
      <alignment horizontal="center" vertical="center" wrapText="1"/>
    </xf>
    <xf numFmtId="0" fontId="9" fillId="0" borderId="7" xfId="130" applyFont="1" applyFill="1" applyBorder="1" applyAlignment="1" applyProtection="1">
      <alignment horizontal="center" vertical="center" wrapText="1"/>
    </xf>
    <xf numFmtId="0" fontId="9" fillId="0" borderId="10" xfId="130" applyFont="1" applyFill="1" applyBorder="1" applyAlignment="1" applyProtection="1">
      <alignment horizontal="center" vertical="center" wrapText="1"/>
    </xf>
    <xf numFmtId="0" fontId="41" fillId="28" borderId="0" xfId="0" applyFont="1" applyFill="1" applyAlignment="1">
      <alignment horizontal="center" vertical="center" wrapText="1"/>
    </xf>
    <xf numFmtId="0" fontId="26" fillId="0" borderId="11" xfId="0" applyNumberFormat="1" applyFont="1" applyFill="1" applyBorder="1" applyAlignment="1">
      <alignment horizontal="center" vertical="center"/>
    </xf>
    <xf numFmtId="14" fontId="31" fillId="0" borderId="9" xfId="49" applyNumberFormat="1" applyFont="1" applyBorder="1" applyAlignment="1">
      <alignment horizontal="center" vertical="center"/>
    </xf>
    <xf numFmtId="0" fontId="43" fillId="0" borderId="0" xfId="0" applyFont="1">
      <alignment vertical="center"/>
    </xf>
    <xf numFmtId="0" fontId="48" fillId="0" borderId="2" xfId="0" applyFont="1" applyBorder="1" applyAlignment="1">
      <alignment horizontal="center"/>
    </xf>
    <xf numFmtId="0" fontId="48" fillId="0" borderId="3" xfId="0" applyFont="1" applyBorder="1" applyAlignment="1">
      <alignment horizontal="left"/>
    </xf>
    <xf numFmtId="0" fontId="48" fillId="0" borderId="4" xfId="0" applyFont="1" applyBorder="1" applyAlignment="1">
      <alignment horizontal="left"/>
    </xf>
    <xf numFmtId="0" fontId="48" fillId="0" borderId="2" xfId="0" applyFont="1" applyBorder="1" applyAlignment="1">
      <alignment horizontal="left" wrapText="1"/>
    </xf>
    <xf numFmtId="0" fontId="54" fillId="0" borderId="0" xfId="0" applyFont="1" applyAlignment="1">
      <alignment vertical="center" wrapText="1"/>
    </xf>
    <xf numFmtId="0" fontId="52" fillId="26" borderId="4" xfId="110" applyFont="1" applyFill="1" applyBorder="1" applyAlignment="1">
      <alignment horizontal="center" vertical="center" wrapText="1"/>
    </xf>
    <xf numFmtId="0" fontId="52" fillId="26" borderId="5" xfId="110" applyFont="1" applyFill="1" applyBorder="1" applyAlignment="1">
      <alignment horizontal="center" vertical="center" wrapText="1"/>
    </xf>
    <xf numFmtId="182" fontId="52" fillId="26" borderId="2" xfId="110" applyNumberFormat="1" applyFont="1" applyFill="1" applyBorder="1" applyAlignment="1">
      <alignment horizontal="center" vertical="center" wrapText="1"/>
    </xf>
    <xf numFmtId="182" fontId="55" fillId="0" borderId="11" xfId="74" applyNumberFormat="1" applyFont="1" applyFill="1" applyBorder="1" applyAlignment="1">
      <alignment horizontal="center" vertical="center" wrapText="1"/>
    </xf>
    <xf numFmtId="182" fontId="55" fillId="19" borderId="16" xfId="74" applyNumberFormat="1" applyFont="1" applyFill="1" applyBorder="1" applyAlignment="1">
      <alignment horizontal="center" vertical="center" wrapText="1"/>
    </xf>
    <xf numFmtId="10" fontId="10" fillId="29" borderId="2" xfId="3" applyNumberFormat="1" applyFont="1" applyFill="1" applyBorder="1" applyAlignment="1" applyProtection="1">
      <alignment horizontal="center" vertical="center"/>
    </xf>
    <xf numFmtId="182" fontId="55" fillId="19" borderId="11" xfId="74" applyNumberFormat="1" applyFont="1" applyFill="1" applyBorder="1" applyAlignment="1">
      <alignment horizontal="center" vertical="center" wrapText="1"/>
    </xf>
    <xf numFmtId="10" fontId="55" fillId="19" borderId="11" xfId="74" applyNumberFormat="1" applyFont="1" applyFill="1" applyBorder="1" applyAlignment="1">
      <alignment horizontal="center" vertical="center" wrapText="1"/>
    </xf>
    <xf numFmtId="182" fontId="10" fillId="29" borderId="2" xfId="74" applyNumberFormat="1" applyFont="1" applyFill="1" applyBorder="1" applyAlignment="1" applyProtection="1">
      <alignment horizontal="center" vertical="center"/>
    </xf>
    <xf numFmtId="182" fontId="14" fillId="19" borderId="11" xfId="74" applyNumberFormat="1" applyFont="1" applyFill="1" applyBorder="1" applyAlignment="1">
      <alignment horizontal="center" vertical="center" wrapText="1"/>
    </xf>
    <xf numFmtId="186" fontId="55" fillId="19" borderId="11" xfId="74" applyNumberFormat="1" applyFont="1" applyFill="1" applyBorder="1" applyAlignment="1">
      <alignment horizontal="center" vertical="center" wrapText="1"/>
    </xf>
    <xf numFmtId="182" fontId="55" fillId="19" borderId="17" xfId="74" applyNumberFormat="1" applyFont="1" applyFill="1" applyBorder="1" applyAlignment="1">
      <alignment horizontal="center" vertical="center" wrapText="1"/>
    </xf>
    <xf numFmtId="182" fontId="55" fillId="19" borderId="2" xfId="74" applyNumberFormat="1" applyFont="1" applyFill="1" applyBorder="1" applyAlignment="1">
      <alignment horizontal="center" vertical="center" wrapText="1"/>
    </xf>
    <xf numFmtId="182" fontId="55" fillId="19" borderId="18" xfId="74" applyNumberFormat="1" applyFont="1" applyFill="1" applyBorder="1" applyAlignment="1">
      <alignment horizontal="center" vertical="center" wrapText="1"/>
    </xf>
    <xf numFmtId="10" fontId="10" fillId="29" borderId="2" xfId="74" applyNumberFormat="1" applyFont="1" applyFill="1" applyBorder="1" applyAlignment="1" applyProtection="1">
      <alignment horizontal="center" vertical="center"/>
    </xf>
    <xf numFmtId="10" fontId="55" fillId="19" borderId="19" xfId="74" applyNumberFormat="1" applyFont="1" applyFill="1" applyBorder="1" applyAlignment="1">
      <alignment horizontal="center" vertical="center" wrapText="1"/>
    </xf>
    <xf numFmtId="182" fontId="14" fillId="19" borderId="2" xfId="74" applyNumberFormat="1" applyFont="1" applyFill="1" applyBorder="1" applyAlignment="1" applyProtection="1">
      <alignment horizontal="center" vertical="center"/>
    </xf>
    <xf numFmtId="10" fontId="10" fillId="29" borderId="7" xfId="74" applyNumberFormat="1" applyFont="1" applyFill="1" applyBorder="1" applyAlignment="1" applyProtection="1">
      <alignment horizontal="center" vertical="center"/>
    </xf>
    <xf numFmtId="182" fontId="10" fillId="19" borderId="7" xfId="74" applyNumberFormat="1" applyFont="1" applyFill="1" applyBorder="1" applyAlignment="1" applyProtection="1">
      <alignment horizontal="center" vertical="center"/>
    </xf>
    <xf numFmtId="10" fontId="55" fillId="19" borderId="20" xfId="74" applyNumberFormat="1" applyFont="1" applyFill="1" applyBorder="1" applyAlignment="1">
      <alignment horizontal="center" vertical="center" wrapText="1"/>
    </xf>
    <xf numFmtId="0" fontId="41" fillId="19" borderId="2" xfId="0" applyFont="1" applyFill="1" applyBorder="1" applyAlignment="1">
      <alignment horizontal="center" vertical="center" wrapText="1"/>
    </xf>
    <xf numFmtId="182" fontId="10" fillId="29" borderId="10" xfId="74" applyNumberFormat="1" applyFont="1" applyFill="1" applyBorder="1" applyAlignment="1" applyProtection="1">
      <alignment horizontal="center" vertical="center"/>
    </xf>
    <xf numFmtId="182" fontId="55" fillId="19" borderId="21" xfId="74" applyNumberFormat="1" applyFont="1" applyFill="1" applyBorder="1" applyAlignment="1">
      <alignment horizontal="center" vertical="center" wrapText="1"/>
    </xf>
    <xf numFmtId="182" fontId="14" fillId="19" borderId="19" xfId="74" applyNumberFormat="1" applyFont="1" applyFill="1" applyBorder="1" applyAlignment="1">
      <alignment horizontal="center" vertical="center" wrapText="1"/>
    </xf>
    <xf numFmtId="10" fontId="55" fillId="19" borderId="5" xfId="74" applyNumberFormat="1" applyFont="1" applyFill="1" applyBorder="1" applyAlignment="1">
      <alignment horizontal="center" vertical="center" wrapText="1"/>
    </xf>
    <xf numFmtId="185" fontId="26" fillId="0" borderId="2" xfId="49" applyNumberFormat="1" applyFont="1" applyBorder="1" applyAlignment="1">
      <alignment horizontal="center" vertical="center"/>
    </xf>
    <xf numFmtId="185" fontId="27" fillId="12" borderId="2" xfId="49" applyNumberFormat="1" applyFont="1" applyFill="1" applyBorder="1" applyAlignment="1">
      <alignment horizontal="center" vertical="center"/>
    </xf>
    <xf numFmtId="0" fontId="56" fillId="0" borderId="0" xfId="0" applyFont="1" applyAlignment="1">
      <alignment horizontal="center" vertical="center" wrapText="1"/>
    </xf>
    <xf numFmtId="0" fontId="56" fillId="0" borderId="22" xfId="0" applyFont="1" applyBorder="1" applyAlignment="1">
      <alignment horizontal="center" vertical="center" wrapText="1"/>
    </xf>
    <xf numFmtId="182" fontId="55" fillId="30" borderId="16" xfId="74" applyNumberFormat="1" applyFont="1" applyFill="1" applyBorder="1" applyAlignment="1">
      <alignment horizontal="center" vertical="center" wrapText="1"/>
    </xf>
    <xf numFmtId="182" fontId="55" fillId="30" borderId="2" xfId="74" applyNumberFormat="1" applyFont="1" applyFill="1" applyBorder="1" applyAlignment="1">
      <alignment horizontal="center" vertical="center" wrapText="1"/>
    </xf>
    <xf numFmtId="182" fontId="55" fillId="30" borderId="11" xfId="74" applyNumberFormat="1" applyFont="1" applyFill="1" applyBorder="1" applyAlignment="1">
      <alignment horizontal="center" vertical="center" wrapText="1"/>
    </xf>
    <xf numFmtId="10" fontId="55" fillId="30" borderId="11" xfId="74" applyNumberFormat="1" applyFont="1" applyFill="1" applyBorder="1" applyAlignment="1">
      <alignment horizontal="center" vertical="center" wrapText="1"/>
    </xf>
    <xf numFmtId="10" fontId="55" fillId="30" borderId="2" xfId="74" applyNumberFormat="1" applyFont="1" applyFill="1" applyBorder="1" applyAlignment="1">
      <alignment horizontal="center" vertical="center" wrapText="1"/>
    </xf>
    <xf numFmtId="181" fontId="55" fillId="28" borderId="11" xfId="74" applyNumberFormat="1" applyFont="1" applyFill="1" applyBorder="1" applyAlignment="1">
      <alignment horizontal="center" vertical="center" wrapText="1"/>
    </xf>
    <xf numFmtId="186" fontId="55" fillId="30" borderId="11" xfId="74" applyNumberFormat="1" applyFont="1" applyFill="1" applyBorder="1" applyAlignment="1">
      <alignment horizontal="center" vertical="center" wrapText="1"/>
    </xf>
    <xf numFmtId="186" fontId="55" fillId="30" borderId="2" xfId="74" applyNumberFormat="1" applyFont="1" applyFill="1" applyBorder="1" applyAlignment="1">
      <alignment horizontal="center" vertical="center" wrapText="1"/>
    </xf>
    <xf numFmtId="182" fontId="55" fillId="30" borderId="17" xfId="74" applyNumberFormat="1" applyFont="1" applyFill="1" applyBorder="1" applyAlignment="1">
      <alignment horizontal="center" vertical="center" wrapText="1"/>
    </xf>
    <xf numFmtId="0" fontId="56" fillId="28" borderId="0" xfId="0" applyFont="1" applyFill="1" applyAlignment="1">
      <alignment horizontal="center" vertical="center" wrapText="1"/>
    </xf>
    <xf numFmtId="10" fontId="55" fillId="30" borderId="19" xfId="74" applyNumberFormat="1" applyFont="1" applyFill="1" applyBorder="1" applyAlignment="1">
      <alignment horizontal="center" vertical="center" wrapText="1"/>
    </xf>
    <xf numFmtId="182" fontId="10" fillId="30" borderId="2" xfId="74" applyNumberFormat="1" applyFont="1" applyFill="1" applyBorder="1" applyAlignment="1" applyProtection="1">
      <alignment horizontal="center" vertical="center"/>
    </xf>
    <xf numFmtId="182" fontId="55" fillId="30" borderId="20" xfId="74" applyNumberFormat="1" applyFont="1" applyFill="1" applyBorder="1" applyAlignment="1">
      <alignment horizontal="center" vertical="center" wrapText="1"/>
    </xf>
    <xf numFmtId="10" fontId="55" fillId="30" borderId="20" xfId="74" applyNumberFormat="1" applyFont="1" applyFill="1" applyBorder="1" applyAlignment="1">
      <alignment horizontal="center" vertical="center" wrapText="1"/>
    </xf>
    <xf numFmtId="0" fontId="41" fillId="0" borderId="2" xfId="0" applyFont="1" applyBorder="1" applyAlignment="1">
      <alignment horizontal="center" vertical="center" wrapText="1"/>
    </xf>
    <xf numFmtId="182" fontId="55" fillId="30" borderId="21" xfId="74" applyNumberFormat="1" applyFont="1" applyFill="1" applyBorder="1" applyAlignment="1">
      <alignment horizontal="center" vertical="center" wrapText="1"/>
    </xf>
    <xf numFmtId="182" fontId="55" fillId="30" borderId="19" xfId="74" applyNumberFormat="1" applyFont="1" applyFill="1" applyBorder="1" applyAlignment="1">
      <alignment horizontal="center" vertical="center" wrapText="1"/>
    </xf>
    <xf numFmtId="10" fontId="55" fillId="30" borderId="5" xfId="74" applyNumberFormat="1" applyFont="1" applyFill="1" applyBorder="1" applyAlignment="1">
      <alignment horizontal="center" vertical="center" wrapText="1"/>
    </xf>
    <xf numFmtId="0" fontId="57" fillId="12" borderId="2" xfId="49" applyFont="1" applyFill="1" applyBorder="1" applyAlignment="1">
      <alignment horizontal="center" vertical="center" wrapText="1"/>
    </xf>
    <xf numFmtId="0" fontId="42" fillId="18" borderId="2" xfId="49" applyFont="1" applyFill="1" applyBorder="1" applyAlignment="1">
      <alignment horizontal="left" vertical="center" wrapText="1"/>
    </xf>
    <xf numFmtId="10" fontId="14" fillId="12" borderId="2" xfId="3" applyNumberFormat="1" applyFont="1" applyFill="1" applyBorder="1" applyAlignment="1" applyProtection="1">
      <alignment horizontal="center" vertical="center"/>
    </xf>
    <xf numFmtId="180" fontId="14" fillId="12" borderId="2" xfId="49" applyNumberFormat="1" applyFont="1" applyFill="1" applyBorder="1" applyAlignment="1">
      <alignment horizontal="center" vertical="center"/>
    </xf>
    <xf numFmtId="185" fontId="14" fillId="12" borderId="2" xfId="49" applyNumberFormat="1" applyFont="1" applyFill="1" applyBorder="1" applyAlignment="1">
      <alignment horizontal="center" vertical="center"/>
    </xf>
    <xf numFmtId="0" fontId="20" fillId="0" borderId="0" xfId="0" applyFont="1" applyAlignment="1"/>
    <xf numFmtId="0" fontId="48" fillId="0" borderId="5" xfId="0" applyFont="1" applyBorder="1" applyAlignment="1">
      <alignment horizontal="left"/>
    </xf>
    <xf numFmtId="0" fontId="58" fillId="12" borderId="2" xfId="49" applyFont="1" applyFill="1" applyBorder="1" applyAlignment="1">
      <alignment horizontal="center" vertical="center" wrapText="1"/>
    </xf>
    <xf numFmtId="0" fontId="42" fillId="31" borderId="2" xfId="49" applyFont="1" applyFill="1" applyBorder="1" applyAlignment="1">
      <alignment horizontal="center" vertical="center" wrapText="1"/>
    </xf>
    <xf numFmtId="0" fontId="42" fillId="32" borderId="2" xfId="49" applyFont="1" applyFill="1" applyBorder="1" applyAlignment="1">
      <alignment horizontal="center" vertical="center" wrapText="1"/>
    </xf>
    <xf numFmtId="180" fontId="26" fillId="0" borderId="2" xfId="49" applyNumberFormat="1" applyFont="1" applyBorder="1" applyAlignment="1">
      <alignment horizontal="center" vertical="center"/>
    </xf>
    <xf numFmtId="0" fontId="8" fillId="33" borderId="2" xfId="49" applyFont="1" applyFill="1" applyBorder="1" applyAlignment="1">
      <alignment horizontal="center" vertical="center" wrapText="1"/>
    </xf>
    <xf numFmtId="0" fontId="42" fillId="34" borderId="2" xfId="49" applyFont="1" applyFill="1" applyBorder="1" applyAlignment="1">
      <alignment horizontal="center" vertical="center" wrapText="1"/>
    </xf>
    <xf numFmtId="0" fontId="8" fillId="8" borderId="2" xfId="49" applyFont="1" applyFill="1" applyBorder="1" applyAlignment="1">
      <alignment horizontal="center" vertical="center" wrapText="1"/>
    </xf>
    <xf numFmtId="179" fontId="26" fillId="0" borderId="2" xfId="49" applyNumberFormat="1" applyFont="1" applyBorder="1" applyAlignment="1">
      <alignment horizontal="center" vertical="center"/>
    </xf>
    <xf numFmtId="10" fontId="26" fillId="0" borderId="2" xfId="3" applyNumberFormat="1" applyFont="1" applyFill="1" applyBorder="1" applyAlignment="1" applyProtection="1">
      <alignment horizontal="center" vertical="center"/>
    </xf>
    <xf numFmtId="0" fontId="42" fillId="35" borderId="2" xfId="49" applyFont="1" applyFill="1" applyBorder="1" applyAlignment="1">
      <alignment horizontal="center" vertical="center" wrapText="1"/>
    </xf>
    <xf numFmtId="0" fontId="9" fillId="17" borderId="0" xfId="49" applyFont="1" applyFill="1" applyAlignment="1">
      <alignment vertical="center"/>
    </xf>
    <xf numFmtId="0" fontId="59" fillId="0" borderId="0" xfId="0" applyFont="1" applyAlignment="1"/>
    <xf numFmtId="0" fontId="60" fillId="0" borderId="0" xfId="0" applyFont="1" applyAlignment="1">
      <alignment horizontal="left" vertical="center"/>
    </xf>
    <xf numFmtId="0" fontId="9" fillId="0" borderId="9" xfId="130" applyFont="1" applyFill="1" applyBorder="1" applyAlignment="1" applyProtection="1">
      <alignment horizontal="center" vertical="center" wrapText="1"/>
    </xf>
    <xf numFmtId="0" fontId="61" fillId="12" borderId="0" xfId="0" applyFont="1" applyFill="1" applyAlignment="1">
      <alignment horizontal="left" vertical="center"/>
    </xf>
    <xf numFmtId="182" fontId="52" fillId="26" borderId="3" xfId="110" applyNumberFormat="1" applyFont="1" applyFill="1" applyBorder="1" applyAlignment="1">
      <alignment horizontal="center" vertical="center" wrapText="1"/>
    </xf>
    <xf numFmtId="182" fontId="52" fillId="26" borderId="4" xfId="110" applyNumberFormat="1" applyFont="1" applyFill="1" applyBorder="1" applyAlignment="1">
      <alignment horizontal="center" vertical="center" wrapText="1"/>
    </xf>
    <xf numFmtId="182" fontId="52" fillId="26" borderId="5" xfId="110" applyNumberFormat="1" applyFont="1" applyFill="1" applyBorder="1" applyAlignment="1">
      <alignment horizontal="center" vertical="center" wrapText="1"/>
    </xf>
    <xf numFmtId="182" fontId="55" fillId="29" borderId="11" xfId="74" applyNumberFormat="1" applyFont="1" applyFill="1" applyBorder="1" applyAlignment="1">
      <alignment horizontal="center" vertical="center" wrapText="1"/>
    </xf>
    <xf numFmtId="10" fontId="55" fillId="19" borderId="2" xfId="74" applyNumberFormat="1" applyFont="1" applyFill="1" applyBorder="1" applyAlignment="1">
      <alignment horizontal="center" vertical="center" wrapText="1"/>
    </xf>
    <xf numFmtId="186" fontId="55" fillId="19" borderId="2" xfId="74" applyNumberFormat="1" applyFont="1" applyFill="1" applyBorder="1" applyAlignment="1">
      <alignment horizontal="center" vertical="center" wrapText="1"/>
    </xf>
    <xf numFmtId="182" fontId="55" fillId="19" borderId="19" xfId="74" applyNumberFormat="1" applyFont="1" applyFill="1" applyBorder="1" applyAlignment="1">
      <alignment horizontal="center" vertical="center" wrapText="1"/>
    </xf>
    <xf numFmtId="10" fontId="55" fillId="29" borderId="11" xfId="3" applyNumberFormat="1" applyFont="1" applyFill="1" applyBorder="1" applyAlignment="1">
      <alignment horizontal="center" vertical="center" wrapText="1"/>
    </xf>
    <xf numFmtId="0" fontId="41" fillId="19" borderId="0" xfId="0" applyFont="1" applyFill="1" applyAlignment="1">
      <alignment horizontal="center" vertical="center" wrapText="1"/>
    </xf>
    <xf numFmtId="181" fontId="55" fillId="30" borderId="19" xfId="74" applyNumberFormat="1" applyFont="1" applyFill="1" applyBorder="1" applyAlignment="1">
      <alignment horizontal="center" vertical="center" wrapText="1"/>
    </xf>
    <xf numFmtId="179" fontId="55" fillId="30" borderId="5" xfId="74" applyNumberFormat="1" applyFont="1" applyFill="1" applyBorder="1" applyAlignment="1">
      <alignment horizontal="center" vertical="center" wrapText="1"/>
    </xf>
    <xf numFmtId="0" fontId="20" fillId="17" borderId="0" xfId="0" applyFont="1" applyFill="1" applyAlignment="1"/>
    <xf numFmtId="0" fontId="20" fillId="0" borderId="0" xfId="0" applyFont="1">
      <alignment vertical="center"/>
    </xf>
    <xf numFmtId="0" fontId="20" fillId="0" borderId="0" xfId="0" applyFont="1" applyAlignment="1">
      <alignment horizontal="center" vertical="center"/>
    </xf>
    <xf numFmtId="0" fontId="62" fillId="0" borderId="0" xfId="0" applyFont="1" applyAlignment="1">
      <alignment horizontal="center" vertical="center"/>
    </xf>
    <xf numFmtId="0" fontId="63" fillId="36" borderId="23" xfId="0" applyFont="1" applyFill="1" applyBorder="1" applyAlignment="1">
      <alignment horizontal="center" vertical="center"/>
    </xf>
    <xf numFmtId="0" fontId="63" fillId="36" borderId="13" xfId="0" applyFont="1" applyFill="1" applyBorder="1" applyAlignment="1">
      <alignment horizontal="center" vertical="center"/>
    </xf>
    <xf numFmtId="0" fontId="63" fillId="36" borderId="24" xfId="0" applyFont="1" applyFill="1" applyBorder="1" applyAlignment="1">
      <alignment horizontal="center" vertical="center"/>
    </xf>
    <xf numFmtId="0" fontId="63" fillId="36" borderId="1" xfId="0" applyFont="1" applyFill="1" applyBorder="1" applyAlignment="1">
      <alignment horizontal="center" vertical="center"/>
    </xf>
    <xf numFmtId="0" fontId="64" fillId="37" borderId="2" xfId="0" applyFont="1" applyFill="1" applyBorder="1">
      <alignment vertical="center"/>
    </xf>
    <xf numFmtId="0" fontId="19" fillId="0" borderId="3" xfId="0" applyFont="1" applyBorder="1" applyAlignment="1">
      <alignment horizontal="center" vertical="center"/>
    </xf>
    <xf numFmtId="0" fontId="19" fillId="0" borderId="4" xfId="0" applyFont="1" applyBorder="1" applyAlignment="1">
      <alignment horizontal="center" vertical="center"/>
    </xf>
    <xf numFmtId="0" fontId="64" fillId="0" borderId="0" xfId="0" applyFont="1">
      <alignment vertical="center"/>
    </xf>
    <xf numFmtId="0" fontId="65" fillId="0" borderId="0" xfId="0" applyFont="1" applyAlignment="1">
      <alignment horizontal="left" vertical="center"/>
    </xf>
    <xf numFmtId="0" fontId="65" fillId="37" borderId="2" xfId="0" applyFont="1" applyFill="1" applyBorder="1" applyAlignment="1">
      <alignment horizontal="center" vertical="center"/>
    </xf>
    <xf numFmtId="0" fontId="7" fillId="6" borderId="3" xfId="111" applyFont="1" applyFill="1" applyBorder="1">
      <alignment vertical="center"/>
    </xf>
    <xf numFmtId="0" fontId="7" fillId="6" borderId="4" xfId="111" applyFont="1" applyFill="1" applyBorder="1">
      <alignment vertical="center"/>
    </xf>
    <xf numFmtId="0" fontId="9" fillId="23" borderId="3" xfId="82" applyFont="1" applyFill="1" applyBorder="1">
      <alignment vertical="center"/>
    </xf>
    <xf numFmtId="0" fontId="9" fillId="23" borderId="4" xfId="82" applyFont="1" applyFill="1" applyBorder="1">
      <alignment vertical="center"/>
    </xf>
    <xf numFmtId="0" fontId="8" fillId="6" borderId="3" xfId="82" applyFont="1" applyFill="1" applyBorder="1">
      <alignment vertical="center"/>
    </xf>
    <xf numFmtId="0" fontId="8" fillId="6" borderId="4" xfId="82" applyFont="1" applyFill="1" applyBorder="1">
      <alignment vertical="center"/>
    </xf>
    <xf numFmtId="0" fontId="1" fillId="23" borderId="3" xfId="82" applyFont="1" applyFill="1" applyBorder="1">
      <alignment vertical="center"/>
    </xf>
    <xf numFmtId="0" fontId="1" fillId="23" borderId="4" xfId="82" applyFont="1" applyFill="1" applyBorder="1">
      <alignment vertical="center"/>
    </xf>
    <xf numFmtId="0" fontId="20" fillId="19" borderId="0" xfId="0" applyFont="1" applyFill="1" applyAlignment="1">
      <alignment horizontal="left" vertical="center"/>
    </xf>
    <xf numFmtId="0" fontId="65" fillId="19" borderId="0" xfId="0" applyFont="1" applyFill="1" applyAlignment="1">
      <alignment horizontal="left" vertical="center"/>
    </xf>
    <xf numFmtId="0" fontId="20" fillId="19" borderId="0" xfId="0" applyFont="1" applyFill="1" applyAlignment="1">
      <alignment horizontal="center" vertical="center"/>
    </xf>
    <xf numFmtId="0" fontId="20" fillId="0" borderId="0" xfId="0" applyFont="1" applyAlignment="1">
      <alignment horizontal="left"/>
    </xf>
    <xf numFmtId="0" fontId="20" fillId="0" borderId="0" xfId="0" applyFont="1" applyAlignment="1">
      <alignment horizontal="right"/>
    </xf>
    <xf numFmtId="0" fontId="65" fillId="0" borderId="0" xfId="0" applyFont="1" applyAlignment="1">
      <alignment horizontal="left"/>
    </xf>
    <xf numFmtId="0" fontId="21" fillId="0" borderId="25" xfId="0" applyFont="1" applyBorder="1" applyAlignment="1">
      <alignment horizontal="left" vertical="top" wrapText="1"/>
    </xf>
    <xf numFmtId="0" fontId="21" fillId="0" borderId="26" xfId="0" applyFont="1" applyBorder="1" applyAlignment="1">
      <alignment horizontal="left" vertical="top" wrapText="1"/>
    </xf>
    <xf numFmtId="0" fontId="65" fillId="17" borderId="0" xfId="0" applyFont="1" applyFill="1" applyAlignment="1">
      <alignment horizontal="left"/>
    </xf>
    <xf numFmtId="0" fontId="20" fillId="17" borderId="0" xfId="0" applyFont="1" applyFill="1" applyAlignment="1">
      <alignment horizontal="right"/>
    </xf>
    <xf numFmtId="0" fontId="20" fillId="17" borderId="0" xfId="0" applyFont="1" applyFill="1" applyAlignment="1">
      <alignment horizontal="left"/>
    </xf>
    <xf numFmtId="0" fontId="20" fillId="0" borderId="0" xfId="0" applyFont="1" applyAlignment="1">
      <alignment horizontal="left" vertical="center"/>
    </xf>
    <xf numFmtId="0" fontId="64" fillId="36" borderId="23" xfId="0" applyFont="1" applyFill="1" applyBorder="1" applyAlignment="1">
      <alignment horizontal="center" vertical="center" wrapText="1"/>
    </xf>
    <xf numFmtId="0" fontId="64" fillId="36" borderId="6" xfId="0" applyFont="1" applyFill="1" applyBorder="1" applyAlignment="1">
      <alignment horizontal="center" vertical="center" wrapText="1"/>
    </xf>
    <xf numFmtId="0" fontId="64" fillId="36" borderId="7" xfId="0" applyFont="1" applyFill="1" applyBorder="1" applyAlignment="1">
      <alignment horizontal="center" vertical="center"/>
    </xf>
    <xf numFmtId="0" fontId="64" fillId="36" borderId="22" xfId="0" applyFont="1" applyFill="1" applyBorder="1" applyAlignment="1">
      <alignment horizontal="center" vertical="center" wrapText="1"/>
    </xf>
    <xf numFmtId="0" fontId="64" fillId="36" borderId="8" xfId="0" applyFont="1" applyFill="1" applyBorder="1" applyAlignment="1">
      <alignment horizontal="center" vertical="center" wrapText="1"/>
    </xf>
    <xf numFmtId="0" fontId="64" fillId="36" borderId="9" xfId="0" applyFont="1" applyFill="1" applyBorder="1" applyAlignment="1">
      <alignment horizontal="center" vertical="center"/>
    </xf>
    <xf numFmtId="0" fontId="64" fillId="36" borderId="24" xfId="0" applyFont="1" applyFill="1" applyBorder="1" applyAlignment="1">
      <alignment horizontal="center" vertical="center" wrapText="1"/>
    </xf>
    <xf numFmtId="0" fontId="64" fillId="36" borderId="27" xfId="0" applyFont="1" applyFill="1" applyBorder="1" applyAlignment="1">
      <alignment horizontal="center" vertical="center" wrapText="1"/>
    </xf>
    <xf numFmtId="0" fontId="64" fillId="36" borderId="10" xfId="0" applyFont="1" applyFill="1" applyBorder="1" applyAlignment="1">
      <alignment horizontal="center" vertical="center"/>
    </xf>
    <xf numFmtId="0" fontId="20" fillId="38" borderId="3" xfId="0" applyFont="1" applyFill="1" applyBorder="1" applyAlignment="1">
      <alignment horizontal="center" vertical="center"/>
    </xf>
    <xf numFmtId="0" fontId="20" fillId="38" borderId="5" xfId="0" applyFont="1" applyFill="1" applyBorder="1" applyAlignment="1">
      <alignment horizontal="center" vertical="center"/>
    </xf>
    <xf numFmtId="0" fontId="20" fillId="38" borderId="2" xfId="0" applyFont="1" applyFill="1" applyBorder="1">
      <alignment vertical="center"/>
    </xf>
    <xf numFmtId="49" fontId="20" fillId="38" borderId="2" xfId="0" applyNumberFormat="1" applyFont="1" applyFill="1" applyBorder="1">
      <alignment vertical="center"/>
    </xf>
    <xf numFmtId="0" fontId="65" fillId="0" borderId="0" xfId="0" applyFont="1">
      <alignment vertical="center"/>
    </xf>
    <xf numFmtId="0" fontId="20" fillId="0" borderId="0" xfId="0" applyFont="1" applyAlignment="1">
      <alignment horizontal="left" vertical="center" wrapText="1"/>
    </xf>
    <xf numFmtId="0" fontId="65" fillId="24" borderId="2" xfId="123" applyFont="1" applyFill="1" applyBorder="1" applyAlignment="1">
      <alignment horizontal="center" vertical="center"/>
    </xf>
    <xf numFmtId="0" fontId="20" fillId="24" borderId="2" xfId="50" applyFont="1" applyFill="1" applyBorder="1" applyAlignment="1">
      <alignment horizontal="left" vertical="center" wrapText="1"/>
    </xf>
    <xf numFmtId="0" fontId="22" fillId="24" borderId="2" xfId="50" applyFont="1" applyFill="1" applyBorder="1" applyAlignment="1">
      <alignment horizontal="center" vertical="center"/>
    </xf>
    <xf numFmtId="0" fontId="19" fillId="24" borderId="2" xfId="50" applyFont="1" applyFill="1" applyBorder="1" applyAlignment="1">
      <alignment horizontal="center" vertical="center"/>
    </xf>
    <xf numFmtId="0" fontId="19" fillId="0" borderId="5" xfId="0" applyFont="1" applyBorder="1" applyAlignment="1">
      <alignment horizontal="center" vertical="center"/>
    </xf>
    <xf numFmtId="0" fontId="64" fillId="0" borderId="3" xfId="0" applyFont="1" applyBorder="1" applyAlignment="1">
      <alignment horizontal="center" vertical="center"/>
    </xf>
    <xf numFmtId="0" fontId="66" fillId="37" borderId="2" xfId="0" applyFont="1" applyFill="1" applyBorder="1" applyAlignment="1">
      <alignment horizontal="center" vertical="center"/>
    </xf>
    <xf numFmtId="0" fontId="7" fillId="6" borderId="28" xfId="111" applyFont="1" applyFill="1" applyBorder="1">
      <alignment vertical="center"/>
    </xf>
    <xf numFmtId="10" fontId="55" fillId="12" borderId="11" xfId="3" applyNumberFormat="1" applyFont="1" applyFill="1" applyBorder="1" applyAlignment="1">
      <alignment horizontal="center" vertical="center" wrapText="1"/>
    </xf>
    <xf numFmtId="10" fontId="26" fillId="12" borderId="11" xfId="3" applyNumberFormat="1" applyFont="1" applyFill="1" applyBorder="1" applyAlignment="1">
      <alignment horizontal="center" vertical="center" wrapText="1"/>
    </xf>
    <xf numFmtId="0" fontId="9" fillId="23" borderId="28" xfId="82" applyFont="1" applyFill="1" applyBorder="1">
      <alignment vertical="center"/>
    </xf>
    <xf numFmtId="182" fontId="55" fillId="12" borderId="11" xfId="0" applyNumberFormat="1" applyFont="1" applyFill="1" applyBorder="1" applyAlignment="1">
      <alignment horizontal="center" vertical="center" wrapText="1"/>
    </xf>
    <xf numFmtId="182" fontId="26" fillId="12" borderId="11" xfId="0" applyNumberFormat="1" applyFont="1" applyFill="1" applyBorder="1" applyAlignment="1">
      <alignment horizontal="center" vertical="center" wrapText="1"/>
    </xf>
    <xf numFmtId="0" fontId="9" fillId="23" borderId="5" xfId="82" applyFont="1" applyFill="1" applyBorder="1">
      <alignment vertical="center"/>
    </xf>
    <xf numFmtId="178" fontId="55" fillId="12" borderId="19" xfId="0" applyNumberFormat="1" applyFont="1" applyFill="1" applyBorder="1" applyAlignment="1">
      <alignment horizontal="center" vertical="center" wrapText="1"/>
    </xf>
    <xf numFmtId="178" fontId="26" fillId="12" borderId="11" xfId="0" applyNumberFormat="1" applyFont="1" applyFill="1" applyBorder="1" applyAlignment="1">
      <alignment horizontal="center" vertical="center" wrapText="1"/>
    </xf>
    <xf numFmtId="178" fontId="55" fillId="12" borderId="11" xfId="0" applyNumberFormat="1" applyFont="1" applyFill="1" applyBorder="1" applyAlignment="1">
      <alignment horizontal="center" vertical="center" wrapText="1"/>
    </xf>
    <xf numFmtId="0" fontId="8" fillId="6" borderId="5" xfId="82" applyFont="1" applyFill="1" applyBorder="1">
      <alignment vertical="center"/>
    </xf>
    <xf numFmtId="0" fontId="1" fillId="23" borderId="5" xfId="82" applyFont="1" applyFill="1" applyBorder="1">
      <alignment vertical="center"/>
    </xf>
    <xf numFmtId="14" fontId="20" fillId="0" borderId="0" xfId="0" applyNumberFormat="1" applyFont="1" applyAlignment="1">
      <alignment horizontal="center" vertical="top" wrapText="1"/>
    </xf>
    <xf numFmtId="0" fontId="67" fillId="0" borderId="0" xfId="0" applyFont="1" applyAlignment="1"/>
    <xf numFmtId="0" fontId="21" fillId="0" borderId="0" xfId="0" applyFont="1" applyAlignment="1"/>
    <xf numFmtId="179" fontId="22" fillId="17" borderId="2" xfId="3" applyNumberFormat="1" applyFont="1" applyFill="1" applyBorder="1" applyAlignment="1">
      <alignment horizontal="left"/>
    </xf>
    <xf numFmtId="10" fontId="22" fillId="17" borderId="2" xfId="3" applyNumberFormat="1" applyFont="1" applyFill="1" applyBorder="1" applyAlignment="1">
      <alignment horizontal="left"/>
    </xf>
    <xf numFmtId="10" fontId="21" fillId="0" borderId="0" xfId="0" applyNumberFormat="1" applyFont="1" applyAlignment="1"/>
    <xf numFmtId="10" fontId="22" fillId="17" borderId="0" xfId="3" applyNumberFormat="1" applyFont="1" applyFill="1" applyBorder="1" applyAlignment="1">
      <alignment horizontal="left"/>
    </xf>
    <xf numFmtId="0" fontId="21" fillId="0" borderId="29" xfId="0" applyFont="1" applyBorder="1" applyAlignment="1">
      <alignment horizontal="left" vertical="top" wrapText="1"/>
    </xf>
    <xf numFmtId="0" fontId="21" fillId="0" borderId="30" xfId="0" applyFont="1" applyBorder="1" applyAlignment="1">
      <alignment horizontal="left" vertical="top" wrapText="1"/>
    </xf>
    <xf numFmtId="0" fontId="20" fillId="17" borderId="0" xfId="0" applyFont="1" applyFill="1" applyAlignment="1">
      <alignment horizontal="center"/>
    </xf>
    <xf numFmtId="0" fontId="64" fillId="36" borderId="24" xfId="0" applyFont="1" applyFill="1" applyBorder="1" applyAlignment="1">
      <alignment horizontal="center" vertical="center"/>
    </xf>
    <xf numFmtId="0" fontId="64" fillId="36" borderId="1" xfId="0" applyFont="1" applyFill="1" applyBorder="1" applyAlignment="1">
      <alignment horizontal="center" vertical="center"/>
    </xf>
    <xf numFmtId="0" fontId="64" fillId="36" borderId="2" xfId="0" applyFont="1" applyFill="1" applyBorder="1" applyAlignment="1">
      <alignment horizontal="center" vertical="center"/>
    </xf>
    <xf numFmtId="179" fontId="20" fillId="17" borderId="2" xfId="0" applyNumberFormat="1" applyFont="1" applyFill="1" applyBorder="1" applyAlignment="1">
      <alignment horizontal="center" vertical="center"/>
    </xf>
    <xf numFmtId="179" fontId="68" fillId="17" borderId="2" xfId="0" applyNumberFormat="1" applyFont="1" applyFill="1" applyBorder="1" applyAlignment="1">
      <alignment horizontal="center" vertical="center"/>
    </xf>
    <xf numFmtId="0" fontId="19" fillId="39" borderId="2" xfId="0" applyFont="1" applyFill="1" applyBorder="1">
      <alignment vertical="center"/>
    </xf>
    <xf numFmtId="0" fontId="19" fillId="39" borderId="2" xfId="0" applyFont="1" applyFill="1" applyBorder="1" applyAlignment="1">
      <alignment horizontal="center" vertical="center"/>
    </xf>
    <xf numFmtId="182" fontId="10" fillId="0" borderId="2" xfId="3" applyNumberFormat="1" applyFont="1" applyFill="1" applyBorder="1" applyAlignment="1" applyProtection="1">
      <alignment horizontal="center" vertical="center"/>
    </xf>
    <xf numFmtId="179" fontId="19" fillId="0" borderId="2" xfId="0" applyNumberFormat="1" applyFont="1" applyBorder="1" applyAlignment="1">
      <alignment horizontal="center" vertical="center"/>
    </xf>
    <xf numFmtId="179" fontId="30" fillId="12" borderId="2" xfId="0" applyNumberFormat="1" applyFont="1" applyFill="1" applyBorder="1" applyAlignment="1">
      <alignment horizontal="center" vertical="center"/>
    </xf>
    <xf numFmtId="179" fontId="68" fillId="13" borderId="2" xfId="0" applyNumberFormat="1" applyFont="1" applyFill="1" applyBorder="1" applyAlignment="1">
      <alignment horizontal="center" vertical="center"/>
    </xf>
    <xf numFmtId="0" fontId="65" fillId="24" borderId="2" xfId="123" applyFont="1" applyFill="1" applyBorder="1" applyAlignment="1">
      <alignment horizontal="center" vertical="center" wrapText="1"/>
    </xf>
    <xf numFmtId="186" fontId="22" fillId="19" borderId="2" xfId="123" applyNumberFormat="1" applyFont="1" applyFill="1" applyBorder="1" applyAlignment="1">
      <alignment horizontal="center" vertical="center" wrapText="1"/>
    </xf>
    <xf numFmtId="186" fontId="22" fillId="19" borderId="3" xfId="123" applyNumberFormat="1" applyFont="1" applyFill="1" applyBorder="1" applyAlignment="1">
      <alignment horizontal="center" vertical="center"/>
    </xf>
    <xf numFmtId="186" fontId="20" fillId="19" borderId="2" xfId="123" applyNumberFormat="1" applyFont="1" applyFill="1" applyBorder="1" applyAlignment="1">
      <alignment horizontal="center" vertical="center" wrapText="1"/>
    </xf>
    <xf numFmtId="186" fontId="20" fillId="19" borderId="3" xfId="123" applyNumberFormat="1" applyFont="1" applyFill="1" applyBorder="1" applyAlignment="1">
      <alignment horizontal="center" vertical="center"/>
    </xf>
    <xf numFmtId="186" fontId="20" fillId="19" borderId="3" xfId="123" applyNumberFormat="1" applyFont="1" applyFill="1" applyBorder="1" applyAlignment="1">
      <alignment horizontal="center" vertical="center" wrapText="1"/>
    </xf>
    <xf numFmtId="186" fontId="20" fillId="19" borderId="4" xfId="123" applyNumberFormat="1" applyFont="1" applyFill="1" applyBorder="1" applyAlignment="1">
      <alignment horizontal="center" vertical="center" wrapText="1"/>
    </xf>
    <xf numFmtId="186" fontId="20" fillId="19" borderId="5" xfId="123" applyNumberFormat="1" applyFont="1" applyFill="1" applyBorder="1" applyAlignment="1">
      <alignment horizontal="center" vertical="center" wrapText="1"/>
    </xf>
    <xf numFmtId="0" fontId="20" fillId="36" borderId="2" xfId="0" applyFont="1" applyFill="1" applyBorder="1" applyAlignment="1">
      <alignment horizontal="center" vertical="center"/>
    </xf>
    <xf numFmtId="0" fontId="69" fillId="0" borderId="2" xfId="0" applyFont="1" applyBorder="1" applyAlignment="1">
      <alignment horizontal="center" vertical="center"/>
    </xf>
    <xf numFmtId="187" fontId="69" fillId="0" borderId="2" xfId="0" applyNumberFormat="1" applyFont="1" applyBorder="1" applyAlignment="1">
      <alignment horizontal="center" vertical="center"/>
    </xf>
    <xf numFmtId="0" fontId="64" fillId="37" borderId="3" xfId="0" applyFont="1" applyFill="1" applyBorder="1" applyAlignment="1">
      <alignment horizontal="center" vertical="center"/>
    </xf>
    <xf numFmtId="0" fontId="64" fillId="37" borderId="5" xfId="0" applyFont="1" applyFill="1" applyBorder="1" applyAlignment="1">
      <alignment horizontal="center" vertical="center"/>
    </xf>
    <xf numFmtId="0" fontId="64" fillId="37" borderId="4" xfId="0" applyFont="1" applyFill="1" applyBorder="1" applyAlignment="1">
      <alignment horizontal="center" vertical="center"/>
    </xf>
    <xf numFmtId="0" fontId="64" fillId="0" borderId="2" xfId="0" applyFont="1" applyBorder="1" applyAlignment="1">
      <alignment horizontal="center" vertical="center"/>
    </xf>
    <xf numFmtId="0" fontId="20" fillId="19" borderId="0" xfId="0" applyFont="1" applyFill="1">
      <alignment vertical="center"/>
    </xf>
    <xf numFmtId="0" fontId="20" fillId="0" borderId="0" xfId="0" applyFont="1" applyAlignment="1">
      <alignment horizontal="center"/>
    </xf>
    <xf numFmtId="188" fontId="69" fillId="17" borderId="0" xfId="0" applyNumberFormat="1" applyFont="1" applyFill="1" applyAlignment="1">
      <alignment horizontal="left"/>
    </xf>
    <xf numFmtId="0" fontId="21" fillId="0" borderId="31" xfId="0" applyFont="1" applyBorder="1" applyAlignment="1">
      <alignment horizontal="left" vertical="top" wrapText="1"/>
    </xf>
    <xf numFmtId="0" fontId="21" fillId="0" borderId="0" xfId="0" applyFont="1" applyAlignment="1">
      <alignment horizontal="left" vertical="top" wrapText="1"/>
    </xf>
    <xf numFmtId="0" fontId="20" fillId="40" borderId="0" xfId="0" applyFont="1" applyFill="1" applyAlignment="1"/>
    <xf numFmtId="0" fontId="21" fillId="0" borderId="32" xfId="0" applyFont="1" applyBorder="1" applyAlignment="1">
      <alignment horizontal="left" vertical="top" wrapText="1"/>
    </xf>
    <xf numFmtId="0" fontId="64" fillId="36" borderId="27" xfId="0" applyFont="1" applyFill="1" applyBorder="1" applyAlignment="1">
      <alignment horizontal="center" vertical="center"/>
    </xf>
    <xf numFmtId="0" fontId="20" fillId="36" borderId="7" xfId="0" applyFont="1" applyFill="1" applyBorder="1" applyAlignment="1">
      <alignment horizontal="center" vertical="center" wrapText="1"/>
    </xf>
    <xf numFmtId="0" fontId="20" fillId="36" borderId="10" xfId="0" applyFont="1" applyFill="1" applyBorder="1" applyAlignment="1">
      <alignment horizontal="center" vertical="center" wrapText="1"/>
    </xf>
    <xf numFmtId="10" fontId="68" fillId="13" borderId="2" xfId="0" applyNumberFormat="1" applyFont="1" applyFill="1" applyBorder="1" applyAlignment="1">
      <alignment horizontal="center" vertical="center"/>
    </xf>
    <xf numFmtId="0" fontId="70" fillId="39" borderId="3" xfId="0" applyFont="1" applyFill="1" applyBorder="1">
      <alignment vertical="center"/>
    </xf>
    <xf numFmtId="0" fontId="70" fillId="39" borderId="2" xfId="0" applyFont="1" applyFill="1" applyBorder="1">
      <alignment vertical="center"/>
    </xf>
    <xf numFmtId="0" fontId="64" fillId="39" borderId="2" xfId="0" applyFont="1" applyFill="1" applyBorder="1">
      <alignment vertical="center"/>
    </xf>
    <xf numFmtId="179" fontId="68" fillId="0" borderId="2" xfId="0" applyNumberFormat="1" applyFont="1" applyBorder="1" applyAlignment="1">
      <alignment horizontal="center" vertical="center"/>
    </xf>
    <xf numFmtId="182" fontId="10" fillId="13" borderId="2" xfId="3" applyNumberFormat="1" applyFont="1" applyFill="1" applyBorder="1" applyAlignment="1" applyProtection="1">
      <alignment horizontal="center" vertical="center"/>
    </xf>
    <xf numFmtId="186" fontId="22" fillId="19" borderId="5" xfId="123" applyNumberFormat="1" applyFont="1" applyFill="1" applyBorder="1" applyAlignment="1">
      <alignment horizontal="center" vertical="center"/>
    </xf>
    <xf numFmtId="186" fontId="20" fillId="19" borderId="5" xfId="123" applyNumberFormat="1" applyFont="1" applyFill="1" applyBorder="1" applyAlignment="1">
      <alignment horizontal="center" vertical="center"/>
    </xf>
    <xf numFmtId="0" fontId="20" fillId="36" borderId="24" xfId="0" applyFont="1" applyFill="1" applyBorder="1" applyAlignment="1">
      <alignment horizontal="center" vertical="center"/>
    </xf>
    <xf numFmtId="0" fontId="20" fillId="36" borderId="1" xfId="0" applyFont="1" applyFill="1" applyBorder="1" applyAlignment="1">
      <alignment horizontal="center" vertical="center"/>
    </xf>
    <xf numFmtId="0" fontId="20" fillId="36" borderId="23" xfId="0" applyFont="1" applyFill="1" applyBorder="1" applyAlignment="1">
      <alignment horizontal="center" vertical="center" wrapText="1"/>
    </xf>
    <xf numFmtId="0" fontId="20" fillId="36" borderId="2" xfId="0" applyFont="1" applyFill="1" applyBorder="1" applyAlignment="1">
      <alignment horizontal="center" vertical="center" wrapText="1"/>
    </xf>
    <xf numFmtId="0" fontId="20" fillId="36" borderId="24" xfId="0" applyFont="1" applyFill="1" applyBorder="1" applyAlignment="1">
      <alignment horizontal="center" vertical="center" wrapText="1"/>
    </xf>
    <xf numFmtId="183" fontId="68" fillId="13" borderId="2" xfId="3" applyNumberFormat="1" applyFont="1" applyFill="1" applyBorder="1" applyAlignment="1">
      <alignment horizontal="center" vertical="center"/>
    </xf>
    <xf numFmtId="0" fontId="70" fillId="39" borderId="3" xfId="0" applyFont="1" applyFill="1" applyBorder="1" applyAlignment="1">
      <alignment horizontal="center" vertical="center"/>
    </xf>
    <xf numFmtId="0" fontId="70" fillId="39" borderId="2" xfId="0" applyFont="1" applyFill="1" applyBorder="1" applyAlignment="1">
      <alignment horizontal="center" vertical="center"/>
    </xf>
    <xf numFmtId="0" fontId="19" fillId="39" borderId="3" xfId="0" applyFont="1" applyFill="1" applyBorder="1">
      <alignment vertical="center"/>
    </xf>
    <xf numFmtId="181" fontId="68" fillId="13" borderId="2" xfId="3" applyNumberFormat="1" applyFont="1" applyFill="1" applyBorder="1" applyAlignment="1">
      <alignment horizontal="center" vertical="center"/>
    </xf>
    <xf numFmtId="0" fontId="71" fillId="36" borderId="33" xfId="123" applyFont="1" applyFill="1" applyBorder="1" applyAlignment="1">
      <alignment horizontal="center" vertical="center"/>
    </xf>
    <xf numFmtId="0" fontId="71" fillId="36" borderId="34" xfId="123" applyFont="1" applyFill="1" applyBorder="1" applyAlignment="1">
      <alignment horizontal="center" vertical="center"/>
    </xf>
    <xf numFmtId="0" fontId="71" fillId="36" borderId="35" xfId="123" applyFont="1" applyFill="1" applyBorder="1" applyAlignment="1">
      <alignment horizontal="center" vertical="center"/>
    </xf>
    <xf numFmtId="0" fontId="71" fillId="24" borderId="2" xfId="123" applyFont="1" applyFill="1" applyBorder="1" applyAlignment="1">
      <alignment horizontal="center" vertical="center" wrapText="1"/>
    </xf>
    <xf numFmtId="0" fontId="72" fillId="0" borderId="3" xfId="123" applyFont="1" applyBorder="1" applyAlignment="1">
      <alignment horizontal="center" vertical="center"/>
    </xf>
    <xf numFmtId="0" fontId="72" fillId="0" borderId="5" xfId="123" applyFont="1" applyBorder="1" applyAlignment="1">
      <alignment horizontal="center" vertical="center"/>
    </xf>
    <xf numFmtId="0" fontId="72" fillId="0" borderId="3" xfId="123" applyFont="1" applyBorder="1" applyAlignment="1">
      <alignment horizontal="center" vertical="center" wrapText="1"/>
    </xf>
    <xf numFmtId="0" fontId="72" fillId="0" borderId="5" xfId="123" applyFont="1" applyBorder="1" applyAlignment="1">
      <alignment horizontal="center" vertical="center" wrapText="1"/>
    </xf>
    <xf numFmtId="186" fontId="22" fillId="19" borderId="3" xfId="123" applyNumberFormat="1" applyFont="1" applyFill="1" applyBorder="1" applyAlignment="1">
      <alignment horizontal="center" vertical="center" wrapText="1"/>
    </xf>
    <xf numFmtId="186" fontId="22" fillId="19" borderId="4" xfId="123" applyNumberFormat="1" applyFont="1" applyFill="1" applyBorder="1" applyAlignment="1">
      <alignment horizontal="center" vertical="center" wrapText="1"/>
    </xf>
    <xf numFmtId="186" fontId="22" fillId="19" borderId="5" xfId="123" applyNumberFormat="1" applyFont="1" applyFill="1" applyBorder="1" applyAlignment="1">
      <alignment horizontal="center" vertical="center" wrapText="1"/>
    </xf>
    <xf numFmtId="0" fontId="71" fillId="36" borderId="36" xfId="123" applyFont="1" applyFill="1" applyBorder="1" applyAlignment="1">
      <alignment vertical="center" wrapText="1"/>
    </xf>
    <xf numFmtId="0" fontId="71" fillId="36" borderId="34" xfId="123" applyFont="1" applyFill="1" applyBorder="1" applyAlignment="1">
      <alignment horizontal="center" vertical="center" wrapText="1"/>
    </xf>
    <xf numFmtId="0" fontId="71" fillId="36" borderId="37" xfId="123" applyFont="1" applyFill="1" applyBorder="1" applyAlignment="1">
      <alignment horizontal="center" vertical="center" wrapText="1"/>
    </xf>
    <xf numFmtId="0" fontId="72" fillId="0" borderId="2" xfId="123" applyFont="1" applyBorder="1" applyAlignment="1">
      <alignment vertical="center" wrapText="1"/>
    </xf>
    <xf numFmtId="0" fontId="72" fillId="0" borderId="23" xfId="123" applyFont="1" applyBorder="1" applyAlignment="1">
      <alignment horizontal="center" vertical="center" wrapText="1"/>
    </xf>
    <xf numFmtId="0" fontId="72" fillId="0" borderId="13" xfId="123" applyFont="1" applyBorder="1" applyAlignment="1">
      <alignment horizontal="center" vertical="center" wrapText="1"/>
    </xf>
    <xf numFmtId="0" fontId="20" fillId="0" borderId="2" xfId="0" applyFont="1" applyBorder="1">
      <alignment vertical="center"/>
    </xf>
    <xf numFmtId="0" fontId="72" fillId="0" borderId="2" xfId="123" applyFont="1" applyBorder="1" applyAlignment="1">
      <alignment horizontal="left" vertical="center" wrapText="1"/>
    </xf>
    <xf numFmtId="0" fontId="72" fillId="0" borderId="0" xfId="123" applyFont="1" applyAlignment="1">
      <alignment vertical="center" wrapText="1"/>
    </xf>
    <xf numFmtId="0" fontId="71" fillId="36" borderId="35" xfId="123" applyFont="1" applyFill="1" applyBorder="1" applyAlignment="1">
      <alignment horizontal="center" vertical="center" wrapText="1"/>
    </xf>
    <xf numFmtId="0" fontId="72" fillId="0" borderId="6" xfId="123" applyFont="1" applyBorder="1" applyAlignment="1">
      <alignment horizontal="center" vertical="center" wrapText="1"/>
    </xf>
    <xf numFmtId="0" fontId="73" fillId="0" borderId="0" xfId="0" applyFont="1">
      <alignment vertical="center"/>
    </xf>
    <xf numFmtId="0" fontId="74" fillId="0" borderId="25" xfId="0" applyFont="1" applyBorder="1" applyAlignment="1">
      <alignment horizontal="left" vertical="top" wrapText="1"/>
    </xf>
    <xf numFmtId="181" fontId="55" fillId="12" borderId="11" xfId="3" applyNumberFormat="1" applyFont="1" applyFill="1" applyBorder="1" applyAlignment="1">
      <alignment horizontal="center" vertical="center" wrapText="1"/>
    </xf>
    <xf numFmtId="181" fontId="26" fillId="12" borderId="11" xfId="3" applyNumberFormat="1" applyFont="1" applyFill="1" applyBorder="1" applyAlignment="1">
      <alignment horizontal="center" vertical="center" wrapText="1"/>
    </xf>
    <xf numFmtId="181" fontId="22" fillId="17" borderId="2" xfId="3" applyNumberFormat="1" applyFont="1" applyFill="1" applyBorder="1" applyAlignment="1">
      <alignment horizontal="left"/>
    </xf>
    <xf numFmtId="0" fontId="9" fillId="0" borderId="0" xfId="49" applyFont="1" applyAlignment="1">
      <alignment vertical="center"/>
    </xf>
    <xf numFmtId="0" fontId="75" fillId="0" borderId="0" xfId="49" applyFont="1" applyAlignment="1">
      <alignment vertical="center"/>
    </xf>
    <xf numFmtId="0" fontId="9" fillId="0" borderId="1" xfId="49" applyFont="1" applyBorder="1" applyAlignment="1">
      <alignment horizontal="left" vertical="center"/>
    </xf>
    <xf numFmtId="0" fontId="9" fillId="2" borderId="2" xfId="49" applyFont="1" applyFill="1" applyBorder="1" applyAlignment="1">
      <alignment horizontal="center" vertical="center"/>
    </xf>
    <xf numFmtId="0" fontId="9" fillId="0" borderId="2" xfId="49" applyFont="1" applyBorder="1" applyAlignment="1">
      <alignment horizontal="center" vertical="center"/>
    </xf>
    <xf numFmtId="10" fontId="9" fillId="41" borderId="2" xfId="49" applyNumberFormat="1" applyFont="1" applyFill="1" applyBorder="1" applyAlignment="1">
      <alignment vertical="center"/>
    </xf>
    <xf numFmtId="0" fontId="9" fillId="0" borderId="2" xfId="49" applyFont="1" applyBorder="1" applyAlignment="1">
      <alignment vertical="center"/>
    </xf>
    <xf numFmtId="0" fontId="7" fillId="0" borderId="0" xfId="49" applyFont="1" applyAlignment="1">
      <alignment horizontal="center" vertical="center"/>
    </xf>
    <xf numFmtId="0" fontId="75" fillId="0" borderId="0" xfId="127" applyFont="1">
      <alignment vertical="center"/>
    </xf>
    <xf numFmtId="0" fontId="75" fillId="0" borderId="0" xfId="128" applyFont="1">
      <alignment vertical="center"/>
    </xf>
    <xf numFmtId="0" fontId="76" fillId="0" borderId="38" xfId="127" applyFont="1" applyBorder="1" applyAlignment="1">
      <alignment horizontal="center" vertical="center" wrapText="1"/>
    </xf>
    <xf numFmtId="0" fontId="76" fillId="0" borderId="39" xfId="127" applyFont="1" applyBorder="1" applyAlignment="1">
      <alignment horizontal="center" vertical="center" wrapText="1"/>
    </xf>
    <xf numFmtId="0" fontId="75" fillId="0" borderId="40" xfId="127" applyFont="1" applyBorder="1" applyAlignment="1" applyProtection="1">
      <alignment horizontal="center" vertical="center" wrapText="1"/>
      <protection locked="0"/>
    </xf>
    <xf numFmtId="0" fontId="75" fillId="0" borderId="41" xfId="127" applyFont="1" applyBorder="1" applyAlignment="1" applyProtection="1">
      <alignment horizontal="center" vertical="center" wrapText="1"/>
      <protection locked="0"/>
    </xf>
    <xf numFmtId="0" fontId="77" fillId="0" borderId="42" xfId="127" applyFont="1" applyBorder="1" applyAlignment="1">
      <alignment horizontal="center" vertical="top" wrapText="1"/>
    </xf>
    <xf numFmtId="0" fontId="77" fillId="0" borderId="0" xfId="127" applyFont="1" applyAlignment="1">
      <alignment horizontal="center" vertical="top" wrapText="1"/>
    </xf>
    <xf numFmtId="0" fontId="78" fillId="0" borderId="42" xfId="127" applyFont="1" applyBorder="1" applyAlignment="1">
      <alignment horizontal="center" vertical="center" wrapText="1"/>
    </xf>
    <xf numFmtId="0" fontId="79" fillId="0" borderId="0" xfId="127" applyFont="1" applyAlignment="1">
      <alignment horizontal="center" vertical="center" wrapText="1"/>
    </xf>
    <xf numFmtId="0" fontId="79" fillId="0" borderId="42" xfId="127" applyFont="1" applyBorder="1" applyAlignment="1">
      <alignment horizontal="center" vertical="center" wrapText="1"/>
    </xf>
    <xf numFmtId="0" fontId="80" fillId="0" borderId="42" xfId="127" applyFont="1" applyBorder="1" applyAlignment="1" applyProtection="1">
      <alignment horizontal="center" vertical="top" wrapText="1"/>
      <protection locked="0"/>
    </xf>
    <xf numFmtId="0" fontId="80" fillId="0" borderId="0" xfId="127" applyFont="1" applyAlignment="1" applyProtection="1">
      <alignment horizontal="center" vertical="top" wrapText="1"/>
      <protection locked="0"/>
    </xf>
    <xf numFmtId="0" fontId="80" fillId="0" borderId="42" xfId="127" applyFont="1" applyBorder="1" applyAlignment="1">
      <alignment horizontal="center" vertical="top" wrapText="1"/>
    </xf>
    <xf numFmtId="0" fontId="80" fillId="0" borderId="0" xfId="127" applyFont="1" applyAlignment="1">
      <alignment horizontal="center" vertical="top" wrapText="1"/>
    </xf>
    <xf numFmtId="0" fontId="75" fillId="0" borderId="42" xfId="127" applyFont="1" applyBorder="1" applyAlignment="1">
      <alignment horizontal="center" vertical="top" wrapText="1"/>
    </xf>
    <xf numFmtId="0" fontId="75" fillId="0" borderId="0" xfId="127" applyFont="1" applyAlignment="1">
      <alignment horizontal="center" vertical="top" wrapText="1"/>
    </xf>
    <xf numFmtId="0" fontId="75" fillId="0" borderId="43" xfId="127" applyFont="1" applyBorder="1" applyAlignment="1" applyProtection="1">
      <alignment horizontal="center" vertical="center" wrapText="1"/>
      <protection locked="0"/>
    </xf>
    <xf numFmtId="0" fontId="75" fillId="0" borderId="44" xfId="127" applyFont="1" applyBorder="1" applyAlignment="1" applyProtection="1">
      <alignment horizontal="center" vertical="center" wrapText="1"/>
      <protection locked="0"/>
    </xf>
    <xf numFmtId="0" fontId="75" fillId="0" borderId="45" xfId="127" applyFont="1" applyBorder="1" applyAlignment="1" applyProtection="1">
      <alignment horizontal="center" vertical="center" wrapText="1"/>
      <protection locked="0"/>
    </xf>
    <xf numFmtId="189" fontId="75" fillId="0" borderId="46" xfId="127" applyNumberFormat="1" applyFont="1" applyBorder="1" applyAlignment="1" applyProtection="1">
      <alignment horizontal="center" vertical="center" wrapText="1"/>
      <protection locked="0"/>
    </xf>
    <xf numFmtId="0" fontId="75" fillId="0" borderId="46" xfId="127" applyFont="1" applyBorder="1" applyAlignment="1" applyProtection="1">
      <alignment horizontal="center" vertical="center" wrapText="1"/>
      <protection locked="0"/>
    </xf>
    <xf numFmtId="0" fontId="76" fillId="0" borderId="47" xfId="127" applyFont="1" applyBorder="1" applyAlignment="1">
      <alignment horizontal="center" vertical="center" wrapText="1"/>
    </xf>
    <xf numFmtId="0" fontId="75" fillId="0" borderId="48" xfId="127" applyFont="1" applyBorder="1" applyAlignment="1" applyProtection="1">
      <alignment horizontal="center" vertical="center" wrapText="1"/>
      <protection locked="0"/>
    </xf>
    <xf numFmtId="0" fontId="77" fillId="0" borderId="49" xfId="127" applyFont="1" applyBorder="1" applyAlignment="1">
      <alignment horizontal="center" vertical="top" wrapText="1"/>
    </xf>
    <xf numFmtId="0" fontId="79" fillId="0" borderId="49" xfId="127" applyFont="1" applyBorder="1" applyAlignment="1">
      <alignment horizontal="center" vertical="center" wrapText="1"/>
    </xf>
    <xf numFmtId="0" fontId="80" fillId="0" borderId="49" xfId="127" applyFont="1" applyBorder="1" applyAlignment="1" applyProtection="1">
      <alignment horizontal="center" vertical="top" wrapText="1"/>
      <protection locked="0"/>
    </xf>
    <xf numFmtId="0" fontId="80" fillId="0" borderId="49" xfId="127" applyFont="1" applyBorder="1" applyAlignment="1">
      <alignment horizontal="center" vertical="top" wrapText="1"/>
    </xf>
    <xf numFmtId="0" fontId="75" fillId="0" borderId="49" xfId="127" applyFont="1" applyBorder="1" applyAlignment="1">
      <alignment horizontal="center" vertical="top" wrapText="1"/>
    </xf>
    <xf numFmtId="0" fontId="75" fillId="0" borderId="50" xfId="127" applyFont="1" applyBorder="1" applyAlignment="1">
      <alignment horizontal="center" vertical="center"/>
    </xf>
    <xf numFmtId="0" fontId="0" fillId="0" borderId="0" xfId="0" quotePrefix="1">
      <alignment vertical="center"/>
    </xf>
  </cellXfs>
  <cellStyles count="132">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 name="Normal" xfId="49"/>
    <cellStyle name="Normal_JavaPrediction Model" xfId="50"/>
    <cellStyle name="百分比 10" xfId="51"/>
    <cellStyle name="百分比 10 2" xfId="52"/>
    <cellStyle name="百分比 10 3" xfId="53"/>
    <cellStyle name="百分比 11" xfId="54"/>
    <cellStyle name="百分比 11 2" xfId="55"/>
    <cellStyle name="百分比 11 3" xfId="56"/>
    <cellStyle name="百分比 12" xfId="57"/>
    <cellStyle name="百分比 12 2" xfId="58"/>
    <cellStyle name="百分比 12 3" xfId="59"/>
    <cellStyle name="百分比 2" xfId="60"/>
    <cellStyle name="百分比 2 2" xfId="61"/>
    <cellStyle name="百分比 2 2 2" xfId="62"/>
    <cellStyle name="百分比 2 2 3" xfId="63"/>
    <cellStyle name="百分比 2 3" xfId="64"/>
    <cellStyle name="百分比 3" xfId="65"/>
    <cellStyle name="百分比 3 2" xfId="66"/>
    <cellStyle name="百分比 4" xfId="67"/>
    <cellStyle name="百分比 4 2" xfId="68"/>
    <cellStyle name="百分比 4 3" xfId="69"/>
    <cellStyle name="百分比 5" xfId="70"/>
    <cellStyle name="百分比 6" xfId="71"/>
    <cellStyle name="百分比 6 2" xfId="72"/>
    <cellStyle name="百分比 6 3" xfId="73"/>
    <cellStyle name="百分比 7" xfId="74"/>
    <cellStyle name="百分比 8" xfId="75"/>
    <cellStyle name="百分比 8 2" xfId="76"/>
    <cellStyle name="百分比 8 3" xfId="77"/>
    <cellStyle name="百分比 9" xfId="78"/>
    <cellStyle name="百分比 9 2" xfId="79"/>
    <cellStyle name="百分比 9 3" xfId="80"/>
    <cellStyle name="標準_0300-0354（修正版） 2" xfId="81"/>
    <cellStyle name="常规 10" xfId="82"/>
    <cellStyle name="常规 11" xfId="83"/>
    <cellStyle name="常规 11 2" xfId="84"/>
    <cellStyle name="常规 11 3" xfId="85"/>
    <cellStyle name="常规 12" xfId="86"/>
    <cellStyle name="常规 12 2" xfId="87"/>
    <cellStyle name="常规 12 3" xfId="88"/>
    <cellStyle name="常规 13" xfId="89"/>
    <cellStyle name="常规 13 2" xfId="90"/>
    <cellStyle name="常规 13 3" xfId="91"/>
    <cellStyle name="常规 14" xfId="92"/>
    <cellStyle name="常规 14 2" xfId="93"/>
    <cellStyle name="常规 14 3" xfId="94"/>
    <cellStyle name="常规 15" xfId="95"/>
    <cellStyle name="常规 15 2" xfId="96"/>
    <cellStyle name="常规 15 3" xfId="97"/>
    <cellStyle name="常规 16" xfId="98"/>
    <cellStyle name="常规 16 2" xfId="99"/>
    <cellStyle name="常规 16 3" xfId="100"/>
    <cellStyle name="常规 17" xfId="101"/>
    <cellStyle name="常规 17 2" xfId="102"/>
    <cellStyle name="常规 17 3" xfId="103"/>
    <cellStyle name="常规 18" xfId="104"/>
    <cellStyle name="常规 18 2" xfId="105"/>
    <cellStyle name="常规 18 3" xfId="106"/>
    <cellStyle name="常规 19" xfId="107"/>
    <cellStyle name="常规 19 2" xfId="108"/>
    <cellStyle name="常规 19 3" xfId="109"/>
    <cellStyle name="常规 2" xfId="110"/>
    <cellStyle name="常规 2 2" xfId="111"/>
    <cellStyle name="常规 2 2 2" xfId="112"/>
    <cellStyle name="常规 2 3" xfId="113"/>
    <cellStyle name="常规 2 4" xfId="114"/>
    <cellStyle name="常规 20" xfId="115"/>
    <cellStyle name="常规 20 2" xfId="116"/>
    <cellStyle name="常规 20 3" xfId="117"/>
    <cellStyle name="常规 3" xfId="118"/>
    <cellStyle name="常规 3 2" xfId="119"/>
    <cellStyle name="常规 3 3" xfId="120"/>
    <cellStyle name="常规 4" xfId="121"/>
    <cellStyle name="常规 5" xfId="122"/>
    <cellStyle name="常规 6" xfId="123"/>
    <cellStyle name="常规 7" xfId="124"/>
    <cellStyle name="常规 8" xfId="125"/>
    <cellStyle name="常规 9" xfId="126"/>
    <cellStyle name="常规_Excel封面" xfId="127"/>
    <cellStyle name="常规_SUD-TPLA-PDP" xfId="128"/>
    <cellStyle name="超链接 2" xfId="129"/>
    <cellStyle name="超链接 3" xfId="130"/>
    <cellStyle name="千位分隔 2" xfId="131"/>
  </cellStyles>
  <dxfs count="3">
    <dxf>
      <fill>
        <patternFill patternType="solid">
          <bgColor theme="5" tint="0.599902340769677"/>
        </patternFill>
      </fill>
    </dxf>
    <dxf>
      <fill>
        <patternFill patternType="solid">
          <bgColor rgb="FF92D050"/>
        </patternFill>
      </fill>
    </dxf>
    <dxf>
      <font>
        <color theme="0"/>
      </font>
      <fill>
        <patternFill patternType="solid">
          <bgColor rgb="FFFF0000"/>
        </patternFill>
      </fill>
    </dxf>
  </dxfs>
  <tableStyles count="0" defaultTableStyle="TableStyleMedium9" defaultPivotStyle="PivotStyleLight16"/>
  <colors>
    <mruColors>
      <color rgb="00FFFEA3"/>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1" Type="http://schemas.openxmlformats.org/officeDocument/2006/relationships/sharedStrings" Target="sharedStrings.xml"/><Relationship Id="rId20" Type="http://schemas.openxmlformats.org/officeDocument/2006/relationships/styles" Target="styles.xml"/><Relationship Id="rId2" Type="http://schemas.openxmlformats.org/officeDocument/2006/relationships/worksheet" Target="worksheets/sheet2.xml"/><Relationship Id="rId19" Type="http://schemas.openxmlformats.org/officeDocument/2006/relationships/theme" Target="theme/theme1.xml"/><Relationship Id="rId18" Type="http://schemas.openxmlformats.org/officeDocument/2006/relationships/externalLink" Target="externalLinks/externalLink7.xml"/><Relationship Id="rId17" Type="http://schemas.openxmlformats.org/officeDocument/2006/relationships/externalLink" Target="externalLinks/externalLink6.xml"/><Relationship Id="rId16" Type="http://schemas.openxmlformats.org/officeDocument/2006/relationships/externalLink" Target="externalLinks/externalLink5.xml"/><Relationship Id="rId15" Type="http://schemas.openxmlformats.org/officeDocument/2006/relationships/externalLink" Target="externalLinks/externalLink4.xml"/><Relationship Id="rId14" Type="http://schemas.openxmlformats.org/officeDocument/2006/relationships/externalLink" Target="externalLinks/externalLink3.xml"/><Relationship Id="rId13" Type="http://schemas.openxmlformats.org/officeDocument/2006/relationships/externalLink" Target="externalLinks/externalLink2.xml"/><Relationship Id="rId12" Type="http://schemas.openxmlformats.org/officeDocument/2006/relationships/externalLink" Target="externalLinks/externalLink1.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6.png"/><Relationship Id="rId2" Type="http://schemas.openxmlformats.org/officeDocument/2006/relationships/image" Target="../media/image5.png"/><Relationship Id="rId1" Type="http://schemas.openxmlformats.org/officeDocument/2006/relationships/image" Target="../media/image4.png"/></Relationships>
</file>

<file path=xl/drawings/_rels/drawing4.xml.rels><?xml version="1.0" encoding="UTF-8" standalone="yes"?>
<Relationships xmlns="http://schemas.openxmlformats.org/package/2006/relationships"><Relationship Id="rId9" Type="http://schemas.openxmlformats.org/officeDocument/2006/relationships/image" Target="../media/image15.png"/><Relationship Id="rId8" Type="http://schemas.openxmlformats.org/officeDocument/2006/relationships/image" Target="../media/image14.png"/><Relationship Id="rId7" Type="http://schemas.openxmlformats.org/officeDocument/2006/relationships/image" Target="../media/image13.png"/><Relationship Id="rId6" Type="http://schemas.openxmlformats.org/officeDocument/2006/relationships/image" Target="../media/image12.png"/><Relationship Id="rId5" Type="http://schemas.openxmlformats.org/officeDocument/2006/relationships/image" Target="../media/image11.png"/><Relationship Id="rId4" Type="http://schemas.openxmlformats.org/officeDocument/2006/relationships/image" Target="../media/image10.png"/><Relationship Id="rId3" Type="http://schemas.openxmlformats.org/officeDocument/2006/relationships/image" Target="../media/image9.png"/><Relationship Id="rId21" Type="http://schemas.openxmlformats.org/officeDocument/2006/relationships/image" Target="../media/image27.png"/><Relationship Id="rId20" Type="http://schemas.openxmlformats.org/officeDocument/2006/relationships/image" Target="../media/image26.png"/><Relationship Id="rId2" Type="http://schemas.openxmlformats.org/officeDocument/2006/relationships/image" Target="../media/image8.png"/><Relationship Id="rId19" Type="http://schemas.openxmlformats.org/officeDocument/2006/relationships/image" Target="../media/image25.png"/><Relationship Id="rId18" Type="http://schemas.openxmlformats.org/officeDocument/2006/relationships/image" Target="../media/image24.png"/><Relationship Id="rId17" Type="http://schemas.openxmlformats.org/officeDocument/2006/relationships/image" Target="../media/image23.png"/><Relationship Id="rId16" Type="http://schemas.openxmlformats.org/officeDocument/2006/relationships/image" Target="../media/image22.png"/><Relationship Id="rId15" Type="http://schemas.openxmlformats.org/officeDocument/2006/relationships/image" Target="../media/image21.png"/><Relationship Id="rId14" Type="http://schemas.openxmlformats.org/officeDocument/2006/relationships/image" Target="../media/image20.png"/><Relationship Id="rId13" Type="http://schemas.openxmlformats.org/officeDocument/2006/relationships/image" Target="../media/image19.png"/><Relationship Id="rId12" Type="http://schemas.openxmlformats.org/officeDocument/2006/relationships/image" Target="../media/image18.png"/><Relationship Id="rId11" Type="http://schemas.openxmlformats.org/officeDocument/2006/relationships/image" Target="../media/image17.png"/><Relationship Id="rId10" Type="http://schemas.openxmlformats.org/officeDocument/2006/relationships/image" Target="../media/image16.png"/><Relationship Id="rId1" Type="http://schemas.openxmlformats.org/officeDocument/2006/relationships/image" Target="../media/image7.png"/></Relationships>
</file>

<file path=xl/drawings/_rels/drawing5.xml.rels><?xml version="1.0" encoding="UTF-8" standalone="yes"?>
<Relationships xmlns="http://schemas.openxmlformats.org/package/2006/relationships"><Relationship Id="rId6" Type="http://schemas.openxmlformats.org/officeDocument/2006/relationships/image" Target="../media/image33.png"/><Relationship Id="rId5" Type="http://schemas.openxmlformats.org/officeDocument/2006/relationships/image" Target="../media/image32.png"/><Relationship Id="rId4" Type="http://schemas.openxmlformats.org/officeDocument/2006/relationships/image" Target="../media/image31.png"/><Relationship Id="rId3" Type="http://schemas.openxmlformats.org/officeDocument/2006/relationships/image" Target="../media/image30.png"/><Relationship Id="rId2" Type="http://schemas.openxmlformats.org/officeDocument/2006/relationships/image" Target="../media/image29.png"/><Relationship Id="rId1" Type="http://schemas.openxmlformats.org/officeDocument/2006/relationships/image" Target="../media/image28.png"/></Relationships>
</file>

<file path=xl/drawings/_rels/drawing6.xml.rels><?xml version="1.0" encoding="UTF-8" standalone="yes"?>
<Relationships xmlns="http://schemas.openxmlformats.org/package/2006/relationships"><Relationship Id="rId6" Type="http://schemas.openxmlformats.org/officeDocument/2006/relationships/image" Target="../media/image39.png"/><Relationship Id="rId5" Type="http://schemas.openxmlformats.org/officeDocument/2006/relationships/image" Target="../media/image38.png"/><Relationship Id="rId4" Type="http://schemas.openxmlformats.org/officeDocument/2006/relationships/image" Target="../media/image37.png"/><Relationship Id="rId3" Type="http://schemas.openxmlformats.org/officeDocument/2006/relationships/image" Target="../media/image36.png"/><Relationship Id="rId2" Type="http://schemas.openxmlformats.org/officeDocument/2006/relationships/image" Target="../media/image35.png"/><Relationship Id="rId1" Type="http://schemas.openxmlformats.org/officeDocument/2006/relationships/image" Target="../media/image34.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3</xdr:col>
      <xdr:colOff>0</xdr:colOff>
      <xdr:row>8</xdr:row>
      <xdr:rowOff>0</xdr:rowOff>
    </xdr:from>
    <xdr:to>
      <xdr:col>3</xdr:col>
      <xdr:colOff>0</xdr:colOff>
      <xdr:row>21</xdr:row>
      <xdr:rowOff>0</xdr:rowOff>
    </xdr:to>
    <xdr:pic>
      <xdr:nvPicPr>
        <xdr:cNvPr id="2" name="Picture 2" descr="D:\信雅达logo.jpg"/>
        <xdr:cNvPicPr>
          <a:picLocks noChangeAspect="1" noChangeArrowheads="1"/>
        </xdr:cNvPicPr>
      </xdr:nvPicPr>
      <xdr:blipFill>
        <a:blip r:embed="rId1">
          <a:extLst>
            <a:ext uri="{28A0092B-C50C-407E-A947-70E740481C1C}">
              <a14:useLocalDpi xmlns:a14="http://schemas.microsoft.com/office/drawing/2010/main" val="0"/>
            </a:ext>
          </a:extLst>
        </a:blip>
        <a:stretch>
          <a:fillRect/>
        </a:stretch>
      </xdr:blipFill>
      <xdr:spPr>
        <a:xfrm>
          <a:off x="3747770" y="1727200"/>
          <a:ext cx="0" cy="2875280"/>
        </a:xfrm>
        <a:prstGeom prst="rect">
          <a:avLst/>
        </a:prstGeom>
        <a:noFill/>
        <a:ln>
          <a:noFill/>
        </a:ln>
        <a:extLst>
          <a:ext uri="{909E8E84-426E-40DD-AFC4-6F175D3DCCD1}">
            <a14:hiddenFill xmlns:a14="http://schemas.microsoft.com/office/drawing/2010/main">
              <a:solidFill>
                <a:srgbClr xmlns:mc="http://schemas.openxmlformats.org/markup-compatibility/2006" xmlns:a14="http://schemas.microsoft.com/office/drawing/2010/main" val="FFFFFF" mc:Ignorable="a14" a14:legacySpreadsheetColorIndex="65"/>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editAs="oneCell">
    <xdr:from>
      <xdr:col>1</xdr:col>
      <xdr:colOff>247650</xdr:colOff>
      <xdr:row>45</xdr:row>
      <xdr:rowOff>800100</xdr:rowOff>
    </xdr:from>
    <xdr:to>
      <xdr:col>9</xdr:col>
      <xdr:colOff>619570</xdr:colOff>
      <xdr:row>52</xdr:row>
      <xdr:rowOff>159148</xdr:rowOff>
    </xdr:to>
    <xdr:pic>
      <xdr:nvPicPr>
        <xdr:cNvPr id="3" name="图片 2"/>
        <xdr:cNvPicPr>
          <a:picLocks noChangeAspect="1"/>
        </xdr:cNvPicPr>
      </xdr:nvPicPr>
      <xdr:blipFill>
        <a:blip r:embed="rId1"/>
        <a:stretch>
          <a:fillRect/>
        </a:stretch>
      </xdr:blipFill>
      <xdr:spPr>
        <a:xfrm>
          <a:off x="421005" y="11307445"/>
          <a:ext cx="9022715" cy="3154680"/>
        </a:xfrm>
        <a:prstGeom prst="rect">
          <a:avLst/>
        </a:prstGeom>
      </xdr:spPr>
    </xdr:pic>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107674</xdr:colOff>
      <xdr:row>49</xdr:row>
      <xdr:rowOff>214642</xdr:rowOff>
    </xdr:from>
    <xdr:to>
      <xdr:col>4</xdr:col>
      <xdr:colOff>316799</xdr:colOff>
      <xdr:row>51</xdr:row>
      <xdr:rowOff>496955</xdr:rowOff>
    </xdr:to>
    <xdr:pic>
      <xdr:nvPicPr>
        <xdr:cNvPr id="3" name="图片 2"/>
        <xdr:cNvPicPr>
          <a:picLocks noChangeAspect="1"/>
        </xdr:cNvPicPr>
      </xdr:nvPicPr>
      <xdr:blipFill>
        <a:blip r:embed="rId1"/>
        <a:stretch>
          <a:fillRect/>
        </a:stretch>
      </xdr:blipFill>
      <xdr:spPr>
        <a:xfrm>
          <a:off x="107315" y="13272770"/>
          <a:ext cx="4361180" cy="3087370"/>
        </a:xfrm>
        <a:prstGeom prst="rect">
          <a:avLst/>
        </a:prstGeom>
      </xdr:spPr>
    </xdr:pic>
    <xdr:clientData/>
  </xdr:twoCellAnchor>
  <xdr:twoCellAnchor editAs="oneCell">
    <xdr:from>
      <xdr:col>9</xdr:col>
      <xdr:colOff>99393</xdr:colOff>
      <xdr:row>49</xdr:row>
      <xdr:rowOff>248480</xdr:rowOff>
    </xdr:from>
    <xdr:to>
      <xdr:col>16</xdr:col>
      <xdr:colOff>71775</xdr:colOff>
      <xdr:row>51</xdr:row>
      <xdr:rowOff>488674</xdr:rowOff>
    </xdr:to>
    <xdr:pic>
      <xdr:nvPicPr>
        <xdr:cNvPr id="4" name="图片 3"/>
        <xdr:cNvPicPr>
          <a:picLocks noChangeAspect="1"/>
        </xdr:cNvPicPr>
      </xdr:nvPicPr>
      <xdr:blipFill>
        <a:blip r:embed="rId2"/>
        <a:stretch>
          <a:fillRect/>
        </a:stretch>
      </xdr:blipFill>
      <xdr:spPr>
        <a:xfrm>
          <a:off x="8923655" y="13306425"/>
          <a:ext cx="4801870" cy="3045460"/>
        </a:xfrm>
        <a:prstGeom prst="rect">
          <a:avLst/>
        </a:prstGeom>
      </xdr:spPr>
    </xdr:pic>
    <xdr:clientData/>
  </xdr:twoCellAnchor>
  <xdr:twoCellAnchor editAs="oneCell">
    <xdr:from>
      <xdr:col>4</xdr:col>
      <xdr:colOff>372717</xdr:colOff>
      <xdr:row>49</xdr:row>
      <xdr:rowOff>240194</xdr:rowOff>
    </xdr:from>
    <xdr:to>
      <xdr:col>8</xdr:col>
      <xdr:colOff>1038949</xdr:colOff>
      <xdr:row>51</xdr:row>
      <xdr:rowOff>496956</xdr:rowOff>
    </xdr:to>
    <xdr:pic>
      <xdr:nvPicPr>
        <xdr:cNvPr id="5" name="图片 4"/>
        <xdr:cNvPicPr>
          <a:picLocks noChangeAspect="1"/>
        </xdr:cNvPicPr>
      </xdr:nvPicPr>
      <xdr:blipFill>
        <a:blip r:embed="rId3"/>
        <a:stretch>
          <a:fillRect/>
        </a:stretch>
      </xdr:blipFill>
      <xdr:spPr>
        <a:xfrm>
          <a:off x="4524375" y="13298170"/>
          <a:ext cx="4249420" cy="3061970"/>
        </a:xfrm>
        <a:prstGeom prst="rect">
          <a:avLst/>
        </a:prstGeom>
      </xdr:spPr>
    </xdr:pic>
    <xdr:clientData/>
  </xdr:twoCellAnchor>
</xdr:wsDr>
</file>

<file path=xl/drawings/drawing4.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215901</xdr:colOff>
      <xdr:row>60</xdr:row>
      <xdr:rowOff>30484</xdr:rowOff>
    </xdr:from>
    <xdr:to>
      <xdr:col>3</xdr:col>
      <xdr:colOff>0</xdr:colOff>
      <xdr:row>67</xdr:row>
      <xdr:rowOff>715433</xdr:rowOff>
    </xdr:to>
    <xdr:pic>
      <xdr:nvPicPr>
        <xdr:cNvPr id="4" name="图片 3"/>
        <xdr:cNvPicPr>
          <a:picLocks noChangeAspect="1"/>
        </xdr:cNvPicPr>
      </xdr:nvPicPr>
      <xdr:blipFill>
        <a:blip r:embed="rId1"/>
        <a:stretch>
          <a:fillRect/>
        </a:stretch>
      </xdr:blipFill>
      <xdr:spPr>
        <a:xfrm>
          <a:off x="215900" y="17851120"/>
          <a:ext cx="4398645" cy="3004820"/>
        </a:xfrm>
        <a:prstGeom prst="rect">
          <a:avLst/>
        </a:prstGeom>
      </xdr:spPr>
    </xdr:pic>
    <xdr:clientData/>
  </xdr:twoCellAnchor>
  <xdr:twoCellAnchor editAs="oneCell">
    <xdr:from>
      <xdr:col>2</xdr:col>
      <xdr:colOff>2472055</xdr:colOff>
      <xdr:row>59</xdr:row>
      <xdr:rowOff>205105</xdr:rowOff>
    </xdr:from>
    <xdr:to>
      <xdr:col>8</xdr:col>
      <xdr:colOff>413585</xdr:colOff>
      <xdr:row>67</xdr:row>
      <xdr:rowOff>796252</xdr:rowOff>
    </xdr:to>
    <xdr:pic>
      <xdr:nvPicPr>
        <xdr:cNvPr id="5" name="图片 4"/>
        <xdr:cNvPicPr>
          <a:picLocks noChangeAspect="1"/>
        </xdr:cNvPicPr>
      </xdr:nvPicPr>
      <xdr:blipFill>
        <a:blip r:embed="rId2"/>
        <a:stretch>
          <a:fillRect/>
        </a:stretch>
      </xdr:blipFill>
      <xdr:spPr>
        <a:xfrm>
          <a:off x="4614545" y="17797145"/>
          <a:ext cx="4598670" cy="3139440"/>
        </a:xfrm>
        <a:prstGeom prst="rect">
          <a:avLst/>
        </a:prstGeom>
      </xdr:spPr>
    </xdr:pic>
    <xdr:clientData/>
  </xdr:twoCellAnchor>
  <xdr:twoCellAnchor editAs="oneCell">
    <xdr:from>
      <xdr:col>21</xdr:col>
      <xdr:colOff>94615</xdr:colOff>
      <xdr:row>36</xdr:row>
      <xdr:rowOff>200025</xdr:rowOff>
    </xdr:from>
    <xdr:to>
      <xdr:col>25</xdr:col>
      <xdr:colOff>315249</xdr:colOff>
      <xdr:row>43</xdr:row>
      <xdr:rowOff>119297</xdr:rowOff>
    </xdr:to>
    <xdr:pic>
      <xdr:nvPicPr>
        <xdr:cNvPr id="6" name="图片 5"/>
        <xdr:cNvPicPr>
          <a:picLocks noChangeAspect="1"/>
        </xdr:cNvPicPr>
      </xdr:nvPicPr>
      <xdr:blipFill>
        <a:blip r:embed="rId3"/>
        <a:stretch>
          <a:fillRect/>
        </a:stretch>
      </xdr:blipFill>
      <xdr:spPr>
        <a:xfrm>
          <a:off x="21986875" y="11100435"/>
          <a:ext cx="3299460" cy="2381250"/>
        </a:xfrm>
        <a:prstGeom prst="rect">
          <a:avLst/>
        </a:prstGeom>
      </xdr:spPr>
    </xdr:pic>
    <xdr:clientData/>
  </xdr:twoCellAnchor>
  <xdr:twoCellAnchor editAs="oneCell">
    <xdr:from>
      <xdr:col>20</xdr:col>
      <xdr:colOff>788670</xdr:colOff>
      <xdr:row>44</xdr:row>
      <xdr:rowOff>155575</xdr:rowOff>
    </xdr:from>
    <xdr:to>
      <xdr:col>25</xdr:col>
      <xdr:colOff>251036</xdr:colOff>
      <xdr:row>54</xdr:row>
      <xdr:rowOff>7937</xdr:rowOff>
    </xdr:to>
    <xdr:pic>
      <xdr:nvPicPr>
        <xdr:cNvPr id="7" name="图片 6"/>
        <xdr:cNvPicPr>
          <a:picLocks noChangeAspect="1"/>
        </xdr:cNvPicPr>
      </xdr:nvPicPr>
      <xdr:blipFill>
        <a:blip r:embed="rId4"/>
        <a:stretch>
          <a:fillRect/>
        </a:stretch>
      </xdr:blipFill>
      <xdr:spPr>
        <a:xfrm>
          <a:off x="21892260" y="13773785"/>
          <a:ext cx="3329940" cy="2549525"/>
        </a:xfrm>
        <a:prstGeom prst="rect">
          <a:avLst/>
        </a:prstGeom>
      </xdr:spPr>
    </xdr:pic>
    <xdr:clientData/>
  </xdr:twoCellAnchor>
  <xdr:twoCellAnchor editAs="oneCell">
    <xdr:from>
      <xdr:col>11</xdr:col>
      <xdr:colOff>514350</xdr:colOff>
      <xdr:row>36</xdr:row>
      <xdr:rowOff>213995</xdr:rowOff>
    </xdr:from>
    <xdr:to>
      <xdr:col>14</xdr:col>
      <xdr:colOff>651433</xdr:colOff>
      <xdr:row>43</xdr:row>
      <xdr:rowOff>150284</xdr:rowOff>
    </xdr:to>
    <xdr:pic>
      <xdr:nvPicPr>
        <xdr:cNvPr id="8" name="图片 7"/>
        <xdr:cNvPicPr>
          <a:picLocks noChangeAspect="1"/>
        </xdr:cNvPicPr>
      </xdr:nvPicPr>
      <xdr:blipFill>
        <a:blip r:embed="rId5"/>
        <a:stretch>
          <a:fillRect/>
        </a:stretch>
      </xdr:blipFill>
      <xdr:spPr>
        <a:xfrm>
          <a:off x="12402820" y="11114405"/>
          <a:ext cx="3476625" cy="2398395"/>
        </a:xfrm>
        <a:prstGeom prst="rect">
          <a:avLst/>
        </a:prstGeom>
      </xdr:spPr>
    </xdr:pic>
    <xdr:clientData/>
  </xdr:twoCellAnchor>
  <xdr:twoCellAnchor editAs="oneCell">
    <xdr:from>
      <xdr:col>11</xdr:col>
      <xdr:colOff>516255</xdr:colOff>
      <xdr:row>44</xdr:row>
      <xdr:rowOff>115570</xdr:rowOff>
    </xdr:from>
    <xdr:to>
      <xdr:col>14</xdr:col>
      <xdr:colOff>489796</xdr:colOff>
      <xdr:row>53</xdr:row>
      <xdr:rowOff>145425</xdr:rowOff>
    </xdr:to>
    <xdr:pic>
      <xdr:nvPicPr>
        <xdr:cNvPr id="9" name="图片 8"/>
        <xdr:cNvPicPr>
          <a:picLocks noChangeAspect="1"/>
        </xdr:cNvPicPr>
      </xdr:nvPicPr>
      <xdr:blipFill>
        <a:blip r:embed="rId6"/>
        <a:stretch>
          <a:fillRect/>
        </a:stretch>
      </xdr:blipFill>
      <xdr:spPr>
        <a:xfrm>
          <a:off x="12404725" y="13733780"/>
          <a:ext cx="3313430" cy="2472055"/>
        </a:xfrm>
        <a:prstGeom prst="rect">
          <a:avLst/>
        </a:prstGeom>
      </xdr:spPr>
    </xdr:pic>
    <xdr:clientData/>
  </xdr:twoCellAnchor>
  <xdr:twoCellAnchor editAs="oneCell">
    <xdr:from>
      <xdr:col>2</xdr:col>
      <xdr:colOff>78317</xdr:colOff>
      <xdr:row>93</xdr:row>
      <xdr:rowOff>129589</xdr:rowOff>
    </xdr:from>
    <xdr:to>
      <xdr:col>5</xdr:col>
      <xdr:colOff>240243</xdr:colOff>
      <xdr:row>105</xdr:row>
      <xdr:rowOff>123062</xdr:rowOff>
    </xdr:to>
    <xdr:pic>
      <xdr:nvPicPr>
        <xdr:cNvPr id="10" name="图片 9"/>
        <xdr:cNvPicPr>
          <a:picLocks noChangeAspect="1"/>
        </xdr:cNvPicPr>
      </xdr:nvPicPr>
      <xdr:blipFill>
        <a:blip r:embed="rId7"/>
        <a:stretch>
          <a:fillRect/>
        </a:stretch>
      </xdr:blipFill>
      <xdr:spPr>
        <a:xfrm>
          <a:off x="2348230" y="27767915"/>
          <a:ext cx="4050030" cy="2736215"/>
        </a:xfrm>
        <a:prstGeom prst="rect">
          <a:avLst/>
        </a:prstGeom>
      </xdr:spPr>
    </xdr:pic>
    <xdr:clientData/>
  </xdr:twoCellAnchor>
  <xdr:twoCellAnchor editAs="oneCell">
    <xdr:from>
      <xdr:col>5</xdr:col>
      <xdr:colOff>349250</xdr:colOff>
      <xdr:row>93</xdr:row>
      <xdr:rowOff>16310</xdr:rowOff>
    </xdr:from>
    <xdr:to>
      <xdr:col>9</xdr:col>
      <xdr:colOff>858945</xdr:colOff>
      <xdr:row>105</xdr:row>
      <xdr:rowOff>228915</xdr:rowOff>
    </xdr:to>
    <xdr:pic>
      <xdr:nvPicPr>
        <xdr:cNvPr id="11" name="图片 10"/>
        <xdr:cNvPicPr>
          <a:picLocks noChangeAspect="1"/>
        </xdr:cNvPicPr>
      </xdr:nvPicPr>
      <xdr:blipFill>
        <a:blip r:embed="rId8"/>
        <a:stretch>
          <a:fillRect/>
        </a:stretch>
      </xdr:blipFill>
      <xdr:spPr>
        <a:xfrm>
          <a:off x="6507480" y="27654250"/>
          <a:ext cx="4042410" cy="2955925"/>
        </a:xfrm>
        <a:prstGeom prst="rect">
          <a:avLst/>
        </a:prstGeom>
      </xdr:spPr>
    </xdr:pic>
    <xdr:clientData/>
  </xdr:twoCellAnchor>
  <xdr:twoCellAnchor editAs="oneCell">
    <xdr:from>
      <xdr:col>18</xdr:col>
      <xdr:colOff>212727</xdr:colOff>
      <xdr:row>81</xdr:row>
      <xdr:rowOff>5633</xdr:rowOff>
    </xdr:from>
    <xdr:to>
      <xdr:col>22</xdr:col>
      <xdr:colOff>676556</xdr:colOff>
      <xdr:row>91</xdr:row>
      <xdr:rowOff>178860</xdr:rowOff>
    </xdr:to>
    <xdr:pic>
      <xdr:nvPicPr>
        <xdr:cNvPr id="12" name="图片 11"/>
        <xdr:cNvPicPr>
          <a:picLocks noChangeAspect="1"/>
        </xdr:cNvPicPr>
      </xdr:nvPicPr>
      <xdr:blipFill>
        <a:blip r:embed="rId9"/>
        <a:stretch>
          <a:fillRect/>
        </a:stretch>
      </xdr:blipFill>
      <xdr:spPr>
        <a:xfrm>
          <a:off x="19735800" y="24900255"/>
          <a:ext cx="3592195" cy="2459355"/>
        </a:xfrm>
        <a:prstGeom prst="rect">
          <a:avLst/>
        </a:prstGeom>
      </xdr:spPr>
    </xdr:pic>
    <xdr:clientData/>
  </xdr:twoCellAnchor>
  <xdr:twoCellAnchor editAs="oneCell">
    <xdr:from>
      <xdr:col>20</xdr:col>
      <xdr:colOff>437092</xdr:colOff>
      <xdr:row>72</xdr:row>
      <xdr:rowOff>349249</xdr:rowOff>
    </xdr:from>
    <xdr:to>
      <xdr:col>24</xdr:col>
      <xdr:colOff>675107</xdr:colOff>
      <xdr:row>81</xdr:row>
      <xdr:rowOff>9889</xdr:rowOff>
    </xdr:to>
    <xdr:pic>
      <xdr:nvPicPr>
        <xdr:cNvPr id="13" name="图片 12"/>
        <xdr:cNvPicPr>
          <a:picLocks noChangeAspect="1"/>
        </xdr:cNvPicPr>
      </xdr:nvPicPr>
      <xdr:blipFill>
        <a:blip r:embed="rId10"/>
        <a:stretch>
          <a:fillRect/>
        </a:stretch>
      </xdr:blipFill>
      <xdr:spPr>
        <a:xfrm>
          <a:off x="21569680" y="22621875"/>
          <a:ext cx="3275965" cy="2282825"/>
        </a:xfrm>
        <a:prstGeom prst="rect">
          <a:avLst/>
        </a:prstGeom>
      </xdr:spPr>
    </xdr:pic>
    <xdr:clientData/>
  </xdr:twoCellAnchor>
  <xdr:twoCellAnchor editAs="oneCell">
    <xdr:from>
      <xdr:col>11</xdr:col>
      <xdr:colOff>645585</xdr:colOff>
      <xdr:row>72</xdr:row>
      <xdr:rowOff>394758</xdr:rowOff>
    </xdr:from>
    <xdr:to>
      <xdr:col>14</xdr:col>
      <xdr:colOff>309378</xdr:colOff>
      <xdr:row>81</xdr:row>
      <xdr:rowOff>16183</xdr:rowOff>
    </xdr:to>
    <xdr:pic>
      <xdr:nvPicPr>
        <xdr:cNvPr id="14" name="图片 13"/>
        <xdr:cNvPicPr>
          <a:picLocks noChangeAspect="1"/>
        </xdr:cNvPicPr>
      </xdr:nvPicPr>
      <xdr:blipFill>
        <a:blip r:embed="rId11"/>
        <a:stretch>
          <a:fillRect/>
        </a:stretch>
      </xdr:blipFill>
      <xdr:spPr>
        <a:xfrm>
          <a:off x="12533630" y="22667595"/>
          <a:ext cx="3004185" cy="2243455"/>
        </a:xfrm>
        <a:prstGeom prst="rect">
          <a:avLst/>
        </a:prstGeom>
      </xdr:spPr>
    </xdr:pic>
    <xdr:clientData/>
  </xdr:twoCellAnchor>
  <xdr:twoCellAnchor editAs="oneCell">
    <xdr:from>
      <xdr:col>2</xdr:col>
      <xdr:colOff>1</xdr:colOff>
      <xdr:row>130</xdr:row>
      <xdr:rowOff>52915</xdr:rowOff>
    </xdr:from>
    <xdr:to>
      <xdr:col>5</xdr:col>
      <xdr:colOff>541220</xdr:colOff>
      <xdr:row>141</xdr:row>
      <xdr:rowOff>115647</xdr:rowOff>
    </xdr:to>
    <xdr:pic>
      <xdr:nvPicPr>
        <xdr:cNvPr id="15" name="图片 14"/>
        <xdr:cNvPicPr>
          <a:picLocks noChangeAspect="1"/>
        </xdr:cNvPicPr>
      </xdr:nvPicPr>
      <xdr:blipFill>
        <a:blip r:embed="rId12"/>
        <a:stretch>
          <a:fillRect/>
        </a:stretch>
      </xdr:blipFill>
      <xdr:spPr>
        <a:xfrm>
          <a:off x="2270125" y="36377880"/>
          <a:ext cx="4429125" cy="2577465"/>
        </a:xfrm>
        <a:prstGeom prst="rect">
          <a:avLst/>
        </a:prstGeom>
      </xdr:spPr>
    </xdr:pic>
    <xdr:clientData/>
  </xdr:twoCellAnchor>
  <xdr:twoCellAnchor editAs="oneCell">
    <xdr:from>
      <xdr:col>5</xdr:col>
      <xdr:colOff>660400</xdr:colOff>
      <xdr:row>129</xdr:row>
      <xdr:rowOff>219075</xdr:rowOff>
    </xdr:from>
    <xdr:to>
      <xdr:col>9</xdr:col>
      <xdr:colOff>1071914</xdr:colOff>
      <xdr:row>142</xdr:row>
      <xdr:rowOff>19321</xdr:rowOff>
    </xdr:to>
    <xdr:pic>
      <xdr:nvPicPr>
        <xdr:cNvPr id="16" name="图片 15"/>
        <xdr:cNvPicPr>
          <a:picLocks noChangeAspect="1"/>
        </xdr:cNvPicPr>
      </xdr:nvPicPr>
      <xdr:blipFill>
        <a:blip r:embed="rId13"/>
        <a:stretch>
          <a:fillRect/>
        </a:stretch>
      </xdr:blipFill>
      <xdr:spPr>
        <a:xfrm>
          <a:off x="6818630" y="36315650"/>
          <a:ext cx="3944620" cy="2771775"/>
        </a:xfrm>
        <a:prstGeom prst="rect">
          <a:avLst/>
        </a:prstGeom>
      </xdr:spPr>
    </xdr:pic>
    <xdr:clientData/>
  </xdr:twoCellAnchor>
  <xdr:twoCellAnchor editAs="oneCell">
    <xdr:from>
      <xdr:col>17</xdr:col>
      <xdr:colOff>92075</xdr:colOff>
      <xdr:row>111</xdr:row>
      <xdr:rowOff>9109</xdr:rowOff>
    </xdr:from>
    <xdr:to>
      <xdr:col>21</xdr:col>
      <xdr:colOff>444868</xdr:colOff>
      <xdr:row>122</xdr:row>
      <xdr:rowOff>105833</xdr:rowOff>
    </xdr:to>
    <xdr:pic>
      <xdr:nvPicPr>
        <xdr:cNvPr id="17" name="图片 16"/>
        <xdr:cNvPicPr>
          <a:picLocks noChangeAspect="1"/>
        </xdr:cNvPicPr>
      </xdr:nvPicPr>
      <xdr:blipFill>
        <a:blip r:embed="rId14"/>
        <a:stretch>
          <a:fillRect/>
        </a:stretch>
      </xdr:blipFill>
      <xdr:spPr>
        <a:xfrm>
          <a:off x="18458180" y="31990665"/>
          <a:ext cx="3878580" cy="2611120"/>
        </a:xfrm>
        <a:prstGeom prst="rect">
          <a:avLst/>
        </a:prstGeom>
      </xdr:spPr>
    </xdr:pic>
    <xdr:clientData/>
  </xdr:twoCellAnchor>
  <xdr:twoCellAnchor editAs="oneCell">
    <xdr:from>
      <xdr:col>17</xdr:col>
      <xdr:colOff>151342</xdr:colOff>
      <xdr:row>122</xdr:row>
      <xdr:rowOff>216422</xdr:rowOff>
    </xdr:from>
    <xdr:to>
      <xdr:col>21</xdr:col>
      <xdr:colOff>349463</xdr:colOff>
      <xdr:row>135</xdr:row>
      <xdr:rowOff>1324</xdr:rowOff>
    </xdr:to>
    <xdr:pic>
      <xdr:nvPicPr>
        <xdr:cNvPr id="18" name="图片 17"/>
        <xdr:cNvPicPr>
          <a:picLocks noChangeAspect="1"/>
        </xdr:cNvPicPr>
      </xdr:nvPicPr>
      <xdr:blipFill>
        <a:blip r:embed="rId15"/>
        <a:stretch>
          <a:fillRect/>
        </a:stretch>
      </xdr:blipFill>
      <xdr:spPr>
        <a:xfrm>
          <a:off x="18517235" y="34712275"/>
          <a:ext cx="3724275" cy="2757170"/>
        </a:xfrm>
        <a:prstGeom prst="rect">
          <a:avLst/>
        </a:prstGeom>
      </xdr:spPr>
    </xdr:pic>
    <xdr:clientData/>
  </xdr:twoCellAnchor>
  <xdr:twoCellAnchor editAs="oneCell">
    <xdr:from>
      <xdr:col>5</xdr:col>
      <xdr:colOff>512233</xdr:colOff>
      <xdr:row>166</xdr:row>
      <xdr:rowOff>63500</xdr:rowOff>
    </xdr:from>
    <xdr:to>
      <xdr:col>10</xdr:col>
      <xdr:colOff>184196</xdr:colOff>
      <xdr:row>178</xdr:row>
      <xdr:rowOff>120927</xdr:rowOff>
    </xdr:to>
    <xdr:pic>
      <xdr:nvPicPr>
        <xdr:cNvPr id="19" name="图片 18"/>
        <xdr:cNvPicPr>
          <a:picLocks noChangeAspect="1"/>
        </xdr:cNvPicPr>
      </xdr:nvPicPr>
      <xdr:blipFill>
        <a:blip r:embed="rId16"/>
        <a:stretch>
          <a:fillRect/>
        </a:stretch>
      </xdr:blipFill>
      <xdr:spPr>
        <a:xfrm>
          <a:off x="6670040" y="44808775"/>
          <a:ext cx="4284980" cy="2800350"/>
        </a:xfrm>
        <a:prstGeom prst="rect">
          <a:avLst/>
        </a:prstGeom>
      </xdr:spPr>
    </xdr:pic>
    <xdr:clientData/>
  </xdr:twoCellAnchor>
  <xdr:twoCellAnchor editAs="oneCell">
    <xdr:from>
      <xdr:col>2</xdr:col>
      <xdr:colOff>328084</xdr:colOff>
      <xdr:row>166</xdr:row>
      <xdr:rowOff>116416</xdr:rowOff>
    </xdr:from>
    <xdr:to>
      <xdr:col>5</xdr:col>
      <xdr:colOff>429889</xdr:colOff>
      <xdr:row>178</xdr:row>
      <xdr:rowOff>46863</xdr:rowOff>
    </xdr:to>
    <xdr:pic>
      <xdr:nvPicPr>
        <xdr:cNvPr id="20" name="图片 19"/>
        <xdr:cNvPicPr>
          <a:picLocks noChangeAspect="1"/>
        </xdr:cNvPicPr>
      </xdr:nvPicPr>
      <xdr:blipFill>
        <a:blip r:embed="rId17"/>
        <a:stretch>
          <a:fillRect/>
        </a:stretch>
      </xdr:blipFill>
      <xdr:spPr>
        <a:xfrm>
          <a:off x="2597785" y="44861480"/>
          <a:ext cx="3989705" cy="2673350"/>
        </a:xfrm>
        <a:prstGeom prst="rect">
          <a:avLst/>
        </a:prstGeom>
      </xdr:spPr>
    </xdr:pic>
    <xdr:clientData/>
  </xdr:twoCellAnchor>
  <xdr:twoCellAnchor editAs="oneCell">
    <xdr:from>
      <xdr:col>17</xdr:col>
      <xdr:colOff>672465</xdr:colOff>
      <xdr:row>157</xdr:row>
      <xdr:rowOff>163195</xdr:rowOff>
    </xdr:from>
    <xdr:to>
      <xdr:col>21</xdr:col>
      <xdr:colOff>87862</xdr:colOff>
      <xdr:row>166</xdr:row>
      <xdr:rowOff>172719</xdr:rowOff>
    </xdr:to>
    <xdr:pic>
      <xdr:nvPicPr>
        <xdr:cNvPr id="21" name="图片 20"/>
        <xdr:cNvPicPr>
          <a:picLocks noChangeAspect="1"/>
        </xdr:cNvPicPr>
      </xdr:nvPicPr>
      <xdr:blipFill>
        <a:blip r:embed="rId18"/>
        <a:stretch>
          <a:fillRect/>
        </a:stretch>
      </xdr:blipFill>
      <xdr:spPr>
        <a:xfrm>
          <a:off x="19038570" y="42851070"/>
          <a:ext cx="2941320" cy="2066290"/>
        </a:xfrm>
        <a:prstGeom prst="rect">
          <a:avLst/>
        </a:prstGeom>
      </xdr:spPr>
    </xdr:pic>
    <xdr:clientData/>
  </xdr:twoCellAnchor>
  <xdr:twoCellAnchor editAs="oneCell">
    <xdr:from>
      <xdr:col>17</xdr:col>
      <xdr:colOff>498475</xdr:colOff>
      <xdr:row>146</xdr:row>
      <xdr:rowOff>213995</xdr:rowOff>
    </xdr:from>
    <xdr:to>
      <xdr:col>20</xdr:col>
      <xdr:colOff>674765</xdr:colOff>
      <xdr:row>156</xdr:row>
      <xdr:rowOff>64119</xdr:rowOff>
    </xdr:to>
    <xdr:pic>
      <xdr:nvPicPr>
        <xdr:cNvPr id="23" name="图片 22"/>
        <xdr:cNvPicPr>
          <a:picLocks noChangeAspect="1"/>
        </xdr:cNvPicPr>
      </xdr:nvPicPr>
      <xdr:blipFill>
        <a:blip r:embed="rId19"/>
        <a:stretch>
          <a:fillRect/>
        </a:stretch>
      </xdr:blipFill>
      <xdr:spPr>
        <a:xfrm>
          <a:off x="18864580" y="40387270"/>
          <a:ext cx="2942590" cy="2135505"/>
        </a:xfrm>
        <a:prstGeom prst="rect">
          <a:avLst/>
        </a:prstGeom>
      </xdr:spPr>
    </xdr:pic>
    <xdr:clientData/>
  </xdr:twoCellAnchor>
  <xdr:twoCellAnchor editAs="oneCell">
    <xdr:from>
      <xdr:col>2</xdr:col>
      <xdr:colOff>28576</xdr:colOff>
      <xdr:row>202</xdr:row>
      <xdr:rowOff>95249</xdr:rowOff>
    </xdr:from>
    <xdr:to>
      <xdr:col>5</xdr:col>
      <xdr:colOff>82647</xdr:colOff>
      <xdr:row>212</xdr:row>
      <xdr:rowOff>219074</xdr:rowOff>
    </xdr:to>
    <xdr:pic>
      <xdr:nvPicPr>
        <xdr:cNvPr id="24" name="图片 23"/>
        <xdr:cNvPicPr>
          <a:picLocks noChangeAspect="1"/>
        </xdr:cNvPicPr>
      </xdr:nvPicPr>
      <xdr:blipFill>
        <a:blip r:embed="rId20"/>
        <a:stretch>
          <a:fillRect/>
        </a:stretch>
      </xdr:blipFill>
      <xdr:spPr>
        <a:xfrm>
          <a:off x="2298700" y="53259990"/>
          <a:ext cx="3942080" cy="2409825"/>
        </a:xfrm>
        <a:prstGeom prst="rect">
          <a:avLst/>
        </a:prstGeom>
      </xdr:spPr>
    </xdr:pic>
    <xdr:clientData/>
  </xdr:twoCellAnchor>
  <xdr:twoCellAnchor editAs="oneCell">
    <xdr:from>
      <xdr:col>5</xdr:col>
      <xdr:colOff>158750</xdr:colOff>
      <xdr:row>202</xdr:row>
      <xdr:rowOff>98249</xdr:rowOff>
    </xdr:from>
    <xdr:to>
      <xdr:col>9</xdr:col>
      <xdr:colOff>0</xdr:colOff>
      <xdr:row>213</xdr:row>
      <xdr:rowOff>20542</xdr:rowOff>
    </xdr:to>
    <xdr:pic>
      <xdr:nvPicPr>
        <xdr:cNvPr id="25" name="图片 24"/>
        <xdr:cNvPicPr>
          <a:picLocks noChangeAspect="1"/>
        </xdr:cNvPicPr>
      </xdr:nvPicPr>
      <xdr:blipFill>
        <a:blip r:embed="rId21"/>
        <a:stretch>
          <a:fillRect/>
        </a:stretch>
      </xdr:blipFill>
      <xdr:spPr>
        <a:xfrm>
          <a:off x="6316980" y="53263165"/>
          <a:ext cx="3374390" cy="2437130"/>
        </a:xfrm>
        <a:prstGeom prst="rect">
          <a:avLst/>
        </a:prstGeom>
      </xdr:spPr>
    </xdr:pic>
    <xdr:clientData/>
  </xdr:twoCellAnchor>
</xdr:wsDr>
</file>

<file path=xl/drawings/drawing5.xml><?xml version="1.0" encoding="utf-8"?>
<xdr:wsDr xmlns:xdr="http://schemas.openxmlformats.org/drawingml/2006/spreadsheetDrawing" xmlns:r="http://schemas.openxmlformats.org/officeDocument/2006/relationships" xmlns:a="http://schemas.openxmlformats.org/drawingml/2006/main">
  <xdr:twoCellAnchor editAs="oneCell">
    <xdr:from>
      <xdr:col>1</xdr:col>
      <xdr:colOff>635000</xdr:colOff>
      <xdr:row>29</xdr:row>
      <xdr:rowOff>177165</xdr:rowOff>
    </xdr:from>
    <xdr:to>
      <xdr:col>6</xdr:col>
      <xdr:colOff>273685</xdr:colOff>
      <xdr:row>49</xdr:row>
      <xdr:rowOff>34290</xdr:rowOff>
    </xdr:to>
    <xdr:pic>
      <xdr:nvPicPr>
        <xdr:cNvPr id="3" name="图片 2"/>
        <xdr:cNvPicPr>
          <a:picLocks noChangeAspect="1"/>
        </xdr:cNvPicPr>
      </xdr:nvPicPr>
      <xdr:blipFill>
        <a:blip r:embed="rId1"/>
        <a:stretch>
          <a:fillRect/>
        </a:stretch>
      </xdr:blipFill>
      <xdr:spPr>
        <a:xfrm>
          <a:off x="676275" y="5210810"/>
          <a:ext cx="4905375" cy="3476625"/>
        </a:xfrm>
        <a:prstGeom prst="rect">
          <a:avLst/>
        </a:prstGeom>
        <a:noFill/>
        <a:ln w="9525">
          <a:noFill/>
        </a:ln>
      </xdr:spPr>
    </xdr:pic>
    <xdr:clientData/>
  </xdr:twoCellAnchor>
  <xdr:twoCellAnchor editAs="oneCell">
    <xdr:from>
      <xdr:col>1</xdr:col>
      <xdr:colOff>529590</xdr:colOff>
      <xdr:row>7</xdr:row>
      <xdr:rowOff>171450</xdr:rowOff>
    </xdr:from>
    <xdr:to>
      <xdr:col>6</xdr:col>
      <xdr:colOff>245110</xdr:colOff>
      <xdr:row>27</xdr:row>
      <xdr:rowOff>136525</xdr:rowOff>
    </xdr:to>
    <xdr:pic>
      <xdr:nvPicPr>
        <xdr:cNvPr id="4" name="图片 3"/>
        <xdr:cNvPicPr>
          <a:picLocks noChangeAspect="1"/>
        </xdr:cNvPicPr>
      </xdr:nvPicPr>
      <xdr:blipFill>
        <a:blip r:embed="rId2"/>
        <a:stretch>
          <a:fillRect/>
        </a:stretch>
      </xdr:blipFill>
      <xdr:spPr>
        <a:xfrm>
          <a:off x="570865" y="1278255"/>
          <a:ext cx="4982210" cy="3529965"/>
        </a:xfrm>
        <a:prstGeom prst="rect">
          <a:avLst/>
        </a:prstGeom>
        <a:noFill/>
        <a:ln w="9525">
          <a:noFill/>
        </a:ln>
      </xdr:spPr>
    </xdr:pic>
    <xdr:clientData/>
  </xdr:twoCellAnchor>
  <xdr:twoCellAnchor editAs="oneCell">
    <xdr:from>
      <xdr:col>7</xdr:col>
      <xdr:colOff>248285</xdr:colOff>
      <xdr:row>29</xdr:row>
      <xdr:rowOff>121285</xdr:rowOff>
    </xdr:from>
    <xdr:to>
      <xdr:col>11</xdr:col>
      <xdr:colOff>1423670</xdr:colOff>
      <xdr:row>49</xdr:row>
      <xdr:rowOff>102235</xdr:rowOff>
    </xdr:to>
    <xdr:pic>
      <xdr:nvPicPr>
        <xdr:cNvPr id="5" name="图片 4"/>
        <xdr:cNvPicPr>
          <a:picLocks noChangeAspect="1"/>
        </xdr:cNvPicPr>
      </xdr:nvPicPr>
      <xdr:blipFill>
        <a:blip r:embed="rId3"/>
        <a:stretch>
          <a:fillRect/>
        </a:stretch>
      </xdr:blipFill>
      <xdr:spPr>
        <a:xfrm>
          <a:off x="6150610" y="5154930"/>
          <a:ext cx="5170805" cy="3600450"/>
        </a:xfrm>
        <a:prstGeom prst="rect">
          <a:avLst/>
        </a:prstGeom>
        <a:noFill/>
        <a:ln w="9525">
          <a:noFill/>
        </a:ln>
      </xdr:spPr>
    </xdr:pic>
    <xdr:clientData/>
  </xdr:twoCellAnchor>
  <xdr:twoCellAnchor editAs="oneCell">
    <xdr:from>
      <xdr:col>7</xdr:col>
      <xdr:colOff>300990</xdr:colOff>
      <xdr:row>7</xdr:row>
      <xdr:rowOff>125095</xdr:rowOff>
    </xdr:from>
    <xdr:to>
      <xdr:col>11</xdr:col>
      <xdr:colOff>1460500</xdr:colOff>
      <xdr:row>27</xdr:row>
      <xdr:rowOff>151765</xdr:rowOff>
    </xdr:to>
    <xdr:pic>
      <xdr:nvPicPr>
        <xdr:cNvPr id="8" name="图片 7"/>
        <xdr:cNvPicPr>
          <a:picLocks noChangeAspect="1"/>
        </xdr:cNvPicPr>
      </xdr:nvPicPr>
      <xdr:blipFill>
        <a:blip r:embed="rId4"/>
        <a:stretch>
          <a:fillRect/>
        </a:stretch>
      </xdr:blipFill>
      <xdr:spPr>
        <a:xfrm>
          <a:off x="6203315" y="1231900"/>
          <a:ext cx="5154930" cy="3591560"/>
        </a:xfrm>
        <a:prstGeom prst="rect">
          <a:avLst/>
        </a:prstGeom>
        <a:noFill/>
        <a:ln w="9525">
          <a:noFill/>
        </a:ln>
      </xdr:spPr>
    </xdr:pic>
    <xdr:clientData/>
  </xdr:twoCellAnchor>
  <xdr:twoCellAnchor editAs="oneCell">
    <xdr:from>
      <xdr:col>11</xdr:col>
      <xdr:colOff>1800860</xdr:colOff>
      <xdr:row>8</xdr:row>
      <xdr:rowOff>6350</xdr:rowOff>
    </xdr:from>
    <xdr:to>
      <xdr:col>17</xdr:col>
      <xdr:colOff>356235</xdr:colOff>
      <xdr:row>27</xdr:row>
      <xdr:rowOff>124460</xdr:rowOff>
    </xdr:to>
    <xdr:pic>
      <xdr:nvPicPr>
        <xdr:cNvPr id="9" name="图片 8"/>
        <xdr:cNvPicPr>
          <a:picLocks noChangeAspect="1"/>
        </xdr:cNvPicPr>
      </xdr:nvPicPr>
      <xdr:blipFill>
        <a:blip r:embed="rId5"/>
        <a:stretch>
          <a:fillRect/>
        </a:stretch>
      </xdr:blipFill>
      <xdr:spPr>
        <a:xfrm>
          <a:off x="11698605" y="1294130"/>
          <a:ext cx="4886960" cy="3502025"/>
        </a:xfrm>
        <a:prstGeom prst="rect">
          <a:avLst/>
        </a:prstGeom>
        <a:noFill/>
        <a:ln w="9525">
          <a:noFill/>
        </a:ln>
      </xdr:spPr>
    </xdr:pic>
    <xdr:clientData/>
  </xdr:twoCellAnchor>
  <xdr:twoCellAnchor editAs="oneCell">
    <xdr:from>
      <xdr:col>11</xdr:col>
      <xdr:colOff>1993265</xdr:colOff>
      <xdr:row>30</xdr:row>
      <xdr:rowOff>0</xdr:rowOff>
    </xdr:from>
    <xdr:to>
      <xdr:col>17</xdr:col>
      <xdr:colOff>278130</xdr:colOff>
      <xdr:row>48</xdr:row>
      <xdr:rowOff>64770</xdr:rowOff>
    </xdr:to>
    <xdr:pic>
      <xdr:nvPicPr>
        <xdr:cNvPr id="10" name="图片 9"/>
        <xdr:cNvPicPr>
          <a:picLocks noChangeAspect="1"/>
        </xdr:cNvPicPr>
      </xdr:nvPicPr>
      <xdr:blipFill>
        <a:blip r:embed="rId6"/>
        <a:stretch>
          <a:fillRect/>
        </a:stretch>
      </xdr:blipFill>
      <xdr:spPr>
        <a:xfrm>
          <a:off x="11891010" y="5214620"/>
          <a:ext cx="4616450" cy="3322320"/>
        </a:xfrm>
        <a:prstGeom prst="rect">
          <a:avLst/>
        </a:prstGeom>
        <a:noFill/>
        <a:ln w="9525">
          <a:noFill/>
        </a:ln>
      </xdr:spPr>
    </xdr:pic>
    <xdr:clientData/>
  </xdr:twoCellAnchor>
</xdr:wsDr>
</file>

<file path=xl/drawings/drawing6.xml><?xml version="1.0" encoding="utf-8"?>
<xdr:wsDr xmlns:xdr="http://schemas.openxmlformats.org/drawingml/2006/spreadsheetDrawing" xmlns:r="http://schemas.openxmlformats.org/officeDocument/2006/relationships" xmlns:a="http://schemas.openxmlformats.org/drawingml/2006/main">
  <xdr:twoCellAnchor editAs="oneCell">
    <xdr:from>
      <xdr:col>1</xdr:col>
      <xdr:colOff>734060</xdr:colOff>
      <xdr:row>8</xdr:row>
      <xdr:rowOff>149225</xdr:rowOff>
    </xdr:from>
    <xdr:to>
      <xdr:col>6</xdr:col>
      <xdr:colOff>258445</xdr:colOff>
      <xdr:row>27</xdr:row>
      <xdr:rowOff>102870</xdr:rowOff>
    </xdr:to>
    <xdr:pic>
      <xdr:nvPicPr>
        <xdr:cNvPr id="5" name="图片 4"/>
        <xdr:cNvPicPr>
          <a:picLocks noChangeAspect="1"/>
        </xdr:cNvPicPr>
      </xdr:nvPicPr>
      <xdr:blipFill>
        <a:blip r:embed="rId1"/>
        <a:stretch>
          <a:fillRect/>
        </a:stretch>
      </xdr:blipFill>
      <xdr:spPr>
        <a:xfrm>
          <a:off x="775335" y="1435100"/>
          <a:ext cx="4782820" cy="3392170"/>
        </a:xfrm>
        <a:prstGeom prst="rect">
          <a:avLst/>
        </a:prstGeom>
        <a:noFill/>
        <a:ln w="9525">
          <a:noFill/>
        </a:ln>
      </xdr:spPr>
    </xdr:pic>
    <xdr:clientData/>
  </xdr:twoCellAnchor>
  <xdr:twoCellAnchor editAs="oneCell">
    <xdr:from>
      <xdr:col>1</xdr:col>
      <xdr:colOff>760095</xdr:colOff>
      <xdr:row>28</xdr:row>
      <xdr:rowOff>79375</xdr:rowOff>
    </xdr:from>
    <xdr:to>
      <xdr:col>6</xdr:col>
      <xdr:colOff>591185</xdr:colOff>
      <xdr:row>48</xdr:row>
      <xdr:rowOff>55880</xdr:rowOff>
    </xdr:to>
    <xdr:pic>
      <xdr:nvPicPr>
        <xdr:cNvPr id="6" name="图片 5"/>
        <xdr:cNvPicPr>
          <a:picLocks noChangeAspect="1"/>
        </xdr:cNvPicPr>
      </xdr:nvPicPr>
      <xdr:blipFill>
        <a:blip r:embed="rId2"/>
        <a:stretch>
          <a:fillRect/>
        </a:stretch>
      </xdr:blipFill>
      <xdr:spPr>
        <a:xfrm>
          <a:off x="801370" y="4984750"/>
          <a:ext cx="5089525" cy="3596005"/>
        </a:xfrm>
        <a:prstGeom prst="rect">
          <a:avLst/>
        </a:prstGeom>
        <a:noFill/>
        <a:ln w="9525">
          <a:noFill/>
        </a:ln>
      </xdr:spPr>
    </xdr:pic>
    <xdr:clientData/>
  </xdr:twoCellAnchor>
  <xdr:twoCellAnchor editAs="oneCell">
    <xdr:from>
      <xdr:col>7</xdr:col>
      <xdr:colOff>513080</xdr:colOff>
      <xdr:row>8</xdr:row>
      <xdr:rowOff>162560</xdr:rowOff>
    </xdr:from>
    <xdr:to>
      <xdr:col>11</xdr:col>
      <xdr:colOff>1337310</xdr:colOff>
      <xdr:row>27</xdr:row>
      <xdr:rowOff>76200</xdr:rowOff>
    </xdr:to>
    <xdr:pic>
      <xdr:nvPicPr>
        <xdr:cNvPr id="7" name="图片 6"/>
        <xdr:cNvPicPr>
          <a:picLocks noChangeAspect="1"/>
        </xdr:cNvPicPr>
      </xdr:nvPicPr>
      <xdr:blipFill>
        <a:blip r:embed="rId3"/>
        <a:stretch>
          <a:fillRect/>
        </a:stretch>
      </xdr:blipFill>
      <xdr:spPr>
        <a:xfrm>
          <a:off x="6407150" y="1448435"/>
          <a:ext cx="4786630" cy="3352165"/>
        </a:xfrm>
        <a:prstGeom prst="rect">
          <a:avLst/>
        </a:prstGeom>
        <a:noFill/>
        <a:ln w="9525">
          <a:noFill/>
        </a:ln>
      </xdr:spPr>
    </xdr:pic>
    <xdr:clientData/>
  </xdr:twoCellAnchor>
  <xdr:twoCellAnchor editAs="oneCell">
    <xdr:from>
      <xdr:col>7</xdr:col>
      <xdr:colOff>453390</xdr:colOff>
      <xdr:row>28</xdr:row>
      <xdr:rowOff>176530</xdr:rowOff>
    </xdr:from>
    <xdr:to>
      <xdr:col>11</xdr:col>
      <xdr:colOff>1513840</xdr:colOff>
      <xdr:row>48</xdr:row>
      <xdr:rowOff>63500</xdr:rowOff>
    </xdr:to>
    <xdr:pic>
      <xdr:nvPicPr>
        <xdr:cNvPr id="8" name="图片 7"/>
        <xdr:cNvPicPr>
          <a:picLocks noChangeAspect="1"/>
        </xdr:cNvPicPr>
      </xdr:nvPicPr>
      <xdr:blipFill>
        <a:blip r:embed="rId4"/>
        <a:stretch>
          <a:fillRect/>
        </a:stretch>
      </xdr:blipFill>
      <xdr:spPr>
        <a:xfrm>
          <a:off x="6347460" y="5081905"/>
          <a:ext cx="5022850" cy="3506470"/>
        </a:xfrm>
        <a:prstGeom prst="rect">
          <a:avLst/>
        </a:prstGeom>
        <a:noFill/>
        <a:ln w="9525">
          <a:noFill/>
        </a:ln>
      </xdr:spPr>
    </xdr:pic>
    <xdr:clientData/>
  </xdr:twoCellAnchor>
  <xdr:twoCellAnchor editAs="oneCell">
    <xdr:from>
      <xdr:col>11</xdr:col>
      <xdr:colOff>1798955</xdr:colOff>
      <xdr:row>8</xdr:row>
      <xdr:rowOff>113030</xdr:rowOff>
    </xdr:from>
    <xdr:to>
      <xdr:col>19</xdr:col>
      <xdr:colOff>67310</xdr:colOff>
      <xdr:row>27</xdr:row>
      <xdr:rowOff>48895</xdr:rowOff>
    </xdr:to>
    <xdr:pic>
      <xdr:nvPicPr>
        <xdr:cNvPr id="9" name="图片 8"/>
        <xdr:cNvPicPr>
          <a:picLocks noChangeAspect="1"/>
        </xdr:cNvPicPr>
      </xdr:nvPicPr>
      <xdr:blipFill>
        <a:blip r:embed="rId5"/>
        <a:stretch>
          <a:fillRect/>
        </a:stretch>
      </xdr:blipFill>
      <xdr:spPr>
        <a:xfrm>
          <a:off x="11655425" y="1398905"/>
          <a:ext cx="4707255" cy="3374390"/>
        </a:xfrm>
        <a:prstGeom prst="rect">
          <a:avLst/>
        </a:prstGeom>
        <a:noFill/>
        <a:ln w="9525">
          <a:noFill/>
        </a:ln>
      </xdr:spPr>
    </xdr:pic>
    <xdr:clientData/>
  </xdr:twoCellAnchor>
  <xdr:twoCellAnchor editAs="oneCell">
    <xdr:from>
      <xdr:col>11</xdr:col>
      <xdr:colOff>1868805</xdr:colOff>
      <xdr:row>28</xdr:row>
      <xdr:rowOff>148590</xdr:rowOff>
    </xdr:from>
    <xdr:to>
      <xdr:col>19</xdr:col>
      <xdr:colOff>137795</xdr:colOff>
      <xdr:row>47</xdr:row>
      <xdr:rowOff>79375</xdr:rowOff>
    </xdr:to>
    <xdr:pic>
      <xdr:nvPicPr>
        <xdr:cNvPr id="10" name="图片 9"/>
        <xdr:cNvPicPr>
          <a:picLocks noChangeAspect="1"/>
        </xdr:cNvPicPr>
      </xdr:nvPicPr>
      <xdr:blipFill>
        <a:blip r:embed="rId6"/>
        <a:stretch>
          <a:fillRect/>
        </a:stretch>
      </xdr:blipFill>
      <xdr:spPr>
        <a:xfrm>
          <a:off x="11725275" y="5053965"/>
          <a:ext cx="4707890" cy="3369310"/>
        </a:xfrm>
        <a:prstGeom prst="rect">
          <a:avLst/>
        </a:prstGeom>
        <a:noFill/>
        <a:ln w="9525">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joker/www/saishiyunying_cmmi5/&#36187;&#20107;&#36816;&#33829;&#24179;&#21488;/02&#31649;&#29702;&#22495;/06&#24230;&#37327;&#20998;&#26512;/E:/zhwl/doc/02&#31649;&#29702;&#22495;/06&#24230;&#37327;&#20998;&#26512;/GDCY-ZHWL--MPM-&#39033;&#30446;&#24230;&#37327;&#2421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joker/www/saishiyunying_cmmi5/&#36187;&#20107;&#36816;&#33829;&#24179;&#21488;/02&#31649;&#29702;&#22495;/06&#24230;&#37327;&#20998;&#26512;/E:/STR/&#39033;&#30446;&#31649;&#29702;/&#31185;&#35759;&#22025;&#32852;&#20449;&#24687;&#25216;&#26415;&#26377;&#38480;&#20844;&#21496;-CMMI5-2023-&#21021;&#35780;/5&#12289;&#25991;&#26723;&#31649;&#29702;/&#20116;&#32423;&#36164;&#26009;&#20934;&#22791;-KXJL/&#39033;&#30446;&#32423;HM&#36164;&#26009;/&#20844;&#20849;&#26426;&#26500;&#24179;&#21488;-MPM-&#39033;&#30446;&#37327;&#21270;&#31649;&#29702;&#34920;.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joker/www/saishiyunying_cmmi5/&#36187;&#20107;&#36816;&#33829;&#24179;&#21488;/02&#31649;&#29702;&#22495;/06&#24230;&#37327;&#20998;&#26512;/E:/&#19979;&#36733;&#30446;&#24405;/weixin/WeChat%20Files/WeChat%20Files/zxj7235017/FileStorage/File/2023-06/&#23452;&#20852;&#24066;&#25307;&#29983;&#20837;&#23398;&#20449;&#24687;&#24179;&#21488;&#39033;&#30446;&#37327;&#21270;&#31649;&#29702;&#34920;.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joker/www/saishiyunying_cmmi5/&#36187;&#20107;&#36816;&#33829;&#24179;&#21488;/02&#31649;&#29702;&#22495;/06&#24230;&#37327;&#20998;&#26512;/E:/&#19979;&#36733;&#30446;&#24405;/weixin/WeChat%20Files/WeChat%20Files/zxj7235017/FileStorage/File/2023-06/Bangsun-FQZ-MPM-&#39033;&#30446;&#37327;&#21270;&#31649;&#29702;&#34920;1.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rs/joker/www/saishiyunying_cmmi5/&#36187;&#20107;&#36816;&#33829;&#24179;&#21488;/02&#31649;&#29702;&#22495;/06&#24230;&#37327;&#20998;&#26512;/E:/1_CMMI/&#39033;&#30446;&#36164;&#26009;/13-&#27993;&#27743;&#21644;&#36798;/CMMI-5/CMMI5-&#27491;&#24335;/&#23425;&#27874;&#26477;&#24030;&#28286;&#26032;&#21306;&#33258;&#26469;&#27700;&#26377;&#38480;&#20844;&#21496;&#35745;&#37327;&#20013;&#24515;/02_&#31649;&#29702;&#22495;/01_&#39033;&#30446;&#35745;&#21010;/&#23425;&#27874;&#26477;&#24030;&#28286;&#26032;&#21306;&#33258;&#26469;&#27700;&#26377;&#38480;&#20844;&#21496;&#35745;&#37327;&#20013;&#24515;_&#39033;&#30446;&#20272;&#31639;&#19982;&#39044;&#31639;&#34920;V1.1.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STR/&#39033;&#30446;&#31649;&#29702;/&#24191;&#19996;&#38271;&#30408;&#31185;&#25216;&#32929;&#20221;&#26377;&#38480;&#20844;&#21496;-CMMI5-2023-&#21021;&#35780;/&#25991;&#26723;&#31649;&#29702;-SVN/ORG/&#32452;&#32455;&#36164;&#20135;&#24211;/03&#32452;&#32455;&#24230;&#37327;&#24211;/8.&#9733;&#9733;&#9733;&#36136;&#37327;&#36807;&#31243;&#24615;&#33021;&#30446;&#26631;&#65288;QPPO)-&#38271;&#30408;&#31185;&#25216;-V0.3.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Users/joker/www/saishiyunying_cmmi5/&#36187;&#20107;&#36816;&#33829;&#24179;&#21488;/02&#31649;&#29702;&#22495;/06&#24230;&#37327;&#20998;&#26512;/E:/STR-&#24605;&#29305;&#29790;%20&#24037;&#20316;/0%20&#39033;&#30446;/10-&#20013;&#37038;&#31185;&#36890;&#20449;/HM/&#20013;&#37038;PPB&amp;PPM%20-%203.0/08.&#36136;&#37327;&#36807;&#31243;&#24615;&#33021;&#30446;&#26631;&#65288;QPPO)-1102.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封面 "/>
      <sheetName val="项目信息"/>
      <sheetName val="QPM 计划"/>
      <sheetName val="产品规模"/>
      <sheetName val="工作量统计分析"/>
      <sheetName val="工期偏差率"/>
      <sheetName val="QPPO数据分析 (NLP灵珠引擎-4.0) "/>
      <sheetName val="数据质量检查表"/>
      <sheetName val="PPB-PPM"/>
    </sheetNames>
    <sheetDataSet>
      <sheetData sheetId="0"/>
      <sheetData sheetId="1"/>
      <sheetData sheetId="2"/>
      <sheetData sheetId="3"/>
      <sheetData sheetId="4"/>
      <sheetData sheetId="5"/>
      <sheetData sheetId="6"/>
      <sheetData sheetId="7"/>
      <sheetData sheetId="8"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QPM 计划"/>
      <sheetName val="CB_DATA_"/>
      <sheetName val="过程监控"/>
      <sheetName val="研发迭代工作量偏差"/>
      <sheetName val="缺陷移除效率"/>
      <sheetName val="组织级PPB-QPPO"/>
    </sheetNames>
    <sheetDataSet>
      <sheetData sheetId="0" refreshError="1"/>
      <sheetData sheetId="1" refreshError="1"/>
      <sheetData sheetId="2" refreshError="1"/>
      <sheetData sheetId="3" refreshError="1"/>
      <sheetData sheetId="4" refreshError="1"/>
      <sheetData sheetId="5"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项目量化目标"/>
      <sheetName val="CB_DATA_"/>
      <sheetName val="过程监控"/>
      <sheetName val="子过程 (CD)"/>
      <sheetName val="PPB-PPM"/>
    </sheetNames>
    <sheetDataSet>
      <sheetData sheetId="0"/>
      <sheetData sheetId="1"/>
      <sheetData sheetId="2"/>
      <sheetData sheetId="3"/>
      <sheetData sheetId="4"/>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QPM 计划"/>
      <sheetName val="CB_DATA_"/>
      <sheetName val="过程监控"/>
      <sheetName val="研发工时偏差率"/>
      <sheetName val="线上遗留缺陷密度"/>
      <sheetName val="组织级PPB-QPPO"/>
    </sheetNames>
    <sheetDataSet>
      <sheetData sheetId="0"/>
      <sheetData sheetId="1"/>
      <sheetData sheetId="2"/>
      <sheetData sheetId="3"/>
      <sheetData sheetId="4"/>
      <sheetData sheetId="5"/>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封面"/>
      <sheetName val="变更履历"/>
      <sheetName val="基本信息"/>
      <sheetName val="规模估算表"/>
      <sheetName val="工作量估算表"/>
      <sheetName val="项目预算表"/>
      <sheetName val="功能点速查表"/>
    </sheetNames>
    <sheetDataSet>
      <sheetData sheetId="0" refreshError="1"/>
      <sheetData sheetId="1" refreshError="1"/>
      <sheetData sheetId="2" refreshError="1"/>
      <sheetData sheetId="3" refreshError="1"/>
      <sheetData sheetId="4" refreshError="1"/>
      <sheetData sheetId="5" refreshError="1"/>
      <sheetData sheetId="6" refreshError="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封面"/>
      <sheetName val="质量与过程性能目标（QPPO）"/>
      <sheetName val="CB_DATA_"/>
      <sheetName val="研发工作量偏差"/>
      <sheetName val="交付缺陷密度"/>
      <sheetName val="研发工作量偏差预测"/>
      <sheetName val="编码生产率预测"/>
      <sheetName val="系统测试生产率预测"/>
      <sheetName val="交付缺陷密度预测"/>
      <sheetName val="系统测试缺陷密度预测"/>
      <sheetName val="需求评审覆盖率预测 "/>
    </sheetNames>
    <sheetDataSet>
      <sheetData sheetId="0"/>
      <sheetData sheetId="1"/>
      <sheetData sheetId="2"/>
      <sheetData sheetId="3"/>
      <sheetData sheetId="4"/>
      <sheetData sheetId="5"/>
      <sheetData sheetId="6">
        <row r="4">
          <cell r="H4">
            <v>0.1</v>
          </cell>
        </row>
      </sheetData>
      <sheetData sheetId="7">
        <row r="4">
          <cell r="H4">
            <v>0.15</v>
          </cell>
        </row>
      </sheetData>
      <sheetData sheetId="8"/>
      <sheetData sheetId="9">
        <row r="4">
          <cell r="H4">
            <v>0.1</v>
          </cell>
        </row>
        <row r="4">
          <cell r="J4">
            <v>-0.05</v>
          </cell>
        </row>
        <row r="5">
          <cell r="H5">
            <v>0.1</v>
          </cell>
        </row>
        <row r="5">
          <cell r="J5">
            <v>-0.05</v>
          </cell>
        </row>
        <row r="6">
          <cell r="H6">
            <v>0.08</v>
          </cell>
        </row>
        <row r="6">
          <cell r="J6">
            <v>-0.15</v>
          </cell>
        </row>
      </sheetData>
      <sheetData sheetId="10">
        <row r="4">
          <cell r="H4">
            <v>0.05</v>
          </cell>
        </row>
        <row r="4">
          <cell r="J4">
            <v>-0.05</v>
          </cell>
        </row>
        <row r="5">
          <cell r="H5">
            <v>0.08</v>
          </cell>
        </row>
        <row r="5">
          <cell r="J5">
            <v>-0.05</v>
          </cell>
        </row>
        <row r="6">
          <cell r="H6">
            <v>0.2</v>
          </cell>
        </row>
        <row r="6">
          <cell r="J6">
            <v>-0.05</v>
          </cell>
        </row>
      </sheetData>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封面"/>
      <sheetName val="质量与过程性能目标（QPPO）"/>
      <sheetName val="CB_DATA_"/>
      <sheetName val="研发工作量偏差"/>
      <sheetName val="发布后缺陷密度"/>
      <sheetName val="研发生产率预测"/>
      <sheetName val="编码生产率预测"/>
      <sheetName val="系统测试生产率预测"/>
      <sheetName val="发布后缺陷密度预测"/>
      <sheetName val="系统测试缺陷密度预测"/>
      <sheetName val="需求变更率"/>
    </sheetNames>
    <sheetDataSet>
      <sheetData sheetId="0"/>
      <sheetData sheetId="1"/>
      <sheetData sheetId="2"/>
      <sheetData sheetId="3"/>
      <sheetData sheetId="4"/>
      <sheetData sheetId="5"/>
      <sheetData sheetId="6"/>
      <sheetData sheetId="7"/>
      <sheetData sheetId="8">
        <row r="4">
          <cell r="C4">
            <v>0</v>
          </cell>
          <cell r="D4">
            <v>0.1578</v>
          </cell>
          <cell r="E4">
            <v>0.3239</v>
          </cell>
          <cell r="F4">
            <v>0.0596073671293588</v>
          </cell>
        </row>
      </sheetData>
      <sheetData sheetId="9"/>
      <sheetData sheetId="10"/>
    </sheetDataSet>
  </externalBook>
</externalLink>
</file>

<file path=xl/theme/theme1.xml><?xml version="1.0" encoding="utf-8"?>
<a:theme xmlns:a="http://schemas.openxmlformats.org/drawingml/2006/main" name="Offic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mbria-Calibri">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G19"/>
  <sheetViews>
    <sheetView showGridLines="0" workbookViewId="0">
      <selection activeCell="C19" sqref="C19"/>
    </sheetView>
  </sheetViews>
  <sheetFormatPr defaultColWidth="10" defaultRowHeight="17.6" outlineLevelCol="6"/>
  <cols>
    <col min="1" max="1" width="1.625" style="509" customWidth="1"/>
    <col min="2" max="2" width="11.875" style="509" customWidth="1"/>
    <col min="3" max="3" width="22.875" style="509" customWidth="1"/>
    <col min="4" max="4" width="11.875" style="509" customWidth="1"/>
    <col min="5" max="5" width="22.875" style="509" customWidth="1"/>
    <col min="6" max="6" width="11.875" style="509" customWidth="1"/>
    <col min="7" max="7" width="22.875" style="509" customWidth="1"/>
    <col min="8" max="16384" width="10" style="510"/>
  </cols>
  <sheetData>
    <row r="2" ht="20.4" spans="2:7">
      <c r="B2" s="511" t="s">
        <v>0</v>
      </c>
      <c r="C2" s="512"/>
      <c r="D2" s="512"/>
      <c r="E2" s="512"/>
      <c r="F2" s="512"/>
      <c r="G2" s="531"/>
    </row>
    <row r="3" spans="2:7">
      <c r="B3" s="513" t="s">
        <v>1</v>
      </c>
      <c r="C3" s="514"/>
      <c r="D3" s="514"/>
      <c r="E3" s="514"/>
      <c r="F3" s="514"/>
      <c r="G3" s="532"/>
    </row>
    <row r="4" spans="2:7">
      <c r="B4" s="515"/>
      <c r="C4" s="516"/>
      <c r="D4" s="516"/>
      <c r="E4" s="516"/>
      <c r="F4" s="516"/>
      <c r="G4" s="533"/>
    </row>
    <row r="5" spans="2:7">
      <c r="B5" s="515"/>
      <c r="C5" s="516"/>
      <c r="D5" s="516"/>
      <c r="E5" s="516"/>
      <c r="F5" s="516"/>
      <c r="G5" s="533"/>
    </row>
    <row r="6" spans="2:7">
      <c r="B6" s="517" t="s">
        <v>1</v>
      </c>
      <c r="C6" s="518"/>
      <c r="D6" s="518"/>
      <c r="E6" s="518"/>
      <c r="F6" s="518"/>
      <c r="G6" s="534"/>
    </row>
    <row r="7" ht="63.95" customHeight="1" spans="2:7">
      <c r="B7" s="519"/>
      <c r="C7" s="518"/>
      <c r="D7" s="518"/>
      <c r="E7" s="518"/>
      <c r="F7" s="518"/>
      <c r="G7" s="534"/>
    </row>
    <row r="8" ht="51.2" spans="2:7">
      <c r="B8" s="520" t="s">
        <v>2</v>
      </c>
      <c r="C8" s="521"/>
      <c r="D8" s="521"/>
      <c r="E8" s="521"/>
      <c r="F8" s="521"/>
      <c r="G8" s="535"/>
    </row>
    <row r="9" ht="51.2" spans="2:7">
      <c r="B9" s="522"/>
      <c r="C9" s="523"/>
      <c r="D9" s="523"/>
      <c r="E9" s="523"/>
      <c r="F9" s="523"/>
      <c r="G9" s="536"/>
    </row>
    <row r="10" ht="51.2" spans="2:7">
      <c r="B10" s="520" t="s">
        <v>3</v>
      </c>
      <c r="C10" s="521"/>
      <c r="D10" s="521"/>
      <c r="E10" s="521"/>
      <c r="F10" s="521"/>
      <c r="G10" s="535"/>
    </row>
    <row r="11" spans="2:7">
      <c r="B11" s="515"/>
      <c r="C11" s="516"/>
      <c r="D11" s="516"/>
      <c r="E11" s="516"/>
      <c r="F11" s="516"/>
      <c r="G11" s="533"/>
    </row>
    <row r="12" spans="2:7">
      <c r="B12" s="515"/>
      <c r="C12" s="516"/>
      <c r="D12" s="516"/>
      <c r="E12" s="516"/>
      <c r="F12" s="516"/>
      <c r="G12" s="533"/>
    </row>
    <row r="13" spans="2:7">
      <c r="B13" s="515"/>
      <c r="C13" s="516"/>
      <c r="D13" s="516"/>
      <c r="E13" s="516"/>
      <c r="F13" s="516"/>
      <c r="G13" s="533"/>
    </row>
    <row r="14" spans="2:7">
      <c r="B14" s="515"/>
      <c r="C14" s="516"/>
      <c r="D14" s="516"/>
      <c r="E14" s="516"/>
      <c r="F14" s="516"/>
      <c r="G14" s="533"/>
    </row>
    <row r="15" spans="2:7">
      <c r="B15" s="524"/>
      <c r="C15" s="525"/>
      <c r="D15" s="525"/>
      <c r="E15" s="525"/>
      <c r="F15" s="525"/>
      <c r="G15" s="537"/>
    </row>
    <row r="16" spans="2:7">
      <c r="B16" s="515"/>
      <c r="C16" s="516"/>
      <c r="D16" s="516"/>
      <c r="E16" s="516"/>
      <c r="F16" s="516"/>
      <c r="G16" s="533"/>
    </row>
    <row r="17" spans="2:7">
      <c r="B17" s="515"/>
      <c r="C17" s="516"/>
      <c r="D17" s="516"/>
      <c r="E17" s="516"/>
      <c r="F17" s="516"/>
      <c r="G17" s="533"/>
    </row>
    <row r="18" ht="18" spans="2:7">
      <c r="B18" s="526" t="s">
        <v>4</v>
      </c>
      <c r="C18" s="527" t="s">
        <v>5</v>
      </c>
      <c r="D18" s="527" t="s">
        <v>6</v>
      </c>
      <c r="E18" s="527" t="s">
        <v>7</v>
      </c>
      <c r="F18" s="527" t="s">
        <v>8</v>
      </c>
      <c r="G18" s="538" t="s">
        <v>9</v>
      </c>
    </row>
    <row r="19" ht="18.75" spans="2:7">
      <c r="B19" s="528" t="s">
        <v>10</v>
      </c>
      <c r="C19" s="529">
        <v>44935</v>
      </c>
      <c r="D19" s="530" t="s">
        <v>10</v>
      </c>
      <c r="E19" s="529">
        <v>44935</v>
      </c>
      <c r="F19" s="530" t="s">
        <v>10</v>
      </c>
      <c r="G19" s="529">
        <v>44936</v>
      </c>
    </row>
  </sheetData>
  <mergeCells count="15">
    <mergeCell ref="B2:G2"/>
    <mergeCell ref="B3:G3"/>
    <mergeCell ref="B4:G4"/>
    <mergeCell ref="B5:G5"/>
    <mergeCell ref="B8:G8"/>
    <mergeCell ref="B9:G9"/>
    <mergeCell ref="B10:G10"/>
    <mergeCell ref="B11:G11"/>
    <mergeCell ref="B12:G12"/>
    <mergeCell ref="B13:G13"/>
    <mergeCell ref="B14:G14"/>
    <mergeCell ref="B15:G15"/>
    <mergeCell ref="B16:G16"/>
    <mergeCell ref="B17:G17"/>
    <mergeCell ref="B6:G7"/>
  </mergeCells>
  <conditionalFormatting sqref="C18:C19 E18:E19 G18:G19">
    <cfRule type="expression" dxfId="0" priority="1">
      <formula>IF(OR(LEFT(C18,1)="[",C18=""),1,0)</formula>
    </cfRule>
  </conditionalFormatting>
  <pageMargins left="0.699305555555556" right="0.699305555555556" top="0.75" bottom="0.75" header="0.3" footer="0.3"/>
  <pageSetup paperSize="9" orientation="portrait"/>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V17"/>
  <sheetViews>
    <sheetView topLeftCell="E1" workbookViewId="0">
      <selection activeCell="E6" sqref="$A6:$XFD6"/>
    </sheetView>
  </sheetViews>
  <sheetFormatPr defaultColWidth="9" defaultRowHeight="16.8"/>
  <cols>
    <col min="1" max="1" width="6.875" style="7" hidden="1" customWidth="1"/>
    <col min="2" max="2" width="28" style="7" hidden="1" customWidth="1"/>
    <col min="3" max="3" width="10.5" style="7" hidden="1" customWidth="1"/>
    <col min="4" max="4" width="28" style="7" hidden="1" customWidth="1"/>
    <col min="5" max="5" width="11.125" style="7" customWidth="1"/>
    <col min="6" max="6" width="20.125" style="7" customWidth="1"/>
    <col min="7" max="8" width="14.125" style="7" hidden="1" customWidth="1"/>
    <col min="9" max="9" width="10.125" style="7" customWidth="1"/>
    <col min="10" max="10" width="10" style="7" customWidth="1"/>
    <col min="11" max="11" width="8.875" style="7" customWidth="1"/>
    <col min="12" max="12" width="14.875" style="7" customWidth="1"/>
    <col min="13" max="13" width="11.875" style="7" customWidth="1"/>
    <col min="14" max="14" width="9" style="7"/>
    <col min="15" max="15" width="12.375" style="7" customWidth="1"/>
    <col min="16" max="16" width="9.125" style="7" customWidth="1"/>
    <col min="17" max="20" width="12.5" style="7" customWidth="1"/>
    <col min="21" max="21" width="24.375" style="7" hidden="1" customWidth="1"/>
    <col min="22" max="22" width="9" style="7" hidden="1" customWidth="1"/>
    <col min="23" max="16384" width="9" style="7"/>
  </cols>
  <sheetData>
    <row r="1" spans="1:13">
      <c r="A1" s="8" t="s">
        <v>364</v>
      </c>
      <c r="B1" s="9"/>
      <c r="C1" s="10"/>
      <c r="D1" s="10"/>
      <c r="G1" s="19"/>
      <c r="H1" s="19"/>
      <c r="I1" s="19"/>
      <c r="J1" s="19"/>
      <c r="K1" s="19"/>
      <c r="L1" s="19"/>
      <c r="M1" s="19"/>
    </row>
    <row r="2" spans="1:20">
      <c r="A2" s="11" t="s">
        <v>365</v>
      </c>
      <c r="B2" s="11" t="s">
        <v>366</v>
      </c>
      <c r="C2" s="11" t="s">
        <v>367</v>
      </c>
      <c r="D2" s="11" t="s">
        <v>259</v>
      </c>
      <c r="E2" s="20" t="s">
        <v>368</v>
      </c>
      <c r="F2" s="20"/>
      <c r="G2" s="20" t="s">
        <v>369</v>
      </c>
      <c r="H2" s="20" t="s">
        <v>370</v>
      </c>
      <c r="I2" s="35" t="s">
        <v>371</v>
      </c>
      <c r="J2" s="36"/>
      <c r="K2" s="36"/>
      <c r="L2" s="36"/>
      <c r="M2" s="36" t="s">
        <v>372</v>
      </c>
      <c r="N2" s="36"/>
      <c r="O2" s="36"/>
      <c r="P2" s="36"/>
      <c r="Q2" s="71" t="s">
        <v>373</v>
      </c>
      <c r="R2" s="72"/>
      <c r="S2" s="72"/>
      <c r="T2" s="73"/>
    </row>
    <row r="3" spans="1:22">
      <c r="A3" s="11"/>
      <c r="B3" s="11"/>
      <c r="C3" s="11"/>
      <c r="D3" s="11"/>
      <c r="E3" s="20"/>
      <c r="F3" s="20"/>
      <c r="G3" s="21"/>
      <c r="H3" s="21"/>
      <c r="I3" s="36" t="s">
        <v>374</v>
      </c>
      <c r="J3" s="36" t="s">
        <v>375</v>
      </c>
      <c r="K3" s="36" t="s">
        <v>376</v>
      </c>
      <c r="L3" s="36" t="s">
        <v>377</v>
      </c>
      <c r="M3" s="36" t="s">
        <v>36</v>
      </c>
      <c r="N3" s="36" t="s">
        <v>37</v>
      </c>
      <c r="O3" s="36" t="s">
        <v>38</v>
      </c>
      <c r="P3" s="36" t="s">
        <v>39</v>
      </c>
      <c r="Q3" s="36" t="s">
        <v>36</v>
      </c>
      <c r="R3" s="36" t="s">
        <v>37</v>
      </c>
      <c r="S3" s="36" t="s">
        <v>38</v>
      </c>
      <c r="T3" s="36" t="s">
        <v>39</v>
      </c>
      <c r="U3" s="74" t="s">
        <v>378</v>
      </c>
      <c r="V3" s="75"/>
    </row>
    <row r="4" spans="1:22">
      <c r="A4" s="12">
        <v>2</v>
      </c>
      <c r="B4" s="13" t="s">
        <v>379</v>
      </c>
      <c r="C4" s="13" t="s">
        <v>380</v>
      </c>
      <c r="D4" s="13" t="s">
        <v>381</v>
      </c>
      <c r="E4" s="22" t="s">
        <v>382</v>
      </c>
      <c r="F4" s="23" t="s">
        <v>40</v>
      </c>
      <c r="G4" s="24">
        <v>-0.075</v>
      </c>
      <c r="H4" s="24">
        <v>-0.05</v>
      </c>
      <c r="I4" s="37">
        <v>0.2381</v>
      </c>
      <c r="J4" s="37">
        <v>0.673</v>
      </c>
      <c r="K4" s="37">
        <v>1.1085</v>
      </c>
      <c r="L4" s="37">
        <v>0.134</v>
      </c>
      <c r="M4" s="37">
        <v>0.334845</v>
      </c>
      <c r="N4" s="55">
        <v>0.716745</v>
      </c>
      <c r="O4" s="37">
        <v>1.098645</v>
      </c>
      <c r="P4" s="56">
        <v>0.1273</v>
      </c>
      <c r="Q4" s="37">
        <v>0.334845</v>
      </c>
      <c r="R4" s="55">
        <v>0.716745</v>
      </c>
      <c r="S4" s="37">
        <v>1.098645</v>
      </c>
      <c r="T4" s="56">
        <v>0.1273</v>
      </c>
      <c r="U4" s="76">
        <v>0.11</v>
      </c>
      <c r="V4" s="77" t="s">
        <v>383</v>
      </c>
    </row>
    <row r="5" spans="1:22">
      <c r="A5" s="12"/>
      <c r="B5" s="13"/>
      <c r="C5" s="13"/>
      <c r="D5" s="13"/>
      <c r="E5" s="25" t="s">
        <v>384</v>
      </c>
      <c r="F5" s="26" t="s">
        <v>42</v>
      </c>
      <c r="G5" s="27">
        <f>[6]编码生产率预测!H4</f>
        <v>0.1</v>
      </c>
      <c r="H5" s="27">
        <v>-0.05</v>
      </c>
      <c r="I5" s="38">
        <v>0.21</v>
      </c>
      <c r="J5" s="38">
        <v>1.64897469573292</v>
      </c>
      <c r="K5" s="38">
        <v>3.087</v>
      </c>
      <c r="L5" s="39">
        <v>0.419079293431606</v>
      </c>
      <c r="M5" s="57">
        <v>0.701944913812783</v>
      </c>
      <c r="N5" s="58">
        <v>1.89632090009286</v>
      </c>
      <c r="O5" s="59">
        <v>3.09069688637294</v>
      </c>
      <c r="P5" s="60">
        <v>0.398125328760026</v>
      </c>
      <c r="Q5" s="57">
        <v>0.701944913812783</v>
      </c>
      <c r="R5" s="58">
        <v>1.89632090009286</v>
      </c>
      <c r="S5" s="59">
        <v>3.09069688637294</v>
      </c>
      <c r="T5" s="60">
        <v>0.398125328760026</v>
      </c>
      <c r="U5" s="78">
        <v>2.12</v>
      </c>
      <c r="V5" s="77" t="s">
        <v>383</v>
      </c>
    </row>
    <row r="6" spans="1:22">
      <c r="A6" s="12"/>
      <c r="B6" s="13"/>
      <c r="C6" s="13"/>
      <c r="D6" s="13"/>
      <c r="E6" s="25" t="s">
        <v>385</v>
      </c>
      <c r="F6" s="26" t="s">
        <v>127</v>
      </c>
      <c r="G6" s="27">
        <f>[6]系统测试生产率预测!H4</f>
        <v>0.15</v>
      </c>
      <c r="H6" s="27">
        <v>-0.05</v>
      </c>
      <c r="I6" s="38">
        <v>1.444</v>
      </c>
      <c r="J6" s="38">
        <v>3.511</v>
      </c>
      <c r="K6" s="38">
        <v>5.577</v>
      </c>
      <c r="L6" s="39">
        <v>0.689021816169775</v>
      </c>
      <c r="M6" s="57">
        <v>2.24948782391614</v>
      </c>
      <c r="N6" s="61">
        <v>4.2132</v>
      </c>
      <c r="O6" s="59">
        <v>6.17691217608386</v>
      </c>
      <c r="P6" s="60">
        <v>0.654570725361286</v>
      </c>
      <c r="Q6" s="57">
        <v>2.24948782391614</v>
      </c>
      <c r="R6" s="61">
        <v>4.2132</v>
      </c>
      <c r="S6" s="59">
        <v>6.17691217608386</v>
      </c>
      <c r="T6" s="60">
        <v>0.654570725361286</v>
      </c>
      <c r="U6" s="79">
        <v>3.983945</v>
      </c>
      <c r="V6" s="75"/>
    </row>
    <row r="7" ht="31" spans="1:22">
      <c r="A7" s="12"/>
      <c r="B7" s="13"/>
      <c r="C7" s="13"/>
      <c r="D7" s="13"/>
      <c r="E7" s="25" t="s">
        <v>386</v>
      </c>
      <c r="F7" s="28" t="s">
        <v>71</v>
      </c>
      <c r="G7" s="27">
        <v>0.05</v>
      </c>
      <c r="H7" s="27">
        <v>-0.1</v>
      </c>
      <c r="I7" s="38">
        <v>1.065</v>
      </c>
      <c r="J7" s="38">
        <v>2.703843</v>
      </c>
      <c r="K7" s="38">
        <v>4.342</v>
      </c>
      <c r="L7" s="39">
        <v>0.452872967259845</v>
      </c>
      <c r="M7" s="59">
        <v>0</v>
      </c>
      <c r="N7" s="61">
        <v>3.5149959</v>
      </c>
      <c r="O7" s="59">
        <v>4.73775291160158</v>
      </c>
      <c r="P7" s="60">
        <v>0.407585670533861</v>
      </c>
      <c r="Q7" s="59">
        <v>0</v>
      </c>
      <c r="R7" s="61">
        <v>3.5149959</v>
      </c>
      <c r="S7" s="59">
        <v>4.73775291160158</v>
      </c>
      <c r="T7" s="60">
        <v>0.407585670533861</v>
      </c>
      <c r="U7" s="80">
        <v>83.87</v>
      </c>
      <c r="V7" s="75"/>
    </row>
    <row r="8" ht="31" spans="1:22">
      <c r="A8" s="12"/>
      <c r="B8" s="13"/>
      <c r="C8" s="13"/>
      <c r="D8" s="13"/>
      <c r="E8" s="25" t="s">
        <v>387</v>
      </c>
      <c r="F8" s="28" t="s">
        <v>123</v>
      </c>
      <c r="G8" s="27">
        <v>0.15</v>
      </c>
      <c r="H8" s="27">
        <v>-0.2</v>
      </c>
      <c r="I8" s="40">
        <v>0</v>
      </c>
      <c r="J8" s="40">
        <v>0.169105</v>
      </c>
      <c r="K8" s="40">
        <v>0.3816</v>
      </c>
      <c r="L8" s="41">
        <v>0.0668242035808174</v>
      </c>
      <c r="M8" s="62">
        <v>0.030955900331793</v>
      </c>
      <c r="N8" s="63">
        <v>0.21138125</v>
      </c>
      <c r="O8" s="62">
        <v>0.391806599668207</v>
      </c>
      <c r="P8" s="60">
        <v>0.0601417832227357</v>
      </c>
      <c r="Q8" s="62">
        <v>0.030955900331793</v>
      </c>
      <c r="R8" s="63">
        <v>0.21138125</v>
      </c>
      <c r="S8" s="62">
        <v>0.391806599668207</v>
      </c>
      <c r="T8" s="60">
        <v>0.0601417832227357</v>
      </c>
      <c r="U8" s="81">
        <v>0.2665</v>
      </c>
      <c r="V8" s="75"/>
    </row>
    <row r="9" ht="31" spans="1:22">
      <c r="A9" s="12"/>
      <c r="B9" s="13"/>
      <c r="C9" s="13"/>
      <c r="D9" s="13"/>
      <c r="E9" s="25" t="s">
        <v>388</v>
      </c>
      <c r="F9" s="28" t="s">
        <v>72</v>
      </c>
      <c r="G9" s="27">
        <v>0.22</v>
      </c>
      <c r="H9" s="27">
        <v>-0.15</v>
      </c>
      <c r="I9" s="42">
        <v>1.545</v>
      </c>
      <c r="J9" s="43">
        <v>3.0718925</v>
      </c>
      <c r="K9" s="42">
        <v>4.598</v>
      </c>
      <c r="L9" s="44">
        <v>0.517277432890351</v>
      </c>
      <c r="M9" s="64">
        <v>2.2120303162625</v>
      </c>
      <c r="N9" s="61">
        <v>3.686271</v>
      </c>
      <c r="O9" s="65">
        <v>5.1605116837375</v>
      </c>
      <c r="P9" s="66">
        <v>0.491413561245833</v>
      </c>
      <c r="Q9" s="64">
        <v>2.2120303162625</v>
      </c>
      <c r="R9" s="61">
        <v>3.686271</v>
      </c>
      <c r="S9" s="65">
        <v>5.1605116837375</v>
      </c>
      <c r="T9" s="66">
        <v>0.491413561245833</v>
      </c>
      <c r="U9" s="81">
        <v>0.3361</v>
      </c>
      <c r="V9" s="75"/>
    </row>
    <row r="10" ht="31" spans="1:22">
      <c r="A10" s="12"/>
      <c r="B10" s="13"/>
      <c r="C10" s="13"/>
      <c r="D10" s="13"/>
      <c r="E10" s="25" t="s">
        <v>389</v>
      </c>
      <c r="F10" s="28" t="s">
        <v>130</v>
      </c>
      <c r="G10" s="27">
        <v>0.1</v>
      </c>
      <c r="H10" s="27">
        <v>-0.1</v>
      </c>
      <c r="I10" s="45">
        <v>0.1009</v>
      </c>
      <c r="J10" s="45">
        <v>0.26946</v>
      </c>
      <c r="K10" s="45">
        <v>0.438</v>
      </c>
      <c r="L10" s="39">
        <v>0.0558364189773174</v>
      </c>
      <c r="M10" s="45">
        <v>0.204637205914645</v>
      </c>
      <c r="N10" s="67">
        <v>0.363771</v>
      </c>
      <c r="O10" s="45">
        <v>0.522904794085355</v>
      </c>
      <c r="P10" s="60">
        <v>0.0530445980284515</v>
      </c>
      <c r="Q10" s="45">
        <v>0.204637205914645</v>
      </c>
      <c r="R10" s="67">
        <v>0.363771</v>
      </c>
      <c r="S10" s="45">
        <v>0.522904794085355</v>
      </c>
      <c r="T10" s="60">
        <v>0.0530445980284515</v>
      </c>
      <c r="U10" s="80">
        <v>88.79</v>
      </c>
      <c r="V10" s="75"/>
    </row>
    <row r="11" spans="1:22">
      <c r="A11" s="14">
        <v>1</v>
      </c>
      <c r="B11" s="15" t="s">
        <v>390</v>
      </c>
      <c r="C11" s="15" t="s">
        <v>391</v>
      </c>
      <c r="D11" s="15" t="s">
        <v>392</v>
      </c>
      <c r="E11" s="29" t="s">
        <v>393</v>
      </c>
      <c r="F11" s="29" t="s">
        <v>44</v>
      </c>
      <c r="G11" s="30">
        <v>-0.16</v>
      </c>
      <c r="H11" s="31">
        <v>-0.05</v>
      </c>
      <c r="I11" s="46">
        <f>[7]发布后缺陷密度预测!C4</f>
        <v>0</v>
      </c>
      <c r="J11" s="46">
        <f>[7]发布后缺陷密度预测!D4</f>
        <v>0.1578</v>
      </c>
      <c r="K11" s="46">
        <f>[7]发布后缺陷密度预测!E4</f>
        <v>0.3239</v>
      </c>
      <c r="L11" s="47">
        <f>[7]发布后缺陷密度预测!F4</f>
        <v>0.0596073671293588</v>
      </c>
      <c r="M11" s="46">
        <v>0</v>
      </c>
      <c r="N11" s="68">
        <v>0.13413</v>
      </c>
      <c r="O11" s="47">
        <v>0.116</v>
      </c>
      <c r="P11" s="69">
        <v>0.0566269987728909</v>
      </c>
      <c r="Q11" s="46">
        <v>0</v>
      </c>
      <c r="R11" s="68">
        <v>0.13413</v>
      </c>
      <c r="S11" s="46">
        <v>0.304010996318673</v>
      </c>
      <c r="T11" s="69">
        <v>0.0566269987728909</v>
      </c>
      <c r="U11" s="82">
        <v>0.138012</v>
      </c>
      <c r="V11" s="75"/>
    </row>
    <row r="12" spans="1:22">
      <c r="A12" s="16"/>
      <c r="B12" s="17"/>
      <c r="C12" s="17"/>
      <c r="D12" s="17"/>
      <c r="E12" s="25" t="s">
        <v>394</v>
      </c>
      <c r="F12" s="32" t="s">
        <v>45</v>
      </c>
      <c r="G12" s="33">
        <f>[6]系统测试缺陷密度预测!H4</f>
        <v>0.1</v>
      </c>
      <c r="H12" s="33">
        <f>[6]系统测试缺陷密度预测!J4</f>
        <v>-0.05</v>
      </c>
      <c r="I12" s="48">
        <v>0.125</v>
      </c>
      <c r="J12" s="48">
        <v>0.301582788314571</v>
      </c>
      <c r="K12" s="48">
        <v>0.4781</v>
      </c>
      <c r="L12" s="49">
        <v>0.0596073671293588</v>
      </c>
      <c r="M12" s="48">
        <v>0.176939210243084</v>
      </c>
      <c r="N12" s="61">
        <v>0.346820206561757</v>
      </c>
      <c r="O12" s="48">
        <v>0.516701202880429</v>
      </c>
      <c r="P12" s="60">
        <v>0.0566269987728909</v>
      </c>
      <c r="Q12" s="48">
        <v>0.176939210243084</v>
      </c>
      <c r="R12" s="61">
        <v>0.346820206561757</v>
      </c>
      <c r="S12" s="48">
        <v>0.516701202880429</v>
      </c>
      <c r="T12" s="60">
        <v>0.0566269987728909</v>
      </c>
      <c r="U12" s="79">
        <v>0.43175</v>
      </c>
      <c r="V12" s="75"/>
    </row>
    <row r="13" spans="1:21">
      <c r="A13" s="16"/>
      <c r="B13" s="17"/>
      <c r="C13" s="17"/>
      <c r="D13" s="17"/>
      <c r="E13" s="25" t="s">
        <v>395</v>
      </c>
      <c r="F13" s="32" t="s">
        <v>46</v>
      </c>
      <c r="G13" s="33">
        <f>'[6]需求评审覆盖率预测 '!H4</f>
        <v>0.05</v>
      </c>
      <c r="H13" s="33">
        <f>'[6]需求评审覆盖率预测 '!J4</f>
        <v>-0.05</v>
      </c>
      <c r="I13" s="50">
        <v>0.1104</v>
      </c>
      <c r="J13" s="50">
        <v>0.2692</v>
      </c>
      <c r="K13" s="50">
        <v>0.4281</v>
      </c>
      <c r="L13" s="49">
        <v>0.052</v>
      </c>
      <c r="M13" s="62">
        <v>0.0537</v>
      </c>
      <c r="N13" s="63">
        <v>0.2019</v>
      </c>
      <c r="O13" s="62">
        <v>0.3501</v>
      </c>
      <c r="P13" s="60">
        <v>0.0494</v>
      </c>
      <c r="Q13" s="62">
        <v>0.0537</v>
      </c>
      <c r="R13" s="63">
        <v>0.2019</v>
      </c>
      <c r="S13" s="62">
        <v>0.3501</v>
      </c>
      <c r="T13" s="60">
        <v>0.0494</v>
      </c>
      <c r="U13" s="83">
        <v>0.8883</v>
      </c>
    </row>
    <row r="14" ht="31" spans="1:22">
      <c r="A14" s="16"/>
      <c r="B14" s="17"/>
      <c r="C14" s="17"/>
      <c r="D14" s="17"/>
      <c r="E14" s="25" t="s">
        <v>396</v>
      </c>
      <c r="F14" s="34" t="s">
        <v>70</v>
      </c>
      <c r="G14" s="33">
        <f>[6]系统测试缺陷密度预测!H5</f>
        <v>0.1</v>
      </c>
      <c r="H14" s="33">
        <f>[6]系统测试缺陷密度预测!J5</f>
        <v>-0.05</v>
      </c>
      <c r="I14" s="51">
        <v>1</v>
      </c>
      <c r="J14" s="51">
        <v>1.5</v>
      </c>
      <c r="K14" s="51">
        <v>2</v>
      </c>
      <c r="L14" s="52">
        <v>0.513</v>
      </c>
      <c r="M14" s="57">
        <v>0.26295</v>
      </c>
      <c r="N14" s="61">
        <v>1.725</v>
      </c>
      <c r="O14" s="57">
        <v>3.18705</v>
      </c>
      <c r="P14" s="60">
        <v>0.48735</v>
      </c>
      <c r="Q14" s="57">
        <v>0.26295</v>
      </c>
      <c r="R14" s="61">
        <v>1.725</v>
      </c>
      <c r="S14" s="57">
        <v>3.18705</v>
      </c>
      <c r="T14" s="60">
        <v>0.48735</v>
      </c>
      <c r="U14" s="84">
        <v>3</v>
      </c>
      <c r="V14" s="75"/>
    </row>
    <row r="15" ht="31" spans="1:21">
      <c r="A15" s="16"/>
      <c r="B15" s="17"/>
      <c r="C15" s="17"/>
      <c r="D15" s="17"/>
      <c r="E15" s="25" t="s">
        <v>397</v>
      </c>
      <c r="F15" s="34" t="s">
        <v>128</v>
      </c>
      <c r="G15" s="33">
        <f>[6]系统测试缺陷密度预测!H6</f>
        <v>0.08</v>
      </c>
      <c r="H15" s="33">
        <f>[6]系统测试缺陷密度预测!J6</f>
        <v>-0.15</v>
      </c>
      <c r="I15" s="50">
        <v>0.6885</v>
      </c>
      <c r="J15" s="50">
        <v>0.8194</v>
      </c>
      <c r="K15" s="50">
        <v>0.9503</v>
      </c>
      <c r="L15" s="49">
        <v>0.03877</v>
      </c>
      <c r="M15" s="50">
        <v>0.8318155</v>
      </c>
      <c r="N15" s="63">
        <v>0.94231</v>
      </c>
      <c r="O15" s="50">
        <v>1.0528045</v>
      </c>
      <c r="P15" s="70">
        <v>0.0368315</v>
      </c>
      <c r="Q15" s="50">
        <v>0.8318155</v>
      </c>
      <c r="R15" s="63">
        <v>0.94231</v>
      </c>
      <c r="S15" s="50">
        <v>1.0528045</v>
      </c>
      <c r="T15" s="70">
        <v>0.0368315</v>
      </c>
      <c r="U15" s="85">
        <v>0.8848</v>
      </c>
    </row>
    <row r="16" ht="31" spans="1:22">
      <c r="A16" s="16"/>
      <c r="B16" s="17"/>
      <c r="C16" s="17"/>
      <c r="D16" s="17"/>
      <c r="E16" s="25" t="s">
        <v>398</v>
      </c>
      <c r="F16" s="34" t="s">
        <v>73</v>
      </c>
      <c r="G16" s="33">
        <f>'[6]需求评审覆盖率预测 '!H5</f>
        <v>0.08</v>
      </c>
      <c r="H16" s="33">
        <f>'[6]需求评审覆盖率预测 '!J5</f>
        <v>-0.05</v>
      </c>
      <c r="I16" s="53">
        <v>0.662</v>
      </c>
      <c r="J16" s="53">
        <v>2.823</v>
      </c>
      <c r="K16" s="53">
        <v>4.983</v>
      </c>
      <c r="L16" s="44">
        <v>0.716</v>
      </c>
      <c r="M16" s="53">
        <v>1.77045</v>
      </c>
      <c r="N16" s="58">
        <v>3.81105</v>
      </c>
      <c r="O16" s="57">
        <v>5.85165</v>
      </c>
      <c r="P16" s="52">
        <v>0.6802</v>
      </c>
      <c r="Q16" s="53">
        <v>1.77045</v>
      </c>
      <c r="R16" s="58">
        <v>3.81105</v>
      </c>
      <c r="S16" s="57">
        <v>5.85165</v>
      </c>
      <c r="T16" s="52">
        <v>0.6802</v>
      </c>
      <c r="U16" s="86">
        <v>86.5</v>
      </c>
      <c r="V16" s="75"/>
    </row>
    <row r="17" ht="31" spans="1:22">
      <c r="A17" s="16"/>
      <c r="B17" s="18"/>
      <c r="C17" s="18"/>
      <c r="D17" s="18"/>
      <c r="E17" s="25" t="s">
        <v>398</v>
      </c>
      <c r="F17" s="34" t="s">
        <v>220</v>
      </c>
      <c r="G17" s="33">
        <f>'[6]需求评审覆盖率预测 '!H6</f>
        <v>0.2</v>
      </c>
      <c r="H17" s="33">
        <f>'[6]需求评审覆盖率预测 '!J6</f>
        <v>-0.05</v>
      </c>
      <c r="I17" s="54">
        <v>1</v>
      </c>
      <c r="J17" s="54">
        <v>1.85</v>
      </c>
      <c r="K17" s="54">
        <v>3</v>
      </c>
      <c r="L17" s="44">
        <v>0.813</v>
      </c>
      <c r="M17" s="57">
        <v>0.0879500000000006</v>
      </c>
      <c r="N17" s="58">
        <v>2.405</v>
      </c>
      <c r="O17" s="57">
        <v>4.72205</v>
      </c>
      <c r="P17" s="52">
        <v>0.77235</v>
      </c>
      <c r="Q17" s="57">
        <v>0.0879500000000006</v>
      </c>
      <c r="R17" s="58">
        <v>2.405</v>
      </c>
      <c r="S17" s="57">
        <v>4.72205</v>
      </c>
      <c r="T17" s="52">
        <v>0.77235</v>
      </c>
      <c r="U17" s="86">
        <v>4</v>
      </c>
      <c r="V17" s="75"/>
    </row>
  </sheetData>
  <mergeCells count="20">
    <mergeCell ref="A1:C1"/>
    <mergeCell ref="G1:M1"/>
    <mergeCell ref="I2:L2"/>
    <mergeCell ref="M2:P2"/>
    <mergeCell ref="Q2:T2"/>
    <mergeCell ref="A2:A3"/>
    <mergeCell ref="A4:A10"/>
    <mergeCell ref="A11:A17"/>
    <mergeCell ref="B2:B3"/>
    <mergeCell ref="B4:B10"/>
    <mergeCell ref="B11:B17"/>
    <mergeCell ref="C2:C3"/>
    <mergeCell ref="C4:C10"/>
    <mergeCell ref="C11:C17"/>
    <mergeCell ref="D2:D3"/>
    <mergeCell ref="D4:D10"/>
    <mergeCell ref="D11:D17"/>
    <mergeCell ref="G2:G3"/>
    <mergeCell ref="H2:H3"/>
    <mergeCell ref="E2:F3"/>
  </mergeCells>
  <pageMargins left="0.7" right="0.7" top="0.75" bottom="0.75" header="0.3" footer="0.3"/>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E22"/>
  <sheetViews>
    <sheetView workbookViewId="0">
      <selection activeCell="E38" sqref="E38"/>
    </sheetView>
  </sheetViews>
  <sheetFormatPr defaultColWidth="9.625" defaultRowHeight="15.2" outlineLevelCol="4"/>
  <cols>
    <col min="1" max="1" width="1.875" style="1" customWidth="1"/>
    <col min="2" max="2" width="37.125" style="1" customWidth="1"/>
    <col min="3" max="4" width="3.5" style="1" customWidth="1"/>
    <col min="5" max="5" width="36.875" style="1" customWidth="1"/>
    <col min="6" max="16384" width="9.625" style="1"/>
  </cols>
  <sheetData>
    <row r="1" ht="20.4" spans="2:5">
      <c r="B1" s="2" t="s">
        <v>399</v>
      </c>
      <c r="C1" s="2"/>
      <c r="D1" s="2"/>
      <c r="E1" s="2"/>
    </row>
    <row r="2" ht="18" spans="2:5">
      <c r="B2" s="3" t="s">
        <v>400</v>
      </c>
      <c r="C2" s="3" t="s">
        <v>100</v>
      </c>
      <c r="D2" s="3" t="s">
        <v>102</v>
      </c>
      <c r="E2" s="3" t="s">
        <v>261</v>
      </c>
    </row>
    <row r="3" spans="2:5">
      <c r="B3" s="4" t="s">
        <v>401</v>
      </c>
      <c r="C3" s="4"/>
      <c r="D3" s="4"/>
      <c r="E3" s="4"/>
    </row>
    <row r="4" ht="31" spans="2:5">
      <c r="B4" s="5" t="s">
        <v>402</v>
      </c>
      <c r="C4" s="6" t="s">
        <v>403</v>
      </c>
      <c r="D4" s="6"/>
      <c r="E4" s="5"/>
    </row>
    <row r="5" ht="16" spans="2:5">
      <c r="B5" s="5" t="s">
        <v>404</v>
      </c>
      <c r="C5" s="6" t="s">
        <v>403</v>
      </c>
      <c r="D5" s="6"/>
      <c r="E5" s="5"/>
    </row>
    <row r="6" ht="31" spans="2:5">
      <c r="B6" s="5" t="s">
        <v>405</v>
      </c>
      <c r="C6" s="6" t="s">
        <v>403</v>
      </c>
      <c r="D6" s="6"/>
      <c r="E6" s="5"/>
    </row>
    <row r="7" ht="16" spans="2:5">
      <c r="B7" s="5" t="s">
        <v>406</v>
      </c>
      <c r="C7" s="6" t="s">
        <v>403</v>
      </c>
      <c r="D7" s="6"/>
      <c r="E7" s="5"/>
    </row>
    <row r="8" ht="31" spans="2:5">
      <c r="B8" s="5" t="s">
        <v>407</v>
      </c>
      <c r="C8" s="6" t="s">
        <v>403</v>
      </c>
      <c r="D8" s="6"/>
      <c r="E8" s="5"/>
    </row>
    <row r="9" ht="16" spans="2:5">
      <c r="B9" s="5" t="s">
        <v>408</v>
      </c>
      <c r="C9" s="6" t="s">
        <v>403</v>
      </c>
      <c r="D9" s="6"/>
      <c r="E9" s="5"/>
    </row>
    <row r="10" ht="31" spans="2:5">
      <c r="B10" s="5" t="s">
        <v>409</v>
      </c>
      <c r="C10" s="6" t="s">
        <v>403</v>
      </c>
      <c r="D10" s="6"/>
      <c r="E10" s="5"/>
    </row>
    <row r="11" spans="2:5">
      <c r="B11" s="4" t="s">
        <v>410</v>
      </c>
      <c r="C11" s="4"/>
      <c r="D11" s="4"/>
      <c r="E11" s="4"/>
    </row>
    <row r="12" ht="16" spans="2:5">
      <c r="B12" s="5" t="s">
        <v>411</v>
      </c>
      <c r="C12" s="6" t="s">
        <v>403</v>
      </c>
      <c r="D12" s="6"/>
      <c r="E12" s="5"/>
    </row>
    <row r="13" ht="31" spans="2:5">
      <c r="B13" s="5" t="s">
        <v>412</v>
      </c>
      <c r="C13" s="6" t="s">
        <v>403</v>
      </c>
      <c r="D13" s="6"/>
      <c r="E13" s="5"/>
    </row>
    <row r="14" spans="2:5">
      <c r="B14" s="4" t="s">
        <v>413</v>
      </c>
      <c r="C14" s="4"/>
      <c r="D14" s="4"/>
      <c r="E14" s="4"/>
    </row>
    <row r="15" ht="31" spans="2:5">
      <c r="B15" s="5" t="s">
        <v>414</v>
      </c>
      <c r="C15" s="6" t="s">
        <v>403</v>
      </c>
      <c r="D15" s="6"/>
      <c r="E15" s="5"/>
    </row>
    <row r="16" ht="16" spans="2:5">
      <c r="B16" s="5" t="s">
        <v>415</v>
      </c>
      <c r="C16" s="6" t="s">
        <v>403</v>
      </c>
      <c r="D16" s="6"/>
      <c r="E16" s="5"/>
    </row>
    <row r="17" spans="2:5">
      <c r="B17" s="4" t="s">
        <v>416</v>
      </c>
      <c r="C17" s="4"/>
      <c r="D17" s="4"/>
      <c r="E17" s="4"/>
    </row>
    <row r="18" ht="16" spans="2:5">
      <c r="B18" s="5" t="s">
        <v>417</v>
      </c>
      <c r="C18" s="6" t="s">
        <v>403</v>
      </c>
      <c r="D18" s="6"/>
      <c r="E18" s="5"/>
    </row>
    <row r="19" ht="16" spans="2:5">
      <c r="B19" s="5" t="s">
        <v>418</v>
      </c>
      <c r="C19" s="6" t="s">
        <v>403</v>
      </c>
      <c r="D19" s="6"/>
      <c r="E19" s="5"/>
    </row>
    <row r="20" ht="16" spans="2:5">
      <c r="B20" s="4" t="s">
        <v>419</v>
      </c>
      <c r="C20" s="6"/>
      <c r="D20" s="6"/>
      <c r="E20" s="5"/>
    </row>
    <row r="21" ht="31" spans="2:5">
      <c r="B21" s="5" t="s">
        <v>420</v>
      </c>
      <c r="C21" s="6" t="s">
        <v>403</v>
      </c>
      <c r="D21" s="6"/>
      <c r="E21" s="5"/>
    </row>
    <row r="22" ht="16" spans="2:5">
      <c r="B22" s="5" t="s">
        <v>421</v>
      </c>
      <c r="C22" s="6" t="s">
        <v>403</v>
      </c>
      <c r="D22" s="6"/>
      <c r="E22" s="5"/>
    </row>
  </sheetData>
  <mergeCells count="5">
    <mergeCell ref="B1:E1"/>
    <mergeCell ref="B3:E3"/>
    <mergeCell ref="B11:E11"/>
    <mergeCell ref="B14:E14"/>
    <mergeCell ref="B17:E17"/>
  </mergeCells>
  <conditionalFormatting sqref="C4:C10 C12:C13 C15:C16 C18:C22">
    <cfRule type="cellIs" dxfId="1" priority="2" operator="equal">
      <formula>"Y"</formula>
    </cfRule>
  </conditionalFormatting>
  <conditionalFormatting sqref="D4:D10 D12:D13 D15:D16 D18:D22">
    <cfRule type="cellIs" dxfId="2" priority="1" operator="equal">
      <formula>"N"</formula>
    </cfRule>
  </conditionalFormatting>
  <dataValidations count="2">
    <dataValidation type="list" allowBlank="1" showInputMessage="1" showErrorMessage="1" sqref="C4:C10 C12:C13 C15:C16 C18:C22">
      <formula1>"Y"</formula1>
    </dataValidation>
    <dataValidation type="list" allowBlank="1" showInputMessage="1" showErrorMessage="1" sqref="D4:D10 D12:D13 D15:D16 D18:D22">
      <formula1>"N"</formula1>
    </dataValidation>
  </dataValidations>
  <pageMargins left="0.75" right="0.75" top="1" bottom="1" header="0.5" footer="0.5"/>
  <pageSetup paperSize="1"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C12"/>
  <sheetViews>
    <sheetView showGridLines="0" zoomScale="145" zoomScaleNormal="145" workbookViewId="0">
      <selection activeCell="C4" sqref="C4"/>
    </sheetView>
  </sheetViews>
  <sheetFormatPr defaultColWidth="10" defaultRowHeight="17.6" outlineLevelCol="2"/>
  <cols>
    <col min="1" max="1" width="1.875" style="502" customWidth="1"/>
    <col min="2" max="2" width="16.5" style="502" customWidth="1"/>
    <col min="3" max="3" width="38.375" style="502" customWidth="1"/>
    <col min="4" max="16384" width="10" style="502"/>
  </cols>
  <sheetData>
    <row r="1" spans="2:3">
      <c r="B1" s="503" t="s">
        <v>11</v>
      </c>
      <c r="C1" s="503"/>
    </row>
    <row r="2" spans="2:3">
      <c r="B2" s="504"/>
      <c r="C2" s="505" t="s">
        <v>12</v>
      </c>
    </row>
    <row r="3" spans="2:3">
      <c r="B3" s="506"/>
      <c r="C3" s="505" t="s">
        <v>13</v>
      </c>
    </row>
    <row r="4" spans="2:3">
      <c r="B4" s="507"/>
      <c r="C4" s="505" t="s">
        <v>14</v>
      </c>
    </row>
    <row r="5" spans="2:3">
      <c r="B5" s="501"/>
      <c r="C5" s="501"/>
    </row>
    <row r="6" spans="2:3">
      <c r="B6" s="508" t="s">
        <v>15</v>
      </c>
      <c r="C6" s="508"/>
    </row>
    <row r="7" s="501" customFormat="1" ht="15.2" spans="2:3">
      <c r="B7" s="505" t="s">
        <v>16</v>
      </c>
      <c r="C7" s="505" t="str">
        <f>'封面 '!B6</f>
        <v>2022年福建公司号百基础能力平台上云开发项目</v>
      </c>
    </row>
    <row r="8" s="501" customFormat="1" ht="15.2" spans="2:3">
      <c r="B8" s="505" t="s">
        <v>17</v>
      </c>
      <c r="C8" s="505" t="str">
        <f>'封面 '!C18</f>
        <v>卢镇荣</v>
      </c>
    </row>
    <row r="9" s="501" customFormat="1" ht="15.2" spans="2:3">
      <c r="B9" s="505" t="s">
        <v>18</v>
      </c>
      <c r="C9" s="505" t="s">
        <v>19</v>
      </c>
    </row>
    <row r="10" spans="2:3">
      <c r="B10" s="505" t="s">
        <v>20</v>
      </c>
      <c r="C10" s="505" t="s">
        <v>21</v>
      </c>
    </row>
    <row r="11" spans="2:3">
      <c r="B11" s="501"/>
      <c r="C11" s="501"/>
    </row>
    <row r="12" spans="2:3">
      <c r="B12" s="501"/>
      <c r="C12" s="501"/>
    </row>
  </sheetData>
  <mergeCells count="2">
    <mergeCell ref="B1:C1"/>
    <mergeCell ref="B6:C6"/>
  </mergeCells>
  <dataValidations count="1">
    <dataValidation type="list" allowBlank="1" showInputMessage="1" showErrorMessage="1" sqref="C9">
      <formula1>"产品研发型,定制开发型,升级维护型    "</formula1>
    </dataValidation>
  </dataValidations>
  <printOptions horizontalCentered="1"/>
  <pageMargins left="0.747916666666667" right="0.747916666666667" top="0.590277777777778" bottom="0" header="0.393055555555556" footer="0"/>
  <pageSetup paperSize="9" orientation="landscape"/>
  <headerFooter alignWithMargins="0">
    <oddHeader>&amp;R&amp;9第 &amp;P 页，共 &amp;N 页</oddHead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
  <dimension ref="A1:S84"/>
  <sheetViews>
    <sheetView showGridLines="0" zoomScaleSheetLayoutView="88" workbookViewId="0">
      <selection activeCell="C15" sqref="C15:E16"/>
    </sheetView>
  </sheetViews>
  <sheetFormatPr defaultColWidth="9.125" defaultRowHeight="13.6"/>
  <cols>
    <col min="1" max="1" width="2.625" style="343" customWidth="1"/>
    <col min="2" max="2" width="21.5" style="343" customWidth="1"/>
    <col min="3" max="3" width="7.125" style="344" customWidth="1"/>
    <col min="4" max="4" width="31.625" style="343" customWidth="1"/>
    <col min="5" max="5" width="14.125" style="343" customWidth="1"/>
    <col min="6" max="6" width="12.125" style="343" customWidth="1"/>
    <col min="7" max="7" width="13" style="343" customWidth="1"/>
    <col min="8" max="8" width="15" style="343" customWidth="1"/>
    <col min="9" max="9" width="16.5" style="343" customWidth="1"/>
    <col min="10" max="11" width="11.625" style="343" customWidth="1"/>
    <col min="12" max="12" width="13.375" style="343" customWidth="1"/>
    <col min="13" max="13" width="9.125" style="343" customWidth="1"/>
    <col min="14" max="16384" width="9.125" style="343"/>
  </cols>
  <sheetData>
    <row r="1" ht="51" customHeight="1" spans="2:12">
      <c r="B1" s="345" t="s">
        <v>1</v>
      </c>
      <c r="C1" s="345"/>
      <c r="D1" s="345"/>
      <c r="E1" s="345"/>
      <c r="F1" s="345"/>
      <c r="G1" s="345"/>
      <c r="H1" s="345"/>
      <c r="I1" s="345"/>
      <c r="J1" s="345"/>
      <c r="K1" s="345"/>
      <c r="L1" s="345"/>
    </row>
    <row r="2" ht="17.25" customHeight="1" spans="2:12">
      <c r="B2" s="346" t="s">
        <v>22</v>
      </c>
      <c r="C2" s="347"/>
      <c r="D2" s="347"/>
      <c r="E2" s="347"/>
      <c r="F2" s="347"/>
      <c r="G2" s="347"/>
      <c r="H2" s="347"/>
      <c r="I2" s="439" t="s">
        <v>23</v>
      </c>
      <c r="J2" s="439"/>
      <c r="K2" s="439"/>
      <c r="L2" s="440" t="s">
        <v>3</v>
      </c>
    </row>
    <row r="3" ht="17.25" customHeight="1" spans="2:12">
      <c r="B3" s="348"/>
      <c r="C3" s="349"/>
      <c r="D3" s="349"/>
      <c r="E3" s="349"/>
      <c r="F3" s="349"/>
      <c r="G3" s="349"/>
      <c r="H3" s="349"/>
      <c r="I3" s="439" t="s">
        <v>24</v>
      </c>
      <c r="J3" s="439"/>
      <c r="K3" s="439"/>
      <c r="L3" s="441">
        <v>44935</v>
      </c>
    </row>
    <row r="4" ht="17.25" customHeight="1" spans="7:12">
      <c r="G4" s="344"/>
      <c r="I4" s="344"/>
      <c r="J4" s="344"/>
      <c r="K4" s="344"/>
      <c r="L4" s="344"/>
    </row>
    <row r="5" ht="17.25" customHeight="1" spans="2:12">
      <c r="B5" s="350" t="s">
        <v>25</v>
      </c>
      <c r="C5" s="351" t="s">
        <v>1</v>
      </c>
      <c r="D5" s="352"/>
      <c r="E5" s="352"/>
      <c r="F5" s="395"/>
      <c r="G5" s="350" t="s">
        <v>26</v>
      </c>
      <c r="H5" s="396" t="s">
        <v>27</v>
      </c>
      <c r="I5" s="442" t="s">
        <v>28</v>
      </c>
      <c r="J5" s="443"/>
      <c r="K5" s="444"/>
      <c r="L5" s="445"/>
    </row>
    <row r="6" ht="17.25" customHeight="1" spans="2:12">
      <c r="B6" s="350" t="s">
        <v>29</v>
      </c>
      <c r="C6" s="351" t="s">
        <v>30</v>
      </c>
      <c r="D6" s="352"/>
      <c r="E6" s="352"/>
      <c r="F6" s="395"/>
      <c r="G6" s="350" t="s">
        <v>31</v>
      </c>
      <c r="H6" s="396" t="s">
        <v>7</v>
      </c>
      <c r="I6" s="442" t="s">
        <v>32</v>
      </c>
      <c r="J6" s="443"/>
      <c r="K6" s="444"/>
      <c r="L6" s="445" t="s">
        <v>5</v>
      </c>
    </row>
    <row r="7" ht="17.25" customHeight="1" spans="2:12">
      <c r="B7" s="353"/>
      <c r="C7" s="353"/>
      <c r="D7" s="353"/>
      <c r="E7" s="353"/>
      <c r="F7" s="353"/>
      <c r="G7" s="353"/>
      <c r="H7" s="353"/>
      <c r="I7" s="353"/>
      <c r="J7" s="353"/>
      <c r="K7" s="353"/>
      <c r="L7" s="353"/>
    </row>
    <row r="8" ht="17.25" customHeight="1" spans="2:3">
      <c r="B8" s="354" t="s">
        <v>33</v>
      </c>
      <c r="C8" s="343"/>
    </row>
    <row r="9" ht="17.25" customHeight="1" spans="2:3">
      <c r="B9" s="354"/>
      <c r="C9" s="343" t="s">
        <v>34</v>
      </c>
    </row>
    <row r="10" ht="17.25" customHeight="1" spans="2:12">
      <c r="B10" s="354"/>
      <c r="C10" s="355" t="s">
        <v>35</v>
      </c>
      <c r="D10" s="355"/>
      <c r="E10" s="355"/>
      <c r="F10" s="397" t="s">
        <v>36</v>
      </c>
      <c r="G10" s="397" t="s">
        <v>37</v>
      </c>
      <c r="H10" s="397" t="s">
        <v>38</v>
      </c>
      <c r="I10" s="397" t="s">
        <v>39</v>
      </c>
      <c r="J10" s="446"/>
      <c r="K10" s="446"/>
      <c r="L10" s="446"/>
    </row>
    <row r="11" ht="20.85" customHeight="1" spans="2:12">
      <c r="B11" s="354"/>
      <c r="C11" s="356" t="s">
        <v>40</v>
      </c>
      <c r="D11" s="357"/>
      <c r="E11" s="398"/>
      <c r="F11" s="498">
        <v>0.334845</v>
      </c>
      <c r="G11" s="499">
        <v>0.716745</v>
      </c>
      <c r="H11" s="498">
        <v>1.098645</v>
      </c>
      <c r="I11" s="407">
        <v>0.1273</v>
      </c>
      <c r="J11" s="446" t="s">
        <v>41</v>
      </c>
      <c r="K11" s="446"/>
      <c r="L11" s="446"/>
    </row>
    <row r="12" ht="20.85" customHeight="1" spans="2:12">
      <c r="B12" s="354"/>
      <c r="C12" s="358" t="s">
        <v>42</v>
      </c>
      <c r="D12" s="359"/>
      <c r="E12" s="401"/>
      <c r="F12" s="402">
        <v>0.701944913812783</v>
      </c>
      <c r="G12" s="403">
        <v>1.89632090009286</v>
      </c>
      <c r="H12" s="402">
        <v>3.09069688637294</v>
      </c>
      <c r="I12" s="407">
        <v>0.398125328760026</v>
      </c>
      <c r="J12" s="446"/>
      <c r="K12" s="446"/>
      <c r="L12" s="446"/>
    </row>
    <row r="13" ht="20.85" customHeight="1" spans="2:12">
      <c r="B13" s="354"/>
      <c r="C13" s="358" t="s">
        <v>43</v>
      </c>
      <c r="D13" s="359"/>
      <c r="E13" s="404"/>
      <c r="F13" s="405">
        <v>2.24948782391614</v>
      </c>
      <c r="G13" s="406">
        <v>4.2132</v>
      </c>
      <c r="H13" s="407">
        <v>6.17691217608386</v>
      </c>
      <c r="I13" s="407">
        <v>0.654570725361286</v>
      </c>
      <c r="J13" s="446"/>
      <c r="K13" s="446"/>
      <c r="L13" s="446"/>
    </row>
    <row r="14" ht="20.85" customHeight="1" spans="2:12">
      <c r="B14" s="354"/>
      <c r="C14" s="360" t="s">
        <v>44</v>
      </c>
      <c r="D14" s="361"/>
      <c r="E14" s="408"/>
      <c r="F14" s="405">
        <v>0</v>
      </c>
      <c r="G14" s="403">
        <v>0.13413</v>
      </c>
      <c r="H14" s="407">
        <v>0.304010996318673</v>
      </c>
      <c r="I14" s="407">
        <v>0.0566269987728909</v>
      </c>
      <c r="J14" s="446"/>
      <c r="K14" s="446"/>
      <c r="L14" s="446"/>
    </row>
    <row r="15" ht="20.85" customHeight="1" spans="2:12">
      <c r="B15" s="354"/>
      <c r="C15" s="362" t="s">
        <v>45</v>
      </c>
      <c r="D15" s="363"/>
      <c r="E15" s="409"/>
      <c r="F15" s="405">
        <v>0.176939210243084</v>
      </c>
      <c r="G15" s="403">
        <v>0.346820206561757</v>
      </c>
      <c r="H15" s="407">
        <v>0.516701202880429</v>
      </c>
      <c r="I15" s="407">
        <v>0.0566269987728909</v>
      </c>
      <c r="J15" s="446"/>
      <c r="K15" s="446"/>
      <c r="L15" s="446"/>
    </row>
    <row r="16" ht="20.45" customHeight="1" spans="2:12">
      <c r="B16" s="354"/>
      <c r="C16" s="362" t="s">
        <v>46</v>
      </c>
      <c r="D16" s="363"/>
      <c r="E16" s="409"/>
      <c r="F16" s="399">
        <v>0.0537</v>
      </c>
      <c r="G16" s="400">
        <v>0.2019</v>
      </c>
      <c r="H16" s="399">
        <v>0.3501</v>
      </c>
      <c r="I16" s="407">
        <v>0.0494</v>
      </c>
      <c r="J16" s="446"/>
      <c r="K16" s="446"/>
      <c r="L16" s="446"/>
    </row>
    <row r="17" ht="17.25" customHeight="1" spans="2:12">
      <c r="B17" s="364"/>
      <c r="C17" s="365" t="s">
        <v>47</v>
      </c>
      <c r="D17" s="366"/>
      <c r="E17" s="366"/>
      <c r="F17" s="410"/>
      <c r="G17" s="410"/>
      <c r="H17" s="410"/>
      <c r="I17" s="353"/>
      <c r="J17" s="353"/>
      <c r="K17" s="353"/>
      <c r="L17" s="353"/>
    </row>
    <row r="18" s="314" customFormat="1" ht="17.25" customHeight="1" spans="3:12">
      <c r="C18" s="314">
        <v>1.1</v>
      </c>
      <c r="D18" s="367" t="s">
        <v>48</v>
      </c>
      <c r="F18" s="411"/>
      <c r="G18" s="412"/>
      <c r="H18" s="412"/>
      <c r="I18" s="353"/>
      <c r="J18" s="353"/>
      <c r="K18" s="353"/>
      <c r="L18" s="447"/>
    </row>
    <row r="19" s="314" customFormat="1" ht="17.25" customHeight="1" spans="2:12">
      <c r="B19" s="368" t="s">
        <v>49</v>
      </c>
      <c r="C19" s="368"/>
      <c r="D19" s="368"/>
      <c r="E19" s="368"/>
      <c r="F19" s="413">
        <v>0.134</v>
      </c>
      <c r="G19" s="413"/>
      <c r="H19" s="412"/>
      <c r="I19" s="353"/>
      <c r="J19" s="353"/>
      <c r="K19" s="353"/>
      <c r="L19" s="448"/>
    </row>
    <row r="20" s="314" customFormat="1" ht="17.25" customHeight="1" spans="2:12">
      <c r="B20" s="369"/>
      <c r="C20" s="314">
        <v>1.2</v>
      </c>
      <c r="D20" s="367" t="s">
        <v>50</v>
      </c>
      <c r="F20" s="411"/>
      <c r="G20" s="412"/>
      <c r="H20" s="412"/>
      <c r="I20" s="353"/>
      <c r="J20" s="353"/>
      <c r="K20" s="353"/>
      <c r="L20" s="448"/>
    </row>
    <row r="21" s="314" customFormat="1" ht="17.25" customHeight="1" spans="2:12">
      <c r="B21" s="368" t="s">
        <v>51</v>
      </c>
      <c r="C21" s="368"/>
      <c r="D21" s="368"/>
      <c r="E21" s="368"/>
      <c r="F21" s="500">
        <v>0.72</v>
      </c>
      <c r="G21" s="500"/>
      <c r="H21" s="415"/>
      <c r="I21" s="353"/>
      <c r="J21" s="353"/>
      <c r="K21" s="353"/>
      <c r="L21" s="448"/>
    </row>
    <row r="22" s="314" customFormat="1" ht="21.95" customHeight="1" spans="2:11">
      <c r="B22" s="369"/>
      <c r="D22" s="314" t="s">
        <v>52</v>
      </c>
      <c r="F22" s="412"/>
      <c r="G22" s="412"/>
      <c r="H22" s="412"/>
      <c r="I22" s="412"/>
      <c r="J22" s="412"/>
      <c r="K22" s="412"/>
    </row>
    <row r="23" s="314" customFormat="1" ht="27" customHeight="1" spans="1:12">
      <c r="A23" s="343"/>
      <c r="B23" s="354"/>
      <c r="C23" s="343"/>
      <c r="D23" s="497" t="s">
        <v>53</v>
      </c>
      <c r="E23" s="417"/>
      <c r="F23" s="417"/>
      <c r="G23" s="417"/>
      <c r="H23" s="417"/>
      <c r="I23" s="417"/>
      <c r="J23" s="449"/>
      <c r="K23" s="450"/>
      <c r="L23" s="451"/>
    </row>
    <row r="24" s="314" customFormat="1" ht="27.75" customHeight="1" spans="1:12">
      <c r="A24" s="343"/>
      <c r="B24" s="354"/>
      <c r="C24" s="343"/>
      <c r="D24" s="371"/>
      <c r="E24" s="418"/>
      <c r="F24" s="418"/>
      <c r="G24" s="418"/>
      <c r="H24" s="418"/>
      <c r="I24" s="418"/>
      <c r="J24" s="452"/>
      <c r="K24" s="450"/>
      <c r="L24" s="342"/>
    </row>
    <row r="25" s="342" customFormat="1" ht="17.25" customHeight="1" spans="2:12">
      <c r="B25" s="372" t="s">
        <v>54</v>
      </c>
      <c r="D25" s="373"/>
      <c r="E25" s="419"/>
      <c r="F25" s="419"/>
      <c r="G25" s="419"/>
      <c r="H25" s="419"/>
      <c r="I25" s="419"/>
      <c r="J25" s="419"/>
      <c r="K25" s="419"/>
      <c r="L25" s="419"/>
    </row>
    <row r="26" s="342" customFormat="1" ht="17.25" customHeight="1" spans="2:12">
      <c r="B26" s="372"/>
      <c r="C26" s="374" t="s">
        <v>55</v>
      </c>
      <c r="D26" s="374"/>
      <c r="E26" s="419"/>
      <c r="F26" s="374" t="s">
        <v>56</v>
      </c>
      <c r="G26" s="419"/>
      <c r="H26" s="419"/>
      <c r="I26" s="419"/>
      <c r="J26" s="419"/>
      <c r="K26" s="419"/>
      <c r="L26" s="419"/>
    </row>
    <row r="27" spans="3:4">
      <c r="C27" s="375" t="s">
        <v>57</v>
      </c>
      <c r="D27" s="375"/>
    </row>
    <row r="28" s="342" customFormat="1" spans="1:12">
      <c r="A28" s="343"/>
      <c r="B28" s="343"/>
      <c r="C28" s="375" t="s">
        <v>58</v>
      </c>
      <c r="D28" s="375"/>
      <c r="E28" s="343"/>
      <c r="F28" s="343"/>
      <c r="G28" s="343"/>
      <c r="H28" s="343"/>
      <c r="I28" s="343"/>
      <c r="J28" s="343"/>
      <c r="K28" s="343"/>
      <c r="L28" s="343"/>
    </row>
    <row r="31" ht="17.25" customHeight="1" spans="2:3">
      <c r="B31" s="354" t="s">
        <v>59</v>
      </c>
      <c r="C31" s="343"/>
    </row>
    <row r="32" ht="17.25" customHeight="1" spans="2:18">
      <c r="B32" s="376" t="s">
        <v>60</v>
      </c>
      <c r="C32" s="377"/>
      <c r="D32" s="378" t="s">
        <v>61</v>
      </c>
      <c r="E32" s="420" t="s">
        <v>62</v>
      </c>
      <c r="F32" s="421"/>
      <c r="G32" s="421"/>
      <c r="H32" s="421"/>
      <c r="I32" s="421"/>
      <c r="J32" s="421"/>
      <c r="K32" s="421"/>
      <c r="L32" s="453"/>
      <c r="M32" s="464" t="s">
        <v>63</v>
      </c>
      <c r="N32" s="465"/>
      <c r="O32" s="465"/>
      <c r="P32" s="465"/>
      <c r="Q32" s="465"/>
      <c r="R32" s="465"/>
    </row>
    <row r="33" ht="17.25" customHeight="1" spans="2:19">
      <c r="B33" s="379"/>
      <c r="C33" s="380"/>
      <c r="D33" s="381"/>
      <c r="E33" s="422" t="s">
        <v>64</v>
      </c>
      <c r="F33" s="422"/>
      <c r="G33" s="422"/>
      <c r="H33" s="422" t="s">
        <v>65</v>
      </c>
      <c r="I33" s="422"/>
      <c r="J33" s="422"/>
      <c r="K33" s="454" t="s">
        <v>66</v>
      </c>
      <c r="L33" s="454" t="s">
        <v>67</v>
      </c>
      <c r="M33" s="466" t="s">
        <v>68</v>
      </c>
      <c r="N33" s="467" t="s">
        <v>69</v>
      </c>
      <c r="O33" s="454" t="s">
        <v>70</v>
      </c>
      <c r="P33" s="467" t="s">
        <v>71</v>
      </c>
      <c r="Q33" s="467" t="s">
        <v>72</v>
      </c>
      <c r="R33" s="454" t="s">
        <v>73</v>
      </c>
      <c r="S33"/>
    </row>
    <row r="34" ht="17.25" customHeight="1" spans="2:19">
      <c r="B34" s="382"/>
      <c r="C34" s="383"/>
      <c r="D34" s="384"/>
      <c r="E34" s="422" t="s">
        <v>74</v>
      </c>
      <c r="F34" s="422" t="s">
        <v>75</v>
      </c>
      <c r="G34" s="422" t="s">
        <v>76</v>
      </c>
      <c r="H34" s="422" t="s">
        <v>74</v>
      </c>
      <c r="I34" s="422" t="s">
        <v>75</v>
      </c>
      <c r="J34" s="422" t="s">
        <v>76</v>
      </c>
      <c r="K34" s="455"/>
      <c r="L34" s="455"/>
      <c r="M34" s="468"/>
      <c r="N34" s="467"/>
      <c r="O34" s="455"/>
      <c r="P34" s="467"/>
      <c r="Q34" s="467"/>
      <c r="R34" s="455"/>
      <c r="S34"/>
    </row>
    <row r="35" ht="17.25" customHeight="1" spans="2:19">
      <c r="B35" s="385" t="s">
        <v>77</v>
      </c>
      <c r="C35" s="386"/>
      <c r="D35" s="387" t="s">
        <v>78</v>
      </c>
      <c r="E35" s="423">
        <v>1.928</v>
      </c>
      <c r="F35" s="424">
        <v>3.821</v>
      </c>
      <c r="G35" s="423">
        <v>5.714</v>
      </c>
      <c r="H35" s="425"/>
      <c r="I35" s="425"/>
      <c r="J35" s="425"/>
      <c r="K35" s="456">
        <f>'组织QPPO-项目QPPO'!R13</f>
        <v>0.2019</v>
      </c>
      <c r="L35" s="457"/>
      <c r="M35" s="457"/>
      <c r="N35" s="458"/>
      <c r="O35" s="458"/>
      <c r="P35" s="471"/>
      <c r="Q35" s="471"/>
      <c r="R35" s="471"/>
      <c r="S35"/>
    </row>
    <row r="36" ht="17.25" customHeight="1" spans="2:19">
      <c r="B36" s="385" t="s">
        <v>79</v>
      </c>
      <c r="C36" s="386"/>
      <c r="D36" s="387" t="s">
        <v>80</v>
      </c>
      <c r="E36" s="426"/>
      <c r="F36" s="426"/>
      <c r="G36" s="426"/>
      <c r="H36" s="427">
        <v>0.0165</v>
      </c>
      <c r="I36" s="427">
        <v>0.1518</v>
      </c>
      <c r="J36" s="427">
        <v>0.2871</v>
      </c>
      <c r="K36" s="458"/>
      <c r="L36" s="458"/>
      <c r="M36" s="457"/>
      <c r="N36" s="458"/>
      <c r="O36" s="458"/>
      <c r="P36" s="471"/>
      <c r="Q36" s="471"/>
      <c r="R36" s="473">
        <f>'组织QPPO-项目QPPO'!R16</f>
        <v>3.81105</v>
      </c>
      <c r="S36"/>
    </row>
    <row r="37" ht="17.25" customHeight="1" spans="2:19">
      <c r="B37" s="385" t="s">
        <v>81</v>
      </c>
      <c r="C37" s="386"/>
      <c r="D37" s="387" t="s">
        <v>82</v>
      </c>
      <c r="E37" s="423">
        <v>2.912</v>
      </c>
      <c r="F37" s="424">
        <v>4.234</v>
      </c>
      <c r="G37" s="423">
        <v>5.556</v>
      </c>
      <c r="H37" s="425"/>
      <c r="I37" s="459"/>
      <c r="J37" s="425"/>
      <c r="K37" s="458"/>
      <c r="L37" s="458"/>
      <c r="M37" s="457"/>
      <c r="N37" s="458"/>
      <c r="O37" s="458"/>
      <c r="P37" s="471"/>
      <c r="Q37" s="471"/>
      <c r="R37" s="471"/>
      <c r="S37"/>
    </row>
    <row r="38" ht="17.25" customHeight="1" spans="2:19">
      <c r="B38" s="385" t="s">
        <v>83</v>
      </c>
      <c r="C38" s="386"/>
      <c r="D38" s="387" t="s">
        <v>80</v>
      </c>
      <c r="E38" s="426"/>
      <c r="F38" s="426"/>
      <c r="G38" s="426"/>
      <c r="H38" s="428">
        <v>0.0499</v>
      </c>
      <c r="I38" s="460">
        <v>0.204</v>
      </c>
      <c r="J38" s="428">
        <v>0.0357</v>
      </c>
      <c r="K38" s="458"/>
      <c r="L38" s="458"/>
      <c r="M38" s="470"/>
      <c r="N38" s="471"/>
      <c r="O38" s="471"/>
      <c r="P38" s="473">
        <f>'组织QPPO-项目QPPO'!R7</f>
        <v>3.5149959</v>
      </c>
      <c r="Q38" s="471"/>
      <c r="R38" s="471"/>
      <c r="S38"/>
    </row>
    <row r="39" ht="17.25" customHeight="1" spans="2:19">
      <c r="B39" s="385" t="s">
        <v>84</v>
      </c>
      <c r="C39" s="386"/>
      <c r="D39" s="388" t="s">
        <v>85</v>
      </c>
      <c r="E39" s="423">
        <v>0.701944913812783</v>
      </c>
      <c r="F39" s="430">
        <v>1.89632090009286</v>
      </c>
      <c r="G39" s="423">
        <v>3.09069688637294</v>
      </c>
      <c r="H39" s="425"/>
      <c r="I39" s="459"/>
      <c r="J39" s="425"/>
      <c r="K39" s="458"/>
      <c r="L39" s="458"/>
      <c r="M39" s="457"/>
      <c r="N39" s="458"/>
      <c r="O39" s="458"/>
      <c r="P39" s="471"/>
      <c r="Q39" s="471"/>
      <c r="R39" s="471"/>
      <c r="S39"/>
    </row>
    <row r="40" ht="17.25" customHeight="1" spans="2:19">
      <c r="B40" s="385" t="s">
        <v>86</v>
      </c>
      <c r="C40" s="386"/>
      <c r="D40" s="388" t="s">
        <v>87</v>
      </c>
      <c r="E40" s="426"/>
      <c r="F40" s="426"/>
      <c r="G40" s="426"/>
      <c r="H40" s="427">
        <v>0.2245</v>
      </c>
      <c r="I40" s="427">
        <v>0.375</v>
      </c>
      <c r="J40" s="427">
        <v>0.5245</v>
      </c>
      <c r="K40" s="458"/>
      <c r="L40" s="458"/>
      <c r="M40" s="472"/>
      <c r="N40" s="456">
        <f>'组织QPPO-项目QPPO'!R8</f>
        <v>0.21138125</v>
      </c>
      <c r="O40" s="458"/>
      <c r="P40" s="471"/>
      <c r="Q40" s="471"/>
      <c r="R40" s="471"/>
      <c r="S40"/>
    </row>
    <row r="41" ht="17.25" customHeight="1" spans="2:19">
      <c r="B41" s="385" t="s">
        <v>88</v>
      </c>
      <c r="C41" s="386"/>
      <c r="D41" s="387" t="s">
        <v>89</v>
      </c>
      <c r="E41" s="423">
        <v>2.24948782391614</v>
      </c>
      <c r="F41" s="430">
        <v>4.2132</v>
      </c>
      <c r="G41" s="423">
        <v>6.17691217608386</v>
      </c>
      <c r="H41" s="427">
        <v>0.176939210243084</v>
      </c>
      <c r="I41" s="461">
        <v>0.346820206561757</v>
      </c>
      <c r="J41" s="427">
        <v>0.516701202880429</v>
      </c>
      <c r="K41" s="425"/>
      <c r="L41" s="456">
        <f>'组织QPPO-项目QPPO'!R15</f>
        <v>0.94231</v>
      </c>
      <c r="M41" s="456">
        <f>'组织QPPO-项目QPPO'!R9</f>
        <v>3.686271</v>
      </c>
      <c r="N41" s="472"/>
      <c r="O41" s="469">
        <f>'组织QPPO-项目QPPO'!R14</f>
        <v>1.725</v>
      </c>
      <c r="P41" s="471"/>
      <c r="Q41" s="473">
        <f>'组织QPPO-项目QPPO'!R10</f>
        <v>0.363771</v>
      </c>
      <c r="R41" s="471"/>
      <c r="S41"/>
    </row>
    <row r="44" s="342" customFormat="1" spans="1:15">
      <c r="A44" s="343"/>
      <c r="B44" s="389" t="s">
        <v>90</v>
      </c>
      <c r="C44" s="344"/>
      <c r="D44" s="343"/>
      <c r="E44" s="343"/>
      <c r="F44" s="343"/>
      <c r="G44" s="343"/>
      <c r="H44" s="343"/>
      <c r="I44" s="343"/>
      <c r="J44" s="343"/>
      <c r="K44" s="343"/>
      <c r="L44" s="343"/>
      <c r="M44" s="343"/>
      <c r="N44" s="343"/>
      <c r="O44" s="343"/>
    </row>
    <row r="45" ht="14" spans="2:2">
      <c r="B45" s="343" t="s">
        <v>91</v>
      </c>
    </row>
    <row r="46" ht="110.45" customHeight="1" spans="2:8">
      <c r="B46" s="390" t="s">
        <v>92</v>
      </c>
      <c r="C46" s="390"/>
      <c r="D46" s="390"/>
      <c r="E46" s="390"/>
      <c r="F46" s="390"/>
      <c r="G46" s="390"/>
      <c r="H46" s="390"/>
    </row>
    <row r="47" ht="110.45" customHeight="1" spans="2:8">
      <c r="B47" s="390"/>
      <c r="C47" s="390"/>
      <c r="D47" s="390"/>
      <c r="E47" s="390"/>
      <c r="F47" s="390"/>
      <c r="G47" s="390"/>
      <c r="H47" s="390"/>
    </row>
    <row r="48" ht="18.6" customHeight="1" spans="2:8">
      <c r="B48" s="390"/>
      <c r="C48" s="390"/>
      <c r="D48" s="390"/>
      <c r="E48" s="390"/>
      <c r="F48" s="390"/>
      <c r="G48" s="390"/>
      <c r="H48" s="390"/>
    </row>
    <row r="49" ht="18.6" customHeight="1"/>
    <row r="53" spans="2:9">
      <c r="B53" s="389" t="s">
        <v>93</v>
      </c>
      <c r="C53" s="353"/>
      <c r="D53" s="353"/>
      <c r="E53" s="353"/>
      <c r="F53" s="353"/>
      <c r="G53" s="353"/>
      <c r="H53" s="353"/>
      <c r="I53" s="353"/>
    </row>
    <row r="54" spans="2:9">
      <c r="B54" s="343" t="s">
        <v>94</v>
      </c>
      <c r="C54" s="353"/>
      <c r="D54" s="353"/>
      <c r="E54" s="353"/>
      <c r="F54" s="353"/>
      <c r="G54" s="353"/>
      <c r="H54" s="353"/>
      <c r="I54" s="353"/>
    </row>
    <row r="55" spans="2:9">
      <c r="B55" s="343" t="s">
        <v>95</v>
      </c>
      <c r="C55" s="353"/>
      <c r="D55" s="353"/>
      <c r="E55" s="353"/>
      <c r="F55" s="353"/>
      <c r="G55" s="353"/>
      <c r="H55" s="353"/>
      <c r="I55" s="353"/>
    </row>
    <row r="56" ht="21.6" customHeight="1" spans="2:9">
      <c r="B56" s="391" t="s">
        <v>96</v>
      </c>
      <c r="C56" s="391" t="s">
        <v>97</v>
      </c>
      <c r="D56" s="391"/>
      <c r="E56" s="431" t="s">
        <v>98</v>
      </c>
      <c r="F56" s="431"/>
      <c r="G56" s="431"/>
      <c r="H56" s="431" t="s">
        <v>99</v>
      </c>
      <c r="I56" s="431"/>
    </row>
    <row r="57" ht="14.45" customHeight="1" spans="2:9">
      <c r="B57" s="392" t="str">
        <f>B19</f>
        <v>发布后缺陷密度 Defect density after re（小于）：</v>
      </c>
      <c r="C57" s="393" t="s">
        <v>77</v>
      </c>
      <c r="D57" s="393"/>
      <c r="E57" s="432" t="s">
        <v>100</v>
      </c>
      <c r="F57" s="432"/>
      <c r="G57" s="432"/>
      <c r="H57" s="433" t="s">
        <v>101</v>
      </c>
      <c r="I57" s="462"/>
    </row>
    <row r="58" ht="14.45" customHeight="1" spans="2:9">
      <c r="B58" s="392"/>
      <c r="C58" s="394" t="s">
        <v>81</v>
      </c>
      <c r="D58" s="394"/>
      <c r="E58" s="434" t="s">
        <v>102</v>
      </c>
      <c r="F58" s="434"/>
      <c r="G58" s="434"/>
      <c r="H58" s="435"/>
      <c r="I58" s="463"/>
    </row>
    <row r="59" ht="14.45" customHeight="1" spans="2:9">
      <c r="B59" s="392"/>
      <c r="C59" s="394" t="s">
        <v>84</v>
      </c>
      <c r="D59" s="394"/>
      <c r="E59" s="434" t="s">
        <v>102</v>
      </c>
      <c r="F59" s="434"/>
      <c r="G59" s="434"/>
      <c r="H59" s="435"/>
      <c r="I59" s="463"/>
    </row>
    <row r="60" ht="20.45" customHeight="1" spans="2:9">
      <c r="B60" s="392"/>
      <c r="C60" s="393" t="s">
        <v>88</v>
      </c>
      <c r="D60" s="393"/>
      <c r="E60" s="432" t="s">
        <v>100</v>
      </c>
      <c r="F60" s="432"/>
      <c r="G60" s="432"/>
      <c r="H60" s="433" t="s">
        <v>101</v>
      </c>
      <c r="I60" s="462"/>
    </row>
    <row r="61" spans="2:9">
      <c r="B61" s="392" t="str">
        <f>B21</f>
        <v>研发生产率R&amp;d productivity （大于）：</v>
      </c>
      <c r="C61" s="394" t="s">
        <v>77</v>
      </c>
      <c r="D61" s="394"/>
      <c r="E61" s="436" t="s">
        <v>102</v>
      </c>
      <c r="F61" s="437"/>
      <c r="G61" s="438"/>
      <c r="H61" s="435"/>
      <c r="I61" s="463"/>
    </row>
    <row r="62" spans="2:9">
      <c r="B62" s="392"/>
      <c r="C62" s="394" t="s">
        <v>81</v>
      </c>
      <c r="D62" s="394"/>
      <c r="E62" s="436" t="s">
        <v>102</v>
      </c>
      <c r="F62" s="437"/>
      <c r="G62" s="438"/>
      <c r="H62" s="435"/>
      <c r="I62" s="463"/>
    </row>
    <row r="63" spans="2:9">
      <c r="B63" s="392"/>
      <c r="C63" s="393" t="s">
        <v>103</v>
      </c>
      <c r="D63" s="393"/>
      <c r="E63" s="482" t="s">
        <v>100</v>
      </c>
      <c r="F63" s="483"/>
      <c r="G63" s="484"/>
      <c r="H63" s="433" t="s">
        <v>101</v>
      </c>
      <c r="I63" s="462"/>
    </row>
    <row r="64" spans="2:9">
      <c r="B64" s="392"/>
      <c r="C64" s="393" t="s">
        <v>88</v>
      </c>
      <c r="D64" s="393"/>
      <c r="E64" s="482" t="s">
        <v>100</v>
      </c>
      <c r="F64" s="483"/>
      <c r="G64" s="484"/>
      <c r="H64" s="433" t="s">
        <v>101</v>
      </c>
      <c r="I64" s="462"/>
    </row>
    <row r="66" spans="2:2">
      <c r="B66" s="389" t="s">
        <v>104</v>
      </c>
    </row>
    <row r="68" ht="15.95" spans="11:11">
      <c r="K68" s="493"/>
    </row>
    <row r="69" ht="16" spans="2:11">
      <c r="B69" s="474" t="s">
        <v>105</v>
      </c>
      <c r="C69" s="475" t="s">
        <v>106</v>
      </c>
      <c r="D69" s="476"/>
      <c r="E69" s="485" t="s">
        <v>107</v>
      </c>
      <c r="F69" s="486" t="s">
        <v>108</v>
      </c>
      <c r="G69" s="487"/>
      <c r="H69" s="487"/>
      <c r="I69" s="494"/>
      <c r="J69" s="485" t="s">
        <v>109</v>
      </c>
      <c r="K69" s="493"/>
    </row>
    <row r="70" ht="13.35" customHeight="1" spans="2:11">
      <c r="B70" s="477" t="s">
        <v>110</v>
      </c>
      <c r="C70" s="478" t="s">
        <v>111</v>
      </c>
      <c r="D70" s="479"/>
      <c r="E70" s="488" t="s">
        <v>112</v>
      </c>
      <c r="F70" s="489" t="s">
        <v>113</v>
      </c>
      <c r="G70" s="490"/>
      <c r="H70" s="490"/>
      <c r="I70" s="495"/>
      <c r="J70" s="488" t="s">
        <v>114</v>
      </c>
      <c r="K70" s="493"/>
    </row>
    <row r="71" ht="13.35" customHeight="1" spans="2:11">
      <c r="B71" s="477"/>
      <c r="C71" s="480" t="s">
        <v>115</v>
      </c>
      <c r="D71" s="481"/>
      <c r="E71" s="491" t="s">
        <v>116</v>
      </c>
      <c r="F71" s="492" t="s">
        <v>117</v>
      </c>
      <c r="G71" s="492"/>
      <c r="H71" s="492"/>
      <c r="I71" s="492"/>
      <c r="J71" s="488" t="s">
        <v>114</v>
      </c>
      <c r="K71" s="493"/>
    </row>
    <row r="72" ht="16" spans="2:11">
      <c r="B72" s="477"/>
      <c r="C72" s="480" t="s">
        <v>118</v>
      </c>
      <c r="D72" s="481"/>
      <c r="E72" s="491" t="s">
        <v>116</v>
      </c>
      <c r="F72" s="492"/>
      <c r="G72" s="492"/>
      <c r="H72" s="492"/>
      <c r="I72" s="492"/>
      <c r="J72" s="488" t="s">
        <v>114</v>
      </c>
      <c r="K72" s="493"/>
    </row>
    <row r="73" ht="16" spans="2:11">
      <c r="B73" s="477"/>
      <c r="C73" s="480" t="s">
        <v>119</v>
      </c>
      <c r="D73" s="481"/>
      <c r="E73" s="488" t="s">
        <v>120</v>
      </c>
      <c r="F73" s="492"/>
      <c r="G73" s="492"/>
      <c r="H73" s="492"/>
      <c r="I73" s="492"/>
      <c r="J73" s="488" t="s">
        <v>114</v>
      </c>
      <c r="K73" s="493"/>
    </row>
    <row r="74" ht="13.35" customHeight="1" spans="2:11">
      <c r="B74" s="477" t="s">
        <v>121</v>
      </c>
      <c r="C74" s="478" t="s">
        <v>111</v>
      </c>
      <c r="D74" s="479"/>
      <c r="E74" s="488" t="s">
        <v>112</v>
      </c>
      <c r="F74" s="489" t="s">
        <v>113</v>
      </c>
      <c r="G74" s="490"/>
      <c r="H74" s="490"/>
      <c r="I74" s="495"/>
      <c r="J74" s="488" t="s">
        <v>114</v>
      </c>
      <c r="K74" s="493"/>
    </row>
    <row r="75" ht="13.35" customHeight="1" spans="2:11">
      <c r="B75" s="477"/>
      <c r="C75" s="480" t="s">
        <v>42</v>
      </c>
      <c r="D75" s="481"/>
      <c r="E75" s="488" t="s">
        <v>122</v>
      </c>
      <c r="F75" s="492" t="s">
        <v>117</v>
      </c>
      <c r="G75" s="492"/>
      <c r="H75" s="492"/>
      <c r="I75" s="492"/>
      <c r="J75" s="488" t="s">
        <v>114</v>
      </c>
      <c r="K75" s="493"/>
    </row>
    <row r="76" ht="16" spans="2:11">
      <c r="B76" s="477"/>
      <c r="C76" s="480" t="s">
        <v>123</v>
      </c>
      <c r="D76" s="481"/>
      <c r="E76" s="491" t="s">
        <v>116</v>
      </c>
      <c r="F76" s="492" t="s">
        <v>117</v>
      </c>
      <c r="G76" s="492"/>
      <c r="H76" s="492"/>
      <c r="I76" s="492"/>
      <c r="J76" s="488" t="s">
        <v>114</v>
      </c>
      <c r="K76" s="493"/>
    </row>
    <row r="77" ht="16" spans="2:11">
      <c r="B77" s="477"/>
      <c r="C77" s="480" t="s">
        <v>124</v>
      </c>
      <c r="D77" s="481"/>
      <c r="E77" s="488" t="s">
        <v>125</v>
      </c>
      <c r="F77" s="492"/>
      <c r="G77" s="492"/>
      <c r="H77" s="492"/>
      <c r="I77" s="492"/>
      <c r="J77" s="488" t="s">
        <v>114</v>
      </c>
      <c r="K77" s="493"/>
    </row>
    <row r="78" ht="13.35" customHeight="1" spans="2:11">
      <c r="B78" s="477" t="s">
        <v>126</v>
      </c>
      <c r="C78" s="478" t="s">
        <v>111</v>
      </c>
      <c r="D78" s="479"/>
      <c r="E78" s="488" t="s">
        <v>112</v>
      </c>
      <c r="F78" s="489" t="s">
        <v>113</v>
      </c>
      <c r="G78" s="490"/>
      <c r="H78" s="490"/>
      <c r="I78" s="495"/>
      <c r="J78" s="488" t="s">
        <v>114</v>
      </c>
      <c r="K78" s="493"/>
    </row>
    <row r="79" ht="13.35" customHeight="1" spans="2:11">
      <c r="B79" s="477"/>
      <c r="C79" s="480" t="s">
        <v>127</v>
      </c>
      <c r="D79" s="481"/>
      <c r="E79" s="488" t="s">
        <v>122</v>
      </c>
      <c r="F79" s="492" t="s">
        <v>117</v>
      </c>
      <c r="G79" s="492"/>
      <c r="H79" s="492"/>
      <c r="I79" s="492"/>
      <c r="J79" s="488" t="s">
        <v>114</v>
      </c>
      <c r="K79" s="493"/>
    </row>
    <row r="80" ht="15.2" spans="2:11">
      <c r="B80" s="477"/>
      <c r="C80" s="480" t="s">
        <v>128</v>
      </c>
      <c r="D80" s="481"/>
      <c r="E80" s="491" t="s">
        <v>116</v>
      </c>
      <c r="F80" s="492"/>
      <c r="G80" s="492"/>
      <c r="H80" s="492"/>
      <c r="I80" s="492"/>
      <c r="J80" s="488"/>
      <c r="K80" s="493"/>
    </row>
    <row r="81" ht="16" spans="2:11">
      <c r="B81" s="477"/>
      <c r="C81" s="480" t="s">
        <v>45</v>
      </c>
      <c r="D81" s="481"/>
      <c r="E81" s="491" t="s">
        <v>129</v>
      </c>
      <c r="F81" s="492" t="s">
        <v>117</v>
      </c>
      <c r="G81" s="492"/>
      <c r="H81" s="492"/>
      <c r="I81" s="492"/>
      <c r="J81" s="488" t="s">
        <v>114</v>
      </c>
      <c r="K81" s="493"/>
    </row>
    <row r="82" ht="16" spans="2:11">
      <c r="B82" s="477"/>
      <c r="C82" s="480" t="s">
        <v>130</v>
      </c>
      <c r="D82" s="481"/>
      <c r="E82" s="491" t="s">
        <v>116</v>
      </c>
      <c r="F82" s="492" t="s">
        <v>117</v>
      </c>
      <c r="G82" s="492"/>
      <c r="H82" s="492"/>
      <c r="I82" s="492"/>
      <c r="J82" s="488" t="s">
        <v>114</v>
      </c>
      <c r="K82" s="493"/>
    </row>
    <row r="83" ht="16" spans="2:11">
      <c r="B83" s="477"/>
      <c r="C83" s="480" t="s">
        <v>131</v>
      </c>
      <c r="D83" s="481"/>
      <c r="E83" s="488" t="s">
        <v>125</v>
      </c>
      <c r="F83" s="492"/>
      <c r="G83" s="492"/>
      <c r="H83" s="492"/>
      <c r="I83" s="492"/>
      <c r="J83" s="488" t="s">
        <v>114</v>
      </c>
      <c r="K83" s="493"/>
    </row>
    <row r="84" ht="16" spans="2:11">
      <c r="B84" s="477"/>
      <c r="C84" s="480" t="s">
        <v>132</v>
      </c>
      <c r="D84" s="481"/>
      <c r="E84" s="488" t="s">
        <v>120</v>
      </c>
      <c r="F84" s="492"/>
      <c r="G84" s="492"/>
      <c r="H84" s="492"/>
      <c r="I84" s="492"/>
      <c r="J84" s="488" t="s">
        <v>114</v>
      </c>
      <c r="K84" s="493"/>
    </row>
  </sheetData>
  <mergeCells count="108">
    <mergeCell ref="B1:L1"/>
    <mergeCell ref="I2:J2"/>
    <mergeCell ref="I3:J3"/>
    <mergeCell ref="I4:J4"/>
    <mergeCell ref="C5:F5"/>
    <mergeCell ref="I5:J5"/>
    <mergeCell ref="C6:F6"/>
    <mergeCell ref="I6:J6"/>
    <mergeCell ref="C10:E10"/>
    <mergeCell ref="C11:E11"/>
    <mergeCell ref="C12:E12"/>
    <mergeCell ref="C13:E13"/>
    <mergeCell ref="C14:E14"/>
    <mergeCell ref="C15:E15"/>
    <mergeCell ref="C16:E16"/>
    <mergeCell ref="B19:E19"/>
    <mergeCell ref="F19:G19"/>
    <mergeCell ref="B21:E21"/>
    <mergeCell ref="F21:G21"/>
    <mergeCell ref="C27:D27"/>
    <mergeCell ref="C28:D28"/>
    <mergeCell ref="E32:L32"/>
    <mergeCell ref="M32:R32"/>
    <mergeCell ref="E33:G33"/>
    <mergeCell ref="H33:J33"/>
    <mergeCell ref="B35:C35"/>
    <mergeCell ref="B36:C36"/>
    <mergeCell ref="B37:C37"/>
    <mergeCell ref="B38:C38"/>
    <mergeCell ref="B39:C39"/>
    <mergeCell ref="B40:C40"/>
    <mergeCell ref="B41:C41"/>
    <mergeCell ref="B46:H46"/>
    <mergeCell ref="C56:D56"/>
    <mergeCell ref="E56:G56"/>
    <mergeCell ref="H56:I56"/>
    <mergeCell ref="C57:D57"/>
    <mergeCell ref="E57:G57"/>
    <mergeCell ref="H57:I57"/>
    <mergeCell ref="C58:D58"/>
    <mergeCell ref="E58:G58"/>
    <mergeCell ref="H58:I58"/>
    <mergeCell ref="C59:D59"/>
    <mergeCell ref="E59:G59"/>
    <mergeCell ref="H59:I59"/>
    <mergeCell ref="C60:D60"/>
    <mergeCell ref="E60:G60"/>
    <mergeCell ref="H60:I60"/>
    <mergeCell ref="C61:D61"/>
    <mergeCell ref="E61:G61"/>
    <mergeCell ref="H61:I61"/>
    <mergeCell ref="C62:D62"/>
    <mergeCell ref="E62:G62"/>
    <mergeCell ref="C63:D63"/>
    <mergeCell ref="E63:G63"/>
    <mergeCell ref="H63:I63"/>
    <mergeCell ref="C64:D64"/>
    <mergeCell ref="E64:G64"/>
    <mergeCell ref="H64:I64"/>
    <mergeCell ref="C69:D69"/>
    <mergeCell ref="F69:I69"/>
    <mergeCell ref="C70:D70"/>
    <mergeCell ref="F70:I70"/>
    <mergeCell ref="C71:D71"/>
    <mergeCell ref="F71:I71"/>
    <mergeCell ref="C72:D72"/>
    <mergeCell ref="F72:I72"/>
    <mergeCell ref="C73:D73"/>
    <mergeCell ref="F73:I73"/>
    <mergeCell ref="C74:D74"/>
    <mergeCell ref="F74:I74"/>
    <mergeCell ref="C75:D75"/>
    <mergeCell ref="F75:I75"/>
    <mergeCell ref="C76:D76"/>
    <mergeCell ref="F76:I76"/>
    <mergeCell ref="C77:D77"/>
    <mergeCell ref="F77:I77"/>
    <mergeCell ref="C78:D78"/>
    <mergeCell ref="F78:I78"/>
    <mergeCell ref="C79:D79"/>
    <mergeCell ref="F79:I79"/>
    <mergeCell ref="C80:D80"/>
    <mergeCell ref="F80:I80"/>
    <mergeCell ref="C81:D81"/>
    <mergeCell ref="F81:I81"/>
    <mergeCell ref="C82:D82"/>
    <mergeCell ref="F82:I82"/>
    <mergeCell ref="C83:D83"/>
    <mergeCell ref="F83:I83"/>
    <mergeCell ref="C84:D84"/>
    <mergeCell ref="F84:I84"/>
    <mergeCell ref="B57:B60"/>
    <mergeCell ref="B61:B64"/>
    <mergeCell ref="B70:B73"/>
    <mergeCell ref="B74:B77"/>
    <mergeCell ref="B78:B84"/>
    <mergeCell ref="D32:D34"/>
    <mergeCell ref="K33:K34"/>
    <mergeCell ref="L33:L34"/>
    <mergeCell ref="M33:M34"/>
    <mergeCell ref="N33:N34"/>
    <mergeCell ref="O33:O34"/>
    <mergeCell ref="P33:P34"/>
    <mergeCell ref="Q33:Q34"/>
    <mergeCell ref="R33:R34"/>
    <mergeCell ref="D23:J24"/>
    <mergeCell ref="B2:H3"/>
    <mergeCell ref="B32:C34"/>
  </mergeCells>
  <pageMargins left="0.7" right="0.7" top="0.75" bottom="0.75" header="0.3" footer="0.3"/>
  <pageSetup paperSize="9" scale="57" orientation="portrait"/>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
  <dimension ref="A1:P10010"/>
  <sheetViews>
    <sheetView workbookViewId="0">
      <selection activeCell="A1" sqref="A1"/>
    </sheetView>
  </sheetViews>
  <sheetFormatPr defaultColWidth="9" defaultRowHeight="16.8"/>
  <cols>
    <col min="1" max="4" width="36.625" customWidth="1"/>
    <col min="5" max="5" width="36.875" customWidth="1"/>
  </cols>
  <sheetData>
    <row r="1" spans="1:1">
      <c r="A1" s="496" t="s">
        <v>133</v>
      </c>
    </row>
    <row r="2" spans="16:16">
      <c r="P2" t="e">
        <f>CB.RecalcCounterFN()</f>
        <v>#NAME?</v>
      </c>
    </row>
    <row r="3" spans="1:3">
      <c r="A3" t="s">
        <v>134</v>
      </c>
      <c r="B3" t="s">
        <v>135</v>
      </c>
      <c r="C3">
        <v>0</v>
      </c>
    </row>
    <row r="4" spans="1:1">
      <c r="A4" t="s">
        <v>136</v>
      </c>
    </row>
    <row r="5" spans="1:1">
      <c r="A5" t="s">
        <v>137</v>
      </c>
    </row>
    <row r="7" spans="1:2">
      <c r="A7" s="496" t="s">
        <v>138</v>
      </c>
      <c r="B7" t="s">
        <v>139</v>
      </c>
    </row>
    <row r="8" spans="2:2">
      <c r="B8">
        <v>5</v>
      </c>
    </row>
    <row r="10" spans="1:1">
      <c r="A10" t="s">
        <v>140</v>
      </c>
    </row>
    <row r="11" spans="1:5">
      <c r="A11" t="e">
        <f>CB_DATA_!#REF!</f>
        <v>#REF!</v>
      </c>
      <c r="B11" t="e">
        <f>项目PPM!#REF!</f>
        <v>#REF!</v>
      </c>
      <c r="C11" t="e">
        <f>'QPM 计划'!#REF!</f>
        <v>#REF!</v>
      </c>
      <c r="D11" t="e">
        <f>#REF!</f>
        <v>#REF!</v>
      </c>
      <c r="E11" t="e">
        <f>'QPM 计划 (第二次目标调整)'!#REF!</f>
        <v>#REF!</v>
      </c>
    </row>
    <row r="13" spans="1:1">
      <c r="A13" t="s">
        <v>141</v>
      </c>
    </row>
    <row r="14" spans="1:5">
      <c r="A14" t="s">
        <v>142</v>
      </c>
      <c r="B14" t="s">
        <v>143</v>
      </c>
      <c r="C14" t="s">
        <v>144</v>
      </c>
      <c r="D14" t="s">
        <v>145</v>
      </c>
      <c r="E14" s="539" t="s">
        <v>146</v>
      </c>
    </row>
    <row r="16" spans="1:1">
      <c r="A16" t="s">
        <v>147</v>
      </c>
    </row>
    <row r="17" spans="4:4">
      <c r="D17">
        <v>2</v>
      </c>
    </row>
    <row r="19" spans="1:1">
      <c r="A19" t="s">
        <v>148</v>
      </c>
    </row>
    <row r="20" spans="1:5">
      <c r="A20">
        <v>34</v>
      </c>
      <c r="B20">
        <v>34</v>
      </c>
      <c r="C20">
        <v>34</v>
      </c>
      <c r="D20">
        <v>37</v>
      </c>
      <c r="E20">
        <v>34</v>
      </c>
    </row>
    <row r="25" spans="1:1">
      <c r="A25" s="496" t="s">
        <v>149</v>
      </c>
    </row>
    <row r="26" spans="1:5">
      <c r="A26" s="539" t="s">
        <v>150</v>
      </c>
      <c r="B26" s="539" t="s">
        <v>151</v>
      </c>
      <c r="C26" s="539" t="s">
        <v>150</v>
      </c>
      <c r="D26" s="539" t="s">
        <v>152</v>
      </c>
      <c r="E26" s="539" t="s">
        <v>150</v>
      </c>
    </row>
    <row r="27" spans="1:5">
      <c r="A27" t="s">
        <v>153</v>
      </c>
      <c r="B27" t="s">
        <v>154</v>
      </c>
      <c r="C27" t="s">
        <v>155</v>
      </c>
      <c r="D27" t="s">
        <v>156</v>
      </c>
      <c r="E27" t="s">
        <v>155</v>
      </c>
    </row>
    <row r="28" spans="1:5">
      <c r="A28" s="539" t="s">
        <v>157</v>
      </c>
      <c r="B28" s="539" t="s">
        <v>157</v>
      </c>
      <c r="C28" s="539" t="s">
        <v>157</v>
      </c>
      <c r="D28" s="539" t="s">
        <v>157</v>
      </c>
      <c r="E28" s="539" t="s">
        <v>157</v>
      </c>
    </row>
    <row r="29" spans="1:5">
      <c r="A29" s="539" t="s">
        <v>158</v>
      </c>
      <c r="B29" s="539" t="s">
        <v>150</v>
      </c>
      <c r="C29" s="539" t="s">
        <v>158</v>
      </c>
      <c r="D29" s="539" t="s">
        <v>150</v>
      </c>
      <c r="E29" s="539" t="s">
        <v>158</v>
      </c>
    </row>
    <row r="30" spans="1:5">
      <c r="A30" t="s">
        <v>159</v>
      </c>
      <c r="B30" t="s">
        <v>160</v>
      </c>
      <c r="C30" t="s">
        <v>161</v>
      </c>
      <c r="D30" t="s">
        <v>162</v>
      </c>
      <c r="E30" t="s">
        <v>163</v>
      </c>
    </row>
    <row r="31" spans="1:5">
      <c r="A31" s="539" t="s">
        <v>157</v>
      </c>
      <c r="B31" s="539" t="s">
        <v>157</v>
      </c>
      <c r="C31" s="539" t="s">
        <v>157</v>
      </c>
      <c r="D31" s="539" t="s">
        <v>157</v>
      </c>
      <c r="E31" s="539" t="s">
        <v>157</v>
      </c>
    </row>
    <row r="32" spans="1:5">
      <c r="A32" s="539" t="s">
        <v>164</v>
      </c>
      <c r="B32" s="539" t="s">
        <v>158</v>
      </c>
      <c r="C32" s="539" t="s">
        <v>165</v>
      </c>
      <c r="D32" s="539" t="s">
        <v>158</v>
      </c>
      <c r="E32" s="539" t="s">
        <v>165</v>
      </c>
    </row>
    <row r="33" spans="1:5">
      <c r="A33" t="s">
        <v>166</v>
      </c>
      <c r="B33" t="s">
        <v>167</v>
      </c>
      <c r="C33" t="s">
        <v>168</v>
      </c>
      <c r="D33" t="s">
        <v>169</v>
      </c>
      <c r="E33" t="s">
        <v>168</v>
      </c>
    </row>
    <row r="34" spans="1:5">
      <c r="A34" s="539" t="s">
        <v>170</v>
      </c>
      <c r="B34" s="539" t="s">
        <v>157</v>
      </c>
      <c r="C34" s="539" t="s">
        <v>171</v>
      </c>
      <c r="D34" s="539" t="s">
        <v>157</v>
      </c>
      <c r="E34" s="539" t="s">
        <v>171</v>
      </c>
    </row>
    <row r="35" spans="4:4">
      <c r="D35" s="539" t="s">
        <v>151</v>
      </c>
    </row>
    <row r="36" spans="4:4">
      <c r="D36" t="s">
        <v>172</v>
      </c>
    </row>
    <row r="37" spans="4:4">
      <c r="D37" s="539" t="s">
        <v>157</v>
      </c>
    </row>
    <row r="10000" spans="1:1">
      <c r="A10000" t="s">
        <v>173</v>
      </c>
    </row>
    <row r="10001" spans="1:1">
      <c r="A10001" t="str">
        <f>"{0.MEAN}"</f>
        <v>{0.MEAN}</v>
      </c>
    </row>
    <row r="10002" spans="1:1">
      <c r="A10002" t="str">
        <f>"{0.MEAN}"</f>
        <v>{0.MEAN}</v>
      </c>
    </row>
    <row r="10003" spans="1:1">
      <c r="A10003" t="b">
        <f>"{0.CERTAINTY(-1.11E+307,0.0482)}"&gt;=0.85</f>
        <v>1</v>
      </c>
    </row>
    <row r="10004" spans="1:1">
      <c r="A10004" t="str">
        <f>"{0.MEAN}"</f>
        <v>{0.MEAN}</v>
      </c>
    </row>
    <row r="10005" spans="1:1">
      <c r="A10005" t="str">
        <f>"{0.MEAN}"</f>
        <v>{0.MEAN}</v>
      </c>
    </row>
    <row r="10006" spans="1:1">
      <c r="A10006" t="b">
        <f>"{0.CERTAINTY(0.85,1)}"&gt;=0.85</f>
        <v>1</v>
      </c>
    </row>
    <row r="10007" spans="1:1">
      <c r="A10007" t="str">
        <f>"{0.MEAN}"</f>
        <v>{0.MEAN}</v>
      </c>
    </row>
    <row r="10008" spans="1:1">
      <c r="A10008" t="b">
        <f>"{0.CERTAINTY(-1.11E+307,1.741)}"&gt;=0.85</f>
        <v>1</v>
      </c>
    </row>
    <row r="10009" spans="1:1">
      <c r="A10009" t="b">
        <f>"{0.MEAN}"&lt;=0.0572</f>
        <v>0</v>
      </c>
    </row>
    <row r="10010" spans="1:1">
      <c r="A10010" t="b">
        <f>"{0.MEAN}"&lt;=0.0674</f>
        <v>0</v>
      </c>
    </row>
  </sheetData>
  <pageMargins left="0.7" right="0.7" top="0.75" bottom="0.75" header="0.3" footer="0.3"/>
  <pageSetup paperSize="9" orientation="portrait"/>
  <headerFooter/>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T86"/>
  <sheetViews>
    <sheetView showGridLines="0" zoomScale="85" zoomScaleNormal="85" zoomScaleSheetLayoutView="88" workbookViewId="0">
      <selection activeCell="J11" sqref="J11"/>
    </sheetView>
  </sheetViews>
  <sheetFormatPr defaultColWidth="9.125" defaultRowHeight="13.6"/>
  <cols>
    <col min="1" max="1" width="2.625" style="343" customWidth="1"/>
    <col min="2" max="2" width="21.5" style="343" customWidth="1"/>
    <col min="3" max="3" width="7.125" style="344" customWidth="1"/>
    <col min="4" max="4" width="31.625" style="343" customWidth="1"/>
    <col min="5" max="5" width="14.125" style="343" customWidth="1"/>
    <col min="6" max="6" width="12.125" style="343" customWidth="1"/>
    <col min="7" max="7" width="13" style="343" customWidth="1"/>
    <col min="8" max="8" width="15" style="343" customWidth="1"/>
    <col min="9" max="9" width="16.5" style="343" customWidth="1"/>
    <col min="10" max="11" width="11.625" style="343" customWidth="1"/>
    <col min="12" max="12" width="13.375" style="343" customWidth="1"/>
    <col min="13" max="13" width="9.125" style="343" customWidth="1"/>
    <col min="14" max="16384" width="9.125" style="343"/>
  </cols>
  <sheetData>
    <row r="1" ht="51" customHeight="1" spans="2:12">
      <c r="B1" s="345" t="s">
        <v>1</v>
      </c>
      <c r="C1" s="345"/>
      <c r="D1" s="345"/>
      <c r="E1" s="345"/>
      <c r="F1" s="345"/>
      <c r="G1" s="345"/>
      <c r="H1" s="345"/>
      <c r="I1" s="345"/>
      <c r="J1" s="345"/>
      <c r="K1" s="345"/>
      <c r="L1" s="345"/>
    </row>
    <row r="2" ht="17.25" customHeight="1" spans="2:12">
      <c r="B2" s="346" t="s">
        <v>22</v>
      </c>
      <c r="C2" s="347"/>
      <c r="D2" s="347"/>
      <c r="E2" s="347"/>
      <c r="F2" s="347"/>
      <c r="G2" s="347"/>
      <c r="H2" s="347"/>
      <c r="I2" s="439" t="s">
        <v>23</v>
      </c>
      <c r="J2" s="439"/>
      <c r="K2" s="439"/>
      <c r="L2" s="440" t="s">
        <v>174</v>
      </c>
    </row>
    <row r="3" ht="17.25" customHeight="1" spans="2:12">
      <c r="B3" s="348"/>
      <c r="C3" s="349"/>
      <c r="D3" s="349"/>
      <c r="E3" s="349"/>
      <c r="F3" s="349"/>
      <c r="G3" s="349"/>
      <c r="H3" s="349"/>
      <c r="I3" s="439" t="s">
        <v>24</v>
      </c>
      <c r="J3" s="439"/>
      <c r="K3" s="439"/>
      <c r="L3" s="441">
        <v>44960</v>
      </c>
    </row>
    <row r="4" ht="17.25" customHeight="1" spans="7:12">
      <c r="G4" s="344"/>
      <c r="I4" s="344"/>
      <c r="J4" s="344"/>
      <c r="K4" s="344"/>
      <c r="L4" s="344"/>
    </row>
    <row r="5" ht="17.25" customHeight="1" spans="2:12">
      <c r="B5" s="350" t="s">
        <v>25</v>
      </c>
      <c r="C5" s="351" t="s">
        <v>1</v>
      </c>
      <c r="D5" s="352"/>
      <c r="E5" s="352"/>
      <c r="F5" s="395"/>
      <c r="G5" s="350" t="s">
        <v>26</v>
      </c>
      <c r="H5" s="396" t="s">
        <v>27</v>
      </c>
      <c r="I5" s="442" t="s">
        <v>28</v>
      </c>
      <c r="J5" s="443"/>
      <c r="K5" s="444"/>
      <c r="L5" s="445"/>
    </row>
    <row r="6" ht="17.25" customHeight="1" spans="2:12">
      <c r="B6" s="350" t="s">
        <v>29</v>
      </c>
      <c r="C6" s="351" t="s">
        <v>30</v>
      </c>
      <c r="D6" s="352"/>
      <c r="E6" s="352"/>
      <c r="F6" s="395"/>
      <c r="G6" s="350" t="s">
        <v>31</v>
      </c>
      <c r="H6" s="396" t="s">
        <v>7</v>
      </c>
      <c r="I6" s="442" t="s">
        <v>32</v>
      </c>
      <c r="J6" s="443"/>
      <c r="K6" s="444"/>
      <c r="L6" s="445" t="s">
        <v>5</v>
      </c>
    </row>
    <row r="7" ht="17.25" customHeight="1" spans="2:12">
      <c r="B7" s="353"/>
      <c r="C7" s="353"/>
      <c r="D7" s="353"/>
      <c r="E7" s="353"/>
      <c r="F7" s="353"/>
      <c r="G7" s="353"/>
      <c r="H7" s="353"/>
      <c r="I7" s="353"/>
      <c r="J7" s="353"/>
      <c r="K7" s="353"/>
      <c r="L7" s="353"/>
    </row>
    <row r="8" ht="17.25" customHeight="1" spans="2:3">
      <c r="B8" s="354" t="s">
        <v>33</v>
      </c>
      <c r="C8" s="343"/>
    </row>
    <row r="9" ht="17.25" customHeight="1" spans="2:3">
      <c r="B9" s="354"/>
      <c r="C9" s="343" t="s">
        <v>34</v>
      </c>
    </row>
    <row r="10" ht="17.25" customHeight="1" spans="2:12">
      <c r="B10" s="354"/>
      <c r="C10" s="355" t="s">
        <v>35</v>
      </c>
      <c r="D10" s="355"/>
      <c r="E10" s="355"/>
      <c r="F10" s="397" t="s">
        <v>36</v>
      </c>
      <c r="G10" s="397" t="s">
        <v>37</v>
      </c>
      <c r="H10" s="397" t="s">
        <v>38</v>
      </c>
      <c r="I10" s="397" t="s">
        <v>39</v>
      </c>
      <c r="J10" s="446"/>
      <c r="K10" s="446"/>
      <c r="L10" s="446"/>
    </row>
    <row r="11" ht="20.85" customHeight="1" spans="2:12">
      <c r="B11" s="354"/>
      <c r="C11" s="356" t="s">
        <v>175</v>
      </c>
      <c r="D11" s="357"/>
      <c r="E11" s="398"/>
      <c r="F11" s="399">
        <v>-0.0257125</v>
      </c>
      <c r="G11" s="400">
        <v>0.1253375</v>
      </c>
      <c r="H11" s="399">
        <v>0.2763875</v>
      </c>
      <c r="I11" s="407">
        <v>0.05035</v>
      </c>
      <c r="J11" s="446" t="s">
        <v>41</v>
      </c>
      <c r="K11" s="446"/>
      <c r="L11" s="446"/>
    </row>
    <row r="12" ht="20.85" customHeight="1" spans="2:12">
      <c r="B12" s="354"/>
      <c r="C12" s="358" t="s">
        <v>176</v>
      </c>
      <c r="D12" s="359"/>
      <c r="E12" s="401"/>
      <c r="F12" s="402">
        <v>0.543195</v>
      </c>
      <c r="G12" s="403">
        <v>1.9206</v>
      </c>
      <c r="H12" s="402">
        <v>3.298005</v>
      </c>
      <c r="I12" s="407">
        <v>0.459135</v>
      </c>
      <c r="J12" s="446"/>
      <c r="K12" s="446"/>
      <c r="L12" s="446"/>
    </row>
    <row r="13" ht="20.85" customHeight="1" spans="2:12">
      <c r="B13" s="354"/>
      <c r="C13" s="358" t="s">
        <v>43</v>
      </c>
      <c r="D13" s="359"/>
      <c r="E13" s="404"/>
      <c r="F13" s="405">
        <v>2.633045</v>
      </c>
      <c r="G13" s="406">
        <v>3.983945</v>
      </c>
      <c r="H13" s="407">
        <v>5.334845</v>
      </c>
      <c r="I13" s="407">
        <v>0.4503</v>
      </c>
      <c r="J13" s="446"/>
      <c r="K13" s="446"/>
      <c r="L13" s="446"/>
    </row>
    <row r="14" ht="20.85" customHeight="1" spans="2:12">
      <c r="B14" s="354"/>
      <c r="C14" s="360" t="s">
        <v>177</v>
      </c>
      <c r="D14" s="361"/>
      <c r="E14" s="408"/>
      <c r="F14" s="405">
        <v>-0.055218</v>
      </c>
      <c r="G14" s="406">
        <v>0.138012</v>
      </c>
      <c r="H14" s="407">
        <v>0.331242</v>
      </c>
      <c r="I14" s="407">
        <v>0.06441</v>
      </c>
      <c r="J14" s="446"/>
      <c r="K14" s="446"/>
      <c r="L14" s="446"/>
    </row>
    <row r="15" ht="20.85" customHeight="1" spans="2:12">
      <c r="B15" s="354"/>
      <c r="C15" s="362" t="s">
        <v>45</v>
      </c>
      <c r="D15" s="363"/>
      <c r="E15" s="409"/>
      <c r="F15" s="405">
        <v>0.24764</v>
      </c>
      <c r="G15" s="406">
        <v>0.43175</v>
      </c>
      <c r="H15" s="407">
        <v>0.61586</v>
      </c>
      <c r="I15" s="407">
        <v>0.06137</v>
      </c>
      <c r="J15" s="446"/>
      <c r="K15" s="446"/>
      <c r="L15" s="446"/>
    </row>
    <row r="16" ht="20.45" customHeight="1" spans="2:12">
      <c r="B16" s="354"/>
      <c r="C16" s="362" t="s">
        <v>115</v>
      </c>
      <c r="D16" s="363"/>
      <c r="E16" s="409"/>
      <c r="F16" s="399">
        <v>0.78912</v>
      </c>
      <c r="G16" s="400">
        <v>0.8883</v>
      </c>
      <c r="H16" s="399">
        <v>0.98748</v>
      </c>
      <c r="I16" s="407">
        <v>0.03306</v>
      </c>
      <c r="J16" s="446"/>
      <c r="K16" s="446"/>
      <c r="L16" s="446"/>
    </row>
    <row r="17" ht="17.25" customHeight="1" spans="2:12">
      <c r="B17" s="364"/>
      <c r="C17" s="365" t="s">
        <v>47</v>
      </c>
      <c r="D17" s="366"/>
      <c r="E17" s="366"/>
      <c r="F17" s="410"/>
      <c r="G17" s="410"/>
      <c r="H17" s="410"/>
      <c r="I17" s="353"/>
      <c r="J17" s="353"/>
      <c r="K17" s="353"/>
      <c r="L17" s="353"/>
    </row>
    <row r="18" s="314" customFormat="1" ht="17.25" customHeight="1" spans="3:12">
      <c r="C18" s="314">
        <v>1.1</v>
      </c>
      <c r="D18" s="367" t="s">
        <v>48</v>
      </c>
      <c r="F18" s="411"/>
      <c r="G18" s="412"/>
      <c r="H18" s="412"/>
      <c r="I18" s="353"/>
      <c r="J18" s="353"/>
      <c r="K18" s="353"/>
      <c r="L18" s="447"/>
    </row>
    <row r="19" s="314" customFormat="1" ht="17.25" customHeight="1" spans="2:12">
      <c r="B19" s="368" t="s">
        <v>178</v>
      </c>
      <c r="C19" s="368"/>
      <c r="D19" s="368"/>
      <c r="E19" s="368"/>
      <c r="F19" s="413">
        <v>0.14</v>
      </c>
      <c r="G19" s="413"/>
      <c r="H19" s="412"/>
      <c r="I19" s="353"/>
      <c r="J19" s="353"/>
      <c r="K19" s="353"/>
      <c r="L19" s="448"/>
    </row>
    <row r="20" s="314" customFormat="1" ht="17.25" customHeight="1" spans="2:12">
      <c r="B20" s="369"/>
      <c r="C20" s="314">
        <v>1.2</v>
      </c>
      <c r="D20" s="367" t="s">
        <v>50</v>
      </c>
      <c r="F20" s="411"/>
      <c r="G20" s="412"/>
      <c r="H20" s="412"/>
      <c r="I20" s="353"/>
      <c r="J20" s="353"/>
      <c r="K20" s="353"/>
      <c r="L20" s="448"/>
    </row>
    <row r="21" s="314" customFormat="1" ht="17.25" customHeight="1" spans="2:12">
      <c r="B21" s="368" t="s">
        <v>179</v>
      </c>
      <c r="C21" s="368"/>
      <c r="D21" s="368"/>
      <c r="E21" s="368"/>
      <c r="F21" s="414">
        <v>0.11</v>
      </c>
      <c r="G21" s="414"/>
      <c r="H21" s="415" t="s">
        <v>180</v>
      </c>
      <c r="I21" s="353"/>
      <c r="J21" s="353"/>
      <c r="K21" s="353"/>
      <c r="L21" s="448"/>
    </row>
    <row r="22" s="314" customFormat="1" ht="17.25" customHeight="1" spans="2:12">
      <c r="B22" s="369"/>
      <c r="C22" s="314">
        <v>1.3</v>
      </c>
      <c r="D22" s="367" t="s">
        <v>181</v>
      </c>
      <c r="F22" s="411"/>
      <c r="G22" s="412"/>
      <c r="H22" s="412"/>
      <c r="I22" s="353"/>
      <c r="J22" s="353"/>
      <c r="K22" s="353"/>
      <c r="L22" s="448"/>
    </row>
    <row r="23" s="314" customFormat="1" ht="17.25" customHeight="1" spans="2:12">
      <c r="B23" s="368" t="s">
        <v>182</v>
      </c>
      <c r="C23" s="368"/>
      <c r="D23" s="368"/>
      <c r="E23" s="368"/>
      <c r="F23" s="413">
        <v>2.12</v>
      </c>
      <c r="G23" s="413"/>
      <c r="H23" s="415" t="s">
        <v>183</v>
      </c>
      <c r="I23" s="353"/>
      <c r="J23" s="353"/>
      <c r="K23" s="353"/>
      <c r="L23" s="448"/>
    </row>
    <row r="24" s="314" customFormat="1" ht="17.25" customHeight="1" spans="2:12">
      <c r="B24" s="368"/>
      <c r="C24" s="368"/>
      <c r="D24" s="368"/>
      <c r="E24" s="368"/>
      <c r="F24" s="416"/>
      <c r="G24" s="416"/>
      <c r="H24" s="415"/>
      <c r="I24" s="353"/>
      <c r="J24" s="353"/>
      <c r="K24" s="353"/>
      <c r="L24" s="448"/>
    </row>
    <row r="25" s="314" customFormat="1" ht="21.95" customHeight="1" spans="2:11">
      <c r="B25" s="369"/>
      <c r="D25" s="314" t="s">
        <v>52</v>
      </c>
      <c r="F25" s="412"/>
      <c r="G25" s="412"/>
      <c r="H25" s="412"/>
      <c r="I25" s="412"/>
      <c r="J25" s="412"/>
      <c r="K25" s="412"/>
    </row>
    <row r="26" s="314" customFormat="1" ht="46.7" customHeight="1" spans="1:12">
      <c r="A26" s="343"/>
      <c r="B26" s="354"/>
      <c r="C26" s="343"/>
      <c r="D26" s="370" t="s">
        <v>184</v>
      </c>
      <c r="E26" s="417"/>
      <c r="F26" s="417"/>
      <c r="G26" s="417"/>
      <c r="H26" s="417"/>
      <c r="I26" s="417"/>
      <c r="J26" s="449"/>
      <c r="K26" s="450"/>
      <c r="L26" s="451"/>
    </row>
    <row r="27" s="314" customFormat="1" ht="46.7" customHeight="1" spans="1:12">
      <c r="A27" s="343"/>
      <c r="B27" s="354"/>
      <c r="C27" s="343"/>
      <c r="D27" s="371"/>
      <c r="E27" s="418"/>
      <c r="F27" s="418"/>
      <c r="G27" s="418"/>
      <c r="H27" s="418"/>
      <c r="I27" s="418"/>
      <c r="J27" s="452"/>
      <c r="K27" s="450"/>
      <c r="L27" s="342"/>
    </row>
    <row r="28" s="342" customFormat="1" ht="17.25" customHeight="1" spans="2:12">
      <c r="B28" s="372" t="s">
        <v>54</v>
      </c>
      <c r="D28" s="373"/>
      <c r="E28" s="419"/>
      <c r="F28" s="419"/>
      <c r="G28" s="419"/>
      <c r="H28" s="419"/>
      <c r="I28" s="419"/>
      <c r="J28" s="419"/>
      <c r="K28" s="419"/>
      <c r="L28" s="419"/>
    </row>
    <row r="29" s="342" customFormat="1" ht="17.25" customHeight="1" spans="2:12">
      <c r="B29" s="372"/>
      <c r="C29" s="374" t="s">
        <v>55</v>
      </c>
      <c r="D29" s="374"/>
      <c r="E29" s="419"/>
      <c r="F29" s="374" t="s">
        <v>56</v>
      </c>
      <c r="G29" s="419"/>
      <c r="H29" s="419"/>
      <c r="I29" s="419"/>
      <c r="J29" s="419"/>
      <c r="K29" s="419"/>
      <c r="L29" s="419"/>
    </row>
    <row r="30" spans="3:4">
      <c r="C30" s="375" t="s">
        <v>57</v>
      </c>
      <c r="D30" s="375"/>
    </row>
    <row r="31" s="342" customFormat="1" spans="1:12">
      <c r="A31" s="343"/>
      <c r="B31" s="343"/>
      <c r="C31" s="375" t="s">
        <v>58</v>
      </c>
      <c r="D31" s="375"/>
      <c r="E31" s="343"/>
      <c r="F31" s="343"/>
      <c r="G31" s="343"/>
      <c r="H31" s="343"/>
      <c r="I31" s="343"/>
      <c r="J31" s="343"/>
      <c r="K31" s="343"/>
      <c r="L31" s="343"/>
    </row>
    <row r="34" ht="17.25" customHeight="1" spans="2:3">
      <c r="B34" s="354" t="s">
        <v>59</v>
      </c>
      <c r="C34" s="343"/>
    </row>
    <row r="35" ht="17.25" customHeight="1" spans="2:19">
      <c r="B35" s="376" t="s">
        <v>60</v>
      </c>
      <c r="C35" s="377"/>
      <c r="D35" s="378" t="s">
        <v>61</v>
      </c>
      <c r="E35" s="420" t="s">
        <v>62</v>
      </c>
      <c r="F35" s="421"/>
      <c r="G35" s="421"/>
      <c r="H35" s="421"/>
      <c r="I35" s="421"/>
      <c r="J35" s="421"/>
      <c r="K35" s="421"/>
      <c r="L35" s="453"/>
      <c r="M35" s="464" t="s">
        <v>63</v>
      </c>
      <c r="N35" s="465"/>
      <c r="O35" s="465"/>
      <c r="P35" s="465"/>
      <c r="Q35" s="465"/>
      <c r="R35" s="465"/>
      <c r="S35" s="465"/>
    </row>
    <row r="36" ht="17.25" customHeight="1" spans="2:20">
      <c r="B36" s="379"/>
      <c r="C36" s="380"/>
      <c r="D36" s="381"/>
      <c r="E36" s="422" t="s">
        <v>64</v>
      </c>
      <c r="F36" s="422"/>
      <c r="G36" s="422"/>
      <c r="H36" s="422" t="s">
        <v>65</v>
      </c>
      <c r="I36" s="422"/>
      <c r="J36" s="422"/>
      <c r="K36" s="454" t="s">
        <v>66</v>
      </c>
      <c r="L36" s="454" t="s">
        <v>67</v>
      </c>
      <c r="M36" s="466" t="s">
        <v>68</v>
      </c>
      <c r="N36" s="467" t="s">
        <v>69</v>
      </c>
      <c r="O36" s="454" t="s">
        <v>119</v>
      </c>
      <c r="P36" s="454" t="s">
        <v>185</v>
      </c>
      <c r="Q36" s="467" t="s">
        <v>186</v>
      </c>
      <c r="R36" s="467" t="s">
        <v>72</v>
      </c>
      <c r="S36" s="454" t="s">
        <v>187</v>
      </c>
      <c r="T36"/>
    </row>
    <row r="37" ht="17.25" customHeight="1" spans="2:20">
      <c r="B37" s="382"/>
      <c r="C37" s="383"/>
      <c r="D37" s="384"/>
      <c r="E37" s="422" t="s">
        <v>74</v>
      </c>
      <c r="F37" s="422" t="s">
        <v>75</v>
      </c>
      <c r="G37" s="422" t="s">
        <v>76</v>
      </c>
      <c r="H37" s="422" t="s">
        <v>74</v>
      </c>
      <c r="I37" s="422" t="s">
        <v>75</v>
      </c>
      <c r="J37" s="422" t="s">
        <v>76</v>
      </c>
      <c r="K37" s="455"/>
      <c r="L37" s="455"/>
      <c r="M37" s="468"/>
      <c r="N37" s="467"/>
      <c r="O37" s="455"/>
      <c r="P37" s="455"/>
      <c r="Q37" s="467"/>
      <c r="R37" s="467"/>
      <c r="S37" s="455"/>
      <c r="T37"/>
    </row>
    <row r="38" ht="17.25" customHeight="1" spans="2:20">
      <c r="B38" s="385" t="s">
        <v>77</v>
      </c>
      <c r="C38" s="386"/>
      <c r="D38" s="387" t="s">
        <v>78</v>
      </c>
      <c r="E38" s="423">
        <v>1.928</v>
      </c>
      <c r="F38" s="424">
        <v>3.821</v>
      </c>
      <c r="G38" s="423">
        <v>5.714</v>
      </c>
      <c r="H38" s="425"/>
      <c r="I38" s="425"/>
      <c r="J38" s="425"/>
      <c r="K38" s="456">
        <f>'组织QPPO-项目QPPO'!R13</f>
        <v>0.2019</v>
      </c>
      <c r="L38" s="457"/>
      <c r="M38" s="457"/>
      <c r="N38" s="458"/>
      <c r="O38" s="458"/>
      <c r="P38" s="458"/>
      <c r="Q38" s="471"/>
      <c r="R38" s="471"/>
      <c r="S38" s="471"/>
      <c r="T38"/>
    </row>
    <row r="39" ht="17.25" customHeight="1" spans="2:20">
      <c r="B39" s="385" t="s">
        <v>79</v>
      </c>
      <c r="C39" s="386"/>
      <c r="D39" s="387" t="s">
        <v>80</v>
      </c>
      <c r="E39" s="426"/>
      <c r="F39" s="426"/>
      <c r="G39" s="426"/>
      <c r="H39" s="427">
        <v>0.0165</v>
      </c>
      <c r="I39" s="427">
        <v>0.1518</v>
      </c>
      <c r="J39" s="427">
        <v>0.2871</v>
      </c>
      <c r="K39" s="458"/>
      <c r="L39" s="458"/>
      <c r="M39" s="457"/>
      <c r="N39" s="458"/>
      <c r="O39" s="469">
        <f>'组织QPPO-项目QPPO'!R17</f>
        <v>2.405</v>
      </c>
      <c r="P39" s="458"/>
      <c r="Q39" s="471"/>
      <c r="R39" s="471"/>
      <c r="S39" s="473">
        <f>'组织QPPO-项目QPPO'!R16</f>
        <v>3.81105</v>
      </c>
      <c r="T39"/>
    </row>
    <row r="40" ht="17.25" customHeight="1" spans="2:20">
      <c r="B40" s="385" t="s">
        <v>81</v>
      </c>
      <c r="C40" s="386"/>
      <c r="D40" s="387" t="s">
        <v>82</v>
      </c>
      <c r="E40" s="423">
        <v>2.912</v>
      </c>
      <c r="F40" s="424">
        <v>4.234</v>
      </c>
      <c r="G40" s="423">
        <v>5.556</v>
      </c>
      <c r="H40" s="425"/>
      <c r="I40" s="459"/>
      <c r="J40" s="425"/>
      <c r="K40" s="458"/>
      <c r="L40" s="458"/>
      <c r="M40" s="457"/>
      <c r="N40" s="458"/>
      <c r="O40" s="458"/>
      <c r="P40" s="458"/>
      <c r="Q40" s="471"/>
      <c r="R40" s="471"/>
      <c r="S40" s="471"/>
      <c r="T40"/>
    </row>
    <row r="41" ht="17.25" customHeight="1" spans="2:20">
      <c r="B41" s="385" t="s">
        <v>83</v>
      </c>
      <c r="C41" s="386"/>
      <c r="D41" s="387" t="s">
        <v>80</v>
      </c>
      <c r="E41" s="426"/>
      <c r="F41" s="426"/>
      <c r="G41" s="426"/>
      <c r="H41" s="428">
        <v>0.0499</v>
      </c>
      <c r="I41" s="460">
        <v>0.204</v>
      </c>
      <c r="J41" s="428">
        <v>0.0357</v>
      </c>
      <c r="K41" s="458"/>
      <c r="L41" s="458"/>
      <c r="M41" s="470"/>
      <c r="N41" s="471"/>
      <c r="O41" s="471"/>
      <c r="P41" s="471"/>
      <c r="Q41" s="473">
        <f>'组织QPPO-项目QPPO'!R7</f>
        <v>3.5149959</v>
      </c>
      <c r="R41" s="471"/>
      <c r="S41" s="471"/>
      <c r="T41"/>
    </row>
    <row r="42" ht="17.25" customHeight="1" spans="2:20">
      <c r="B42" s="385" t="s">
        <v>84</v>
      </c>
      <c r="C42" s="386"/>
      <c r="D42" s="388" t="s">
        <v>85</v>
      </c>
      <c r="E42" s="423">
        <v>0.543195</v>
      </c>
      <c r="F42" s="429">
        <v>2.12</v>
      </c>
      <c r="G42" s="423">
        <v>3.298005</v>
      </c>
      <c r="H42" s="425"/>
      <c r="I42" s="459"/>
      <c r="J42" s="425"/>
      <c r="K42" s="458"/>
      <c r="L42" s="458"/>
      <c r="M42" s="457"/>
      <c r="N42" s="458"/>
      <c r="O42" s="458"/>
      <c r="P42" s="458"/>
      <c r="Q42" s="471"/>
      <c r="R42" s="471"/>
      <c r="S42" s="471"/>
      <c r="T42"/>
    </row>
    <row r="43" ht="17.25" customHeight="1" spans="2:20">
      <c r="B43" s="385" t="s">
        <v>86</v>
      </c>
      <c r="C43" s="386"/>
      <c r="D43" s="388" t="s">
        <v>87</v>
      </c>
      <c r="E43" s="426"/>
      <c r="F43" s="426"/>
      <c r="G43" s="426"/>
      <c r="H43" s="427">
        <v>0.2245</v>
      </c>
      <c r="I43" s="427">
        <v>0.375</v>
      </c>
      <c r="J43" s="427">
        <v>0.5245</v>
      </c>
      <c r="K43" s="458"/>
      <c r="L43" s="458"/>
      <c r="M43" s="472"/>
      <c r="N43" s="456">
        <f>'组织QPPO-项目QPPO'!R8</f>
        <v>0.21138125</v>
      </c>
      <c r="O43" s="458"/>
      <c r="P43" s="458"/>
      <c r="Q43" s="471"/>
      <c r="R43" s="471"/>
      <c r="S43" s="471"/>
      <c r="T43"/>
    </row>
    <row r="44" ht="17.25" customHeight="1" spans="2:20">
      <c r="B44" s="385" t="s">
        <v>88</v>
      </c>
      <c r="C44" s="386"/>
      <c r="D44" s="387" t="s">
        <v>89</v>
      </c>
      <c r="E44" s="423">
        <v>2.633045</v>
      </c>
      <c r="F44" s="430">
        <f>'组织QPPO-项目QPPO'!R6</f>
        <v>4.2132</v>
      </c>
      <c r="G44" s="423">
        <v>5.334845</v>
      </c>
      <c r="H44" s="427">
        <v>0.24764</v>
      </c>
      <c r="I44" s="461">
        <f>'组织QPPO-项目QPPO'!R12</f>
        <v>0.346820206561757</v>
      </c>
      <c r="J44" s="427">
        <v>0.61586</v>
      </c>
      <c r="K44" s="425"/>
      <c r="L44" s="456">
        <f>'组织QPPO-项目QPPO'!R15</f>
        <v>0.94231</v>
      </c>
      <c r="M44" s="456">
        <f>'组织QPPO-项目QPPO'!R9</f>
        <v>3.686271</v>
      </c>
      <c r="N44" s="472"/>
      <c r="O44" s="458"/>
      <c r="P44" s="469">
        <f>'组织QPPO-项目QPPO'!R14</f>
        <v>1.725</v>
      </c>
      <c r="Q44" s="471"/>
      <c r="R44" s="473">
        <f>'组织QPPO-项目QPPO'!R10</f>
        <v>0.363771</v>
      </c>
      <c r="S44" s="471"/>
      <c r="T44"/>
    </row>
    <row r="47" s="342" customFormat="1" spans="1:16">
      <c r="A47" s="343"/>
      <c r="B47" s="389" t="s">
        <v>90</v>
      </c>
      <c r="C47" s="344"/>
      <c r="D47" s="343"/>
      <c r="E47" s="343"/>
      <c r="F47" s="343"/>
      <c r="G47" s="343"/>
      <c r="H47" s="343"/>
      <c r="I47" s="343"/>
      <c r="J47" s="343"/>
      <c r="K47" s="343"/>
      <c r="L47" s="343"/>
      <c r="M47" s="343"/>
      <c r="N47" s="343"/>
      <c r="O47" s="343"/>
      <c r="P47" s="343"/>
    </row>
    <row r="48" ht="14" spans="2:2">
      <c r="B48" s="343" t="s">
        <v>91</v>
      </c>
    </row>
    <row r="49" ht="110.45" customHeight="1" spans="2:8">
      <c r="B49" s="390" t="s">
        <v>188</v>
      </c>
      <c r="C49" s="390"/>
      <c r="D49" s="390"/>
      <c r="E49" s="390"/>
      <c r="F49" s="390"/>
      <c r="G49" s="390"/>
      <c r="H49" s="390"/>
    </row>
    <row r="50" ht="110.45" customHeight="1" spans="2:8">
      <c r="B50" s="390"/>
      <c r="C50" s="390"/>
      <c r="D50" s="390"/>
      <c r="E50" s="390"/>
      <c r="F50" s="390"/>
      <c r="G50" s="390"/>
      <c r="H50" s="390"/>
    </row>
    <row r="51" ht="110.45" customHeight="1" spans="2:8">
      <c r="B51" s="390"/>
      <c r="C51" s="390"/>
      <c r="D51" s="390"/>
      <c r="E51" s="390"/>
      <c r="F51" s="390"/>
      <c r="G51" s="390"/>
      <c r="H51" s="390"/>
    </row>
    <row r="52" ht="50.45" customHeight="1" spans="2:8">
      <c r="B52" s="390"/>
      <c r="C52" s="390"/>
      <c r="D52" s="390"/>
      <c r="E52" s="390"/>
      <c r="F52" s="390"/>
      <c r="G52" s="390"/>
      <c r="H52" s="390"/>
    </row>
    <row r="55" spans="2:9">
      <c r="B55" s="389" t="s">
        <v>93</v>
      </c>
      <c r="C55" s="353"/>
      <c r="D55" s="353"/>
      <c r="E55" s="353"/>
      <c r="F55" s="353"/>
      <c r="G55" s="353"/>
      <c r="H55" s="353"/>
      <c r="I55" s="353"/>
    </row>
    <row r="56" spans="2:9">
      <c r="B56" s="343" t="s">
        <v>94</v>
      </c>
      <c r="C56" s="353"/>
      <c r="D56" s="353"/>
      <c r="E56" s="353"/>
      <c r="F56" s="353"/>
      <c r="G56" s="353"/>
      <c r="H56" s="353"/>
      <c r="I56" s="353"/>
    </row>
    <row r="57" spans="2:9">
      <c r="B57" s="343" t="s">
        <v>95</v>
      </c>
      <c r="C57" s="353"/>
      <c r="D57" s="353"/>
      <c r="E57" s="353"/>
      <c r="F57" s="353"/>
      <c r="G57" s="353"/>
      <c r="H57" s="353"/>
      <c r="I57" s="353"/>
    </row>
    <row r="58" ht="21.6" customHeight="1" spans="2:9">
      <c r="B58" s="391" t="s">
        <v>96</v>
      </c>
      <c r="C58" s="391" t="s">
        <v>97</v>
      </c>
      <c r="D58" s="391"/>
      <c r="E58" s="431" t="s">
        <v>98</v>
      </c>
      <c r="F58" s="431"/>
      <c r="G58" s="431"/>
      <c r="H58" s="431" t="s">
        <v>99</v>
      </c>
      <c r="I58" s="431"/>
    </row>
    <row r="59" ht="14.45" customHeight="1" spans="2:9">
      <c r="B59" s="392" t="str">
        <f>B19</f>
        <v>交付缺陷密度 Delivery defect density（小于）：</v>
      </c>
      <c r="C59" s="393" t="s">
        <v>77</v>
      </c>
      <c r="D59" s="393"/>
      <c r="E59" s="432" t="s">
        <v>100</v>
      </c>
      <c r="F59" s="432"/>
      <c r="G59" s="432"/>
      <c r="H59" s="433" t="s">
        <v>101</v>
      </c>
      <c r="I59" s="462"/>
    </row>
    <row r="60" ht="14.45" customHeight="1" spans="2:9">
      <c r="B60" s="392"/>
      <c r="C60" s="394" t="s">
        <v>81</v>
      </c>
      <c r="D60" s="394"/>
      <c r="E60" s="434" t="s">
        <v>102</v>
      </c>
      <c r="F60" s="434"/>
      <c r="G60" s="434"/>
      <c r="H60" s="435"/>
      <c r="I60" s="463"/>
    </row>
    <row r="61" ht="14.45" customHeight="1" spans="2:9">
      <c r="B61" s="392"/>
      <c r="C61" s="394" t="s">
        <v>84</v>
      </c>
      <c r="D61" s="394"/>
      <c r="E61" s="434" t="s">
        <v>102</v>
      </c>
      <c r="F61" s="434"/>
      <c r="G61" s="434"/>
      <c r="H61" s="435"/>
      <c r="I61" s="463"/>
    </row>
    <row r="62" ht="20.45" customHeight="1" spans="2:9">
      <c r="B62" s="392"/>
      <c r="C62" s="393" t="s">
        <v>88</v>
      </c>
      <c r="D62" s="393"/>
      <c r="E62" s="432" t="s">
        <v>100</v>
      </c>
      <c r="F62" s="432"/>
      <c r="G62" s="432"/>
      <c r="H62" s="433" t="s">
        <v>101</v>
      </c>
      <c r="I62" s="462"/>
    </row>
    <row r="63" spans="2:9">
      <c r="B63" s="392" t="str">
        <f>B21</f>
        <v>研发工作量偏差率R&amp;d effort deviation rate（小于）：</v>
      </c>
      <c r="C63" s="394" t="s">
        <v>77</v>
      </c>
      <c r="D63" s="394"/>
      <c r="E63" s="436" t="s">
        <v>102</v>
      </c>
      <c r="F63" s="437"/>
      <c r="G63" s="438"/>
      <c r="H63" s="435"/>
      <c r="I63" s="463"/>
    </row>
    <row r="64" spans="2:9">
      <c r="B64" s="392"/>
      <c r="C64" s="394" t="s">
        <v>81</v>
      </c>
      <c r="D64" s="394"/>
      <c r="E64" s="436" t="s">
        <v>102</v>
      </c>
      <c r="F64" s="437"/>
      <c r="G64" s="438"/>
      <c r="H64" s="435"/>
      <c r="I64" s="463"/>
    </row>
    <row r="65" spans="2:9">
      <c r="B65" s="392"/>
      <c r="C65" s="393" t="s">
        <v>103</v>
      </c>
      <c r="D65" s="393"/>
      <c r="E65" s="482" t="s">
        <v>100</v>
      </c>
      <c r="F65" s="483"/>
      <c r="G65" s="484"/>
      <c r="H65" s="433" t="s">
        <v>101</v>
      </c>
      <c r="I65" s="462"/>
    </row>
    <row r="66" spans="2:9">
      <c r="B66" s="392"/>
      <c r="C66" s="393" t="s">
        <v>88</v>
      </c>
      <c r="D66" s="393"/>
      <c r="E66" s="482" t="s">
        <v>100</v>
      </c>
      <c r="F66" s="483"/>
      <c r="G66" s="484"/>
      <c r="H66" s="433" t="s">
        <v>101</v>
      </c>
      <c r="I66" s="462"/>
    </row>
    <row r="68" spans="2:2">
      <c r="B68" s="389" t="s">
        <v>104</v>
      </c>
    </row>
    <row r="70" ht="15.95" spans="11:11">
      <c r="K70" s="493"/>
    </row>
    <row r="71" ht="16" spans="2:11">
      <c r="B71" s="474" t="s">
        <v>105</v>
      </c>
      <c r="C71" s="475" t="s">
        <v>106</v>
      </c>
      <c r="D71" s="476"/>
      <c r="E71" s="485" t="s">
        <v>107</v>
      </c>
      <c r="F71" s="486" t="s">
        <v>108</v>
      </c>
      <c r="G71" s="487"/>
      <c r="H71" s="487"/>
      <c r="I71" s="494"/>
      <c r="J71" s="485" t="s">
        <v>109</v>
      </c>
      <c r="K71" s="493"/>
    </row>
    <row r="72" ht="13.35" customHeight="1" spans="2:11">
      <c r="B72" s="477" t="s">
        <v>110</v>
      </c>
      <c r="C72" s="478" t="s">
        <v>111</v>
      </c>
      <c r="D72" s="479"/>
      <c r="E72" s="488" t="s">
        <v>112</v>
      </c>
      <c r="F72" s="489" t="s">
        <v>113</v>
      </c>
      <c r="G72" s="490"/>
      <c r="H72" s="490"/>
      <c r="I72" s="495"/>
      <c r="J72" s="488" t="s">
        <v>114</v>
      </c>
      <c r="K72" s="493"/>
    </row>
    <row r="73" ht="13.35" customHeight="1" spans="2:11">
      <c r="B73" s="477"/>
      <c r="C73" s="480" t="s">
        <v>115</v>
      </c>
      <c r="D73" s="481"/>
      <c r="E73" s="491" t="s">
        <v>116</v>
      </c>
      <c r="F73" s="492" t="s">
        <v>117</v>
      </c>
      <c r="G73" s="492"/>
      <c r="H73" s="492"/>
      <c r="I73" s="492"/>
      <c r="J73" s="488" t="s">
        <v>114</v>
      </c>
      <c r="K73" s="493"/>
    </row>
    <row r="74" ht="16" spans="2:11">
      <c r="B74" s="477"/>
      <c r="C74" s="480" t="s">
        <v>118</v>
      </c>
      <c r="D74" s="481"/>
      <c r="E74" s="491" t="s">
        <v>116</v>
      </c>
      <c r="F74" s="492"/>
      <c r="G74" s="492"/>
      <c r="H74" s="492"/>
      <c r="I74" s="492"/>
      <c r="J74" s="488" t="s">
        <v>114</v>
      </c>
      <c r="K74" s="493"/>
    </row>
    <row r="75" ht="16" spans="2:11">
      <c r="B75" s="477"/>
      <c r="C75" s="480" t="s">
        <v>119</v>
      </c>
      <c r="D75" s="481"/>
      <c r="E75" s="488" t="s">
        <v>120</v>
      </c>
      <c r="F75" s="492"/>
      <c r="G75" s="492"/>
      <c r="H75" s="492"/>
      <c r="I75" s="492"/>
      <c r="J75" s="488" t="s">
        <v>114</v>
      </c>
      <c r="K75" s="493"/>
    </row>
    <row r="76" ht="13.35" customHeight="1" spans="2:11">
      <c r="B76" s="477" t="s">
        <v>121</v>
      </c>
      <c r="C76" s="478" t="s">
        <v>111</v>
      </c>
      <c r="D76" s="479"/>
      <c r="E76" s="488" t="s">
        <v>112</v>
      </c>
      <c r="F76" s="489" t="s">
        <v>113</v>
      </c>
      <c r="G76" s="490"/>
      <c r="H76" s="490"/>
      <c r="I76" s="495"/>
      <c r="J76" s="488" t="s">
        <v>114</v>
      </c>
      <c r="K76" s="493"/>
    </row>
    <row r="77" ht="13.35" customHeight="1" spans="2:11">
      <c r="B77" s="477"/>
      <c r="C77" s="480" t="s">
        <v>42</v>
      </c>
      <c r="D77" s="481"/>
      <c r="E77" s="488" t="s">
        <v>122</v>
      </c>
      <c r="F77" s="492" t="s">
        <v>117</v>
      </c>
      <c r="G77" s="492"/>
      <c r="H77" s="492"/>
      <c r="I77" s="492"/>
      <c r="J77" s="488" t="s">
        <v>114</v>
      </c>
      <c r="K77" s="493"/>
    </row>
    <row r="78" ht="16" spans="2:11">
      <c r="B78" s="477"/>
      <c r="C78" s="480" t="s">
        <v>123</v>
      </c>
      <c r="D78" s="481"/>
      <c r="E78" s="491" t="s">
        <v>116</v>
      </c>
      <c r="F78" s="492" t="s">
        <v>117</v>
      </c>
      <c r="G78" s="492"/>
      <c r="H78" s="492"/>
      <c r="I78" s="492"/>
      <c r="J78" s="488" t="s">
        <v>114</v>
      </c>
      <c r="K78" s="493"/>
    </row>
    <row r="79" ht="16" spans="2:11">
      <c r="B79" s="477"/>
      <c r="C79" s="480" t="s">
        <v>124</v>
      </c>
      <c r="D79" s="481"/>
      <c r="E79" s="488" t="s">
        <v>125</v>
      </c>
      <c r="F79" s="492"/>
      <c r="G79" s="492"/>
      <c r="H79" s="492"/>
      <c r="I79" s="492"/>
      <c r="J79" s="488" t="s">
        <v>114</v>
      </c>
      <c r="K79" s="493"/>
    </row>
    <row r="80" ht="13.35" customHeight="1" spans="2:11">
      <c r="B80" s="477" t="s">
        <v>126</v>
      </c>
      <c r="C80" s="478" t="s">
        <v>111</v>
      </c>
      <c r="D80" s="479"/>
      <c r="E80" s="488" t="s">
        <v>112</v>
      </c>
      <c r="F80" s="489" t="s">
        <v>113</v>
      </c>
      <c r="G80" s="490"/>
      <c r="H80" s="490"/>
      <c r="I80" s="495"/>
      <c r="J80" s="488" t="s">
        <v>114</v>
      </c>
      <c r="K80" s="493"/>
    </row>
    <row r="81" ht="13.35" customHeight="1" spans="2:11">
      <c r="B81" s="477"/>
      <c r="C81" s="480" t="s">
        <v>127</v>
      </c>
      <c r="D81" s="481"/>
      <c r="E81" s="488" t="s">
        <v>122</v>
      </c>
      <c r="F81" s="492" t="s">
        <v>117</v>
      </c>
      <c r="G81" s="492"/>
      <c r="H81" s="492"/>
      <c r="I81" s="492"/>
      <c r="J81" s="488" t="s">
        <v>114</v>
      </c>
      <c r="K81" s="493"/>
    </row>
    <row r="82" ht="15.2" spans="2:11">
      <c r="B82" s="477"/>
      <c r="C82" s="480" t="s">
        <v>128</v>
      </c>
      <c r="D82" s="481"/>
      <c r="E82" s="491" t="s">
        <v>116</v>
      </c>
      <c r="F82" s="492"/>
      <c r="G82" s="492"/>
      <c r="H82" s="492"/>
      <c r="I82" s="492"/>
      <c r="J82" s="488"/>
      <c r="K82" s="493"/>
    </row>
    <row r="83" ht="16" spans="2:11">
      <c r="B83" s="477"/>
      <c r="C83" s="480" t="s">
        <v>45</v>
      </c>
      <c r="D83" s="481"/>
      <c r="E83" s="491" t="s">
        <v>129</v>
      </c>
      <c r="F83" s="492" t="s">
        <v>117</v>
      </c>
      <c r="G83" s="492"/>
      <c r="H83" s="492"/>
      <c r="I83" s="492"/>
      <c r="J83" s="488" t="s">
        <v>114</v>
      </c>
      <c r="K83" s="493"/>
    </row>
    <row r="84" ht="16" spans="2:11">
      <c r="B84" s="477"/>
      <c r="C84" s="480" t="s">
        <v>130</v>
      </c>
      <c r="D84" s="481"/>
      <c r="E84" s="491" t="s">
        <v>116</v>
      </c>
      <c r="F84" s="492" t="s">
        <v>117</v>
      </c>
      <c r="G84" s="492"/>
      <c r="H84" s="492"/>
      <c r="I84" s="492"/>
      <c r="J84" s="488" t="s">
        <v>114</v>
      </c>
      <c r="K84" s="493"/>
    </row>
    <row r="85" ht="16" spans="2:11">
      <c r="B85" s="477"/>
      <c r="C85" s="480" t="s">
        <v>131</v>
      </c>
      <c r="D85" s="481"/>
      <c r="E85" s="488" t="s">
        <v>125</v>
      </c>
      <c r="F85" s="492"/>
      <c r="G85" s="492"/>
      <c r="H85" s="492"/>
      <c r="I85" s="492"/>
      <c r="J85" s="488" t="s">
        <v>114</v>
      </c>
      <c r="K85" s="493"/>
    </row>
    <row r="86" ht="16" spans="2:11">
      <c r="B86" s="477"/>
      <c r="C86" s="480" t="s">
        <v>132</v>
      </c>
      <c r="D86" s="481"/>
      <c r="E86" s="488" t="s">
        <v>120</v>
      </c>
      <c r="F86" s="492"/>
      <c r="G86" s="492"/>
      <c r="H86" s="492"/>
      <c r="I86" s="492"/>
      <c r="J86" s="488" t="s">
        <v>114</v>
      </c>
      <c r="K86" s="493"/>
    </row>
  </sheetData>
  <mergeCells count="111">
    <mergeCell ref="B1:L1"/>
    <mergeCell ref="I2:J2"/>
    <mergeCell ref="I3:J3"/>
    <mergeCell ref="I4:J4"/>
    <mergeCell ref="C5:F5"/>
    <mergeCell ref="I5:J5"/>
    <mergeCell ref="C6:F6"/>
    <mergeCell ref="I6:J6"/>
    <mergeCell ref="C10:E10"/>
    <mergeCell ref="C11:E11"/>
    <mergeCell ref="C12:E12"/>
    <mergeCell ref="C13:E13"/>
    <mergeCell ref="C14:E14"/>
    <mergeCell ref="C15:E15"/>
    <mergeCell ref="C16:E16"/>
    <mergeCell ref="B19:E19"/>
    <mergeCell ref="F19:G19"/>
    <mergeCell ref="B21:E21"/>
    <mergeCell ref="F21:G21"/>
    <mergeCell ref="B23:E23"/>
    <mergeCell ref="F23:G23"/>
    <mergeCell ref="C30:D30"/>
    <mergeCell ref="C31:D31"/>
    <mergeCell ref="E35:L35"/>
    <mergeCell ref="M35:S35"/>
    <mergeCell ref="E36:G36"/>
    <mergeCell ref="H36:J36"/>
    <mergeCell ref="B38:C38"/>
    <mergeCell ref="B39:C39"/>
    <mergeCell ref="B40:C40"/>
    <mergeCell ref="B41:C41"/>
    <mergeCell ref="B42:C42"/>
    <mergeCell ref="B43:C43"/>
    <mergeCell ref="B44:C44"/>
    <mergeCell ref="B49:H49"/>
    <mergeCell ref="C58:D58"/>
    <mergeCell ref="E58:G58"/>
    <mergeCell ref="H58:I58"/>
    <mergeCell ref="C59:D59"/>
    <mergeCell ref="E59:G59"/>
    <mergeCell ref="H59:I59"/>
    <mergeCell ref="C60:D60"/>
    <mergeCell ref="E60:G60"/>
    <mergeCell ref="H60:I60"/>
    <mergeCell ref="C61:D61"/>
    <mergeCell ref="E61:G61"/>
    <mergeCell ref="H61:I61"/>
    <mergeCell ref="C62:D62"/>
    <mergeCell ref="E62:G62"/>
    <mergeCell ref="H62:I62"/>
    <mergeCell ref="C63:D63"/>
    <mergeCell ref="E63:G63"/>
    <mergeCell ref="H63:I63"/>
    <mergeCell ref="C64:D64"/>
    <mergeCell ref="E64:G64"/>
    <mergeCell ref="C65:D65"/>
    <mergeCell ref="E65:G65"/>
    <mergeCell ref="H65:I65"/>
    <mergeCell ref="C66:D66"/>
    <mergeCell ref="E66:G66"/>
    <mergeCell ref="H66:I66"/>
    <mergeCell ref="C71:D71"/>
    <mergeCell ref="F71:I71"/>
    <mergeCell ref="C72:D72"/>
    <mergeCell ref="F72:I72"/>
    <mergeCell ref="C73:D73"/>
    <mergeCell ref="F73:I73"/>
    <mergeCell ref="C74:D74"/>
    <mergeCell ref="F74:I74"/>
    <mergeCell ref="C75:D75"/>
    <mergeCell ref="F75:I75"/>
    <mergeCell ref="C76:D76"/>
    <mergeCell ref="F76:I76"/>
    <mergeCell ref="C77:D77"/>
    <mergeCell ref="F77:I77"/>
    <mergeCell ref="C78:D78"/>
    <mergeCell ref="F78:I78"/>
    <mergeCell ref="C79:D79"/>
    <mergeCell ref="F79:I79"/>
    <mergeCell ref="C80:D80"/>
    <mergeCell ref="F80:I80"/>
    <mergeCell ref="C81:D81"/>
    <mergeCell ref="F81:I81"/>
    <mergeCell ref="C82:D82"/>
    <mergeCell ref="F82:I82"/>
    <mergeCell ref="C83:D83"/>
    <mergeCell ref="F83:I83"/>
    <mergeCell ref="C84:D84"/>
    <mergeCell ref="F84:I84"/>
    <mergeCell ref="C85:D85"/>
    <mergeCell ref="F85:I85"/>
    <mergeCell ref="C86:D86"/>
    <mergeCell ref="F86:I86"/>
    <mergeCell ref="B59:B62"/>
    <mergeCell ref="B63:B66"/>
    <mergeCell ref="B72:B75"/>
    <mergeCell ref="B76:B79"/>
    <mergeCell ref="B80:B86"/>
    <mergeCell ref="D35:D37"/>
    <mergeCell ref="K36:K37"/>
    <mergeCell ref="L36:L37"/>
    <mergeCell ref="M36:M37"/>
    <mergeCell ref="N36:N37"/>
    <mergeCell ref="O36:O37"/>
    <mergeCell ref="P36:P37"/>
    <mergeCell ref="Q36:Q37"/>
    <mergeCell ref="R36:R37"/>
    <mergeCell ref="S36:S37"/>
    <mergeCell ref="D26:J27"/>
    <mergeCell ref="B35:C37"/>
    <mergeCell ref="B2:H3"/>
  </mergeCells>
  <pageMargins left="0.7" right="0.7" top="0.75" bottom="0.75" header="0.3" footer="0.3"/>
  <pageSetup paperSize="9" scale="57" orientation="portrait"/>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E239"/>
  <sheetViews>
    <sheetView tabSelected="1" zoomScale="86" zoomScaleNormal="86" topLeftCell="P1" workbookViewId="0">
      <selection activeCell="AE1" sqref="AE1"/>
    </sheetView>
  </sheetViews>
  <sheetFormatPr defaultColWidth="9" defaultRowHeight="18" customHeight="1"/>
  <cols>
    <col min="1" max="1" width="15.5" style="206" customWidth="1"/>
    <col min="2" max="2" width="18.875" style="206" customWidth="1"/>
    <col min="3" max="3" width="35.5" style="206" customWidth="1"/>
    <col min="4" max="4" width="9.875" style="207" customWidth="1"/>
    <col min="5" max="5" width="13.5" style="206" customWidth="1"/>
    <col min="6" max="6" width="12.5" style="206" customWidth="1"/>
    <col min="7" max="7" width="15" style="207" customWidth="1"/>
    <col min="8" max="8" width="12.5" style="206" customWidth="1"/>
    <col min="9" max="9" width="13.5" style="207" customWidth="1"/>
    <col min="10" max="10" width="16.3461538461538" style="207" customWidth="1"/>
    <col min="11" max="11" width="16.9230769230769" style="207" customWidth="1"/>
    <col min="12" max="12" width="17.8846153846154" style="207" customWidth="1"/>
    <col min="13" max="14" width="16.3461538461538" style="206" customWidth="1"/>
    <col min="15" max="15" width="14.3461538461538" style="206" customWidth="1"/>
    <col min="16" max="16" width="15.4615384615385" style="206" customWidth="1"/>
    <col min="17" max="17" width="17.7019230769231" style="206" customWidth="1"/>
    <col min="18" max="18" width="17.5192307692308" style="206" customWidth="1"/>
    <col min="19" max="19" width="12.875" style="206" customWidth="1"/>
    <col min="20" max="24" width="11.5" style="206" customWidth="1"/>
    <col min="25" max="25" width="12.125" style="206" customWidth="1"/>
    <col min="26" max="26" width="9" style="206"/>
    <col min="27" max="27" width="12.125" style="206" customWidth="1"/>
    <col min="28" max="30" width="11.5" style="206" customWidth="1"/>
    <col min="31" max="31" width="12.125" style="206" customWidth="1"/>
    <col min="32" max="32" width="11.5" style="206" customWidth="1"/>
    <col min="33" max="33" width="12.125" style="206" customWidth="1"/>
    <col min="34" max="36" width="9.07692307692308" style="206"/>
    <col min="37" max="38" width="13.5" style="206" customWidth="1"/>
    <col min="39" max="39" width="15.5" style="206" customWidth="1"/>
    <col min="40" max="40" width="13.5" style="206" customWidth="1"/>
    <col min="41" max="42" width="11.5" style="206" customWidth="1"/>
    <col min="43" max="43" width="9" style="206"/>
    <col min="44" max="44" width="12.125" style="206" customWidth="1"/>
    <col min="45" max="45" width="11.5" style="206" customWidth="1"/>
    <col min="46" max="46" width="10.125" style="206" customWidth="1"/>
    <col min="47" max="47" width="12.125" style="206" customWidth="1"/>
    <col min="48" max="51" width="13" style="206" customWidth="1"/>
    <col min="52" max="54" width="11.5" style="206" customWidth="1"/>
    <col min="55" max="55" width="7.5" style="206" customWidth="1"/>
    <col min="56" max="56" width="11.5" style="206" customWidth="1"/>
    <col min="57" max="57" width="10.5" style="206" customWidth="1"/>
    <col min="58" max="16384" width="9" style="206"/>
  </cols>
  <sheetData>
    <row r="1" s="205" customFormat="1" ht="82.35" customHeight="1" spans="1:41">
      <c r="A1" s="208" t="s">
        <v>189</v>
      </c>
      <c r="B1" s="208" t="s">
        <v>16</v>
      </c>
      <c r="C1" s="209" t="s">
        <v>190</v>
      </c>
      <c r="D1" s="209" t="s">
        <v>18</v>
      </c>
      <c r="E1" s="209" t="s">
        <v>191</v>
      </c>
      <c r="F1" s="209" t="s">
        <v>192</v>
      </c>
      <c r="G1" s="209" t="s">
        <v>193</v>
      </c>
      <c r="H1" s="209" t="s">
        <v>194</v>
      </c>
      <c r="I1" s="209" t="s">
        <v>195</v>
      </c>
      <c r="J1" s="209" t="s">
        <v>196</v>
      </c>
      <c r="K1" s="209" t="s">
        <v>197</v>
      </c>
      <c r="L1" s="209" t="s">
        <v>198</v>
      </c>
      <c r="M1" s="209" t="s">
        <v>199</v>
      </c>
      <c r="N1" s="209" t="s">
        <v>200</v>
      </c>
      <c r="O1" s="309" t="s">
        <v>46</v>
      </c>
      <c r="P1" s="310" t="s">
        <v>201</v>
      </c>
      <c r="Q1" s="310" t="s">
        <v>202</v>
      </c>
      <c r="R1" s="316" t="s">
        <v>203</v>
      </c>
      <c r="S1" s="310" t="s">
        <v>204</v>
      </c>
      <c r="T1" s="317" t="s">
        <v>40</v>
      </c>
      <c r="U1" s="318" t="s">
        <v>205</v>
      </c>
      <c r="V1" s="209" t="s">
        <v>206</v>
      </c>
      <c r="W1" s="209" t="s">
        <v>207</v>
      </c>
      <c r="X1" s="209" t="s">
        <v>208</v>
      </c>
      <c r="Y1" s="209" t="s">
        <v>209</v>
      </c>
      <c r="Z1" s="209" t="s">
        <v>210</v>
      </c>
      <c r="AA1" s="209" t="s">
        <v>211</v>
      </c>
      <c r="AB1" s="209" t="s">
        <v>212</v>
      </c>
      <c r="AC1" s="209" t="s">
        <v>213</v>
      </c>
      <c r="AD1" s="209" t="s">
        <v>214</v>
      </c>
      <c r="AE1" s="320" t="s">
        <v>215</v>
      </c>
      <c r="AF1" s="309" t="s">
        <v>45</v>
      </c>
      <c r="AG1" s="318" t="s">
        <v>216</v>
      </c>
      <c r="AH1" s="309" t="s">
        <v>217</v>
      </c>
      <c r="AI1" s="321" t="s">
        <v>218</v>
      </c>
      <c r="AJ1" s="322" t="s">
        <v>123</v>
      </c>
      <c r="AK1" s="322" t="s">
        <v>71</v>
      </c>
      <c r="AL1" s="320" t="s">
        <v>219</v>
      </c>
      <c r="AM1" s="321" t="s">
        <v>72</v>
      </c>
      <c r="AN1" s="325" t="s">
        <v>73</v>
      </c>
      <c r="AO1" s="325" t="s">
        <v>220</v>
      </c>
    </row>
    <row r="2" customHeight="1" spans="1:41">
      <c r="A2" s="120">
        <v>1</v>
      </c>
      <c r="B2" s="121" t="s">
        <v>221</v>
      </c>
      <c r="C2" s="122" t="s">
        <v>222</v>
      </c>
      <c r="D2" s="123" t="s">
        <v>27</v>
      </c>
      <c r="E2" s="138"/>
      <c r="F2" s="138"/>
      <c r="G2" s="139">
        <v>33</v>
      </c>
      <c r="H2" s="254">
        <v>12.5</v>
      </c>
      <c r="I2" s="156">
        <f>SUM(J2:N2)</f>
        <v>42.5528169014084</v>
      </c>
      <c r="J2" s="156">
        <v>12.0158450704225</v>
      </c>
      <c r="K2" s="156">
        <v>12.0158450704225</v>
      </c>
      <c r="L2" s="156">
        <v>16.0211267605634</v>
      </c>
      <c r="M2" s="156">
        <v>1.8</v>
      </c>
      <c r="N2" s="156">
        <v>0.7</v>
      </c>
      <c r="O2" s="311">
        <v>0.1212</v>
      </c>
      <c r="P2" s="312">
        <v>5.37051</v>
      </c>
      <c r="Q2" s="312">
        <v>3.48964</v>
      </c>
      <c r="R2" s="312">
        <v>1.95984</v>
      </c>
      <c r="S2" s="312">
        <v>4.47431</v>
      </c>
      <c r="T2" s="312">
        <v>0.8453</v>
      </c>
      <c r="U2" s="319"/>
      <c r="V2" s="139" t="s">
        <v>223</v>
      </c>
      <c r="W2" s="139" t="s">
        <v>223</v>
      </c>
      <c r="X2" s="139" t="s">
        <v>223</v>
      </c>
      <c r="Y2" s="139" t="s">
        <v>223</v>
      </c>
      <c r="Z2" s="139" t="s">
        <v>223</v>
      </c>
      <c r="AA2" s="139">
        <v>1</v>
      </c>
      <c r="AB2" s="180" t="e">
        <f>V2/G2</f>
        <v>#VALUE!</v>
      </c>
      <c r="AC2" s="180" t="e">
        <f>W2/G2</f>
        <v>#VALUE!</v>
      </c>
      <c r="AD2" s="180" t="e">
        <f>X2/G2</f>
        <v>#VALUE!</v>
      </c>
      <c r="AE2" s="180" t="e">
        <f>Y2/G2</f>
        <v>#VALUE!</v>
      </c>
      <c r="AF2" s="319" t="e">
        <f>Z2/G2</f>
        <v>#VALUE!</v>
      </c>
      <c r="AG2" s="323">
        <f>AA2/G2</f>
        <v>0.0303030303030303</v>
      </c>
      <c r="AH2" s="324">
        <v>0.1212</v>
      </c>
      <c r="AI2" s="324"/>
      <c r="AJ2" s="324">
        <v>0.3012</v>
      </c>
      <c r="AK2" s="324">
        <v>4.21</v>
      </c>
      <c r="AL2" s="324">
        <v>0.5226</v>
      </c>
      <c r="AM2" s="324">
        <v>4.52</v>
      </c>
      <c r="AN2" s="324">
        <v>4.56</v>
      </c>
      <c r="AO2" s="324">
        <v>3</v>
      </c>
    </row>
    <row r="3" customHeight="1" spans="1:41">
      <c r="A3" s="135">
        <v>2</v>
      </c>
      <c r="B3" s="210"/>
      <c r="C3" s="122" t="s">
        <v>224</v>
      </c>
      <c r="D3" s="151"/>
      <c r="E3" s="255"/>
      <c r="F3" s="255"/>
      <c r="G3" s="147">
        <v>32</v>
      </c>
      <c r="H3" s="254">
        <v>38.7</v>
      </c>
      <c r="I3" s="156">
        <f t="shared" ref="I3:I14" si="0">SUM(J3:N3)</f>
        <v>27.8264084507042</v>
      </c>
      <c r="J3" s="287">
        <v>6.00792253521125</v>
      </c>
      <c r="K3" s="287">
        <v>6.00792253521125</v>
      </c>
      <c r="L3" s="287">
        <v>8.0105633802817</v>
      </c>
      <c r="M3" s="287">
        <v>5.5</v>
      </c>
      <c r="N3" s="287">
        <v>2.3</v>
      </c>
      <c r="O3" s="311">
        <f>O2/2</f>
        <v>0.0606</v>
      </c>
      <c r="P3" s="313">
        <v>2.685255</v>
      </c>
      <c r="Q3" s="313">
        <v>1.74482</v>
      </c>
      <c r="R3" s="313">
        <v>0.97992</v>
      </c>
      <c r="S3" s="313">
        <v>2.237155</v>
      </c>
      <c r="T3" s="313">
        <v>0.42265</v>
      </c>
      <c r="U3" s="287"/>
      <c r="V3" s="139" t="s">
        <v>223</v>
      </c>
      <c r="W3" s="139" t="s">
        <v>223</v>
      </c>
      <c r="X3" s="139" t="s">
        <v>223</v>
      </c>
      <c r="Y3" s="139" t="s">
        <v>223</v>
      </c>
      <c r="Z3" s="139" t="s">
        <v>223</v>
      </c>
      <c r="AA3" s="287">
        <v>0.5</v>
      </c>
      <c r="AB3" s="287">
        <v>0.0303030303030303</v>
      </c>
      <c r="AC3" s="287">
        <v>0.0606060606060606</v>
      </c>
      <c r="AD3" s="287">
        <v>0.0909090909090909</v>
      </c>
      <c r="AE3" s="287">
        <v>0.53030303030303</v>
      </c>
      <c r="AF3" s="319">
        <v>0.287878787878788</v>
      </c>
      <c r="AG3" s="323">
        <v>0.0151515151515152</v>
      </c>
      <c r="AH3" s="324">
        <f>AH2/2</f>
        <v>0.0606</v>
      </c>
      <c r="AI3" s="324"/>
      <c r="AJ3" s="324"/>
      <c r="AK3" s="324"/>
      <c r="AL3" s="324"/>
      <c r="AM3" s="324"/>
      <c r="AN3" s="324"/>
      <c r="AO3" s="324"/>
    </row>
    <row r="4" customHeight="1" spans="1:41">
      <c r="A4" s="135">
        <v>3</v>
      </c>
      <c r="B4" s="210"/>
      <c r="C4" s="122" t="s">
        <v>225</v>
      </c>
      <c r="D4" s="151"/>
      <c r="E4" s="255"/>
      <c r="F4" s="255"/>
      <c r="G4" s="147">
        <v>26</v>
      </c>
      <c r="H4" s="254">
        <v>11.7</v>
      </c>
      <c r="I4" s="156">
        <f t="shared" si="0"/>
        <v>18.4211267605634</v>
      </c>
      <c r="J4" s="287">
        <v>4.80633802816901</v>
      </c>
      <c r="K4" s="287">
        <v>4.80633802816901</v>
      </c>
      <c r="L4" s="287">
        <v>6.40845070422535</v>
      </c>
      <c r="M4" s="287">
        <v>1.7</v>
      </c>
      <c r="N4" s="287">
        <v>0.7</v>
      </c>
      <c r="O4" s="311" t="e">
        <f>(#REF!-#REF!)/#REF!</f>
        <v>#REF!</v>
      </c>
      <c r="P4" s="312">
        <v>5.47966</v>
      </c>
      <c r="Q4" s="312">
        <v>3.92882</v>
      </c>
      <c r="R4" s="312">
        <v>2.11143</v>
      </c>
      <c r="S4" s="312">
        <v>4.3487</v>
      </c>
      <c r="T4" s="312">
        <v>0.775939</v>
      </c>
      <c r="U4" s="319"/>
      <c r="V4" s="139" t="s">
        <v>223</v>
      </c>
      <c r="W4" s="139" t="s">
        <v>223</v>
      </c>
      <c r="X4" s="139" t="s">
        <v>223</v>
      </c>
      <c r="Y4" s="139" t="s">
        <v>223</v>
      </c>
      <c r="Z4" s="139" t="s">
        <v>223</v>
      </c>
      <c r="AA4" s="147">
        <v>2</v>
      </c>
      <c r="AB4" s="319" t="e">
        <f>V4/G4</f>
        <v>#VALUE!</v>
      </c>
      <c r="AC4" s="319" t="e">
        <f>W4/G4</f>
        <v>#VALUE!</v>
      </c>
      <c r="AD4" s="319" t="e">
        <f>X4/G4</f>
        <v>#VALUE!</v>
      </c>
      <c r="AE4" s="319" t="e">
        <f>Y4/G4</f>
        <v>#VALUE!</v>
      </c>
      <c r="AF4" s="319" t="e">
        <f>Z4/G4</f>
        <v>#VALUE!</v>
      </c>
      <c r="AG4" s="323">
        <f>AA4/G4</f>
        <v>0.0769230769230769</v>
      </c>
      <c r="AH4" s="324" t="e">
        <f>(G4-#REF!)/#REF!</f>
        <v>#REF!</v>
      </c>
      <c r="AI4" s="324"/>
      <c r="AJ4" s="324"/>
      <c r="AK4" s="324"/>
      <c r="AL4" s="324"/>
      <c r="AM4" s="324"/>
      <c r="AN4" s="324"/>
      <c r="AO4" s="324"/>
    </row>
    <row r="5" customHeight="1" spans="1:41">
      <c r="A5" s="135">
        <v>4</v>
      </c>
      <c r="B5" s="210"/>
      <c r="C5" s="122" t="s">
        <v>226</v>
      </c>
      <c r="D5" s="151"/>
      <c r="E5" s="255"/>
      <c r="F5" s="255"/>
      <c r="G5" s="147">
        <v>19</v>
      </c>
      <c r="H5" s="254">
        <v>14</v>
      </c>
      <c r="I5" s="156">
        <f t="shared" si="0"/>
        <v>14.5077464788732</v>
      </c>
      <c r="J5" s="287">
        <v>3.51232394366197</v>
      </c>
      <c r="K5" s="287">
        <v>3.51232394366197</v>
      </c>
      <c r="L5" s="287">
        <v>4.6830985915493</v>
      </c>
      <c r="M5" s="287">
        <v>2</v>
      </c>
      <c r="N5" s="287">
        <v>0.8</v>
      </c>
      <c r="O5" s="311">
        <v>0.1021</v>
      </c>
      <c r="P5" s="312">
        <v>5.27709</v>
      </c>
      <c r="Q5" s="312">
        <v>3.47073</v>
      </c>
      <c r="R5" s="312">
        <v>2.21472</v>
      </c>
      <c r="S5" s="312">
        <v>4.57021</v>
      </c>
      <c r="T5" s="312">
        <v>0.925236</v>
      </c>
      <c r="U5" s="319"/>
      <c r="V5" s="139" t="s">
        <v>223</v>
      </c>
      <c r="W5" s="139" t="s">
        <v>223</v>
      </c>
      <c r="X5" s="139" t="s">
        <v>223</v>
      </c>
      <c r="Y5" s="139" t="s">
        <v>223</v>
      </c>
      <c r="Z5" s="139" t="s">
        <v>223</v>
      </c>
      <c r="AA5" s="147">
        <v>1</v>
      </c>
      <c r="AB5" s="319" t="e">
        <f>V5/G5</f>
        <v>#VALUE!</v>
      </c>
      <c r="AC5" s="319" t="e">
        <f>W5/G5</f>
        <v>#VALUE!</v>
      </c>
      <c r="AD5" s="319" t="e">
        <f>X5/G5</f>
        <v>#VALUE!</v>
      </c>
      <c r="AE5" s="319" t="e">
        <f>Y5/G5</f>
        <v>#VALUE!</v>
      </c>
      <c r="AF5" s="319" t="e">
        <f>Z5/G5</f>
        <v>#VALUE!</v>
      </c>
      <c r="AG5" s="323">
        <f>AA5/G5</f>
        <v>0.0526315789473684</v>
      </c>
      <c r="AH5" s="324">
        <v>0.1021</v>
      </c>
      <c r="AI5" s="324"/>
      <c r="AJ5" s="324"/>
      <c r="AK5" s="324"/>
      <c r="AL5" s="324"/>
      <c r="AM5" s="324"/>
      <c r="AN5" s="324"/>
      <c r="AO5" s="324"/>
    </row>
    <row r="6" customHeight="1" spans="1:41">
      <c r="A6" s="135">
        <v>5</v>
      </c>
      <c r="B6" s="210"/>
      <c r="C6" s="122" t="s">
        <v>227</v>
      </c>
      <c r="D6" s="151"/>
      <c r="E6" s="255"/>
      <c r="F6" s="255"/>
      <c r="G6" s="147">
        <v>36</v>
      </c>
      <c r="H6" s="254">
        <v>18.7</v>
      </c>
      <c r="I6" s="156">
        <f t="shared" si="0"/>
        <v>42.6204225352113</v>
      </c>
      <c r="J6" s="287">
        <v>11.6461267605634</v>
      </c>
      <c r="K6" s="287">
        <v>11.6461267605634</v>
      </c>
      <c r="L6" s="287">
        <v>15.5281690140845</v>
      </c>
      <c r="M6" s="287">
        <v>2.7</v>
      </c>
      <c r="N6" s="287">
        <v>1.1</v>
      </c>
      <c r="O6" s="311">
        <v>0.0912</v>
      </c>
      <c r="P6" s="312">
        <v>5.29403</v>
      </c>
      <c r="Q6" s="312">
        <v>3.3241</v>
      </c>
      <c r="R6" s="312">
        <v>2.22644</v>
      </c>
      <c r="S6" s="312">
        <v>4.49442</v>
      </c>
      <c r="T6" s="312">
        <v>0.78871</v>
      </c>
      <c r="U6" s="319"/>
      <c r="V6" s="139" t="s">
        <v>223</v>
      </c>
      <c r="W6" s="139" t="s">
        <v>223</v>
      </c>
      <c r="X6" s="139" t="s">
        <v>223</v>
      </c>
      <c r="Y6" s="139" t="s">
        <v>223</v>
      </c>
      <c r="Z6" s="139" t="s">
        <v>223</v>
      </c>
      <c r="AA6" s="147">
        <v>1</v>
      </c>
      <c r="AB6" s="319">
        <v>0.0307692307692308</v>
      </c>
      <c r="AC6" s="319">
        <v>0.0615384615384615</v>
      </c>
      <c r="AD6" s="319">
        <v>0.0623076923076923</v>
      </c>
      <c r="AE6" s="319">
        <v>0.0207692307692308</v>
      </c>
      <c r="AF6" s="319">
        <v>0.432</v>
      </c>
      <c r="AG6" s="323">
        <v>0.093</v>
      </c>
      <c r="AH6" s="324">
        <v>0.0912</v>
      </c>
      <c r="AI6" s="324"/>
      <c r="AJ6" s="324"/>
      <c r="AK6" s="324"/>
      <c r="AL6" s="324"/>
      <c r="AM6" s="324"/>
      <c r="AN6" s="324"/>
      <c r="AO6" s="324"/>
    </row>
    <row r="7" customHeight="1" spans="1:41">
      <c r="A7" s="135">
        <v>6</v>
      </c>
      <c r="B7" s="210"/>
      <c r="C7" s="122" t="s">
        <v>228</v>
      </c>
      <c r="D7" s="151"/>
      <c r="E7" s="255"/>
      <c r="F7" s="255"/>
      <c r="G7" s="147">
        <v>26</v>
      </c>
      <c r="H7" s="254">
        <v>28</v>
      </c>
      <c r="I7" s="156">
        <f t="shared" si="0"/>
        <v>45.7528169014084</v>
      </c>
      <c r="J7" s="287">
        <v>12.0158450704225</v>
      </c>
      <c r="K7" s="287">
        <v>12.0158450704225</v>
      </c>
      <c r="L7" s="287">
        <v>16.0211267605634</v>
      </c>
      <c r="M7" s="287">
        <v>4</v>
      </c>
      <c r="N7" s="287">
        <v>1.7</v>
      </c>
      <c r="O7" s="311">
        <v>0.1212</v>
      </c>
      <c r="P7" s="312">
        <v>5.37051</v>
      </c>
      <c r="Q7" s="312">
        <v>3.48964</v>
      </c>
      <c r="R7" s="312">
        <v>1.95984</v>
      </c>
      <c r="S7" s="312">
        <v>4.47431</v>
      </c>
      <c r="T7" s="312">
        <v>0.8453</v>
      </c>
      <c r="U7" s="319"/>
      <c r="V7" s="139" t="s">
        <v>223</v>
      </c>
      <c r="W7" s="139" t="s">
        <v>223</v>
      </c>
      <c r="X7" s="139" t="s">
        <v>223</v>
      </c>
      <c r="Y7" s="139" t="s">
        <v>223</v>
      </c>
      <c r="Z7" s="139" t="s">
        <v>223</v>
      </c>
      <c r="AA7" s="147">
        <v>1</v>
      </c>
      <c r="AB7" s="319">
        <v>0.0606060606060606</v>
      </c>
      <c r="AC7" s="319">
        <v>0.121212121212121</v>
      </c>
      <c r="AD7" s="319">
        <v>0.181818181818182</v>
      </c>
      <c r="AE7" s="319">
        <v>1.06060606060606</v>
      </c>
      <c r="AF7" s="319">
        <v>0.575757575757576</v>
      </c>
      <c r="AG7" s="323">
        <v>0.0303030303030303</v>
      </c>
      <c r="AH7" s="324">
        <v>0.1212</v>
      </c>
      <c r="AI7" s="324"/>
      <c r="AJ7" s="324"/>
      <c r="AK7" s="324"/>
      <c r="AL7" s="324"/>
      <c r="AM7" s="324"/>
      <c r="AN7" s="324"/>
      <c r="AO7" s="324"/>
    </row>
    <row r="8" customHeight="1" spans="1:41">
      <c r="A8" s="135">
        <v>7</v>
      </c>
      <c r="B8" s="210"/>
      <c r="C8" s="122" t="s">
        <v>229</v>
      </c>
      <c r="D8" s="151"/>
      <c r="E8" s="255"/>
      <c r="F8" s="255"/>
      <c r="G8" s="147">
        <v>50</v>
      </c>
      <c r="H8" s="254">
        <v>43.5</v>
      </c>
      <c r="I8" s="156">
        <f t="shared" si="0"/>
        <v>39.6098591549295</v>
      </c>
      <c r="J8" s="287">
        <v>9.24295774647887</v>
      </c>
      <c r="K8" s="287">
        <v>9.24295774647887</v>
      </c>
      <c r="L8" s="287">
        <v>12.3239436619718</v>
      </c>
      <c r="M8" s="287">
        <v>6.2</v>
      </c>
      <c r="N8" s="287">
        <v>2.6</v>
      </c>
      <c r="O8" s="311" t="s">
        <v>230</v>
      </c>
      <c r="P8" s="312">
        <v>5.31226</v>
      </c>
      <c r="Q8" s="312">
        <v>3.93655</v>
      </c>
      <c r="R8" s="312">
        <v>1.99469</v>
      </c>
      <c r="S8" s="312">
        <v>4.56175</v>
      </c>
      <c r="T8" s="312">
        <v>0.868156</v>
      </c>
      <c r="U8" s="319"/>
      <c r="V8" s="139" t="s">
        <v>223</v>
      </c>
      <c r="W8" s="139" t="s">
        <v>223</v>
      </c>
      <c r="X8" s="139" t="s">
        <v>223</v>
      </c>
      <c r="Y8" s="139" t="s">
        <v>223</v>
      </c>
      <c r="Z8" s="139" t="s">
        <v>223</v>
      </c>
      <c r="AA8" s="147">
        <v>1</v>
      </c>
      <c r="AB8" s="319">
        <v>0.0207692307692308</v>
      </c>
      <c r="AC8" s="319">
        <v>0.0415384615384615</v>
      </c>
      <c r="AD8" s="319">
        <v>0.0923076923076923</v>
      </c>
      <c r="AE8" s="319">
        <v>0.0307692307692308</v>
      </c>
      <c r="AF8" s="319">
        <v>0.456</v>
      </c>
      <c r="AG8" s="323">
        <v>0.063</v>
      </c>
      <c r="AH8" s="324" t="s">
        <v>230</v>
      </c>
      <c r="AI8" s="324"/>
      <c r="AJ8" s="324"/>
      <c r="AK8" s="324"/>
      <c r="AL8" s="324"/>
      <c r="AM8" s="324"/>
      <c r="AN8" s="324"/>
      <c r="AO8" s="324"/>
    </row>
    <row r="9" customHeight="1" spans="1:41">
      <c r="A9" s="135">
        <v>8</v>
      </c>
      <c r="B9" s="210"/>
      <c r="C9" s="122" t="s">
        <v>231</v>
      </c>
      <c r="D9" s="151"/>
      <c r="E9" s="255"/>
      <c r="F9" s="255"/>
      <c r="G9" s="147">
        <v>42</v>
      </c>
      <c r="H9" s="254">
        <v>17.8</v>
      </c>
      <c r="I9" s="156">
        <f t="shared" si="0"/>
        <v>47.9661971830986</v>
      </c>
      <c r="J9" s="287">
        <v>13.3098591549296</v>
      </c>
      <c r="K9" s="287">
        <v>13.3098591549296</v>
      </c>
      <c r="L9" s="287">
        <v>17.7464788732394</v>
      </c>
      <c r="M9" s="287">
        <v>2.5</v>
      </c>
      <c r="N9" s="287">
        <v>1.1</v>
      </c>
      <c r="O9" s="311">
        <v>0.0923</v>
      </c>
      <c r="P9" s="312">
        <v>5.21285</v>
      </c>
      <c r="Q9" s="312">
        <v>3.64003</v>
      </c>
      <c r="R9" s="312">
        <v>2.21183</v>
      </c>
      <c r="S9" s="312">
        <v>3.99182</v>
      </c>
      <c r="T9" s="312">
        <v>0.796808</v>
      </c>
      <c r="U9" s="319"/>
      <c r="V9" s="139" t="s">
        <v>223</v>
      </c>
      <c r="W9" s="139" t="s">
        <v>223</v>
      </c>
      <c r="X9" s="139" t="s">
        <v>223</v>
      </c>
      <c r="Y9" s="139" t="s">
        <v>223</v>
      </c>
      <c r="Z9" s="139" t="s">
        <v>223</v>
      </c>
      <c r="AA9" s="147">
        <v>1</v>
      </c>
      <c r="AB9" s="319" t="e">
        <f>V9/G9</f>
        <v>#VALUE!</v>
      </c>
      <c r="AC9" s="319" t="e">
        <f>W9/G9</f>
        <v>#VALUE!</v>
      </c>
      <c r="AD9" s="319" t="e">
        <f>X9/G9</f>
        <v>#VALUE!</v>
      </c>
      <c r="AE9" s="319" t="e">
        <f>Y9/G9</f>
        <v>#VALUE!</v>
      </c>
      <c r="AF9" s="319" t="e">
        <f>Z9/G9</f>
        <v>#VALUE!</v>
      </c>
      <c r="AG9" s="323">
        <f>AA9/G9</f>
        <v>0.0238095238095238</v>
      </c>
      <c r="AH9" s="324">
        <v>0.0923</v>
      </c>
      <c r="AI9" s="324"/>
      <c r="AJ9" s="324"/>
      <c r="AK9" s="324"/>
      <c r="AL9" s="324"/>
      <c r="AM9" s="324"/>
      <c r="AN9" s="324"/>
      <c r="AO9" s="324"/>
    </row>
    <row r="10" customHeight="1" spans="1:41">
      <c r="A10" s="135">
        <v>9</v>
      </c>
      <c r="B10" s="210"/>
      <c r="C10" s="122" t="s">
        <v>232</v>
      </c>
      <c r="D10" s="151"/>
      <c r="E10" s="255"/>
      <c r="F10" s="255"/>
      <c r="G10" s="147">
        <v>30</v>
      </c>
      <c r="H10" s="254">
        <v>29.5</v>
      </c>
      <c r="I10" s="156">
        <f t="shared" si="0"/>
        <v>46.0528169014084</v>
      </c>
      <c r="J10" s="287">
        <v>12.0158450704225</v>
      </c>
      <c r="K10" s="287">
        <v>12.0158450704225</v>
      </c>
      <c r="L10" s="287">
        <v>16.0211267605634</v>
      </c>
      <c r="M10" s="287">
        <v>4.2</v>
      </c>
      <c r="N10" s="287">
        <v>1.8</v>
      </c>
      <c r="O10" s="311">
        <v>0.1212</v>
      </c>
      <c r="P10" s="312">
        <v>5.37051</v>
      </c>
      <c r="Q10" s="312">
        <v>3.48964</v>
      </c>
      <c r="R10" s="312">
        <v>1.95984</v>
      </c>
      <c r="S10" s="312">
        <v>4.47431</v>
      </c>
      <c r="T10" s="312">
        <v>0.8453</v>
      </c>
      <c r="U10" s="319"/>
      <c r="V10" s="139" t="s">
        <v>223</v>
      </c>
      <c r="W10" s="139" t="s">
        <v>223</v>
      </c>
      <c r="X10" s="139" t="s">
        <v>223</v>
      </c>
      <c r="Y10" s="139" t="s">
        <v>223</v>
      </c>
      <c r="Z10" s="139" t="s">
        <v>223</v>
      </c>
      <c r="AA10" s="147">
        <v>1</v>
      </c>
      <c r="AB10" s="319">
        <v>0.0606060606060606</v>
      </c>
      <c r="AC10" s="319">
        <v>0.121212121212121</v>
      </c>
      <c r="AD10" s="319">
        <v>0.181818181818182</v>
      </c>
      <c r="AE10" s="319">
        <v>1.06060606060606</v>
      </c>
      <c r="AF10" s="319">
        <v>0.575757575757576</v>
      </c>
      <c r="AG10" s="323">
        <v>0.0303030303030303</v>
      </c>
      <c r="AH10" s="324">
        <v>0.1212</v>
      </c>
      <c r="AI10" s="324"/>
      <c r="AJ10" s="324"/>
      <c r="AK10" s="324"/>
      <c r="AL10" s="324"/>
      <c r="AM10" s="324"/>
      <c r="AN10" s="324"/>
      <c r="AO10" s="324"/>
    </row>
    <row r="11" customHeight="1" spans="1:41">
      <c r="A11" s="120">
        <v>10</v>
      </c>
      <c r="B11" s="124"/>
      <c r="C11" s="122" t="s">
        <v>233</v>
      </c>
      <c r="D11" s="125"/>
      <c r="E11" s="140"/>
      <c r="F11" s="140"/>
      <c r="G11" s="139">
        <v>46</v>
      </c>
      <c r="H11" s="254">
        <v>17.8</v>
      </c>
      <c r="I11" s="156">
        <f t="shared" si="0"/>
        <v>54.1281690140846</v>
      </c>
      <c r="J11" s="156">
        <v>15.1584507042254</v>
      </c>
      <c r="K11" s="156">
        <v>15.1584507042254</v>
      </c>
      <c r="L11" s="156">
        <v>20.2112676056338</v>
      </c>
      <c r="M11" s="156">
        <v>2.5</v>
      </c>
      <c r="N11" s="156">
        <v>1.1</v>
      </c>
      <c r="O11" s="311">
        <v>0.125</v>
      </c>
      <c r="P11" s="312">
        <v>5.53123</v>
      </c>
      <c r="Q11" s="312">
        <v>3.75646</v>
      </c>
      <c r="R11" s="312">
        <v>1.98383</v>
      </c>
      <c r="S11" s="312">
        <v>4.31055</v>
      </c>
      <c r="T11" s="312">
        <v>0.852304</v>
      </c>
      <c r="U11" s="319"/>
      <c r="V11" s="139" t="s">
        <v>223</v>
      </c>
      <c r="W11" s="139" t="s">
        <v>223</v>
      </c>
      <c r="X11" s="139" t="s">
        <v>223</v>
      </c>
      <c r="Y11" s="139" t="s">
        <v>223</v>
      </c>
      <c r="Z11" s="139" t="s">
        <v>223</v>
      </c>
      <c r="AA11" s="147">
        <v>2</v>
      </c>
      <c r="AB11" s="180" t="e">
        <f>V11/G11</f>
        <v>#VALUE!</v>
      </c>
      <c r="AC11" s="180" t="e">
        <f>W11/G11</f>
        <v>#VALUE!</v>
      </c>
      <c r="AD11" s="180" t="e">
        <f>X11/G11</f>
        <v>#VALUE!</v>
      </c>
      <c r="AE11" s="180" t="e">
        <f>Y11/G11</f>
        <v>#VALUE!</v>
      </c>
      <c r="AF11" s="319" t="e">
        <f>Z11/G11</f>
        <v>#VALUE!</v>
      </c>
      <c r="AG11" s="323">
        <f>AA11/G11</f>
        <v>0.0434782608695652</v>
      </c>
      <c r="AH11" s="324">
        <v>0.125</v>
      </c>
      <c r="AI11" s="324"/>
      <c r="AJ11" s="324"/>
      <c r="AK11" s="324"/>
      <c r="AL11" s="324"/>
      <c r="AM11" s="324"/>
      <c r="AN11" s="324"/>
      <c r="AO11" s="324"/>
    </row>
    <row r="12" customHeight="1" spans="1:41">
      <c r="A12" s="120">
        <v>11</v>
      </c>
      <c r="B12" s="124"/>
      <c r="C12" s="122" t="s">
        <v>234</v>
      </c>
      <c r="D12" s="125"/>
      <c r="E12" s="140"/>
      <c r="F12" s="140"/>
      <c r="G12" s="139">
        <v>36</v>
      </c>
      <c r="H12" s="254">
        <v>3.1</v>
      </c>
      <c r="I12" s="156">
        <f t="shared" si="0"/>
        <v>40.6528169014084</v>
      </c>
      <c r="J12" s="156">
        <v>12.0158450704225</v>
      </c>
      <c r="K12" s="156">
        <v>12.0158450704225</v>
      </c>
      <c r="L12" s="156">
        <v>16.0211267605634</v>
      </c>
      <c r="M12" s="156">
        <v>0.4</v>
      </c>
      <c r="N12" s="156">
        <v>0.2</v>
      </c>
      <c r="O12" s="311">
        <v>0.1212</v>
      </c>
      <c r="P12" s="312">
        <v>5.37051</v>
      </c>
      <c r="Q12" s="312">
        <v>3.48964</v>
      </c>
      <c r="R12" s="312">
        <v>1.95984</v>
      </c>
      <c r="S12" s="312">
        <v>4.47431</v>
      </c>
      <c r="T12" s="312">
        <v>0.8453</v>
      </c>
      <c r="U12" s="319"/>
      <c r="V12" s="139" t="s">
        <v>223</v>
      </c>
      <c r="W12" s="139" t="s">
        <v>223</v>
      </c>
      <c r="X12" s="139" t="s">
        <v>223</v>
      </c>
      <c r="Y12" s="139" t="s">
        <v>223</v>
      </c>
      <c r="Z12" s="139" t="s">
        <v>223</v>
      </c>
      <c r="AA12" s="147">
        <v>1</v>
      </c>
      <c r="AB12" s="180">
        <v>0.0606060606060606</v>
      </c>
      <c r="AC12" s="180">
        <v>0.121212121212121</v>
      </c>
      <c r="AD12" s="180">
        <v>0.181818181818182</v>
      </c>
      <c r="AE12" s="180">
        <v>1.06060606060606</v>
      </c>
      <c r="AF12" s="319">
        <v>0.575757575757576</v>
      </c>
      <c r="AG12" s="323">
        <v>0.0303030303030303</v>
      </c>
      <c r="AH12" s="324">
        <v>0.1212</v>
      </c>
      <c r="AI12" s="324"/>
      <c r="AJ12" s="324"/>
      <c r="AK12" s="324"/>
      <c r="AL12" s="324"/>
      <c r="AM12" s="324"/>
      <c r="AN12" s="324"/>
      <c r="AO12" s="324"/>
    </row>
    <row r="13" customHeight="1" spans="1:57">
      <c r="A13" s="120">
        <v>12</v>
      </c>
      <c r="B13" s="124"/>
      <c r="C13" s="122" t="s">
        <v>235</v>
      </c>
      <c r="D13" s="125"/>
      <c r="E13" s="140"/>
      <c r="F13" s="140"/>
      <c r="G13" s="139">
        <v>50</v>
      </c>
      <c r="H13" s="254">
        <v>49.7</v>
      </c>
      <c r="I13" s="156">
        <f t="shared" si="0"/>
        <v>40.9098591549295</v>
      </c>
      <c r="J13" s="156">
        <v>9.24295774647887</v>
      </c>
      <c r="K13" s="156">
        <v>9.24295774647887</v>
      </c>
      <c r="L13" s="156">
        <v>12.3239436619718</v>
      </c>
      <c r="M13" s="156">
        <v>7.1</v>
      </c>
      <c r="N13" s="156">
        <v>3</v>
      </c>
      <c r="O13" s="311" t="e">
        <f>(#REF!-#REF!)/#REF!</f>
        <v>#REF!</v>
      </c>
      <c r="P13" s="312">
        <v>5.76032</v>
      </c>
      <c r="Q13" s="312">
        <v>3.56946</v>
      </c>
      <c r="R13" s="312">
        <v>2.17904</v>
      </c>
      <c r="S13" s="312">
        <v>4.60813</v>
      </c>
      <c r="T13" s="312">
        <v>0.804421</v>
      </c>
      <c r="U13" s="319"/>
      <c r="V13" s="139" t="s">
        <v>223</v>
      </c>
      <c r="W13" s="139" t="s">
        <v>223</v>
      </c>
      <c r="X13" s="139" t="s">
        <v>223</v>
      </c>
      <c r="Y13" s="139" t="s">
        <v>223</v>
      </c>
      <c r="Z13" s="139" t="s">
        <v>223</v>
      </c>
      <c r="AA13" s="147">
        <v>2</v>
      </c>
      <c r="AB13" s="180" t="e">
        <f>V13/G13</f>
        <v>#VALUE!</v>
      </c>
      <c r="AC13" s="180" t="e">
        <f>W13/G13</f>
        <v>#VALUE!</v>
      </c>
      <c r="AD13" s="180" t="e">
        <f>X13/G13</f>
        <v>#VALUE!</v>
      </c>
      <c r="AE13" s="180" t="e">
        <f>Y13/G13</f>
        <v>#VALUE!</v>
      </c>
      <c r="AF13" s="319" t="e">
        <f>Z13/G13</f>
        <v>#VALUE!</v>
      </c>
      <c r="AG13" s="323">
        <f>AA13/G13</f>
        <v>0.04</v>
      </c>
      <c r="AH13" s="324" t="e">
        <f>(G13-#REF!)/#REF!</f>
        <v>#REF!</v>
      </c>
      <c r="AI13" s="324"/>
      <c r="AJ13" s="324"/>
      <c r="AK13" s="324"/>
      <c r="AL13" s="324"/>
      <c r="AM13" s="324"/>
      <c r="AN13" s="324"/>
      <c r="AO13" s="324"/>
      <c r="AP13" s="326"/>
      <c r="AQ13" s="326"/>
      <c r="AR13" s="326"/>
      <c r="AS13" s="326"/>
      <c r="AT13" s="326"/>
      <c r="AU13" s="326"/>
      <c r="AV13" s="327"/>
      <c r="AW13" s="326"/>
      <c r="AX13" s="327"/>
      <c r="AY13" s="327"/>
      <c r="AZ13" s="327"/>
      <c r="BA13" s="327"/>
      <c r="BB13" s="327"/>
      <c r="BC13" s="327"/>
      <c r="BD13" s="327"/>
      <c r="BE13" s="327"/>
    </row>
    <row r="14" customHeight="1" spans="1:41">
      <c r="A14" s="131"/>
      <c r="B14" s="131"/>
      <c r="C14" s="116"/>
      <c r="D14" s="116"/>
      <c r="E14" s="116"/>
      <c r="F14" s="116"/>
      <c r="G14" s="179">
        <v>367</v>
      </c>
      <c r="H14" s="153">
        <f>SUM(H2:H13)</f>
        <v>285</v>
      </c>
      <c r="I14" s="156">
        <f t="shared" si="0"/>
        <v>461.001056338028</v>
      </c>
      <c r="J14" s="288">
        <f>SUM(J2:J13)</f>
        <v>120.990316901408</v>
      </c>
      <c r="K14" s="288">
        <f>SUM(K2:K13)</f>
        <v>120.990316901408</v>
      </c>
      <c r="L14" s="288">
        <f>SUM(L2:L13)</f>
        <v>161.320422535211</v>
      </c>
      <c r="M14" s="288">
        <f>SUM(M2:M13)</f>
        <v>40.6</v>
      </c>
      <c r="N14" s="288">
        <f>SUM(N2:N13)</f>
        <v>17.1</v>
      </c>
      <c r="O14" s="172" t="e">
        <f>(#REF!-#REF!)/#REF!</f>
        <v>#REF!</v>
      </c>
      <c r="P14" s="164">
        <v>5.256</v>
      </c>
      <c r="Q14" s="164">
        <v>3.54626677506515</v>
      </c>
      <c r="R14" s="164">
        <v>2.123</v>
      </c>
      <c r="S14" s="164">
        <v>4.532</v>
      </c>
      <c r="T14" s="164">
        <f>G14/I14</f>
        <v>0.796093620512006</v>
      </c>
      <c r="U14" s="164"/>
      <c r="V14" s="179">
        <f>SUM(V2:V13)</f>
        <v>0</v>
      </c>
      <c r="W14" s="179">
        <f>SUM(W2:W13)</f>
        <v>0</v>
      </c>
      <c r="X14" s="179">
        <f>SUM(X2:X13)</f>
        <v>0</v>
      </c>
      <c r="Y14" s="179">
        <v>256</v>
      </c>
      <c r="Z14" s="179">
        <v>136</v>
      </c>
      <c r="AA14" s="179">
        <f>SUM(AA2:AA13)</f>
        <v>14.5</v>
      </c>
      <c r="AB14" s="164">
        <f>V14/G14</f>
        <v>0</v>
      </c>
      <c r="AC14" s="164">
        <f>W14/G14</f>
        <v>0</v>
      </c>
      <c r="AD14" s="164">
        <f>X14/G14</f>
        <v>0</v>
      </c>
      <c r="AE14" s="164">
        <f>Y14/G14</f>
        <v>0.697547683923706</v>
      </c>
      <c r="AF14" s="184">
        <v>0.389</v>
      </c>
      <c r="AG14" s="184">
        <v>0.054</v>
      </c>
      <c r="AH14" s="172" t="e">
        <f>(G14-#REF!)/#REF!</f>
        <v>#REF!</v>
      </c>
      <c r="AI14" s="172">
        <v>0.9553</v>
      </c>
      <c r="AJ14" s="203">
        <v>0.3012</v>
      </c>
      <c r="AK14" s="204">
        <v>4.21</v>
      </c>
      <c r="AL14" s="203">
        <v>0.5226</v>
      </c>
      <c r="AM14" s="204">
        <v>4.52</v>
      </c>
      <c r="AN14" s="204">
        <v>4.56</v>
      </c>
      <c r="AO14" s="204">
        <v>3</v>
      </c>
    </row>
    <row r="15" ht="34.35" customHeight="1" spans="1:15">
      <c r="A15" s="211" t="s">
        <v>236</v>
      </c>
      <c r="B15" s="211"/>
      <c r="C15" s="211"/>
      <c r="D15" s="211"/>
      <c r="E15" s="211"/>
      <c r="F15" s="256"/>
      <c r="G15" s="256"/>
      <c r="H15" s="256"/>
      <c r="I15" s="256"/>
      <c r="J15" s="256"/>
      <c r="K15" s="256"/>
      <c r="L15" s="256"/>
      <c r="M15" s="256"/>
      <c r="N15" s="256"/>
      <c r="O15" s="256"/>
    </row>
    <row r="16" ht="28.35" customHeight="1" spans="1:15">
      <c r="A16" s="211"/>
      <c r="B16" s="211"/>
      <c r="C16" s="211"/>
      <c r="D16" s="211"/>
      <c r="E16" s="211"/>
      <c r="F16" s="256"/>
      <c r="G16" s="256"/>
      <c r="H16" s="256"/>
      <c r="I16" s="256"/>
      <c r="J16" s="256"/>
      <c r="K16" s="256"/>
      <c r="L16" s="256"/>
      <c r="M16" s="256"/>
      <c r="N16" s="256"/>
      <c r="O16" s="256"/>
    </row>
    <row r="17" customHeight="1" spans="1:15">
      <c r="A17" s="211"/>
      <c r="B17" s="211"/>
      <c r="C17" s="211"/>
      <c r="D17" s="211"/>
      <c r="E17" s="211"/>
      <c r="F17" s="256"/>
      <c r="G17" s="256"/>
      <c r="H17" s="256"/>
      <c r="I17" s="256"/>
      <c r="J17" s="256"/>
      <c r="K17" s="256"/>
      <c r="L17" s="256"/>
      <c r="M17" s="256"/>
      <c r="N17" s="256"/>
      <c r="O17" s="256"/>
    </row>
    <row r="18" ht="24" customHeight="1" spans="2:10">
      <c r="B18" s="212" t="s">
        <v>237</v>
      </c>
      <c r="C18" s="212"/>
      <c r="D18" s="212"/>
      <c r="E18" s="212"/>
      <c r="F18" s="212"/>
      <c r="G18" s="212"/>
      <c r="H18" s="212"/>
      <c r="I18" s="212"/>
      <c r="J18" s="212"/>
    </row>
    <row r="19" ht="30" customHeight="1" spans="2:51">
      <c r="B19" s="213" t="s">
        <v>238</v>
      </c>
      <c r="C19" s="213"/>
      <c r="D19" s="214"/>
      <c r="E19" s="214"/>
      <c r="AY19" s="289"/>
    </row>
    <row r="20" ht="29.45" customHeight="1" spans="2:51">
      <c r="B20" s="213" t="s">
        <v>239</v>
      </c>
      <c r="C20" s="213"/>
      <c r="M20" s="289"/>
      <c r="P20" s="289"/>
      <c r="Q20" s="289"/>
      <c r="R20" s="289"/>
      <c r="S20" s="289"/>
      <c r="T20" s="289"/>
      <c r="U20" s="289"/>
      <c r="V20" s="289"/>
      <c r="W20" s="289"/>
      <c r="X20" s="289"/>
      <c r="Y20" s="289"/>
      <c r="Z20" s="289"/>
      <c r="AB20" s="289"/>
      <c r="AC20" s="289"/>
      <c r="AD20" s="289"/>
      <c r="AE20" s="289"/>
      <c r="AF20" s="289"/>
      <c r="AS20" s="289"/>
      <c r="AY20" s="289"/>
    </row>
    <row r="21" ht="24" customHeight="1"/>
    <row r="22" ht="24" customHeight="1" spans="11:11">
      <c r="K22" s="122" t="s">
        <v>240</v>
      </c>
    </row>
    <row r="23" ht="34.4" spans="1:51">
      <c r="A23" s="215" t="s">
        <v>241</v>
      </c>
      <c r="B23" s="215"/>
      <c r="C23" s="215"/>
      <c r="AY23" s="289"/>
    </row>
    <row r="24" ht="20.1" customHeight="1" spans="1:51">
      <c r="A24" s="213"/>
      <c r="B24" s="213"/>
      <c r="C24" s="207"/>
      <c r="D24" s="206"/>
      <c r="F24" s="207"/>
      <c r="G24" s="206"/>
      <c r="H24" s="207"/>
      <c r="L24" s="289"/>
      <c r="O24" s="289"/>
      <c r="P24" s="289"/>
      <c r="AY24" s="289"/>
    </row>
    <row r="25" ht="20.1" customHeight="1" spans="1:51">
      <c r="A25" s="216" t="s">
        <v>242</v>
      </c>
      <c r="B25" s="216"/>
      <c r="C25" s="217"/>
      <c r="D25" s="218"/>
      <c r="E25" s="218"/>
      <c r="F25" s="218"/>
      <c r="G25" s="218"/>
      <c r="H25" s="218"/>
      <c r="I25" s="218"/>
      <c r="J25" s="218"/>
      <c r="K25" s="218"/>
      <c r="L25" s="206"/>
      <c r="M25" s="314"/>
      <c r="N25" s="314"/>
      <c r="AY25" s="289"/>
    </row>
    <row r="26" ht="20.1" customHeight="1" spans="1:51">
      <c r="A26" s="219"/>
      <c r="B26" s="219"/>
      <c r="C26" s="219"/>
      <c r="D26" s="220" t="s">
        <v>243</v>
      </c>
      <c r="E26" s="257" t="s">
        <v>244</v>
      </c>
      <c r="F26" s="257"/>
      <c r="G26" s="257"/>
      <c r="H26" s="257"/>
      <c r="I26" s="257"/>
      <c r="J26" s="257"/>
      <c r="K26" s="257"/>
      <c r="L26" s="257"/>
      <c r="M26" s="257"/>
      <c r="N26" s="257"/>
      <c r="O26" s="257"/>
      <c r="P26" s="257"/>
      <c r="AY26" s="289"/>
    </row>
    <row r="27" ht="20.1" customHeight="1" spans="1:51">
      <c r="A27" s="219" t="s">
        <v>245</v>
      </c>
      <c r="B27" s="221" t="s">
        <v>246</v>
      </c>
      <c r="C27" s="221"/>
      <c r="D27" s="222">
        <f>1.201-0.629*H53-0.934*H41</f>
        <v>1.201</v>
      </c>
      <c r="E27" s="258" t="s">
        <v>247</v>
      </c>
      <c r="F27" s="259"/>
      <c r="G27" s="259"/>
      <c r="H27" s="259"/>
      <c r="I27" s="259"/>
      <c r="J27" s="259"/>
      <c r="K27" s="259"/>
      <c r="L27" s="259"/>
      <c r="M27" s="259"/>
      <c r="N27" s="259"/>
      <c r="O27" s="259"/>
      <c r="P27" s="315"/>
      <c r="AY27" s="289"/>
    </row>
    <row r="28" ht="20.1" customHeight="1" spans="1:51">
      <c r="A28" s="219"/>
      <c r="B28" s="221" t="s">
        <v>248</v>
      </c>
      <c r="C28" s="221"/>
      <c r="D28" s="223">
        <f>0.3871-0.0774*H46-0.0336*H50</f>
        <v>0.3871</v>
      </c>
      <c r="E28" s="260" t="s">
        <v>249</v>
      </c>
      <c r="F28" s="260"/>
      <c r="G28" s="260"/>
      <c r="H28" s="260"/>
      <c r="I28" s="260"/>
      <c r="J28" s="260"/>
      <c r="K28" s="260"/>
      <c r="L28" s="260"/>
      <c r="M28" s="260"/>
      <c r="N28" s="260"/>
      <c r="O28" s="260"/>
      <c r="P28" s="260"/>
      <c r="AY28" s="289"/>
    </row>
    <row r="29" ht="20.1" customHeight="1" spans="1:51">
      <c r="A29" s="224" t="s">
        <v>250</v>
      </c>
      <c r="B29" s="224"/>
      <c r="C29" s="225" t="s">
        <v>251</v>
      </c>
      <c r="D29" s="225"/>
      <c r="E29" s="225"/>
      <c r="F29" s="225"/>
      <c r="G29" s="225"/>
      <c r="H29" s="225"/>
      <c r="I29" s="225"/>
      <c r="J29" s="225"/>
      <c r="K29" s="225"/>
      <c r="L29" s="225"/>
      <c r="M29" s="225"/>
      <c r="N29" s="225"/>
      <c r="O29" s="225"/>
      <c r="P29" s="225"/>
      <c r="AY29" s="289"/>
    </row>
    <row r="30" ht="20.1" customHeight="1" spans="1:51">
      <c r="A30" s="226"/>
      <c r="B30" s="226"/>
      <c r="C30" s="226"/>
      <c r="D30" s="226"/>
      <c r="E30" s="226"/>
      <c r="F30" s="226"/>
      <c r="G30" s="226"/>
      <c r="H30" s="261"/>
      <c r="I30" s="261"/>
      <c r="J30" s="261"/>
      <c r="K30" s="261"/>
      <c r="L30" s="261"/>
      <c r="M30" s="261"/>
      <c r="AY30" s="289"/>
    </row>
    <row r="31" ht="37.7" customHeight="1" spans="1:51">
      <c r="A31" s="227" t="s">
        <v>252</v>
      </c>
      <c r="B31" s="227"/>
      <c r="C31" s="227"/>
      <c r="D31" s="227"/>
      <c r="E31" s="227"/>
      <c r="F31" s="227"/>
      <c r="G31" s="227"/>
      <c r="H31" s="261"/>
      <c r="I31" s="261"/>
      <c r="J31" s="261"/>
      <c r="K31" s="261"/>
      <c r="L31" s="261"/>
      <c r="M31" s="261"/>
      <c r="AY31" s="289"/>
    </row>
    <row r="32" ht="20.1" customHeight="1" spans="1:51">
      <c r="A32" s="227" t="s">
        <v>253</v>
      </c>
      <c r="B32" s="227"/>
      <c r="C32" s="227"/>
      <c r="D32" s="227"/>
      <c r="E32" s="227"/>
      <c r="F32" s="227"/>
      <c r="G32" s="227"/>
      <c r="H32" s="261"/>
      <c r="I32" s="261"/>
      <c r="J32" s="261"/>
      <c r="K32" s="261"/>
      <c r="L32" s="261"/>
      <c r="M32" s="261"/>
      <c r="AY32" s="289"/>
    </row>
    <row r="33" ht="20.1" customHeight="1" spans="1:51">
      <c r="A33" s="227" t="s">
        <v>254</v>
      </c>
      <c r="B33" s="227"/>
      <c r="C33" s="227"/>
      <c r="D33" s="227"/>
      <c r="E33" s="227"/>
      <c r="F33" s="227"/>
      <c r="G33" s="227"/>
      <c r="H33" s="261"/>
      <c r="I33" s="261"/>
      <c r="J33" s="261"/>
      <c r="K33" s="261"/>
      <c r="L33" s="261"/>
      <c r="M33" s="261"/>
      <c r="AY33" s="289"/>
    </row>
    <row r="34" ht="20.1" customHeight="1" spans="1:51">
      <c r="A34" s="227" t="s">
        <v>255</v>
      </c>
      <c r="B34" s="227"/>
      <c r="C34" s="227"/>
      <c r="D34" s="227"/>
      <c r="E34" s="227"/>
      <c r="F34" s="227"/>
      <c r="G34" s="227"/>
      <c r="H34" s="261"/>
      <c r="I34" s="261"/>
      <c r="J34" s="261"/>
      <c r="K34" s="261"/>
      <c r="L34" s="261"/>
      <c r="M34" s="261"/>
      <c r="AY34" s="289"/>
    </row>
    <row r="35" ht="28.35" customHeight="1" spans="1:51">
      <c r="A35" s="228" t="s">
        <v>256</v>
      </c>
      <c r="B35" s="228"/>
      <c r="C35" s="228"/>
      <c r="D35" s="228"/>
      <c r="E35" s="228"/>
      <c r="F35" s="228"/>
      <c r="G35" s="228"/>
      <c r="H35" s="261"/>
      <c r="I35" s="261"/>
      <c r="J35" s="261"/>
      <c r="K35" s="261"/>
      <c r="L35" s="261"/>
      <c r="M35" s="261"/>
      <c r="AY35" s="289"/>
    </row>
    <row r="36" ht="28.35" customHeight="1" spans="1:51">
      <c r="A36" s="229" t="s">
        <v>257</v>
      </c>
      <c r="B36" s="229"/>
      <c r="C36" s="229"/>
      <c r="D36" s="229"/>
      <c r="E36" s="229"/>
      <c r="F36" s="229"/>
      <c r="G36" s="229"/>
      <c r="I36" s="206"/>
      <c r="J36" s="206"/>
      <c r="K36" s="206"/>
      <c r="L36" s="206"/>
      <c r="Q36" s="289"/>
      <c r="R36" s="289"/>
      <c r="S36" s="289"/>
      <c r="T36" s="289"/>
      <c r="U36" s="289"/>
      <c r="V36" s="289"/>
      <c r="W36" s="289"/>
      <c r="X36" s="289"/>
      <c r="Y36" s="289"/>
      <c r="Z36" s="289"/>
      <c r="AB36" s="289"/>
      <c r="AC36" s="289"/>
      <c r="AD36" s="289"/>
      <c r="AE36" s="289"/>
      <c r="AF36" s="289"/>
      <c r="AS36" s="289"/>
      <c r="AY36" s="289"/>
    </row>
    <row r="37" ht="28.35" customHeight="1" spans="1:51">
      <c r="A37" s="230" t="s">
        <v>258</v>
      </c>
      <c r="B37" s="230" t="s">
        <v>106</v>
      </c>
      <c r="C37" s="230" t="s">
        <v>259</v>
      </c>
      <c r="D37" s="231" t="s">
        <v>260</v>
      </c>
      <c r="E37" s="262"/>
      <c r="F37" s="262"/>
      <c r="G37" s="263"/>
      <c r="H37" s="264" t="s">
        <v>105</v>
      </c>
      <c r="I37" s="264"/>
      <c r="J37" s="264"/>
      <c r="K37" s="230" t="s">
        <v>261</v>
      </c>
      <c r="L37" s="290"/>
      <c r="M37" s="289"/>
      <c r="N37" s="289"/>
      <c r="O37" s="289"/>
      <c r="P37" s="289"/>
      <c r="Q37" s="289"/>
      <c r="R37" s="289"/>
      <c r="S37" s="289"/>
      <c r="T37" s="289"/>
      <c r="U37" s="289"/>
      <c r="AA37" s="289"/>
      <c r="AN37" s="289"/>
      <c r="AY37" s="289"/>
    </row>
    <row r="38" ht="35.1" customHeight="1" spans="1:51">
      <c r="A38" s="232"/>
      <c r="B38" s="232"/>
      <c r="C38" s="232"/>
      <c r="D38" s="233" t="s">
        <v>262</v>
      </c>
      <c r="E38" s="233" t="s">
        <v>263</v>
      </c>
      <c r="F38" s="264" t="s">
        <v>264</v>
      </c>
      <c r="G38" s="264" t="s">
        <v>265</v>
      </c>
      <c r="H38" s="264"/>
      <c r="I38" s="264" t="s">
        <v>266</v>
      </c>
      <c r="J38" s="264" t="s">
        <v>267</v>
      </c>
      <c r="K38" s="232"/>
      <c r="L38" s="290"/>
      <c r="M38" s="289"/>
      <c r="N38" s="289"/>
      <c r="O38" s="289"/>
      <c r="P38" s="289"/>
      <c r="Q38" s="289"/>
      <c r="R38" s="289"/>
      <c r="S38" s="289"/>
      <c r="T38" s="289"/>
      <c r="U38" s="289"/>
      <c r="AA38" s="289"/>
      <c r="AN38" s="289"/>
      <c r="AY38" s="289"/>
    </row>
    <row r="39" ht="20.1" customHeight="1" spans="1:51">
      <c r="A39" s="234" t="s">
        <v>268</v>
      </c>
      <c r="B39" s="235" t="s">
        <v>269</v>
      </c>
      <c r="C39" s="235" t="s">
        <v>270</v>
      </c>
      <c r="D39" s="236">
        <v>1.928</v>
      </c>
      <c r="E39" s="236">
        <v>3.821</v>
      </c>
      <c r="F39" s="236">
        <v>5.714</v>
      </c>
      <c r="G39" s="265">
        <v>0.62</v>
      </c>
      <c r="H39" s="266"/>
      <c r="I39" s="291"/>
      <c r="J39" s="291"/>
      <c r="K39" s="292"/>
      <c r="L39" s="289"/>
      <c r="M39" s="289"/>
      <c r="N39" s="289"/>
      <c r="O39" s="289"/>
      <c r="P39" s="289"/>
      <c r="Q39" s="289"/>
      <c r="R39" s="289"/>
      <c r="S39" s="289"/>
      <c r="T39" s="289"/>
      <c r="U39" s="289"/>
      <c r="AA39" s="289"/>
      <c r="AN39" s="289"/>
      <c r="AY39" s="289"/>
    </row>
    <row r="40" ht="29.45" customHeight="1" spans="1:51">
      <c r="A40" s="234"/>
      <c r="B40" s="237" t="s">
        <v>46</v>
      </c>
      <c r="C40" s="235" t="s">
        <v>271</v>
      </c>
      <c r="D40" s="238">
        <v>0.0315</v>
      </c>
      <c r="E40" s="267">
        <v>0.1762</v>
      </c>
      <c r="F40" s="238">
        <v>0.3203</v>
      </c>
      <c r="G40" s="265">
        <v>0.045</v>
      </c>
      <c r="H40" s="268"/>
      <c r="I40" s="293"/>
      <c r="J40" s="293"/>
      <c r="K40" s="292"/>
      <c r="L40" s="289"/>
      <c r="M40" s="289"/>
      <c r="N40" s="289"/>
      <c r="O40" s="289"/>
      <c r="P40" s="289"/>
      <c r="Q40" s="289"/>
      <c r="R40" s="289"/>
      <c r="S40" s="289"/>
      <c r="T40" s="289"/>
      <c r="U40" s="289"/>
      <c r="AA40" s="289"/>
      <c r="AN40" s="289"/>
      <c r="AY40" s="289"/>
    </row>
    <row r="41" ht="29.45" customHeight="1" spans="1:51">
      <c r="A41" s="234"/>
      <c r="B41" s="235" t="s">
        <v>115</v>
      </c>
      <c r="C41" s="235" t="s">
        <v>272</v>
      </c>
      <c r="D41" s="239">
        <v>0.78912</v>
      </c>
      <c r="E41" s="239">
        <v>0.8883</v>
      </c>
      <c r="F41" s="239">
        <v>0.98748</v>
      </c>
      <c r="G41" s="236">
        <v>0.03306</v>
      </c>
      <c r="H41" s="269"/>
      <c r="I41" s="293"/>
      <c r="J41" s="294"/>
      <c r="K41" s="295"/>
      <c r="L41" s="296">
        <f>0.4445-0.0569*E42-0.008*E43</f>
        <v>0.2060006</v>
      </c>
      <c r="M41" s="289" t="s">
        <v>273</v>
      </c>
      <c r="N41" s="289"/>
      <c r="O41" s="289"/>
      <c r="P41" s="289"/>
      <c r="Q41" s="289"/>
      <c r="R41" s="289"/>
      <c r="S41" s="289"/>
      <c r="T41" s="289"/>
      <c r="U41" s="289"/>
      <c r="AA41" s="289"/>
      <c r="AN41" s="289"/>
      <c r="AY41" s="289"/>
    </row>
    <row r="42" ht="20.1" customHeight="1" spans="1:56">
      <c r="A42" s="234"/>
      <c r="B42" s="240" t="s">
        <v>73</v>
      </c>
      <c r="C42" s="235" t="s">
        <v>113</v>
      </c>
      <c r="D42" s="241">
        <v>2.796</v>
      </c>
      <c r="E42" s="270">
        <v>3.826</v>
      </c>
      <c r="F42" s="241">
        <v>5.91</v>
      </c>
      <c r="G42" s="241">
        <v>0.616</v>
      </c>
      <c r="H42" s="271"/>
      <c r="I42" s="293"/>
      <c r="J42" s="293"/>
      <c r="K42" s="292"/>
      <c r="L42" s="289"/>
      <c r="M42" s="289"/>
      <c r="N42" s="289"/>
      <c r="O42" s="289"/>
      <c r="P42" s="289"/>
      <c r="Q42" s="289"/>
      <c r="R42" s="289"/>
      <c r="S42" s="289"/>
      <c r="T42" s="289"/>
      <c r="U42" s="289"/>
      <c r="AA42" s="289"/>
      <c r="AN42" s="289"/>
      <c r="BD42" s="289"/>
    </row>
    <row r="43" ht="31.35" customHeight="1" spans="1:56">
      <c r="A43" s="234"/>
      <c r="B43" s="242" t="s">
        <v>220</v>
      </c>
      <c r="C43" s="235" t="s">
        <v>113</v>
      </c>
      <c r="D43" s="241">
        <v>1</v>
      </c>
      <c r="E43" s="270">
        <v>2.6</v>
      </c>
      <c r="F43" s="241">
        <v>3</v>
      </c>
      <c r="G43" s="241">
        <v>0.481</v>
      </c>
      <c r="H43" s="272"/>
      <c r="I43" s="297"/>
      <c r="J43" s="293"/>
      <c r="K43" s="298"/>
      <c r="L43" s="289"/>
      <c r="M43" s="289"/>
      <c r="N43" s="289"/>
      <c r="O43" s="289"/>
      <c r="P43" s="289"/>
      <c r="Q43" s="289"/>
      <c r="R43" s="289"/>
      <c r="S43" s="289"/>
      <c r="T43" s="289"/>
      <c r="U43" s="289"/>
      <c r="AA43" s="289"/>
      <c r="AN43" s="289"/>
      <c r="BD43" s="289"/>
    </row>
    <row r="44" ht="20.1" customHeight="1" spans="1:56">
      <c r="A44" s="234" t="s">
        <v>274</v>
      </c>
      <c r="B44" s="235" t="s">
        <v>275</v>
      </c>
      <c r="C44" s="235" t="s">
        <v>276</v>
      </c>
      <c r="D44" s="241">
        <v>2.912</v>
      </c>
      <c r="E44" s="241">
        <v>4.234</v>
      </c>
      <c r="F44" s="241">
        <v>5.556</v>
      </c>
      <c r="G44" s="268">
        <v>0.483</v>
      </c>
      <c r="H44" s="268"/>
      <c r="I44" s="293"/>
      <c r="J44" s="293"/>
      <c r="K44" s="292"/>
      <c r="L44" s="289"/>
      <c r="M44" s="289"/>
      <c r="N44" s="289"/>
      <c r="O44" s="289"/>
      <c r="P44" s="289"/>
      <c r="Q44" s="289"/>
      <c r="R44" s="289"/>
      <c r="S44" s="289"/>
      <c r="T44" s="289"/>
      <c r="U44" s="289"/>
      <c r="AA44" s="289"/>
      <c r="AN44" s="289"/>
      <c r="BD44" s="289"/>
    </row>
    <row r="45" ht="20.1" customHeight="1" spans="1:56">
      <c r="A45" s="234"/>
      <c r="B45" s="235" t="s">
        <v>213</v>
      </c>
      <c r="C45" s="235" t="s">
        <v>277</v>
      </c>
      <c r="D45" s="241">
        <v>0.0499</v>
      </c>
      <c r="E45" s="241">
        <v>0.204</v>
      </c>
      <c r="F45" s="241">
        <v>0.0357</v>
      </c>
      <c r="G45" s="268">
        <v>0.048</v>
      </c>
      <c r="H45" s="273"/>
      <c r="I45" s="299"/>
      <c r="J45" s="299"/>
      <c r="K45" s="292"/>
      <c r="L45" s="289"/>
      <c r="M45" s="289"/>
      <c r="N45" s="289"/>
      <c r="O45" s="289"/>
      <c r="P45" s="289"/>
      <c r="Q45" s="289"/>
      <c r="R45" s="289"/>
      <c r="S45" s="289"/>
      <c r="T45" s="289"/>
      <c r="U45" s="289"/>
      <c r="AA45" s="289"/>
      <c r="AN45" s="289"/>
      <c r="BD45" s="289"/>
    </row>
    <row r="46" ht="20.1" customHeight="1" spans="1:56">
      <c r="A46" s="243" t="s">
        <v>278</v>
      </c>
      <c r="B46" s="244" t="s">
        <v>42</v>
      </c>
      <c r="C46" s="245" t="s">
        <v>279</v>
      </c>
      <c r="D46" s="241">
        <v>1.021</v>
      </c>
      <c r="E46" s="270">
        <v>2.012</v>
      </c>
      <c r="F46" s="241">
        <v>2.969</v>
      </c>
      <c r="G46" s="241">
        <v>0.334</v>
      </c>
      <c r="H46" s="274"/>
      <c r="I46" s="292"/>
      <c r="J46" s="292"/>
      <c r="K46" s="292"/>
      <c r="L46" s="300">
        <f>0.046+3.73*E48+0.36*E49</f>
        <v>2.169305</v>
      </c>
      <c r="M46" s="289" t="s">
        <v>280</v>
      </c>
      <c r="N46" s="289"/>
      <c r="O46" s="289"/>
      <c r="P46" s="289"/>
      <c r="Q46" s="289"/>
      <c r="R46" s="289"/>
      <c r="S46" s="289"/>
      <c r="T46" s="289"/>
      <c r="U46" s="289"/>
      <c r="AA46" s="289"/>
      <c r="AN46" s="289"/>
      <c r="BD46" s="289"/>
    </row>
    <row r="47" ht="20.1" customHeight="1" spans="1:56">
      <c r="A47" s="243"/>
      <c r="B47" s="235" t="s">
        <v>214</v>
      </c>
      <c r="C47" s="235" t="s">
        <v>281</v>
      </c>
      <c r="D47" s="241">
        <v>0.2245</v>
      </c>
      <c r="E47" s="241">
        <v>0.375</v>
      </c>
      <c r="F47" s="241">
        <v>0.5245</v>
      </c>
      <c r="G47" s="275">
        <v>0.05</v>
      </c>
      <c r="H47" s="274"/>
      <c r="I47" s="292"/>
      <c r="J47" s="292"/>
      <c r="K47" s="292"/>
      <c r="L47" s="289"/>
      <c r="M47" s="289"/>
      <c r="N47" s="289"/>
      <c r="O47" s="289"/>
      <c r="P47" s="289"/>
      <c r="Q47" s="289"/>
      <c r="R47" s="289"/>
      <c r="S47" s="289"/>
      <c r="T47" s="289"/>
      <c r="U47" s="289"/>
      <c r="AA47" s="289"/>
      <c r="AN47" s="289"/>
      <c r="BD47" s="289"/>
    </row>
    <row r="48" ht="20.1" customHeight="1" spans="1:56">
      <c r="A48" s="243"/>
      <c r="B48" s="240" t="s">
        <v>123</v>
      </c>
      <c r="C48" s="235" t="s">
        <v>282</v>
      </c>
      <c r="D48" s="239">
        <v>0.042</v>
      </c>
      <c r="E48" s="276">
        <v>0.2245</v>
      </c>
      <c r="F48" s="239">
        <v>0.4268</v>
      </c>
      <c r="G48" s="241">
        <v>0.058</v>
      </c>
      <c r="H48" s="277"/>
      <c r="I48" s="292"/>
      <c r="J48" s="301"/>
      <c r="K48" s="295"/>
      <c r="L48" s="289"/>
      <c r="M48" s="289"/>
      <c r="N48" s="289"/>
      <c r="O48" s="289"/>
      <c r="P48" s="289"/>
      <c r="Q48" s="289"/>
      <c r="R48" s="289"/>
      <c r="S48" s="289"/>
      <c r="T48" s="289"/>
      <c r="U48" s="289"/>
      <c r="AA48" s="289"/>
      <c r="AN48" s="289"/>
      <c r="BD48" s="289"/>
    </row>
    <row r="49" ht="20.1" customHeight="1" spans="1:56">
      <c r="A49" s="243"/>
      <c r="B49" s="240" t="s">
        <v>71</v>
      </c>
      <c r="C49" s="235" t="s">
        <v>113</v>
      </c>
      <c r="D49" s="241">
        <v>2.47</v>
      </c>
      <c r="E49" s="270">
        <v>3.572</v>
      </c>
      <c r="F49" s="241">
        <v>4.647</v>
      </c>
      <c r="G49" s="241">
        <v>0.438</v>
      </c>
      <c r="H49" s="278"/>
      <c r="I49" s="302"/>
      <c r="J49" s="302"/>
      <c r="K49" s="302"/>
      <c r="L49" s="289"/>
      <c r="M49" s="289"/>
      <c r="N49" s="289"/>
      <c r="O49" s="289"/>
      <c r="P49" s="289"/>
      <c r="Q49" s="289"/>
      <c r="R49" s="289"/>
      <c r="S49" s="289"/>
      <c r="T49" s="289"/>
      <c r="U49" s="289"/>
      <c r="AA49" s="289"/>
      <c r="AN49" s="289"/>
      <c r="BD49" s="289"/>
    </row>
    <row r="50" ht="20.1" customHeight="1" spans="1:56">
      <c r="A50" s="246" t="s">
        <v>88</v>
      </c>
      <c r="B50" s="244" t="s">
        <v>43</v>
      </c>
      <c r="C50" s="235" t="s">
        <v>283</v>
      </c>
      <c r="D50" s="241">
        <v>3.149</v>
      </c>
      <c r="E50" s="270">
        <v>4.272</v>
      </c>
      <c r="F50" s="241">
        <v>5.355</v>
      </c>
      <c r="G50" s="241">
        <v>0.635</v>
      </c>
      <c r="H50" s="274"/>
      <c r="I50" s="292"/>
      <c r="J50" s="292"/>
      <c r="K50" s="292"/>
      <c r="L50" s="300">
        <f>0.199+11.32*E51+0.085*E52</f>
        <v>4.674732</v>
      </c>
      <c r="M50" s="289" t="s">
        <v>284</v>
      </c>
      <c r="N50" s="289"/>
      <c r="O50" s="289"/>
      <c r="P50" s="289"/>
      <c r="Q50" s="289"/>
      <c r="R50" s="289"/>
      <c r="S50" s="289"/>
      <c r="T50" s="289"/>
      <c r="U50" s="289"/>
      <c r="AA50" s="289"/>
      <c r="AN50" s="289"/>
      <c r="BD50" s="289"/>
    </row>
    <row r="51" ht="25.5" customHeight="1" spans="1:56">
      <c r="A51" s="247"/>
      <c r="B51" s="240" t="s">
        <v>130</v>
      </c>
      <c r="C51" s="235" t="s">
        <v>285</v>
      </c>
      <c r="D51" s="248">
        <v>0.2108</v>
      </c>
      <c r="E51" s="279">
        <v>0.3676</v>
      </c>
      <c r="F51" s="248">
        <v>0.5167</v>
      </c>
      <c r="G51" s="280">
        <v>0.04</v>
      </c>
      <c r="H51" s="281"/>
      <c r="I51" s="303"/>
      <c r="J51" s="304"/>
      <c r="K51" s="295"/>
      <c r="L51" s="289"/>
      <c r="M51" s="289"/>
      <c r="N51" s="289"/>
      <c r="O51" s="289"/>
      <c r="P51" s="289"/>
      <c r="Q51" s="289"/>
      <c r="R51" s="289"/>
      <c r="S51" s="289"/>
      <c r="T51" s="289"/>
      <c r="U51" s="289"/>
      <c r="AA51" s="289"/>
      <c r="AN51" s="289"/>
      <c r="BD51" s="289"/>
    </row>
    <row r="52" ht="20.1" customHeight="1" spans="1:56">
      <c r="A52" s="247"/>
      <c r="B52" s="240" t="s">
        <v>72</v>
      </c>
      <c r="C52" s="235" t="s">
        <v>113</v>
      </c>
      <c r="D52" s="241">
        <v>2.829</v>
      </c>
      <c r="E52" s="270">
        <v>3.7</v>
      </c>
      <c r="F52" s="241">
        <v>5.299</v>
      </c>
      <c r="G52" s="241">
        <v>0.469</v>
      </c>
      <c r="H52" s="282"/>
      <c r="I52" s="305"/>
      <c r="J52" s="305"/>
      <c r="K52" s="295"/>
      <c r="L52" s="289"/>
      <c r="M52" s="289"/>
      <c r="N52" s="289"/>
      <c r="O52" s="289"/>
      <c r="P52" s="289"/>
      <c r="Q52" s="289"/>
      <c r="R52" s="289"/>
      <c r="S52" s="289"/>
      <c r="T52" s="289"/>
      <c r="U52" s="289"/>
      <c r="AA52" s="289"/>
      <c r="AN52" s="289"/>
      <c r="BD52" s="289"/>
    </row>
    <row r="53" ht="26.1" customHeight="1" spans="1:56">
      <c r="A53" s="247"/>
      <c r="B53" s="244" t="s">
        <v>45</v>
      </c>
      <c r="C53" s="235" t="s">
        <v>286</v>
      </c>
      <c r="D53" s="249">
        <v>0.263</v>
      </c>
      <c r="E53" s="283">
        <v>0.365</v>
      </c>
      <c r="F53" s="249">
        <v>0.516</v>
      </c>
      <c r="G53" s="249">
        <v>0.056</v>
      </c>
      <c r="H53" s="284"/>
      <c r="I53" s="306"/>
      <c r="J53" s="306"/>
      <c r="K53" s="292"/>
      <c r="L53" s="300">
        <f>-0.454+0.833*E54+0.0485*E55</f>
        <v>0.4220677</v>
      </c>
      <c r="M53" s="289" t="s">
        <v>287</v>
      </c>
      <c r="N53" s="289"/>
      <c r="O53" s="289"/>
      <c r="P53" s="289"/>
      <c r="Q53" s="289"/>
      <c r="R53" s="289"/>
      <c r="S53" s="289"/>
      <c r="T53" s="289"/>
      <c r="U53" s="289"/>
      <c r="AA53" s="289"/>
      <c r="AN53" s="289"/>
      <c r="BD53" s="289"/>
    </row>
    <row r="54" ht="20.1" customHeight="1" spans="1:56">
      <c r="A54" s="247"/>
      <c r="B54" s="240" t="s">
        <v>128</v>
      </c>
      <c r="C54" s="235" t="s">
        <v>288</v>
      </c>
      <c r="D54" s="239">
        <v>0.8247</v>
      </c>
      <c r="E54" s="276">
        <v>0.9469</v>
      </c>
      <c r="F54" s="239">
        <v>1</v>
      </c>
      <c r="G54" s="241">
        <v>0.033</v>
      </c>
      <c r="H54" s="277"/>
      <c r="I54" s="306"/>
      <c r="J54" s="301"/>
      <c r="K54" s="295"/>
      <c r="L54" s="289"/>
      <c r="M54" s="289"/>
      <c r="N54" s="289"/>
      <c r="O54" s="289"/>
      <c r="P54" s="289"/>
      <c r="Q54" s="289"/>
      <c r="R54" s="289"/>
      <c r="S54" s="289"/>
      <c r="T54" s="289"/>
      <c r="U54" s="289"/>
      <c r="AA54" s="289"/>
      <c r="AN54" s="289"/>
      <c r="BD54" s="289"/>
    </row>
    <row r="55" ht="20.1" customHeight="1" spans="1:56">
      <c r="A55" s="250"/>
      <c r="B55" s="242" t="s">
        <v>70</v>
      </c>
      <c r="C55" s="235" t="s">
        <v>113</v>
      </c>
      <c r="D55" s="241">
        <v>1</v>
      </c>
      <c r="E55" s="270">
        <v>1.8</v>
      </c>
      <c r="F55" s="241">
        <v>2</v>
      </c>
      <c r="G55" s="241">
        <v>0.41</v>
      </c>
      <c r="H55" s="285"/>
      <c r="I55" s="307"/>
      <c r="J55" s="307"/>
      <c r="K55" s="292"/>
      <c r="L55" s="289"/>
      <c r="M55" s="289"/>
      <c r="N55" s="289"/>
      <c r="O55" s="289"/>
      <c r="P55" s="289"/>
      <c r="Q55" s="289"/>
      <c r="R55" s="289"/>
      <c r="S55" s="289"/>
      <c r="T55" s="289"/>
      <c r="U55" s="289"/>
      <c r="AA55" s="289"/>
      <c r="AN55" s="289"/>
      <c r="BD55" s="289"/>
    </row>
    <row r="56" ht="20.1" customHeight="1" spans="1:56">
      <c r="A56" s="251" t="s">
        <v>289</v>
      </c>
      <c r="B56" s="235" t="s">
        <v>40</v>
      </c>
      <c r="C56" s="235" t="s">
        <v>290</v>
      </c>
      <c r="D56" s="239">
        <v>0.63</v>
      </c>
      <c r="E56" s="239">
        <v>2.903</v>
      </c>
      <c r="F56" s="239">
        <v>5.18</v>
      </c>
      <c r="G56" s="236">
        <v>0.675298025938607</v>
      </c>
      <c r="H56" s="277"/>
      <c r="I56" s="301"/>
      <c r="J56" s="301"/>
      <c r="K56" s="295"/>
      <c r="L56" s="289"/>
      <c r="M56" s="289"/>
      <c r="N56" s="289"/>
      <c r="O56" s="289"/>
      <c r="P56" s="289"/>
      <c r="Q56" s="289"/>
      <c r="R56" s="289"/>
      <c r="S56" s="289"/>
      <c r="T56" s="289"/>
      <c r="U56" s="289"/>
      <c r="AA56" s="289"/>
      <c r="AN56" s="289"/>
      <c r="BD56" s="289"/>
    </row>
    <row r="57" ht="20.1" customHeight="1" spans="1:56">
      <c r="A57" s="252"/>
      <c r="B57" s="235" t="s">
        <v>44</v>
      </c>
      <c r="C57" s="235" t="s">
        <v>291</v>
      </c>
      <c r="D57" s="236">
        <v>2</v>
      </c>
      <c r="E57" s="236">
        <v>3.65</v>
      </c>
      <c r="F57" s="236">
        <v>5</v>
      </c>
      <c r="G57" s="236">
        <v>1.089</v>
      </c>
      <c r="H57" s="286"/>
      <c r="I57" s="308"/>
      <c r="J57" s="307"/>
      <c r="K57" s="292"/>
      <c r="L57" s="289"/>
      <c r="M57" s="289"/>
      <c r="N57" s="289"/>
      <c r="O57" s="289"/>
      <c r="P57" s="289"/>
      <c r="Q57" s="289"/>
      <c r="R57" s="289"/>
      <c r="S57" s="289"/>
      <c r="T57" s="289"/>
      <c r="U57" s="289"/>
      <c r="AA57" s="289"/>
      <c r="AN57" s="289"/>
      <c r="BD57" s="289"/>
    </row>
    <row r="58" ht="20.1" customHeight="1" spans="2:56">
      <c r="B58" s="253">
        <f>0.0083+0.1451*E46+0.1213*E50</f>
        <v>0.8184348</v>
      </c>
      <c r="D58" s="206"/>
      <c r="G58" s="206"/>
      <c r="I58" s="206"/>
      <c r="J58" s="206"/>
      <c r="K58" s="206"/>
      <c r="L58" s="206"/>
      <c r="Q58" s="289"/>
      <c r="R58" s="289"/>
      <c r="S58" s="289"/>
      <c r="T58" s="289"/>
      <c r="U58" s="289"/>
      <c r="V58" s="289"/>
      <c r="W58" s="289"/>
      <c r="X58" s="289"/>
      <c r="Y58" s="289"/>
      <c r="Z58" s="289"/>
      <c r="AB58" s="289"/>
      <c r="AC58" s="289"/>
      <c r="AD58" s="289"/>
      <c r="AE58" s="289"/>
      <c r="AF58" s="289"/>
      <c r="AS58" s="289"/>
      <c r="BD58" s="289"/>
    </row>
    <row r="59" ht="20.1" customHeight="1" spans="2:56">
      <c r="B59" s="253">
        <f>0.0889-0.3*E53+0.293*E40</f>
        <v>0.0310266</v>
      </c>
      <c r="D59" s="206"/>
      <c r="G59" s="206"/>
      <c r="M59" s="289"/>
      <c r="P59" s="289"/>
      <c r="Q59" s="289"/>
      <c r="R59" s="289"/>
      <c r="S59" s="289"/>
      <c r="T59" s="289"/>
      <c r="U59" s="289"/>
      <c r="V59" s="289"/>
      <c r="W59" s="289"/>
      <c r="X59" s="289"/>
      <c r="Y59" s="289"/>
      <c r="Z59" s="289"/>
      <c r="AB59" s="289"/>
      <c r="AC59" s="289"/>
      <c r="AD59" s="289"/>
      <c r="AE59" s="289"/>
      <c r="AF59" s="289"/>
      <c r="AS59" s="289"/>
      <c r="BD59" s="289"/>
    </row>
    <row r="60" customHeight="1" spans="4:45">
      <c r="D60" s="206"/>
      <c r="G60" s="206"/>
      <c r="M60" s="289"/>
      <c r="P60" s="289"/>
      <c r="Q60" s="289"/>
      <c r="R60" s="289"/>
      <c r="S60" s="289"/>
      <c r="T60" s="289"/>
      <c r="U60" s="289"/>
      <c r="V60" s="289"/>
      <c r="W60" s="289"/>
      <c r="X60" s="289"/>
      <c r="Y60" s="289"/>
      <c r="Z60" s="289"/>
      <c r="AB60" s="289"/>
      <c r="AC60" s="289"/>
      <c r="AD60" s="289"/>
      <c r="AE60" s="289"/>
      <c r="AF60" s="289"/>
      <c r="AS60" s="289"/>
    </row>
    <row r="61" ht="48" customHeight="1" spans="4:45">
      <c r="D61" s="206"/>
      <c r="G61" s="206"/>
      <c r="M61" s="289"/>
      <c r="P61" s="289"/>
      <c r="Q61" s="289"/>
      <c r="R61" s="289"/>
      <c r="S61" s="289"/>
      <c r="T61" s="289"/>
      <c r="U61" s="289"/>
      <c r="V61" s="289"/>
      <c r="W61" s="289"/>
      <c r="X61" s="289"/>
      <c r="Y61" s="289"/>
      <c r="Z61" s="289"/>
      <c r="AB61" s="289"/>
      <c r="AC61" s="289"/>
      <c r="AD61" s="289"/>
      <c r="AE61" s="289"/>
      <c r="AF61" s="289"/>
      <c r="AS61" s="289"/>
    </row>
    <row r="62" customHeight="1" spans="4:45">
      <c r="D62" s="206"/>
      <c r="G62" s="206"/>
      <c r="M62" s="289"/>
      <c r="P62" s="289"/>
      <c r="Q62" s="289"/>
      <c r="R62" s="289"/>
      <c r="S62" s="289"/>
      <c r="T62" s="289"/>
      <c r="U62" s="289"/>
      <c r="V62" s="289"/>
      <c r="W62" s="289"/>
      <c r="X62" s="289"/>
      <c r="Y62" s="289"/>
      <c r="Z62" s="289"/>
      <c r="AB62" s="289"/>
      <c r="AC62" s="289"/>
      <c r="AD62" s="289"/>
      <c r="AE62" s="289"/>
      <c r="AF62" s="289"/>
      <c r="AS62" s="289"/>
    </row>
    <row r="63" customHeight="1" spans="4:45">
      <c r="D63" s="206"/>
      <c r="G63" s="206"/>
      <c r="M63" s="289"/>
      <c r="P63" s="289"/>
      <c r="Q63" s="289"/>
      <c r="R63" s="289"/>
      <c r="S63" s="289"/>
      <c r="T63" s="289"/>
      <c r="U63" s="289"/>
      <c r="V63" s="289"/>
      <c r="W63" s="289"/>
      <c r="X63" s="289"/>
      <c r="Y63" s="289"/>
      <c r="Z63" s="289"/>
      <c r="AB63" s="289"/>
      <c r="AC63" s="289"/>
      <c r="AD63" s="289"/>
      <c r="AE63" s="289"/>
      <c r="AF63" s="289"/>
      <c r="AS63" s="289"/>
    </row>
    <row r="64" customHeight="1" spans="4:45">
      <c r="D64" s="206"/>
      <c r="G64" s="206"/>
      <c r="M64" s="289"/>
      <c r="P64" s="289"/>
      <c r="Q64" s="289"/>
      <c r="R64" s="289"/>
      <c r="S64" s="289"/>
      <c r="T64" s="289"/>
      <c r="U64" s="289"/>
      <c r="V64" s="289"/>
      <c r="W64" s="289"/>
      <c r="X64" s="289"/>
      <c r="Y64" s="289"/>
      <c r="Z64" s="289"/>
      <c r="AB64" s="289"/>
      <c r="AC64" s="289"/>
      <c r="AD64" s="289"/>
      <c r="AE64" s="289"/>
      <c r="AF64" s="289"/>
      <c r="AS64" s="289"/>
    </row>
    <row r="65" ht="34.35" customHeight="1" spans="4:45">
      <c r="D65" s="206"/>
      <c r="G65" s="206"/>
      <c r="M65" s="289"/>
      <c r="P65" s="289"/>
      <c r="Q65" s="289"/>
      <c r="R65" s="289"/>
      <c r="S65" s="289"/>
      <c r="T65" s="289"/>
      <c r="U65" s="289"/>
      <c r="V65" s="289"/>
      <c r="W65" s="289"/>
      <c r="X65" s="289"/>
      <c r="Y65" s="289"/>
      <c r="Z65" s="289"/>
      <c r="AB65" s="289"/>
      <c r="AC65" s="289"/>
      <c r="AD65" s="289"/>
      <c r="AE65" s="289"/>
      <c r="AF65" s="289"/>
      <c r="AS65" s="289"/>
    </row>
    <row r="66" ht="28.35" customHeight="1" spans="4:45">
      <c r="D66" s="206"/>
      <c r="G66" s="206"/>
      <c r="M66" s="289"/>
      <c r="P66" s="289"/>
      <c r="Q66" s="289"/>
      <c r="R66" s="289"/>
      <c r="S66" s="289"/>
      <c r="T66" s="289"/>
      <c r="U66" s="289"/>
      <c r="V66" s="289"/>
      <c r="W66" s="289"/>
      <c r="X66" s="289"/>
      <c r="Y66" s="289"/>
      <c r="Z66" s="289"/>
      <c r="AB66" s="289"/>
      <c r="AC66" s="289"/>
      <c r="AD66" s="289"/>
      <c r="AE66" s="289"/>
      <c r="AF66" s="289"/>
      <c r="AS66" s="289"/>
    </row>
    <row r="67" customHeight="1" spans="4:45">
      <c r="D67" s="206"/>
      <c r="G67" s="206"/>
      <c r="M67" s="289"/>
      <c r="P67" s="289"/>
      <c r="Q67" s="289"/>
      <c r="R67" s="289"/>
      <c r="S67" s="289"/>
      <c r="T67" s="289"/>
      <c r="U67" s="289"/>
      <c r="V67" s="289"/>
      <c r="W67" s="289"/>
      <c r="X67" s="289"/>
      <c r="Y67" s="289"/>
      <c r="Z67" s="289"/>
      <c r="AB67" s="289"/>
      <c r="AC67" s="289"/>
      <c r="AD67" s="289"/>
      <c r="AE67" s="289"/>
      <c r="AF67" s="289"/>
      <c r="AS67" s="289"/>
    </row>
    <row r="68" ht="78.6" customHeight="1" spans="4:45">
      <c r="D68" s="206"/>
      <c r="G68" s="206"/>
      <c r="M68" s="289"/>
      <c r="P68" s="289"/>
      <c r="Q68" s="289"/>
      <c r="R68" s="289"/>
      <c r="S68" s="289"/>
      <c r="T68" s="289"/>
      <c r="U68" s="289"/>
      <c r="V68" s="289"/>
      <c r="W68" s="289"/>
      <c r="X68" s="289"/>
      <c r="Y68" s="289"/>
      <c r="Z68" s="289"/>
      <c r="AB68" s="289"/>
      <c r="AC68" s="289"/>
      <c r="AD68" s="289"/>
      <c r="AE68" s="289"/>
      <c r="AF68" s="289"/>
      <c r="AS68" s="289"/>
    </row>
    <row r="69" ht="16.8" spans="2:51">
      <c r="B69" s="328"/>
      <c r="C69" s="328"/>
      <c r="AY69" s="289"/>
    </row>
    <row r="70" ht="34.4" spans="1:51">
      <c r="A70" s="215" t="s">
        <v>292</v>
      </c>
      <c r="B70" s="215"/>
      <c r="C70" s="215"/>
      <c r="AY70" s="289"/>
    </row>
    <row r="71" ht="20.1" customHeight="1" spans="1:51">
      <c r="A71" s="213"/>
      <c r="B71" s="213"/>
      <c r="C71" s="207"/>
      <c r="D71" s="206"/>
      <c r="F71" s="207"/>
      <c r="G71" s="206"/>
      <c r="H71" s="207"/>
      <c r="L71" s="289"/>
      <c r="O71" s="289"/>
      <c r="P71" s="289"/>
      <c r="AY71" s="289"/>
    </row>
    <row r="73" ht="36" customHeight="1" spans="1:19">
      <c r="A73" s="230" t="s">
        <v>258</v>
      </c>
      <c r="B73" s="230" t="s">
        <v>106</v>
      </c>
      <c r="C73" s="230" t="s">
        <v>259</v>
      </c>
      <c r="D73" s="231" t="s">
        <v>260</v>
      </c>
      <c r="E73" s="262"/>
      <c r="F73" s="262"/>
      <c r="G73" s="263"/>
      <c r="H73" s="331" t="s">
        <v>105</v>
      </c>
      <c r="I73" s="332"/>
      <c r="J73" s="333"/>
      <c r="K73" s="230" t="s">
        <v>261</v>
      </c>
      <c r="L73" s="290"/>
      <c r="M73" s="289"/>
      <c r="N73" s="289"/>
      <c r="O73" s="289"/>
      <c r="P73" s="289"/>
      <c r="Q73" s="289"/>
      <c r="R73" s="289"/>
      <c r="S73" s="289"/>
    </row>
    <row r="74" ht="44.45" customHeight="1" spans="1:19">
      <c r="A74" s="232"/>
      <c r="B74" s="232"/>
      <c r="C74" s="232"/>
      <c r="D74" s="233" t="s">
        <v>262</v>
      </c>
      <c r="E74" s="233" t="s">
        <v>263</v>
      </c>
      <c r="F74" s="264" t="s">
        <v>264</v>
      </c>
      <c r="G74" s="264" t="s">
        <v>265</v>
      </c>
      <c r="H74" s="264"/>
      <c r="I74" s="264" t="s">
        <v>266</v>
      </c>
      <c r="J74" s="264" t="s">
        <v>267</v>
      </c>
      <c r="K74" s="232"/>
      <c r="L74" s="290"/>
      <c r="M74" s="289"/>
      <c r="N74" s="289"/>
      <c r="O74" s="289"/>
      <c r="P74" s="289"/>
      <c r="Q74" s="289"/>
      <c r="R74" s="289"/>
      <c r="S74" s="289"/>
    </row>
    <row r="75" customHeight="1" spans="1:19">
      <c r="A75" s="251" t="s">
        <v>268</v>
      </c>
      <c r="B75" s="235" t="s">
        <v>269</v>
      </c>
      <c r="C75" s="235" t="s">
        <v>270</v>
      </c>
      <c r="D75" s="236">
        <v>1.928</v>
      </c>
      <c r="E75" s="236">
        <v>3.821</v>
      </c>
      <c r="F75" s="236">
        <v>5.714</v>
      </c>
      <c r="G75" s="265">
        <v>0.62</v>
      </c>
      <c r="H75" s="266"/>
      <c r="I75" s="293"/>
      <c r="J75" s="266"/>
      <c r="K75" s="274"/>
      <c r="L75" s="289"/>
      <c r="M75" s="289"/>
      <c r="N75" s="289"/>
      <c r="O75" s="289"/>
      <c r="P75" s="289"/>
      <c r="Q75" s="289"/>
      <c r="R75" s="289"/>
      <c r="S75" s="289"/>
    </row>
    <row r="76" customHeight="1" spans="1:19">
      <c r="A76" s="329"/>
      <c r="B76" s="237" t="s">
        <v>46</v>
      </c>
      <c r="C76" s="235" t="s">
        <v>271</v>
      </c>
      <c r="D76" s="238">
        <v>0.0315</v>
      </c>
      <c r="E76" s="267">
        <v>0.1762</v>
      </c>
      <c r="F76" s="238">
        <v>0.3203</v>
      </c>
      <c r="G76" s="265">
        <v>0.045</v>
      </c>
      <c r="H76" s="268"/>
      <c r="I76" s="334">
        <v>0.1036</v>
      </c>
      <c r="J76" s="268"/>
      <c r="K76" s="274"/>
      <c r="L76" s="289"/>
      <c r="M76" s="289"/>
      <c r="N76" s="289"/>
      <c r="O76" s="289"/>
      <c r="P76" s="289"/>
      <c r="Q76" s="289"/>
      <c r="R76" s="289"/>
      <c r="S76" s="289"/>
    </row>
    <row r="77" customHeight="1" spans="1:19">
      <c r="A77" s="329"/>
      <c r="B77" s="235" t="s">
        <v>115</v>
      </c>
      <c r="C77" s="235" t="s">
        <v>272</v>
      </c>
      <c r="D77" s="239">
        <v>0.78912</v>
      </c>
      <c r="E77" s="239">
        <v>0.8883</v>
      </c>
      <c r="F77" s="239">
        <v>0.98748</v>
      </c>
      <c r="G77" s="236">
        <v>0.03306</v>
      </c>
      <c r="H77" s="269"/>
      <c r="I77" s="293"/>
      <c r="J77" s="269"/>
      <c r="K77" s="335"/>
      <c r="L77" s="296">
        <f>0.4445-0.0569*E78-0.008*E79</f>
        <v>0.2060006</v>
      </c>
      <c r="M77" s="289" t="s">
        <v>293</v>
      </c>
      <c r="N77" s="289"/>
      <c r="O77" s="289"/>
      <c r="P77" s="289"/>
      <c r="Q77" s="289"/>
      <c r="R77" s="289"/>
      <c r="S77" s="289"/>
    </row>
    <row r="78" customHeight="1" spans="1:19">
      <c r="A78" s="329"/>
      <c r="B78" s="240" t="s">
        <v>73</v>
      </c>
      <c r="C78" s="235" t="s">
        <v>113</v>
      </c>
      <c r="D78" s="241">
        <v>2.796</v>
      </c>
      <c r="E78" s="270">
        <v>3.826</v>
      </c>
      <c r="F78" s="241">
        <v>5.91</v>
      </c>
      <c r="G78" s="241">
        <v>0.616</v>
      </c>
      <c r="H78" s="271"/>
      <c r="I78" s="293">
        <v>4.56</v>
      </c>
      <c r="J78" s="268"/>
      <c r="K78" s="274"/>
      <c r="L78" s="289"/>
      <c r="M78" s="289"/>
      <c r="N78" s="289"/>
      <c r="O78" s="289"/>
      <c r="P78" s="289"/>
      <c r="Q78" s="289"/>
      <c r="R78" s="289"/>
      <c r="S78" s="289"/>
    </row>
    <row r="79" customHeight="1" spans="1:19">
      <c r="A79" s="252"/>
      <c r="B79" s="242" t="s">
        <v>220</v>
      </c>
      <c r="C79" s="235" t="s">
        <v>113</v>
      </c>
      <c r="D79" s="241">
        <v>1</v>
      </c>
      <c r="E79" s="270">
        <v>2.6</v>
      </c>
      <c r="F79" s="241">
        <v>3</v>
      </c>
      <c r="G79" s="241">
        <v>0.481</v>
      </c>
      <c r="H79" s="272"/>
      <c r="I79" s="293">
        <v>3</v>
      </c>
      <c r="J79" s="268"/>
      <c r="K79" s="336"/>
      <c r="L79" s="289"/>
      <c r="M79" s="289"/>
      <c r="N79" s="289"/>
      <c r="O79" s="289"/>
      <c r="P79" s="289"/>
      <c r="Q79" s="289"/>
      <c r="R79" s="289"/>
      <c r="S79" s="289"/>
    </row>
    <row r="80" customHeight="1" spans="1:19">
      <c r="A80" s="251" t="s">
        <v>274</v>
      </c>
      <c r="B80" s="235" t="s">
        <v>275</v>
      </c>
      <c r="C80" s="235" t="s">
        <v>276</v>
      </c>
      <c r="D80" s="241">
        <v>2.912</v>
      </c>
      <c r="E80" s="241">
        <v>4.234</v>
      </c>
      <c r="F80" s="241">
        <v>5.556</v>
      </c>
      <c r="G80" s="268">
        <v>0.483</v>
      </c>
      <c r="H80" s="268"/>
      <c r="I80" s="293"/>
      <c r="J80" s="268"/>
      <c r="K80" s="274"/>
      <c r="L80" s="289"/>
      <c r="M80" s="289"/>
      <c r="N80" s="289"/>
      <c r="O80" s="289"/>
      <c r="P80" s="289"/>
      <c r="Q80" s="289"/>
      <c r="R80" s="289"/>
      <c r="S80" s="289"/>
    </row>
    <row r="81" customHeight="1" spans="1:19">
      <c r="A81" s="252"/>
      <c r="B81" s="235" t="s">
        <v>213</v>
      </c>
      <c r="C81" s="235" t="s">
        <v>277</v>
      </c>
      <c r="D81" s="241">
        <v>0.0499</v>
      </c>
      <c r="E81" s="241">
        <v>0.204</v>
      </c>
      <c r="F81" s="241">
        <v>0.0357</v>
      </c>
      <c r="G81" s="268">
        <v>0.048</v>
      </c>
      <c r="H81" s="273"/>
      <c r="I81" s="293"/>
      <c r="J81" s="273"/>
      <c r="K81" s="274"/>
      <c r="L81" s="289"/>
      <c r="M81" s="289"/>
      <c r="N81" s="289"/>
      <c r="O81" s="289"/>
      <c r="P81" s="289"/>
      <c r="Q81" s="289"/>
      <c r="R81" s="289"/>
      <c r="S81" s="289"/>
    </row>
    <row r="82" customHeight="1" spans="1:19">
      <c r="A82" s="246" t="s">
        <v>278</v>
      </c>
      <c r="B82" s="244" t="s">
        <v>42</v>
      </c>
      <c r="C82" s="245" t="s">
        <v>279</v>
      </c>
      <c r="D82" s="241">
        <v>1.021</v>
      </c>
      <c r="E82" s="270">
        <v>2.012</v>
      </c>
      <c r="F82" s="241">
        <v>2.969</v>
      </c>
      <c r="G82" s="241">
        <v>0.334</v>
      </c>
      <c r="H82" s="274"/>
      <c r="I82" s="293"/>
      <c r="J82" s="274"/>
      <c r="K82" s="274"/>
      <c r="L82" s="300">
        <f>0.046+3.73*E84+0.36*E85</f>
        <v>2.169305</v>
      </c>
      <c r="M82" s="289" t="s">
        <v>280</v>
      </c>
      <c r="N82" s="289"/>
      <c r="O82" s="289"/>
      <c r="P82" s="289"/>
      <c r="Q82" s="289"/>
      <c r="R82" s="289"/>
      <c r="S82" s="289"/>
    </row>
    <row r="83" customHeight="1" spans="1:19">
      <c r="A83" s="247"/>
      <c r="B83" s="235" t="s">
        <v>214</v>
      </c>
      <c r="C83" s="235" t="s">
        <v>281</v>
      </c>
      <c r="D83" s="241">
        <v>0.2245</v>
      </c>
      <c r="E83" s="241">
        <v>0.375</v>
      </c>
      <c r="F83" s="241">
        <v>0.5245</v>
      </c>
      <c r="G83" s="275">
        <v>0.05</v>
      </c>
      <c r="H83" s="274"/>
      <c r="I83" s="293"/>
      <c r="J83" s="274"/>
      <c r="K83" s="274"/>
      <c r="L83" s="289"/>
      <c r="M83" s="289"/>
      <c r="N83" s="289"/>
      <c r="O83" s="289"/>
      <c r="P83" s="289"/>
      <c r="Q83" s="289"/>
      <c r="R83" s="289"/>
      <c r="S83" s="289"/>
    </row>
    <row r="84" customHeight="1" spans="1:19">
      <c r="A84" s="247"/>
      <c r="B84" s="240" t="s">
        <v>123</v>
      </c>
      <c r="C84" s="235" t="s">
        <v>282</v>
      </c>
      <c r="D84" s="239">
        <v>0.042</v>
      </c>
      <c r="E84" s="276">
        <v>0.2245</v>
      </c>
      <c r="F84" s="239">
        <v>0.4268</v>
      </c>
      <c r="G84" s="241">
        <v>0.058</v>
      </c>
      <c r="H84" s="277"/>
      <c r="I84" s="293"/>
      <c r="J84" s="277"/>
      <c r="K84" s="335"/>
      <c r="L84" s="289"/>
      <c r="M84" s="289"/>
      <c r="N84" s="289"/>
      <c r="O84" s="289"/>
      <c r="P84" s="289"/>
      <c r="Q84" s="289"/>
      <c r="R84" s="289"/>
      <c r="S84" s="289"/>
    </row>
    <row r="85" customHeight="1" spans="1:19">
      <c r="A85" s="250"/>
      <c r="B85" s="240" t="s">
        <v>71</v>
      </c>
      <c r="C85" s="235" t="s">
        <v>113</v>
      </c>
      <c r="D85" s="241">
        <v>2.47</v>
      </c>
      <c r="E85" s="270">
        <v>3.572</v>
      </c>
      <c r="F85" s="241">
        <v>4.647</v>
      </c>
      <c r="G85" s="241">
        <v>0.438</v>
      </c>
      <c r="H85" s="278"/>
      <c r="I85" s="293"/>
      <c r="J85" s="241"/>
      <c r="K85" s="241"/>
      <c r="L85" s="289"/>
      <c r="M85" s="289"/>
      <c r="N85" s="289"/>
      <c r="O85" s="289"/>
      <c r="P85" s="289"/>
      <c r="Q85" s="289"/>
      <c r="R85" s="289"/>
      <c r="S85" s="289"/>
    </row>
    <row r="86" customHeight="1" spans="1:19">
      <c r="A86" s="246" t="s">
        <v>88</v>
      </c>
      <c r="B86" s="244" t="s">
        <v>43</v>
      </c>
      <c r="C86" s="235" t="s">
        <v>283</v>
      </c>
      <c r="D86" s="241">
        <v>3.149</v>
      </c>
      <c r="E86" s="270">
        <v>4.272</v>
      </c>
      <c r="F86" s="241">
        <v>5.355</v>
      </c>
      <c r="G86" s="241">
        <v>0.635</v>
      </c>
      <c r="H86" s="274"/>
      <c r="I86" s="293"/>
      <c r="J86" s="274"/>
      <c r="K86" s="274"/>
      <c r="L86" s="300">
        <f>0.199+11.32*E51+0.085*E52</f>
        <v>4.674732</v>
      </c>
      <c r="M86" s="289" t="s">
        <v>294</v>
      </c>
      <c r="N86" s="289"/>
      <c r="O86" s="289"/>
      <c r="P86" s="289"/>
      <c r="Q86" s="289"/>
      <c r="R86" s="289"/>
      <c r="S86" s="289"/>
    </row>
    <row r="87" customHeight="1" spans="1:19">
      <c r="A87" s="247"/>
      <c r="B87" s="240" t="s">
        <v>130</v>
      </c>
      <c r="C87" s="235" t="s">
        <v>285</v>
      </c>
      <c r="D87" s="248">
        <v>0.2108</v>
      </c>
      <c r="E87" s="279">
        <v>0.3676</v>
      </c>
      <c r="F87" s="248">
        <v>0.5167</v>
      </c>
      <c r="G87" s="280">
        <v>0.04</v>
      </c>
      <c r="H87" s="281"/>
      <c r="I87" s="293"/>
      <c r="J87" s="281"/>
      <c r="K87" s="335"/>
      <c r="L87" s="289"/>
      <c r="M87" s="289"/>
      <c r="N87" s="289"/>
      <c r="O87" s="289"/>
      <c r="P87" s="289"/>
      <c r="Q87" s="289"/>
      <c r="R87" s="289"/>
      <c r="S87" s="289"/>
    </row>
    <row r="88" customHeight="1" spans="1:19">
      <c r="A88" s="247"/>
      <c r="B88" s="240" t="s">
        <v>72</v>
      </c>
      <c r="C88" s="235" t="s">
        <v>113</v>
      </c>
      <c r="D88" s="241">
        <v>2.829</v>
      </c>
      <c r="E88" s="270">
        <v>3.7</v>
      </c>
      <c r="F88" s="241">
        <v>5.299</v>
      </c>
      <c r="G88" s="241">
        <v>0.469</v>
      </c>
      <c r="H88" s="282"/>
      <c r="I88" s="293"/>
      <c r="J88" s="282"/>
      <c r="K88" s="335"/>
      <c r="L88" s="289"/>
      <c r="M88" s="289"/>
      <c r="N88" s="289"/>
      <c r="O88" s="289"/>
      <c r="P88" s="289"/>
      <c r="Q88" s="289"/>
      <c r="R88" s="289"/>
      <c r="S88" s="289"/>
    </row>
    <row r="89" customHeight="1" spans="1:19">
      <c r="A89" s="247"/>
      <c r="B89" s="244" t="s">
        <v>45</v>
      </c>
      <c r="C89" s="235" t="s">
        <v>286</v>
      </c>
      <c r="D89" s="249">
        <v>0.263</v>
      </c>
      <c r="E89" s="283">
        <v>0.365</v>
      </c>
      <c r="F89" s="249">
        <v>0.516</v>
      </c>
      <c r="G89" s="249">
        <v>0.056</v>
      </c>
      <c r="H89" s="284"/>
      <c r="I89" s="293"/>
      <c r="J89" s="284"/>
      <c r="K89" s="274"/>
      <c r="L89" s="300">
        <f>-0.454+0.833*E54+0.0485*E55</f>
        <v>0.4220677</v>
      </c>
      <c r="M89" s="289" t="s">
        <v>295</v>
      </c>
      <c r="N89" s="289"/>
      <c r="O89" s="289"/>
      <c r="P89" s="289"/>
      <c r="Q89" s="289"/>
      <c r="R89" s="289"/>
      <c r="S89" s="289"/>
    </row>
    <row r="90" customHeight="1" spans="1:19">
      <c r="A90" s="247"/>
      <c r="B90" s="240" t="s">
        <v>128</v>
      </c>
      <c r="C90" s="235" t="s">
        <v>288</v>
      </c>
      <c r="D90" s="239">
        <v>0.8247</v>
      </c>
      <c r="E90" s="276">
        <v>0.9469</v>
      </c>
      <c r="F90" s="239">
        <v>1</v>
      </c>
      <c r="G90" s="241">
        <v>0.033</v>
      </c>
      <c r="H90" s="277"/>
      <c r="I90" s="334">
        <v>0.9553</v>
      </c>
      <c r="J90" s="277"/>
      <c r="K90" s="335"/>
      <c r="L90" s="289"/>
      <c r="M90" s="289"/>
      <c r="N90" s="289"/>
      <c r="O90" s="289"/>
      <c r="P90" s="289"/>
      <c r="Q90" s="289"/>
      <c r="R90" s="289"/>
      <c r="S90" s="289"/>
    </row>
    <row r="91" customHeight="1" spans="1:19">
      <c r="A91" s="250"/>
      <c r="B91" s="242" t="s">
        <v>70</v>
      </c>
      <c r="C91" s="235" t="s">
        <v>113</v>
      </c>
      <c r="D91" s="241">
        <v>1</v>
      </c>
      <c r="E91" s="270">
        <v>1.8</v>
      </c>
      <c r="F91" s="241">
        <v>2</v>
      </c>
      <c r="G91" s="241">
        <v>0.41</v>
      </c>
      <c r="H91" s="285"/>
      <c r="I91" s="293"/>
      <c r="J91" s="337"/>
      <c r="K91" s="274"/>
      <c r="L91" s="289"/>
      <c r="M91" s="289"/>
      <c r="N91" s="289"/>
      <c r="O91" s="289"/>
      <c r="P91" s="289"/>
      <c r="Q91" s="289"/>
      <c r="R91" s="289"/>
      <c r="S91" s="289"/>
    </row>
    <row r="92" customHeight="1" spans="1:19">
      <c r="A92" s="251" t="s">
        <v>289</v>
      </c>
      <c r="B92" s="235" t="s">
        <v>40</v>
      </c>
      <c r="C92" s="235" t="s">
        <v>290</v>
      </c>
      <c r="D92" s="239">
        <v>0.63</v>
      </c>
      <c r="E92" s="239">
        <v>2.903</v>
      </c>
      <c r="F92" s="239">
        <v>5.18</v>
      </c>
      <c r="G92" s="236">
        <v>0.675298025938607</v>
      </c>
      <c r="H92" s="277"/>
      <c r="I92" s="301"/>
      <c r="J92" s="277"/>
      <c r="K92" s="335"/>
      <c r="L92" s="289"/>
      <c r="M92" s="289"/>
      <c r="N92" s="289"/>
      <c r="O92" s="289"/>
      <c r="P92" s="289"/>
      <c r="Q92" s="289"/>
      <c r="R92" s="289"/>
      <c r="S92" s="289"/>
    </row>
    <row r="93" customHeight="1" spans="1:19">
      <c r="A93" s="252"/>
      <c r="B93" s="235" t="s">
        <v>44</v>
      </c>
      <c r="C93" s="235" t="s">
        <v>291</v>
      </c>
      <c r="D93" s="236">
        <v>2</v>
      </c>
      <c r="E93" s="236">
        <v>3.65</v>
      </c>
      <c r="F93" s="236">
        <v>5</v>
      </c>
      <c r="G93" s="236">
        <v>1.089</v>
      </c>
      <c r="H93" s="286"/>
      <c r="I93" s="308"/>
      <c r="J93" s="337"/>
      <c r="K93" s="274"/>
      <c r="L93" s="289"/>
      <c r="M93" s="289"/>
      <c r="N93" s="289"/>
      <c r="O93" s="289"/>
      <c r="P93" s="289"/>
      <c r="Q93" s="289"/>
      <c r="R93" s="289"/>
      <c r="S93" s="289"/>
    </row>
    <row r="94" customHeight="1" spans="2:12">
      <c r="B94" s="253">
        <f>0.0083+0.1451*E82+0.1213*E86</f>
        <v>0.8184348</v>
      </c>
      <c r="D94" s="206"/>
      <c r="G94" s="206"/>
      <c r="I94" s="206"/>
      <c r="J94" s="206"/>
      <c r="K94" s="206"/>
      <c r="L94" s="206"/>
    </row>
    <row r="95" customHeight="1" spans="2:7">
      <c r="B95" s="253">
        <f>0.0889-0.3*E89+0.293*I76</f>
        <v>0.0097548</v>
      </c>
      <c r="D95" s="206"/>
      <c r="G95" s="206"/>
    </row>
    <row r="106" ht="36" customHeight="1" spans="1:3">
      <c r="A106" s="330" t="s">
        <v>296</v>
      </c>
      <c r="B106" s="330"/>
      <c r="C106" s="330"/>
    </row>
    <row r="107" customHeight="1" spans="1:16">
      <c r="A107" s="213"/>
      <c r="B107" s="213"/>
      <c r="C107" s="207"/>
      <c r="D107" s="206"/>
      <c r="F107" s="207"/>
      <c r="G107" s="206"/>
      <c r="H107" s="207"/>
      <c r="L107" s="289"/>
      <c r="O107" s="289"/>
      <c r="P107" s="289"/>
    </row>
    <row r="109" customHeight="1" spans="1:19">
      <c r="A109" s="230" t="s">
        <v>258</v>
      </c>
      <c r="B109" s="230" t="s">
        <v>106</v>
      </c>
      <c r="C109" s="230" t="s">
        <v>259</v>
      </c>
      <c r="D109" s="231" t="s">
        <v>260</v>
      </c>
      <c r="E109" s="262"/>
      <c r="F109" s="262"/>
      <c r="G109" s="263"/>
      <c r="H109" s="331" t="s">
        <v>105</v>
      </c>
      <c r="I109" s="332"/>
      <c r="J109" s="333"/>
      <c r="K109" s="230" t="s">
        <v>261</v>
      </c>
      <c r="L109" s="290"/>
      <c r="M109" s="289"/>
      <c r="N109" s="289"/>
      <c r="O109" s="289"/>
      <c r="P109" s="289"/>
      <c r="Q109" s="289"/>
      <c r="R109" s="289"/>
      <c r="S109" s="289"/>
    </row>
    <row r="110" customHeight="1" spans="1:19">
      <c r="A110" s="232"/>
      <c r="B110" s="232"/>
      <c r="C110" s="232"/>
      <c r="D110" s="233" t="s">
        <v>262</v>
      </c>
      <c r="E110" s="233" t="s">
        <v>263</v>
      </c>
      <c r="F110" s="264" t="s">
        <v>264</v>
      </c>
      <c r="G110" s="264" t="s">
        <v>265</v>
      </c>
      <c r="H110" s="264"/>
      <c r="I110" s="264" t="s">
        <v>266</v>
      </c>
      <c r="J110" s="264" t="s">
        <v>267</v>
      </c>
      <c r="K110" s="232"/>
      <c r="L110" s="290"/>
      <c r="M110" s="289"/>
      <c r="N110" s="289"/>
      <c r="O110" s="289"/>
      <c r="P110" s="289"/>
      <c r="Q110" s="289"/>
      <c r="R110" s="289"/>
      <c r="S110" s="289"/>
    </row>
    <row r="111" customHeight="1" spans="1:19">
      <c r="A111" s="251" t="s">
        <v>268</v>
      </c>
      <c r="B111" s="235" t="s">
        <v>269</v>
      </c>
      <c r="C111" s="235" t="s">
        <v>270</v>
      </c>
      <c r="D111" s="236">
        <v>1.928</v>
      </c>
      <c r="E111" s="236">
        <v>3.821</v>
      </c>
      <c r="F111" s="236">
        <v>5.714</v>
      </c>
      <c r="G111" s="265">
        <v>0.62</v>
      </c>
      <c r="H111" s="266"/>
      <c r="I111" s="293"/>
      <c r="J111" s="266"/>
      <c r="K111" s="274"/>
      <c r="L111" s="289"/>
      <c r="M111" s="289"/>
      <c r="N111" s="289"/>
      <c r="O111" s="289"/>
      <c r="P111" s="289"/>
      <c r="Q111" s="289"/>
      <c r="R111" s="289"/>
      <c r="S111" s="289"/>
    </row>
    <row r="112" customHeight="1" spans="1:19">
      <c r="A112" s="329"/>
      <c r="B112" s="237" t="s">
        <v>46</v>
      </c>
      <c r="C112" s="235" t="s">
        <v>271</v>
      </c>
      <c r="D112" s="238">
        <v>0.0315</v>
      </c>
      <c r="E112" s="267">
        <v>0.1762</v>
      </c>
      <c r="F112" s="238">
        <v>0.3203</v>
      </c>
      <c r="G112" s="265">
        <v>0.045</v>
      </c>
      <c r="H112" s="268"/>
      <c r="I112" s="334">
        <v>0.1036</v>
      </c>
      <c r="J112" s="268"/>
      <c r="K112" s="274"/>
      <c r="L112" s="289"/>
      <c r="M112" s="289"/>
      <c r="N112" s="289"/>
      <c r="O112" s="289"/>
      <c r="P112" s="289"/>
      <c r="Q112" s="289"/>
      <c r="R112" s="289"/>
      <c r="S112" s="289"/>
    </row>
    <row r="113" customHeight="1" spans="1:19">
      <c r="A113" s="329"/>
      <c r="B113" s="235" t="s">
        <v>115</v>
      </c>
      <c r="C113" s="235" t="s">
        <v>272</v>
      </c>
      <c r="D113" s="239">
        <v>0.78912</v>
      </c>
      <c r="E113" s="239">
        <v>0.8883</v>
      </c>
      <c r="F113" s="239">
        <v>0.98748</v>
      </c>
      <c r="G113" s="236">
        <v>0.03306</v>
      </c>
      <c r="H113" s="269"/>
      <c r="I113" s="293"/>
      <c r="J113" s="269"/>
      <c r="K113" s="335"/>
      <c r="L113" s="296">
        <f>0.4445-0.0569*E114-0.008*E115</f>
        <v>0.2060006</v>
      </c>
      <c r="M113" s="289" t="s">
        <v>293</v>
      </c>
      <c r="N113" s="289"/>
      <c r="O113" s="289"/>
      <c r="P113" s="289"/>
      <c r="Q113" s="289"/>
      <c r="R113" s="289"/>
      <c r="S113" s="289"/>
    </row>
    <row r="114" customHeight="1" spans="1:19">
      <c r="A114" s="329"/>
      <c r="B114" s="240" t="s">
        <v>73</v>
      </c>
      <c r="C114" s="235" t="s">
        <v>113</v>
      </c>
      <c r="D114" s="241">
        <v>2.796</v>
      </c>
      <c r="E114" s="270">
        <v>3.826</v>
      </c>
      <c r="F114" s="241">
        <v>5.91</v>
      </c>
      <c r="G114" s="241">
        <v>0.616</v>
      </c>
      <c r="H114" s="271"/>
      <c r="I114" s="293">
        <v>4.56</v>
      </c>
      <c r="J114" s="268"/>
      <c r="K114" s="274"/>
      <c r="L114" s="289"/>
      <c r="M114" s="289"/>
      <c r="N114" s="289"/>
      <c r="O114" s="289"/>
      <c r="P114" s="289"/>
      <c r="Q114" s="289"/>
      <c r="R114" s="289"/>
      <c r="S114" s="289"/>
    </row>
    <row r="115" customHeight="1" spans="1:19">
      <c r="A115" s="252"/>
      <c r="B115" s="242" t="s">
        <v>220</v>
      </c>
      <c r="C115" s="235" t="s">
        <v>113</v>
      </c>
      <c r="D115" s="241">
        <v>1</v>
      </c>
      <c r="E115" s="270">
        <v>2.6</v>
      </c>
      <c r="F115" s="241">
        <v>3</v>
      </c>
      <c r="G115" s="241">
        <v>0.481</v>
      </c>
      <c r="H115" s="272"/>
      <c r="I115" s="293">
        <v>3</v>
      </c>
      <c r="J115" s="268"/>
      <c r="K115" s="336"/>
      <c r="L115" s="289"/>
      <c r="M115" s="289"/>
      <c r="N115" s="289"/>
      <c r="O115" s="289"/>
      <c r="P115" s="289"/>
      <c r="Q115" s="289"/>
      <c r="R115" s="289"/>
      <c r="S115" s="289"/>
    </row>
    <row r="116" customHeight="1" spans="1:19">
      <c r="A116" s="251" t="s">
        <v>274</v>
      </c>
      <c r="B116" s="235" t="s">
        <v>275</v>
      </c>
      <c r="C116" s="235" t="s">
        <v>276</v>
      </c>
      <c r="D116" s="241">
        <v>2.912</v>
      </c>
      <c r="E116" s="241">
        <v>4.234</v>
      </c>
      <c r="F116" s="241">
        <v>5.556</v>
      </c>
      <c r="G116" s="268">
        <v>0.483</v>
      </c>
      <c r="H116" s="268"/>
      <c r="I116" s="293"/>
      <c r="J116" s="268"/>
      <c r="K116" s="274"/>
      <c r="L116" s="289"/>
      <c r="M116" s="289"/>
      <c r="N116" s="289"/>
      <c r="O116" s="289"/>
      <c r="P116" s="289"/>
      <c r="Q116" s="289"/>
      <c r="R116" s="289"/>
      <c r="S116" s="289"/>
    </row>
    <row r="117" customHeight="1" spans="1:19">
      <c r="A117" s="252"/>
      <c r="B117" s="235" t="s">
        <v>213</v>
      </c>
      <c r="C117" s="235" t="s">
        <v>277</v>
      </c>
      <c r="D117" s="241">
        <v>0.0499</v>
      </c>
      <c r="E117" s="241">
        <v>0.204</v>
      </c>
      <c r="F117" s="241">
        <v>0.0357</v>
      </c>
      <c r="G117" s="268">
        <v>0.048</v>
      </c>
      <c r="H117" s="273"/>
      <c r="I117" s="293"/>
      <c r="J117" s="273"/>
      <c r="K117" s="274"/>
      <c r="L117" s="289"/>
      <c r="M117" s="289"/>
      <c r="N117" s="289"/>
      <c r="O117" s="289"/>
      <c r="P117" s="289"/>
      <c r="Q117" s="289"/>
      <c r="R117" s="289"/>
      <c r="S117" s="289"/>
    </row>
    <row r="118" customHeight="1" spans="1:19">
      <c r="A118" s="246" t="s">
        <v>278</v>
      </c>
      <c r="B118" s="244" t="s">
        <v>42</v>
      </c>
      <c r="C118" s="245" t="s">
        <v>279</v>
      </c>
      <c r="D118" s="241">
        <v>1.021</v>
      </c>
      <c r="E118" s="270">
        <v>2.012</v>
      </c>
      <c r="F118" s="241">
        <v>2.969</v>
      </c>
      <c r="G118" s="241">
        <v>0.334</v>
      </c>
      <c r="H118" s="274"/>
      <c r="I118" s="293"/>
      <c r="J118" s="274"/>
      <c r="K118" s="274"/>
      <c r="L118" s="300">
        <f>0.046+3.73*E48+0.36*E49</f>
        <v>2.169305</v>
      </c>
      <c r="M118" s="289" t="s">
        <v>280</v>
      </c>
      <c r="N118" s="289"/>
      <c r="O118" s="289"/>
      <c r="P118" s="289"/>
      <c r="Q118" s="289"/>
      <c r="R118" s="289"/>
      <c r="S118" s="289"/>
    </row>
    <row r="119" customHeight="1" spans="1:19">
      <c r="A119" s="247"/>
      <c r="B119" s="235" t="s">
        <v>214</v>
      </c>
      <c r="C119" s="235" t="s">
        <v>281</v>
      </c>
      <c r="D119" s="241">
        <v>0.2245</v>
      </c>
      <c r="E119" s="241">
        <v>0.375</v>
      </c>
      <c r="F119" s="241">
        <v>0.5245</v>
      </c>
      <c r="G119" s="275">
        <v>0.05</v>
      </c>
      <c r="H119" s="274"/>
      <c r="I119" s="293"/>
      <c r="J119" s="274"/>
      <c r="K119" s="274"/>
      <c r="L119" s="289"/>
      <c r="M119" s="289"/>
      <c r="N119" s="289"/>
      <c r="O119" s="289"/>
      <c r="P119" s="289"/>
      <c r="Q119" s="289"/>
      <c r="R119" s="289"/>
      <c r="S119" s="289"/>
    </row>
    <row r="120" customHeight="1" spans="1:19">
      <c r="A120" s="247"/>
      <c r="B120" s="240" t="s">
        <v>123</v>
      </c>
      <c r="C120" s="235" t="s">
        <v>282</v>
      </c>
      <c r="D120" s="239">
        <v>0.042</v>
      </c>
      <c r="E120" s="276">
        <v>0.2245</v>
      </c>
      <c r="F120" s="239">
        <v>0.4268</v>
      </c>
      <c r="G120" s="241">
        <v>0.058</v>
      </c>
      <c r="H120" s="277"/>
      <c r="I120" s="293"/>
      <c r="J120" s="277"/>
      <c r="K120" s="335"/>
      <c r="L120" s="289"/>
      <c r="M120" s="289"/>
      <c r="N120" s="289"/>
      <c r="O120" s="289"/>
      <c r="P120" s="289"/>
      <c r="Q120" s="289"/>
      <c r="R120" s="289"/>
      <c r="S120" s="289"/>
    </row>
    <row r="121" customHeight="1" spans="1:19">
      <c r="A121" s="250"/>
      <c r="B121" s="240" t="s">
        <v>71</v>
      </c>
      <c r="C121" s="235" t="s">
        <v>113</v>
      </c>
      <c r="D121" s="241">
        <v>2.47</v>
      </c>
      <c r="E121" s="270">
        <v>3.572</v>
      </c>
      <c r="F121" s="241">
        <v>4.647</v>
      </c>
      <c r="G121" s="241">
        <v>0.438</v>
      </c>
      <c r="H121" s="278"/>
      <c r="I121" s="293"/>
      <c r="J121" s="241"/>
      <c r="K121" s="241"/>
      <c r="L121" s="289"/>
      <c r="M121" s="289"/>
      <c r="N121" s="289"/>
      <c r="O121" s="289"/>
      <c r="P121" s="289"/>
      <c r="Q121" s="289"/>
      <c r="R121" s="289"/>
      <c r="S121" s="289"/>
    </row>
    <row r="122" customHeight="1" spans="1:19">
      <c r="A122" s="246" t="s">
        <v>88</v>
      </c>
      <c r="B122" s="244" t="s">
        <v>43</v>
      </c>
      <c r="C122" s="235" t="s">
        <v>283</v>
      </c>
      <c r="D122" s="241">
        <v>3.149</v>
      </c>
      <c r="E122" s="270">
        <v>4.272</v>
      </c>
      <c r="F122" s="241">
        <v>5.355</v>
      </c>
      <c r="G122" s="241">
        <v>0.635</v>
      </c>
      <c r="H122" s="274"/>
      <c r="I122" s="293"/>
      <c r="J122" s="274"/>
      <c r="K122" s="274"/>
      <c r="L122" s="300">
        <f>0.199+11.32*E51+0.085*E52</f>
        <v>4.674732</v>
      </c>
      <c r="M122" s="289" t="s">
        <v>294</v>
      </c>
      <c r="N122" s="289"/>
      <c r="O122" s="289"/>
      <c r="P122" s="289"/>
      <c r="Q122" s="289"/>
      <c r="R122" s="289"/>
      <c r="S122" s="289"/>
    </row>
    <row r="123" customHeight="1" spans="1:19">
      <c r="A123" s="247"/>
      <c r="B123" s="240" t="s">
        <v>130</v>
      </c>
      <c r="C123" s="235" t="s">
        <v>285</v>
      </c>
      <c r="D123" s="248">
        <v>0.2108</v>
      </c>
      <c r="E123" s="279">
        <v>0.3676</v>
      </c>
      <c r="F123" s="248">
        <v>0.5167</v>
      </c>
      <c r="G123" s="280">
        <v>0.04</v>
      </c>
      <c r="H123" s="281"/>
      <c r="I123" s="293"/>
      <c r="J123" s="281"/>
      <c r="K123" s="335"/>
      <c r="L123" s="289"/>
      <c r="M123" s="289"/>
      <c r="N123" s="289"/>
      <c r="O123" s="289"/>
      <c r="P123" s="289"/>
      <c r="Q123" s="289"/>
      <c r="R123" s="289"/>
      <c r="S123" s="289"/>
    </row>
    <row r="124" customHeight="1" spans="1:19">
      <c r="A124" s="247"/>
      <c r="B124" s="240" t="s">
        <v>72</v>
      </c>
      <c r="C124" s="235" t="s">
        <v>113</v>
      </c>
      <c r="D124" s="241">
        <v>2.829</v>
      </c>
      <c r="E124" s="270">
        <v>3.7</v>
      </c>
      <c r="F124" s="241">
        <v>5.299</v>
      </c>
      <c r="G124" s="241">
        <v>0.469</v>
      </c>
      <c r="H124" s="282"/>
      <c r="I124" s="293"/>
      <c r="J124" s="282"/>
      <c r="K124" s="335"/>
      <c r="L124" s="289"/>
      <c r="M124" s="289"/>
      <c r="N124" s="289"/>
      <c r="O124" s="289"/>
      <c r="P124" s="289"/>
      <c r="Q124" s="289"/>
      <c r="R124" s="289"/>
      <c r="S124" s="289"/>
    </row>
    <row r="125" customHeight="1" spans="1:19">
      <c r="A125" s="247"/>
      <c r="B125" s="244" t="s">
        <v>45</v>
      </c>
      <c r="C125" s="235" t="s">
        <v>286</v>
      </c>
      <c r="D125" s="249">
        <v>0.263</v>
      </c>
      <c r="E125" s="283">
        <v>0.365</v>
      </c>
      <c r="F125" s="249">
        <v>0.516</v>
      </c>
      <c r="G125" s="249">
        <v>0.056</v>
      </c>
      <c r="H125" s="284"/>
      <c r="I125" s="293"/>
      <c r="J125" s="284"/>
      <c r="K125" s="274"/>
      <c r="L125" s="300">
        <f>-0.454+0.833*I126+0.0485*E127</f>
        <v>0.4290649</v>
      </c>
      <c r="M125" s="289" t="s">
        <v>295</v>
      </c>
      <c r="N125" s="289"/>
      <c r="O125" s="289"/>
      <c r="P125" s="289"/>
      <c r="Q125" s="289"/>
      <c r="R125" s="289"/>
      <c r="S125" s="289"/>
    </row>
    <row r="126" customHeight="1" spans="1:19">
      <c r="A126" s="247"/>
      <c r="B126" s="240" t="s">
        <v>128</v>
      </c>
      <c r="C126" s="235" t="s">
        <v>288</v>
      </c>
      <c r="D126" s="239">
        <v>0.8247</v>
      </c>
      <c r="E126" s="276">
        <v>0.9469</v>
      </c>
      <c r="F126" s="239">
        <v>1</v>
      </c>
      <c r="G126" s="241">
        <v>0.033</v>
      </c>
      <c r="H126" s="277"/>
      <c r="I126" s="334">
        <v>0.9553</v>
      </c>
      <c r="J126" s="277"/>
      <c r="K126" s="335"/>
      <c r="L126" s="289"/>
      <c r="M126" s="289"/>
      <c r="N126" s="289"/>
      <c r="O126" s="289"/>
      <c r="P126" s="289"/>
      <c r="Q126" s="289"/>
      <c r="R126" s="289"/>
      <c r="S126" s="289"/>
    </row>
    <row r="127" customHeight="1" spans="1:19">
      <c r="A127" s="250"/>
      <c r="B127" s="242" t="s">
        <v>70</v>
      </c>
      <c r="C127" s="235" t="s">
        <v>113</v>
      </c>
      <c r="D127" s="241">
        <v>1</v>
      </c>
      <c r="E127" s="270">
        <v>1.8</v>
      </c>
      <c r="F127" s="241">
        <v>2</v>
      </c>
      <c r="G127" s="241">
        <v>0.41</v>
      </c>
      <c r="H127" s="285"/>
      <c r="I127" s="293"/>
      <c r="J127" s="337"/>
      <c r="K127" s="274"/>
      <c r="L127" s="289"/>
      <c r="M127" s="289"/>
      <c r="N127" s="289"/>
      <c r="O127" s="289"/>
      <c r="P127" s="289"/>
      <c r="Q127" s="289"/>
      <c r="R127" s="289"/>
      <c r="S127" s="289"/>
    </row>
    <row r="128" customHeight="1" spans="1:19">
      <c r="A128" s="251" t="s">
        <v>289</v>
      </c>
      <c r="B128" s="235" t="s">
        <v>40</v>
      </c>
      <c r="C128" s="235" t="s">
        <v>290</v>
      </c>
      <c r="D128" s="239">
        <v>0.63</v>
      </c>
      <c r="E128" s="239">
        <v>2.903</v>
      </c>
      <c r="F128" s="239">
        <v>5.18</v>
      </c>
      <c r="G128" s="236">
        <v>0.675298025938607</v>
      </c>
      <c r="H128" s="277"/>
      <c r="I128" s="301"/>
      <c r="J128" s="277"/>
      <c r="K128" s="335"/>
      <c r="L128" s="289"/>
      <c r="M128" s="289"/>
      <c r="N128" s="289"/>
      <c r="O128" s="289"/>
      <c r="P128" s="289"/>
      <c r="Q128" s="289"/>
      <c r="R128" s="289"/>
      <c r="S128" s="289"/>
    </row>
    <row r="129" customHeight="1" spans="1:19">
      <c r="A129" s="252"/>
      <c r="B129" s="235" t="s">
        <v>44</v>
      </c>
      <c r="C129" s="235" t="s">
        <v>291</v>
      </c>
      <c r="D129" s="236">
        <v>2</v>
      </c>
      <c r="E129" s="236">
        <v>3.65</v>
      </c>
      <c r="F129" s="236">
        <v>5</v>
      </c>
      <c r="G129" s="236">
        <v>1.089</v>
      </c>
      <c r="H129" s="286"/>
      <c r="I129" s="308"/>
      <c r="J129" s="337"/>
      <c r="K129" s="274"/>
      <c r="L129" s="289"/>
      <c r="M129" s="289"/>
      <c r="N129" s="289"/>
      <c r="O129" s="289"/>
      <c r="P129" s="289"/>
      <c r="Q129" s="289"/>
      <c r="R129" s="289"/>
      <c r="S129" s="289"/>
    </row>
    <row r="130" customHeight="1" spans="2:12">
      <c r="B130" s="253">
        <f>0.0083+0.1451*E46+0.1213*E50</f>
        <v>0.8184348</v>
      </c>
      <c r="D130" s="206"/>
      <c r="G130" s="206"/>
      <c r="I130" s="206"/>
      <c r="J130" s="206"/>
      <c r="K130" s="206"/>
      <c r="L130" s="206"/>
    </row>
    <row r="131" customHeight="1" spans="2:7">
      <c r="B131" s="253">
        <f>0.0889-0.3*E53+0.293*E40</f>
        <v>0.0310266</v>
      </c>
      <c r="D131" s="206"/>
      <c r="G131" s="206"/>
    </row>
    <row r="143" ht="33" customHeight="1" spans="1:3">
      <c r="A143" s="330" t="s">
        <v>297</v>
      </c>
      <c r="B143" s="330"/>
      <c r="C143" s="330"/>
    </row>
    <row r="144" customHeight="1" spans="1:16">
      <c r="A144" s="213"/>
      <c r="B144" s="213"/>
      <c r="C144" s="207"/>
      <c r="D144" s="206"/>
      <c r="F144" s="207"/>
      <c r="G144" s="206"/>
      <c r="H144" s="207"/>
      <c r="L144" s="289"/>
      <c r="O144" s="289"/>
      <c r="P144" s="289"/>
    </row>
    <row r="146" customHeight="1" spans="1:19">
      <c r="A146" s="230" t="s">
        <v>258</v>
      </c>
      <c r="B146" s="230" t="s">
        <v>106</v>
      </c>
      <c r="C146" s="230" t="s">
        <v>259</v>
      </c>
      <c r="D146" s="231" t="s">
        <v>260</v>
      </c>
      <c r="E146" s="262"/>
      <c r="F146" s="262"/>
      <c r="G146" s="263"/>
      <c r="H146" s="331" t="s">
        <v>105</v>
      </c>
      <c r="I146" s="332"/>
      <c r="J146" s="333"/>
      <c r="K146" s="230" t="s">
        <v>261</v>
      </c>
      <c r="L146" s="290"/>
      <c r="M146" s="289"/>
      <c r="N146" s="289"/>
      <c r="O146" s="289"/>
      <c r="P146" s="289"/>
      <c r="Q146" s="289"/>
      <c r="R146" s="289"/>
      <c r="S146" s="289"/>
    </row>
    <row r="147" customHeight="1" spans="1:19">
      <c r="A147" s="232"/>
      <c r="B147" s="232"/>
      <c r="C147" s="232"/>
      <c r="D147" s="233" t="s">
        <v>262</v>
      </c>
      <c r="E147" s="233" t="s">
        <v>263</v>
      </c>
      <c r="F147" s="264" t="s">
        <v>264</v>
      </c>
      <c r="G147" s="264" t="s">
        <v>265</v>
      </c>
      <c r="H147" s="264"/>
      <c r="I147" s="264" t="s">
        <v>266</v>
      </c>
      <c r="J147" s="264" t="s">
        <v>267</v>
      </c>
      <c r="K147" s="232"/>
      <c r="L147" s="290"/>
      <c r="M147" s="289"/>
      <c r="N147" s="289"/>
      <c r="O147" s="289"/>
      <c r="P147" s="289"/>
      <c r="Q147" s="289"/>
      <c r="R147" s="289"/>
      <c r="S147" s="289"/>
    </row>
    <row r="148" customHeight="1" spans="1:23">
      <c r="A148" s="251" t="s">
        <v>268</v>
      </c>
      <c r="B148" s="235" t="s">
        <v>269</v>
      </c>
      <c r="C148" s="235" t="s">
        <v>270</v>
      </c>
      <c r="D148" s="236">
        <v>1.928</v>
      </c>
      <c r="E148" s="236">
        <v>3.821</v>
      </c>
      <c r="F148" s="236">
        <v>5.714</v>
      </c>
      <c r="G148" s="265">
        <v>0.62</v>
      </c>
      <c r="H148" s="266"/>
      <c r="I148" s="293"/>
      <c r="J148" s="266"/>
      <c r="K148" s="274"/>
      <c r="L148" s="289"/>
      <c r="M148" s="289"/>
      <c r="N148" s="289"/>
      <c r="O148" s="289"/>
      <c r="P148" s="289"/>
      <c r="Q148" s="289"/>
      <c r="R148" s="289"/>
      <c r="S148" s="289"/>
      <c r="W148" s="239"/>
    </row>
    <row r="149" customHeight="1" spans="1:19">
      <c r="A149" s="329"/>
      <c r="B149" s="237" t="s">
        <v>46</v>
      </c>
      <c r="C149" s="235" t="s">
        <v>271</v>
      </c>
      <c r="D149" s="238">
        <v>0.0315</v>
      </c>
      <c r="E149" s="267">
        <v>0.1762</v>
      </c>
      <c r="F149" s="238">
        <v>0.3203</v>
      </c>
      <c r="G149" s="265">
        <v>0.045</v>
      </c>
      <c r="H149" s="268"/>
      <c r="I149" s="334">
        <v>0.1036</v>
      </c>
      <c r="J149" s="268"/>
      <c r="K149" s="274"/>
      <c r="L149" s="289"/>
      <c r="M149" s="289"/>
      <c r="N149" s="289"/>
      <c r="O149" s="289"/>
      <c r="P149" s="289"/>
      <c r="Q149" s="289"/>
      <c r="R149" s="289"/>
      <c r="S149" s="289"/>
    </row>
    <row r="150" customHeight="1" spans="1:19">
      <c r="A150" s="329"/>
      <c r="B150" s="235" t="s">
        <v>115</v>
      </c>
      <c r="C150" s="235" t="s">
        <v>272</v>
      </c>
      <c r="D150" s="239">
        <v>0.78912</v>
      </c>
      <c r="E150" s="239">
        <v>0.8883</v>
      </c>
      <c r="F150" s="239">
        <v>0.98748</v>
      </c>
      <c r="G150" s="236">
        <v>0.03306</v>
      </c>
      <c r="H150" s="269"/>
      <c r="I150" s="293"/>
      <c r="J150" s="269"/>
      <c r="K150" s="335"/>
      <c r="L150" s="296">
        <f>0.4445-0.0569*E151-0.008*E152</f>
        <v>0.2060006</v>
      </c>
      <c r="M150" s="289" t="s">
        <v>293</v>
      </c>
      <c r="N150" s="289"/>
      <c r="O150" s="289"/>
      <c r="P150" s="289"/>
      <c r="Q150" s="289"/>
      <c r="R150" s="289"/>
      <c r="S150" s="289"/>
    </row>
    <row r="151" customHeight="1" spans="1:19">
      <c r="A151" s="329"/>
      <c r="B151" s="240" t="s">
        <v>73</v>
      </c>
      <c r="C151" s="235" t="s">
        <v>113</v>
      </c>
      <c r="D151" s="241">
        <v>2.796</v>
      </c>
      <c r="E151" s="270">
        <v>3.826</v>
      </c>
      <c r="F151" s="241">
        <v>5.91</v>
      </c>
      <c r="G151" s="241">
        <v>0.616</v>
      </c>
      <c r="H151" s="271"/>
      <c r="I151" s="293">
        <v>4.56</v>
      </c>
      <c r="J151" s="268"/>
      <c r="K151" s="274"/>
      <c r="L151" s="289"/>
      <c r="M151" s="289"/>
      <c r="N151" s="289"/>
      <c r="O151" s="289"/>
      <c r="P151" s="289"/>
      <c r="Q151" s="289"/>
      <c r="R151" s="289"/>
      <c r="S151" s="289"/>
    </row>
    <row r="152" customHeight="1" spans="1:19">
      <c r="A152" s="252"/>
      <c r="B152" s="242" t="s">
        <v>220</v>
      </c>
      <c r="C152" s="235" t="s">
        <v>113</v>
      </c>
      <c r="D152" s="241">
        <v>1</v>
      </c>
      <c r="E152" s="270">
        <v>2.6</v>
      </c>
      <c r="F152" s="241">
        <v>3</v>
      </c>
      <c r="G152" s="241">
        <v>0.481</v>
      </c>
      <c r="H152" s="272"/>
      <c r="I152" s="293">
        <v>3</v>
      </c>
      <c r="J152" s="268"/>
      <c r="K152" s="336"/>
      <c r="L152" s="289"/>
      <c r="M152" s="289"/>
      <c r="N152" s="289"/>
      <c r="O152" s="289"/>
      <c r="P152" s="289"/>
      <c r="Q152" s="289"/>
      <c r="R152" s="289"/>
      <c r="S152" s="289"/>
    </row>
    <row r="153" customHeight="1" spans="1:19">
      <c r="A153" s="251" t="s">
        <v>274</v>
      </c>
      <c r="B153" s="235" t="s">
        <v>275</v>
      </c>
      <c r="C153" s="235" t="s">
        <v>276</v>
      </c>
      <c r="D153" s="241">
        <v>2.912</v>
      </c>
      <c r="E153" s="241">
        <v>4.234</v>
      </c>
      <c r="F153" s="241">
        <v>5.556</v>
      </c>
      <c r="G153" s="268">
        <v>0.483</v>
      </c>
      <c r="H153" s="268"/>
      <c r="I153" s="293"/>
      <c r="J153" s="268"/>
      <c r="K153" s="274"/>
      <c r="L153" s="289"/>
      <c r="M153" s="289"/>
      <c r="N153" s="289"/>
      <c r="O153" s="289"/>
      <c r="P153" s="289"/>
      <c r="Q153" s="289"/>
      <c r="R153" s="289"/>
      <c r="S153" s="289"/>
    </row>
    <row r="154" customHeight="1" spans="1:19">
      <c r="A154" s="252"/>
      <c r="B154" s="235" t="s">
        <v>213</v>
      </c>
      <c r="C154" s="235" t="s">
        <v>277</v>
      </c>
      <c r="D154" s="241">
        <v>0.0499</v>
      </c>
      <c r="E154" s="241">
        <v>0.204</v>
      </c>
      <c r="F154" s="241">
        <v>0.0357</v>
      </c>
      <c r="G154" s="268">
        <v>0.048</v>
      </c>
      <c r="H154" s="273"/>
      <c r="I154" s="293"/>
      <c r="J154" s="273"/>
      <c r="K154" s="274"/>
      <c r="L154" s="289"/>
      <c r="M154" s="289"/>
      <c r="N154" s="289"/>
      <c r="O154" s="289"/>
      <c r="P154" s="289"/>
      <c r="Q154" s="289"/>
      <c r="R154" s="289"/>
      <c r="S154" s="289"/>
    </row>
    <row r="155" customHeight="1" spans="1:19">
      <c r="A155" s="246" t="s">
        <v>278</v>
      </c>
      <c r="B155" s="244" t="s">
        <v>42</v>
      </c>
      <c r="C155" s="245" t="s">
        <v>279</v>
      </c>
      <c r="D155" s="241">
        <v>1.021</v>
      </c>
      <c r="E155" s="270">
        <v>2.012</v>
      </c>
      <c r="F155" s="241">
        <v>2.969</v>
      </c>
      <c r="G155" s="241">
        <v>0.334</v>
      </c>
      <c r="H155" s="274"/>
      <c r="I155" s="334">
        <v>2.123</v>
      </c>
      <c r="J155" s="274"/>
      <c r="K155" s="274"/>
      <c r="L155" s="300">
        <f>0.046+3.73*E157+0.36*E158</f>
        <v>2.169305</v>
      </c>
      <c r="M155" s="289" t="s">
        <v>280</v>
      </c>
      <c r="N155" s="289"/>
      <c r="O155" s="289"/>
      <c r="P155" s="289"/>
      <c r="Q155" s="289"/>
      <c r="R155" s="289"/>
      <c r="S155" s="289"/>
    </row>
    <row r="156" customHeight="1" spans="1:19">
      <c r="A156" s="247"/>
      <c r="B156" s="235" t="s">
        <v>214</v>
      </c>
      <c r="C156" s="235" t="s">
        <v>281</v>
      </c>
      <c r="D156" s="241">
        <v>0.2245</v>
      </c>
      <c r="E156" s="241">
        <v>0.375</v>
      </c>
      <c r="F156" s="241">
        <v>0.5245</v>
      </c>
      <c r="G156" s="275">
        <v>0.05</v>
      </c>
      <c r="H156" s="274"/>
      <c r="I156" s="293"/>
      <c r="J156" s="274"/>
      <c r="K156" s="274"/>
      <c r="L156" s="289"/>
      <c r="M156" s="289"/>
      <c r="N156" s="289"/>
      <c r="O156" s="289"/>
      <c r="P156" s="289"/>
      <c r="Q156" s="289"/>
      <c r="R156" s="289"/>
      <c r="S156" s="289"/>
    </row>
    <row r="157" customHeight="1" spans="1:19">
      <c r="A157" s="247"/>
      <c r="B157" s="240" t="s">
        <v>123</v>
      </c>
      <c r="C157" s="235" t="s">
        <v>282</v>
      </c>
      <c r="D157" s="239">
        <v>0.042</v>
      </c>
      <c r="E157" s="276">
        <v>0.2245</v>
      </c>
      <c r="F157" s="239">
        <v>0.4268</v>
      </c>
      <c r="G157" s="241">
        <v>0.058</v>
      </c>
      <c r="H157" s="277"/>
      <c r="I157" s="338">
        <v>0.3012</v>
      </c>
      <c r="J157" s="277"/>
      <c r="K157" s="335"/>
      <c r="L157" s="289"/>
      <c r="M157" s="289"/>
      <c r="N157" s="289"/>
      <c r="O157" s="289"/>
      <c r="P157" s="289"/>
      <c r="Q157" s="289"/>
      <c r="R157" s="289"/>
      <c r="S157" s="289"/>
    </row>
    <row r="158" customHeight="1" spans="1:19">
      <c r="A158" s="250"/>
      <c r="B158" s="240" t="s">
        <v>71</v>
      </c>
      <c r="C158" s="235" t="s">
        <v>113</v>
      </c>
      <c r="D158" s="241">
        <v>2.47</v>
      </c>
      <c r="E158" s="270">
        <v>3.572</v>
      </c>
      <c r="F158" s="241">
        <v>4.647</v>
      </c>
      <c r="G158" s="241">
        <v>0.438</v>
      </c>
      <c r="H158" s="278"/>
      <c r="I158" s="334">
        <v>4.21</v>
      </c>
      <c r="J158" s="241"/>
      <c r="K158" s="241"/>
      <c r="L158" s="289"/>
      <c r="M158" s="289"/>
      <c r="N158" s="289"/>
      <c r="O158" s="289"/>
      <c r="P158" s="289"/>
      <c r="Q158" s="289"/>
      <c r="R158" s="289"/>
      <c r="S158" s="289"/>
    </row>
    <row r="159" customHeight="1" spans="1:19">
      <c r="A159" s="246" t="s">
        <v>88</v>
      </c>
      <c r="B159" s="244" t="s">
        <v>43</v>
      </c>
      <c r="C159" s="235" t="s">
        <v>283</v>
      </c>
      <c r="D159" s="241">
        <v>3.149</v>
      </c>
      <c r="E159" s="270">
        <v>4.272</v>
      </c>
      <c r="F159" s="241">
        <v>5.355</v>
      </c>
      <c r="G159" s="241">
        <v>0.635</v>
      </c>
      <c r="H159" s="274"/>
      <c r="I159" s="293"/>
      <c r="J159" s="274"/>
      <c r="K159" s="274"/>
      <c r="L159" s="300">
        <f>0.199+11.32*E51+0.085*E52</f>
        <v>4.674732</v>
      </c>
      <c r="M159" s="289" t="s">
        <v>294</v>
      </c>
      <c r="N159" s="289"/>
      <c r="O159" s="289"/>
      <c r="P159" s="289"/>
      <c r="Q159" s="289"/>
      <c r="R159" s="289"/>
      <c r="S159" s="289"/>
    </row>
    <row r="160" customHeight="1" spans="1:19">
      <c r="A160" s="247"/>
      <c r="B160" s="240" t="s">
        <v>130</v>
      </c>
      <c r="C160" s="235" t="s">
        <v>285</v>
      </c>
      <c r="D160" s="248">
        <v>0.2108</v>
      </c>
      <c r="E160" s="279">
        <v>0.3676</v>
      </c>
      <c r="F160" s="248">
        <v>0.5167</v>
      </c>
      <c r="G160" s="280">
        <v>0.04</v>
      </c>
      <c r="H160" s="281"/>
      <c r="I160" s="293"/>
      <c r="J160" s="281"/>
      <c r="K160" s="335"/>
      <c r="L160" s="289"/>
      <c r="M160" s="289"/>
      <c r="N160" s="289"/>
      <c r="O160" s="289"/>
      <c r="P160" s="289"/>
      <c r="Q160" s="289"/>
      <c r="R160" s="289"/>
      <c r="S160" s="289"/>
    </row>
    <row r="161" customHeight="1" spans="1:19">
      <c r="A161" s="247"/>
      <c r="B161" s="240" t="s">
        <v>72</v>
      </c>
      <c r="C161" s="235" t="s">
        <v>113</v>
      </c>
      <c r="D161" s="241">
        <v>2.829</v>
      </c>
      <c r="E161" s="270">
        <v>3.7</v>
      </c>
      <c r="F161" s="241">
        <v>5.299</v>
      </c>
      <c r="G161" s="241">
        <v>0.469</v>
      </c>
      <c r="H161" s="282"/>
      <c r="I161" s="293"/>
      <c r="J161" s="282"/>
      <c r="K161" s="335"/>
      <c r="L161" s="289"/>
      <c r="M161" s="289"/>
      <c r="N161" s="289"/>
      <c r="O161" s="289"/>
      <c r="P161" s="289"/>
      <c r="Q161" s="289"/>
      <c r="R161" s="289"/>
      <c r="S161" s="289"/>
    </row>
    <row r="162" customHeight="1" spans="1:19">
      <c r="A162" s="247"/>
      <c r="B162" s="244" t="s">
        <v>45</v>
      </c>
      <c r="C162" s="235" t="s">
        <v>286</v>
      </c>
      <c r="D162" s="249">
        <v>0.263</v>
      </c>
      <c r="E162" s="283">
        <v>0.365</v>
      </c>
      <c r="F162" s="249">
        <v>0.516</v>
      </c>
      <c r="G162" s="249">
        <v>0.056</v>
      </c>
      <c r="H162" s="284"/>
      <c r="I162" s="293"/>
      <c r="J162" s="284"/>
      <c r="K162" s="274"/>
      <c r="L162" s="300">
        <f>-0.454+0.833*I126+0.0485*E55</f>
        <v>0.4290649</v>
      </c>
      <c r="M162" s="289" t="s">
        <v>295</v>
      </c>
      <c r="N162" s="289"/>
      <c r="O162" s="289"/>
      <c r="P162" s="289"/>
      <c r="Q162" s="289"/>
      <c r="R162" s="289"/>
      <c r="S162" s="289"/>
    </row>
    <row r="163" customHeight="1" spans="1:19">
      <c r="A163" s="247"/>
      <c r="B163" s="240" t="s">
        <v>128</v>
      </c>
      <c r="C163" s="235" t="s">
        <v>288</v>
      </c>
      <c r="D163" s="239">
        <v>0.8247</v>
      </c>
      <c r="E163" s="276">
        <v>0.9469</v>
      </c>
      <c r="F163" s="239">
        <v>1</v>
      </c>
      <c r="G163" s="241">
        <v>0.033</v>
      </c>
      <c r="H163" s="277"/>
      <c r="I163" s="334">
        <v>0.9553</v>
      </c>
      <c r="J163" s="277"/>
      <c r="K163" s="335"/>
      <c r="L163" s="289"/>
      <c r="M163" s="289"/>
      <c r="N163" s="289"/>
      <c r="O163" s="289"/>
      <c r="P163" s="289"/>
      <c r="Q163" s="289"/>
      <c r="R163" s="289"/>
      <c r="S163" s="289"/>
    </row>
    <row r="164" customHeight="1" spans="1:19">
      <c r="A164" s="250"/>
      <c r="B164" s="242" t="s">
        <v>70</v>
      </c>
      <c r="C164" s="235" t="s">
        <v>113</v>
      </c>
      <c r="D164" s="241">
        <v>1</v>
      </c>
      <c r="E164" s="270">
        <v>1.8</v>
      </c>
      <c r="F164" s="241">
        <v>2</v>
      </c>
      <c r="G164" s="241">
        <v>0.41</v>
      </c>
      <c r="H164" s="285"/>
      <c r="I164" s="293"/>
      <c r="J164" s="337"/>
      <c r="K164" s="274"/>
      <c r="L164" s="289"/>
      <c r="M164" s="289"/>
      <c r="N164" s="289"/>
      <c r="O164" s="289"/>
      <c r="P164" s="289"/>
      <c r="Q164" s="289"/>
      <c r="R164" s="289"/>
      <c r="S164" s="289"/>
    </row>
    <row r="165" customHeight="1" spans="1:19">
      <c r="A165" s="251" t="s">
        <v>289</v>
      </c>
      <c r="B165" s="235" t="s">
        <v>40</v>
      </c>
      <c r="C165" s="235" t="s">
        <v>290</v>
      </c>
      <c r="D165" s="239">
        <v>0.63</v>
      </c>
      <c r="E165" s="239">
        <v>2.903</v>
      </c>
      <c r="F165" s="239">
        <v>5.18</v>
      </c>
      <c r="G165" s="236">
        <v>0.675298025938607</v>
      </c>
      <c r="H165" s="277"/>
      <c r="I165" s="301"/>
      <c r="J165" s="277"/>
      <c r="K165" s="335"/>
      <c r="L165" s="289"/>
      <c r="M165" s="289"/>
      <c r="N165" s="289"/>
      <c r="O165" s="289"/>
      <c r="P165" s="289"/>
      <c r="Q165" s="289"/>
      <c r="R165" s="289"/>
      <c r="S165" s="289"/>
    </row>
    <row r="166" customHeight="1" spans="1:19">
      <c r="A166" s="252"/>
      <c r="B166" s="235" t="s">
        <v>44</v>
      </c>
      <c r="C166" s="235" t="s">
        <v>291</v>
      </c>
      <c r="D166" s="236">
        <v>2</v>
      </c>
      <c r="E166" s="236">
        <v>3.65</v>
      </c>
      <c r="F166" s="236">
        <v>5</v>
      </c>
      <c r="G166" s="236">
        <v>1.089</v>
      </c>
      <c r="H166" s="286"/>
      <c r="I166" s="308"/>
      <c r="J166" s="337"/>
      <c r="K166" s="274"/>
      <c r="L166" s="289"/>
      <c r="M166" s="289"/>
      <c r="N166" s="289"/>
      <c r="O166" s="289"/>
      <c r="P166" s="289"/>
      <c r="Q166" s="289"/>
      <c r="R166" s="289"/>
      <c r="S166" s="289"/>
    </row>
    <row r="167" customHeight="1" spans="2:12">
      <c r="B167" s="253">
        <f>0.0083+0.1451*I155+0.1213*E50</f>
        <v>0.8345409</v>
      </c>
      <c r="D167" s="206"/>
      <c r="G167" s="206"/>
      <c r="I167" s="206"/>
      <c r="J167" s="206"/>
      <c r="K167" s="206"/>
      <c r="L167" s="206"/>
    </row>
    <row r="168" customHeight="1" spans="2:7">
      <c r="B168" s="253">
        <f>0.0889-0.3*E53+0.293*E40</f>
        <v>0.0310266</v>
      </c>
      <c r="D168" s="206"/>
      <c r="G168" s="206"/>
    </row>
    <row r="179" ht="33" customHeight="1" spans="1:3">
      <c r="A179" s="330" t="s">
        <v>298</v>
      </c>
      <c r="B179" s="330"/>
      <c r="C179" s="330"/>
    </row>
    <row r="180" customHeight="1" spans="1:16">
      <c r="A180" s="213"/>
      <c r="B180" s="213"/>
      <c r="C180" s="207"/>
      <c r="D180" s="206"/>
      <c r="F180" s="207"/>
      <c r="G180" s="206"/>
      <c r="H180" s="207"/>
      <c r="L180" s="289"/>
      <c r="O180" s="289"/>
      <c r="P180" s="289"/>
    </row>
    <row r="182" customHeight="1" spans="1:19">
      <c r="A182" s="230" t="s">
        <v>258</v>
      </c>
      <c r="B182" s="230" t="s">
        <v>106</v>
      </c>
      <c r="C182" s="230" t="s">
        <v>259</v>
      </c>
      <c r="D182" s="231" t="s">
        <v>260</v>
      </c>
      <c r="E182" s="262"/>
      <c r="F182" s="262"/>
      <c r="G182" s="263"/>
      <c r="H182" s="331" t="s">
        <v>105</v>
      </c>
      <c r="I182" s="332"/>
      <c r="J182" s="333"/>
      <c r="K182" s="230" t="s">
        <v>261</v>
      </c>
      <c r="L182" s="290"/>
      <c r="M182" s="289"/>
      <c r="N182" s="289"/>
      <c r="O182" s="289"/>
      <c r="P182" s="289"/>
      <c r="Q182" s="289"/>
      <c r="R182" s="289"/>
      <c r="S182" s="289"/>
    </row>
    <row r="183" customHeight="1" spans="1:19">
      <c r="A183" s="232"/>
      <c r="B183" s="232"/>
      <c r="C183" s="232"/>
      <c r="D183" s="233" t="s">
        <v>262</v>
      </c>
      <c r="E183" s="233" t="s">
        <v>263</v>
      </c>
      <c r="F183" s="264" t="s">
        <v>264</v>
      </c>
      <c r="G183" s="264" t="s">
        <v>265</v>
      </c>
      <c r="H183" s="264"/>
      <c r="I183" s="264" t="s">
        <v>266</v>
      </c>
      <c r="J183" s="264" t="s">
        <v>267</v>
      </c>
      <c r="K183" s="232"/>
      <c r="L183" s="290"/>
      <c r="M183" s="289"/>
      <c r="N183" s="289"/>
      <c r="O183" s="289"/>
      <c r="P183" s="289"/>
      <c r="Q183" s="289"/>
      <c r="R183" s="289"/>
      <c r="S183" s="289"/>
    </row>
    <row r="184" customHeight="1" spans="1:19">
      <c r="A184" s="251" t="s">
        <v>268</v>
      </c>
      <c r="B184" s="235" t="s">
        <v>269</v>
      </c>
      <c r="C184" s="235" t="s">
        <v>270</v>
      </c>
      <c r="D184" s="236">
        <v>1.928</v>
      </c>
      <c r="E184" s="236">
        <v>3.821</v>
      </c>
      <c r="F184" s="236">
        <v>5.714</v>
      </c>
      <c r="G184" s="265">
        <v>0.62</v>
      </c>
      <c r="H184" s="266"/>
      <c r="I184" s="293"/>
      <c r="J184" s="291"/>
      <c r="K184" s="292"/>
      <c r="L184" s="289"/>
      <c r="M184" s="289"/>
      <c r="N184" s="289"/>
      <c r="O184" s="289"/>
      <c r="P184" s="289"/>
      <c r="Q184" s="289"/>
      <c r="R184" s="289"/>
      <c r="S184" s="289"/>
    </row>
    <row r="185" customHeight="1" spans="1:19">
      <c r="A185" s="329"/>
      <c r="B185" s="237" t="s">
        <v>46</v>
      </c>
      <c r="C185" s="235" t="s">
        <v>271</v>
      </c>
      <c r="D185" s="238">
        <v>0.0315</v>
      </c>
      <c r="E185" s="267">
        <v>0.1762</v>
      </c>
      <c r="F185" s="238">
        <v>0.3203</v>
      </c>
      <c r="G185" s="265">
        <v>0.045</v>
      </c>
      <c r="H185" s="268"/>
      <c r="I185" s="334">
        <v>0.1036</v>
      </c>
      <c r="J185" s="293"/>
      <c r="K185" s="292"/>
      <c r="L185" s="289"/>
      <c r="M185" s="289"/>
      <c r="N185" s="289"/>
      <c r="O185" s="289"/>
      <c r="P185" s="289"/>
      <c r="Q185" s="289"/>
      <c r="R185" s="289"/>
      <c r="S185" s="289"/>
    </row>
    <row r="186" customHeight="1" spans="1:19">
      <c r="A186" s="329"/>
      <c r="B186" s="235" t="s">
        <v>115</v>
      </c>
      <c r="C186" s="235" t="s">
        <v>272</v>
      </c>
      <c r="D186" s="239">
        <v>0.78912</v>
      </c>
      <c r="E186" s="239">
        <v>0.8883</v>
      </c>
      <c r="F186" s="239">
        <v>0.98748</v>
      </c>
      <c r="G186" s="236">
        <v>0.03306</v>
      </c>
      <c r="H186" s="269"/>
      <c r="I186" s="293"/>
      <c r="J186" s="294"/>
      <c r="K186" s="295"/>
      <c r="L186" s="296">
        <f>0.4445-0.0569*E187-0.008*E188</f>
        <v>0.2060006</v>
      </c>
      <c r="M186" s="289"/>
      <c r="N186" s="289"/>
      <c r="O186" s="289"/>
      <c r="P186" s="289"/>
      <c r="Q186" s="289"/>
      <c r="R186" s="289"/>
      <c r="S186" s="289"/>
    </row>
    <row r="187" customHeight="1" spans="1:19">
      <c r="A187" s="329"/>
      <c r="B187" s="240" t="s">
        <v>73</v>
      </c>
      <c r="C187" s="235" t="s">
        <v>113</v>
      </c>
      <c r="D187" s="241">
        <v>2.796</v>
      </c>
      <c r="E187" s="270">
        <v>3.826</v>
      </c>
      <c r="F187" s="241">
        <v>5.91</v>
      </c>
      <c r="G187" s="241">
        <v>0.616</v>
      </c>
      <c r="H187" s="271"/>
      <c r="I187" s="293">
        <v>4.56</v>
      </c>
      <c r="J187" s="293"/>
      <c r="K187" s="292"/>
      <c r="L187" s="289"/>
      <c r="M187" s="289"/>
      <c r="N187" s="289"/>
      <c r="O187" s="289"/>
      <c r="P187" s="289"/>
      <c r="Q187" s="289"/>
      <c r="R187" s="289"/>
      <c r="S187" s="289"/>
    </row>
    <row r="188" customHeight="1" spans="1:19">
      <c r="A188" s="252"/>
      <c r="B188" s="242" t="s">
        <v>220</v>
      </c>
      <c r="C188" s="235" t="s">
        <v>113</v>
      </c>
      <c r="D188" s="241">
        <v>1</v>
      </c>
      <c r="E188" s="270">
        <v>2.6</v>
      </c>
      <c r="F188" s="241">
        <v>3</v>
      </c>
      <c r="G188" s="241">
        <v>0.481</v>
      </c>
      <c r="H188" s="272"/>
      <c r="I188" s="293">
        <v>3</v>
      </c>
      <c r="J188" s="293"/>
      <c r="K188" s="298"/>
      <c r="L188" s="289"/>
      <c r="M188" s="289"/>
      <c r="N188" s="289"/>
      <c r="O188" s="289"/>
      <c r="P188" s="289"/>
      <c r="Q188" s="289"/>
      <c r="R188" s="289"/>
      <c r="S188" s="289"/>
    </row>
    <row r="189" customHeight="1" spans="1:19">
      <c r="A189" s="251" t="s">
        <v>274</v>
      </c>
      <c r="B189" s="235" t="s">
        <v>275</v>
      </c>
      <c r="C189" s="235" t="s">
        <v>276</v>
      </c>
      <c r="D189" s="241">
        <v>2.912</v>
      </c>
      <c r="E189" s="241">
        <v>4.234</v>
      </c>
      <c r="F189" s="241">
        <v>5.556</v>
      </c>
      <c r="G189" s="268">
        <v>0.483</v>
      </c>
      <c r="H189" s="268"/>
      <c r="I189" s="293"/>
      <c r="J189" s="293"/>
      <c r="K189" s="292"/>
      <c r="L189" s="289"/>
      <c r="M189" s="289"/>
      <c r="N189" s="289"/>
      <c r="O189" s="289"/>
      <c r="P189" s="289"/>
      <c r="Q189" s="289"/>
      <c r="R189" s="289"/>
      <c r="S189" s="289"/>
    </row>
    <row r="190" customHeight="1" spans="1:19">
      <c r="A190" s="252"/>
      <c r="B190" s="235" t="s">
        <v>213</v>
      </c>
      <c r="C190" s="235" t="s">
        <v>277</v>
      </c>
      <c r="D190" s="241">
        <v>0.0499</v>
      </c>
      <c r="E190" s="241">
        <v>0.204</v>
      </c>
      <c r="F190" s="241">
        <v>0.0357</v>
      </c>
      <c r="G190" s="268">
        <v>0.048</v>
      </c>
      <c r="H190" s="273"/>
      <c r="I190" s="293"/>
      <c r="J190" s="299"/>
      <c r="K190" s="292"/>
      <c r="L190" s="289"/>
      <c r="M190" s="289"/>
      <c r="N190" s="289"/>
      <c r="O190" s="289"/>
      <c r="P190" s="289"/>
      <c r="Q190" s="289"/>
      <c r="R190" s="289"/>
      <c r="S190" s="289"/>
    </row>
    <row r="191" customHeight="1" spans="1:19">
      <c r="A191" s="246" t="s">
        <v>278</v>
      </c>
      <c r="B191" s="244" t="s">
        <v>42</v>
      </c>
      <c r="C191" s="245" t="s">
        <v>279</v>
      </c>
      <c r="D191" s="241">
        <v>1.021</v>
      </c>
      <c r="E191" s="270">
        <v>2.012</v>
      </c>
      <c r="F191" s="241">
        <v>2.969</v>
      </c>
      <c r="G191" s="241">
        <v>0.334</v>
      </c>
      <c r="H191" s="274"/>
      <c r="I191" s="334">
        <v>2.123</v>
      </c>
      <c r="J191" s="292"/>
      <c r="K191" s="292"/>
      <c r="L191" s="300">
        <f>0.046+3.73*E193+0.36*E194</f>
        <v>2.169305</v>
      </c>
      <c r="M191" s="289"/>
      <c r="N191" s="289"/>
      <c r="O191" s="289"/>
      <c r="P191" s="289"/>
      <c r="Q191" s="289"/>
      <c r="R191" s="289"/>
      <c r="S191" s="289"/>
    </row>
    <row r="192" customHeight="1" spans="1:19">
      <c r="A192" s="247"/>
      <c r="B192" s="235" t="s">
        <v>214</v>
      </c>
      <c r="C192" s="235" t="s">
        <v>281</v>
      </c>
      <c r="D192" s="241">
        <v>0.2245</v>
      </c>
      <c r="E192" s="241">
        <v>0.375</v>
      </c>
      <c r="F192" s="241">
        <v>0.5245</v>
      </c>
      <c r="G192" s="275">
        <v>0.05</v>
      </c>
      <c r="H192" s="274"/>
      <c r="I192" s="293"/>
      <c r="J192" s="292"/>
      <c r="K192" s="292"/>
      <c r="L192" s="289"/>
      <c r="M192" s="289"/>
      <c r="N192" s="289"/>
      <c r="O192" s="289"/>
      <c r="P192" s="289"/>
      <c r="Q192" s="289"/>
      <c r="R192" s="289"/>
      <c r="S192" s="289"/>
    </row>
    <row r="193" customHeight="1" spans="1:19">
      <c r="A193" s="247"/>
      <c r="B193" s="240" t="s">
        <v>123</v>
      </c>
      <c r="C193" s="235" t="s">
        <v>282</v>
      </c>
      <c r="D193" s="239">
        <v>0.042</v>
      </c>
      <c r="E193" s="276">
        <v>0.2245</v>
      </c>
      <c r="F193" s="239">
        <v>0.4268</v>
      </c>
      <c r="G193" s="241">
        <v>0.058</v>
      </c>
      <c r="H193" s="277"/>
      <c r="I193" s="338">
        <v>0.3012</v>
      </c>
      <c r="J193" s="301"/>
      <c r="K193" s="295"/>
      <c r="L193" s="289"/>
      <c r="M193" s="289"/>
      <c r="N193" s="289"/>
      <c r="O193" s="289"/>
      <c r="P193" s="289"/>
      <c r="Q193" s="289"/>
      <c r="R193" s="289"/>
      <c r="S193" s="289"/>
    </row>
    <row r="194" customHeight="1" spans="1:19">
      <c r="A194" s="250"/>
      <c r="B194" s="240" t="s">
        <v>71</v>
      </c>
      <c r="C194" s="235" t="s">
        <v>113</v>
      </c>
      <c r="D194" s="241">
        <v>2.47</v>
      </c>
      <c r="E194" s="270">
        <v>3.572</v>
      </c>
      <c r="F194" s="241">
        <v>4.647</v>
      </c>
      <c r="G194" s="241">
        <v>0.438</v>
      </c>
      <c r="H194" s="278"/>
      <c r="I194" s="334">
        <v>4.21</v>
      </c>
      <c r="J194" s="302"/>
      <c r="K194" s="302"/>
      <c r="L194" s="289"/>
      <c r="M194" s="289"/>
      <c r="N194" s="289"/>
      <c r="O194" s="289"/>
      <c r="P194" s="289"/>
      <c r="Q194" s="289"/>
      <c r="R194" s="289"/>
      <c r="S194" s="289"/>
    </row>
    <row r="195" customHeight="1" spans="1:19">
      <c r="A195" s="246" t="s">
        <v>88</v>
      </c>
      <c r="B195" s="244" t="s">
        <v>43</v>
      </c>
      <c r="C195" s="235" t="s">
        <v>283</v>
      </c>
      <c r="D195" s="241">
        <v>3.149</v>
      </c>
      <c r="E195" s="270">
        <v>4.272</v>
      </c>
      <c r="F195" s="241">
        <v>5.355</v>
      </c>
      <c r="G195" s="241">
        <v>0.635</v>
      </c>
      <c r="H195" s="274"/>
      <c r="I195" s="334">
        <v>4.523</v>
      </c>
      <c r="J195" s="292"/>
      <c r="K195" s="292"/>
      <c r="L195" s="300">
        <f>0.199+11.32*E196+0.085*E197</f>
        <v>4.674732</v>
      </c>
      <c r="M195" s="289"/>
      <c r="N195" s="289"/>
      <c r="O195" s="289"/>
      <c r="P195" s="289"/>
      <c r="Q195" s="289"/>
      <c r="R195" s="289"/>
      <c r="S195" s="289"/>
    </row>
    <row r="196" customHeight="1" spans="1:19">
      <c r="A196" s="247"/>
      <c r="B196" s="240" t="s">
        <v>130</v>
      </c>
      <c r="C196" s="235" t="s">
        <v>285</v>
      </c>
      <c r="D196" s="248">
        <v>0.2108</v>
      </c>
      <c r="E196" s="279">
        <v>0.3676</v>
      </c>
      <c r="F196" s="248">
        <v>0.5167</v>
      </c>
      <c r="G196" s="280">
        <v>0.04</v>
      </c>
      <c r="H196" s="281"/>
      <c r="I196" s="293">
        <v>0.5226</v>
      </c>
      <c r="J196" s="304"/>
      <c r="K196" s="295"/>
      <c r="L196" s="289"/>
      <c r="M196" s="289"/>
      <c r="N196" s="289"/>
      <c r="O196" s="289"/>
      <c r="P196" s="289"/>
      <c r="Q196" s="289"/>
      <c r="R196" s="289"/>
      <c r="S196" s="289"/>
    </row>
    <row r="197" customHeight="1" spans="1:19">
      <c r="A197" s="247"/>
      <c r="B197" s="240" t="s">
        <v>72</v>
      </c>
      <c r="C197" s="235" t="s">
        <v>113</v>
      </c>
      <c r="D197" s="241">
        <v>2.829</v>
      </c>
      <c r="E197" s="270">
        <v>3.7</v>
      </c>
      <c r="F197" s="241">
        <v>5.299</v>
      </c>
      <c r="G197" s="241">
        <v>0.469</v>
      </c>
      <c r="H197" s="282"/>
      <c r="I197" s="293">
        <v>4.52</v>
      </c>
      <c r="J197" s="305"/>
      <c r="K197" s="295"/>
      <c r="L197" s="289"/>
      <c r="M197" s="289"/>
      <c r="N197" s="289"/>
      <c r="O197" s="289"/>
      <c r="P197" s="289"/>
      <c r="Q197" s="289"/>
      <c r="R197" s="289"/>
      <c r="S197" s="289"/>
    </row>
    <row r="198" customHeight="1" spans="1:19">
      <c r="A198" s="247"/>
      <c r="B198" s="244" t="s">
        <v>45</v>
      </c>
      <c r="C198" s="235" t="s">
        <v>286</v>
      </c>
      <c r="D198" s="249">
        <v>0.263</v>
      </c>
      <c r="E198" s="283">
        <v>0.365</v>
      </c>
      <c r="F198" s="249">
        <v>0.516</v>
      </c>
      <c r="G198" s="249">
        <v>0.056</v>
      </c>
      <c r="H198" s="284"/>
      <c r="I198" s="334">
        <v>0.389</v>
      </c>
      <c r="J198" s="306"/>
      <c r="K198" s="292"/>
      <c r="L198" s="300">
        <f>-0.454+0.833*E199+0.0485*E200</f>
        <v>0.4220677</v>
      </c>
      <c r="M198" s="289"/>
      <c r="N198" s="289"/>
      <c r="O198" s="289"/>
      <c r="P198" s="289"/>
      <c r="Q198" s="289"/>
      <c r="R198" s="289"/>
      <c r="S198" s="289"/>
    </row>
    <row r="199" customHeight="1" spans="1:19">
      <c r="A199" s="247"/>
      <c r="B199" s="240" t="s">
        <v>128</v>
      </c>
      <c r="C199" s="235" t="s">
        <v>288</v>
      </c>
      <c r="D199" s="239">
        <v>0.8247</v>
      </c>
      <c r="E199" s="276">
        <v>0.9469</v>
      </c>
      <c r="F199" s="239">
        <v>1</v>
      </c>
      <c r="G199" s="241">
        <v>0.033</v>
      </c>
      <c r="H199" s="277"/>
      <c r="I199" s="334">
        <v>0.9553</v>
      </c>
      <c r="J199" s="301"/>
      <c r="K199" s="295"/>
      <c r="L199" s="289"/>
      <c r="M199" s="289"/>
      <c r="N199" s="289"/>
      <c r="O199" s="289"/>
      <c r="P199" s="289"/>
      <c r="Q199" s="289"/>
      <c r="R199" s="289"/>
      <c r="S199" s="289"/>
    </row>
    <row r="200" customHeight="1" spans="1:19">
      <c r="A200" s="250"/>
      <c r="B200" s="242" t="s">
        <v>70</v>
      </c>
      <c r="C200" s="235" t="s">
        <v>113</v>
      </c>
      <c r="D200" s="241">
        <v>1</v>
      </c>
      <c r="E200" s="270">
        <v>1.8</v>
      </c>
      <c r="F200" s="241">
        <v>2</v>
      </c>
      <c r="G200" s="241">
        <v>0.41</v>
      </c>
      <c r="H200" s="285"/>
      <c r="I200" s="293">
        <v>2</v>
      </c>
      <c r="J200" s="307"/>
      <c r="K200" s="292"/>
      <c r="L200" s="289"/>
      <c r="M200" s="289"/>
      <c r="N200" s="289"/>
      <c r="O200" s="289"/>
      <c r="P200" s="289"/>
      <c r="Q200" s="289"/>
      <c r="R200" s="289"/>
      <c r="S200" s="289"/>
    </row>
    <row r="201" customHeight="1" spans="1:19">
      <c r="A201" s="251" t="s">
        <v>289</v>
      </c>
      <c r="B201" s="235" t="s">
        <v>40</v>
      </c>
      <c r="C201" s="235" t="s">
        <v>290</v>
      </c>
      <c r="D201" s="239">
        <v>0.63</v>
      </c>
      <c r="E201" s="239">
        <v>2.903</v>
      </c>
      <c r="F201" s="239">
        <v>5.18</v>
      </c>
      <c r="G201" s="236">
        <v>0.675298025938607</v>
      </c>
      <c r="H201" s="277"/>
      <c r="I201" s="301"/>
      <c r="J201" s="301"/>
      <c r="K201" s="295"/>
      <c r="L201" s="289"/>
      <c r="M201" s="289"/>
      <c r="N201" s="289"/>
      <c r="O201" s="289"/>
      <c r="P201" s="289"/>
      <c r="Q201" s="289"/>
      <c r="R201" s="289"/>
      <c r="S201" s="289"/>
    </row>
    <row r="202" customHeight="1" spans="1:19">
      <c r="A202" s="252"/>
      <c r="B202" s="235" t="s">
        <v>44</v>
      </c>
      <c r="C202" s="235" t="s">
        <v>291</v>
      </c>
      <c r="D202" s="236">
        <v>2</v>
      </c>
      <c r="E202" s="236">
        <v>3.65</v>
      </c>
      <c r="F202" s="236">
        <v>5</v>
      </c>
      <c r="G202" s="236">
        <v>1.089</v>
      </c>
      <c r="H202" s="286"/>
      <c r="I202" s="308"/>
      <c r="J202" s="307"/>
      <c r="K202" s="292"/>
      <c r="L202" s="289"/>
      <c r="M202" s="289"/>
      <c r="N202" s="289"/>
      <c r="O202" s="289"/>
      <c r="P202" s="289"/>
      <c r="Q202" s="289"/>
      <c r="R202" s="289"/>
      <c r="S202" s="289"/>
    </row>
    <row r="203" customHeight="1" spans="2:12">
      <c r="B203" s="253">
        <f>0.0083+0.1451*I191+0.1213*I195</f>
        <v>0.8649872</v>
      </c>
      <c r="D203" s="206"/>
      <c r="G203" s="206"/>
      <c r="I203" s="206"/>
      <c r="J203" s="206"/>
      <c r="K203" s="206"/>
      <c r="L203" s="206"/>
    </row>
    <row r="204" customHeight="1" spans="2:7">
      <c r="B204" s="253">
        <f>0.0889-0.3*I198+0.293*I185</f>
        <v>0.00255480000000001</v>
      </c>
      <c r="D204" s="206"/>
      <c r="G204" s="206"/>
    </row>
    <row r="214" ht="30" customHeight="1" spans="1:3">
      <c r="A214" s="330" t="s">
        <v>299</v>
      </c>
      <c r="B214" s="330"/>
      <c r="C214" s="330"/>
    </row>
    <row r="215" customHeight="1" spans="1:16">
      <c r="A215" s="213"/>
      <c r="B215" s="213"/>
      <c r="C215" s="207"/>
      <c r="D215" s="206"/>
      <c r="F215" s="207"/>
      <c r="G215" s="206"/>
      <c r="H215" s="207"/>
      <c r="L215" s="289"/>
      <c r="O215" s="289"/>
      <c r="P215" s="289"/>
    </row>
    <row r="217" customHeight="1" spans="1:19">
      <c r="A217" s="230" t="s">
        <v>258</v>
      </c>
      <c r="B217" s="230" t="s">
        <v>106</v>
      </c>
      <c r="C217" s="230" t="s">
        <v>259</v>
      </c>
      <c r="D217" s="231" t="s">
        <v>260</v>
      </c>
      <c r="E217" s="262"/>
      <c r="F217" s="262"/>
      <c r="G217" s="263"/>
      <c r="H217" s="331" t="s">
        <v>105</v>
      </c>
      <c r="I217" s="332"/>
      <c r="J217" s="333"/>
      <c r="K217" s="230" t="s">
        <v>261</v>
      </c>
      <c r="L217" s="290"/>
      <c r="M217" s="289"/>
      <c r="N217" s="289"/>
      <c r="O217" s="289"/>
      <c r="P217" s="289"/>
      <c r="Q217" s="289"/>
      <c r="R217" s="289"/>
      <c r="S217" s="289"/>
    </row>
    <row r="218" customHeight="1" spans="1:19">
      <c r="A218" s="232"/>
      <c r="B218" s="232"/>
      <c r="C218" s="232"/>
      <c r="D218" s="233" t="s">
        <v>262</v>
      </c>
      <c r="E218" s="233" t="s">
        <v>263</v>
      </c>
      <c r="F218" s="264" t="s">
        <v>264</v>
      </c>
      <c r="G218" s="264" t="s">
        <v>265</v>
      </c>
      <c r="H218" s="264"/>
      <c r="I218" s="264" t="s">
        <v>266</v>
      </c>
      <c r="J218" s="264" t="s">
        <v>267</v>
      </c>
      <c r="K218" s="232"/>
      <c r="L218" s="290"/>
      <c r="M218" s="289"/>
      <c r="N218" s="289"/>
      <c r="O218" s="289"/>
      <c r="P218" s="289"/>
      <c r="Q218" s="289"/>
      <c r="R218" s="289"/>
      <c r="S218" s="289"/>
    </row>
    <row r="219" customHeight="1" spans="1:19">
      <c r="A219" s="251" t="s">
        <v>268</v>
      </c>
      <c r="B219" s="235" t="s">
        <v>269</v>
      </c>
      <c r="C219" s="235" t="s">
        <v>270</v>
      </c>
      <c r="D219" s="236">
        <v>1.928</v>
      </c>
      <c r="E219" s="236">
        <v>3.821</v>
      </c>
      <c r="F219" s="236">
        <v>5.714</v>
      </c>
      <c r="G219" s="265">
        <v>0.62</v>
      </c>
      <c r="H219" s="266"/>
      <c r="I219" s="291"/>
      <c r="J219" s="291"/>
      <c r="K219" s="292"/>
      <c r="L219" s="289"/>
      <c r="M219" s="289"/>
      <c r="N219" s="289"/>
      <c r="O219" s="289"/>
      <c r="P219" s="289"/>
      <c r="Q219" s="289"/>
      <c r="R219" s="289"/>
      <c r="S219" s="289"/>
    </row>
    <row r="220" customHeight="1" spans="1:19">
      <c r="A220" s="329"/>
      <c r="B220" s="237" t="s">
        <v>46</v>
      </c>
      <c r="C220" s="235" t="s">
        <v>271</v>
      </c>
      <c r="D220" s="238">
        <v>0.0315</v>
      </c>
      <c r="E220" s="267">
        <v>0.1762</v>
      </c>
      <c r="F220" s="238">
        <v>0.3203</v>
      </c>
      <c r="G220" s="265">
        <v>0.045</v>
      </c>
      <c r="H220" s="268"/>
      <c r="I220" s="293">
        <v>0.1036</v>
      </c>
      <c r="J220" s="293"/>
      <c r="K220" s="292"/>
      <c r="L220" s="289"/>
      <c r="M220" s="289"/>
      <c r="N220" s="289"/>
      <c r="O220" s="289"/>
      <c r="P220" s="289"/>
      <c r="Q220" s="289"/>
      <c r="R220" s="289"/>
      <c r="S220" s="289"/>
    </row>
    <row r="221" customHeight="1" spans="1:19">
      <c r="A221" s="329"/>
      <c r="B221" s="235" t="s">
        <v>115</v>
      </c>
      <c r="C221" s="235" t="s">
        <v>272</v>
      </c>
      <c r="D221" s="239">
        <v>0.78912</v>
      </c>
      <c r="E221" s="239">
        <v>0.8883</v>
      </c>
      <c r="F221" s="239">
        <v>0.98748</v>
      </c>
      <c r="G221" s="236">
        <v>0.03306</v>
      </c>
      <c r="H221" s="269"/>
      <c r="I221" s="293"/>
      <c r="J221" s="294"/>
      <c r="K221" s="295"/>
      <c r="L221" s="296"/>
      <c r="M221" s="289"/>
      <c r="N221" s="289"/>
      <c r="O221" s="289"/>
      <c r="P221" s="289"/>
      <c r="Q221" s="289"/>
      <c r="R221" s="289"/>
      <c r="S221" s="289"/>
    </row>
    <row r="222" customHeight="1" spans="1:19">
      <c r="A222" s="329"/>
      <c r="B222" s="240" t="s">
        <v>73</v>
      </c>
      <c r="C222" s="235" t="s">
        <v>113</v>
      </c>
      <c r="D222" s="241">
        <v>2.796</v>
      </c>
      <c r="E222" s="270">
        <v>3.826</v>
      </c>
      <c r="F222" s="241">
        <v>5.91</v>
      </c>
      <c r="G222" s="241">
        <v>0.616</v>
      </c>
      <c r="H222" s="271"/>
      <c r="I222" s="293">
        <v>4.56</v>
      </c>
      <c r="J222" s="293"/>
      <c r="K222" s="292"/>
      <c r="L222" s="289"/>
      <c r="M222" s="289"/>
      <c r="N222" s="289"/>
      <c r="O222" s="289"/>
      <c r="P222" s="289"/>
      <c r="Q222" s="289"/>
      <c r="R222" s="289"/>
      <c r="S222" s="289"/>
    </row>
    <row r="223" customHeight="1" spans="1:19">
      <c r="A223" s="252"/>
      <c r="B223" s="242" t="s">
        <v>220</v>
      </c>
      <c r="C223" s="235" t="s">
        <v>113</v>
      </c>
      <c r="D223" s="241">
        <v>1</v>
      </c>
      <c r="E223" s="270">
        <v>2.6</v>
      </c>
      <c r="F223" s="241">
        <v>3</v>
      </c>
      <c r="G223" s="241">
        <v>0.481</v>
      </c>
      <c r="H223" s="272"/>
      <c r="I223" s="297">
        <v>3</v>
      </c>
      <c r="J223" s="293"/>
      <c r="K223" s="298"/>
      <c r="L223" s="289"/>
      <c r="M223" s="289"/>
      <c r="N223" s="289"/>
      <c r="O223" s="289"/>
      <c r="P223" s="289"/>
      <c r="Q223" s="289"/>
      <c r="R223" s="289"/>
      <c r="S223" s="289"/>
    </row>
    <row r="224" customHeight="1" spans="1:19">
      <c r="A224" s="251" t="s">
        <v>274</v>
      </c>
      <c r="B224" s="235" t="s">
        <v>275</v>
      </c>
      <c r="C224" s="235" t="s">
        <v>276</v>
      </c>
      <c r="D224" s="241">
        <v>2.912</v>
      </c>
      <c r="E224" s="241">
        <v>4.234</v>
      </c>
      <c r="F224" s="241">
        <v>5.556</v>
      </c>
      <c r="G224" s="268">
        <v>0.483</v>
      </c>
      <c r="H224" s="268"/>
      <c r="I224" s="293"/>
      <c r="J224" s="293"/>
      <c r="K224" s="292"/>
      <c r="L224" s="289"/>
      <c r="M224" s="289"/>
      <c r="N224" s="289"/>
      <c r="O224" s="289"/>
      <c r="P224" s="289"/>
      <c r="Q224" s="289"/>
      <c r="R224" s="289"/>
      <c r="S224" s="289"/>
    </row>
    <row r="225" customHeight="1" spans="1:19">
      <c r="A225" s="252"/>
      <c r="B225" s="235" t="s">
        <v>213</v>
      </c>
      <c r="C225" s="235" t="s">
        <v>277</v>
      </c>
      <c r="D225" s="241">
        <v>0.0499</v>
      </c>
      <c r="E225" s="241">
        <v>0.204</v>
      </c>
      <c r="F225" s="241">
        <v>0.0357</v>
      </c>
      <c r="G225" s="268">
        <v>0.048</v>
      </c>
      <c r="H225" s="273"/>
      <c r="I225" s="299"/>
      <c r="J225" s="299"/>
      <c r="K225" s="292"/>
      <c r="L225" s="289"/>
      <c r="M225" s="289"/>
      <c r="N225" s="289"/>
      <c r="O225" s="289"/>
      <c r="P225" s="289"/>
      <c r="Q225" s="289"/>
      <c r="R225" s="289"/>
      <c r="S225" s="289"/>
    </row>
    <row r="226" customHeight="1" spans="1:19">
      <c r="A226" s="246" t="s">
        <v>278</v>
      </c>
      <c r="B226" s="244" t="s">
        <v>42</v>
      </c>
      <c r="C226" s="245" t="s">
        <v>279</v>
      </c>
      <c r="D226" s="241">
        <v>1.021</v>
      </c>
      <c r="E226" s="270">
        <v>2.412</v>
      </c>
      <c r="F226" s="241">
        <v>2.969</v>
      </c>
      <c r="G226" s="241">
        <v>0.334</v>
      </c>
      <c r="H226" s="274"/>
      <c r="I226" s="292">
        <v>2.123</v>
      </c>
      <c r="J226" s="292"/>
      <c r="K226" s="295" t="s">
        <v>300</v>
      </c>
      <c r="L226" s="300"/>
      <c r="M226" s="289"/>
      <c r="N226" s="289"/>
      <c r="O226" s="289"/>
      <c r="P226" s="289"/>
      <c r="Q226" s="289"/>
      <c r="R226" s="289"/>
      <c r="S226" s="289"/>
    </row>
    <row r="227" customHeight="1" spans="1:19">
      <c r="A227" s="247"/>
      <c r="B227" s="235" t="s">
        <v>214</v>
      </c>
      <c r="C227" s="235" t="s">
        <v>281</v>
      </c>
      <c r="D227" s="241">
        <v>0.2245</v>
      </c>
      <c r="E227" s="241">
        <v>0.375</v>
      </c>
      <c r="F227" s="241">
        <v>0.5245</v>
      </c>
      <c r="G227" s="275">
        <v>0.05</v>
      </c>
      <c r="H227" s="274"/>
      <c r="I227" s="292"/>
      <c r="J227" s="292"/>
      <c r="K227" s="292"/>
      <c r="L227" s="289"/>
      <c r="M227" s="289"/>
      <c r="N227" s="289"/>
      <c r="O227" s="289"/>
      <c r="P227" s="289"/>
      <c r="Q227" s="289"/>
      <c r="R227" s="289"/>
      <c r="S227" s="289"/>
    </row>
    <row r="228" customHeight="1" spans="1:19">
      <c r="A228" s="247"/>
      <c r="B228" s="240" t="s">
        <v>123</v>
      </c>
      <c r="C228" s="235" t="s">
        <v>282</v>
      </c>
      <c r="D228" s="239">
        <v>0.042</v>
      </c>
      <c r="E228" s="276">
        <v>0.2245</v>
      </c>
      <c r="F228" s="239">
        <v>0.4268</v>
      </c>
      <c r="G228" s="241">
        <v>0.058</v>
      </c>
      <c r="H228" s="277"/>
      <c r="I228" s="292">
        <v>0.3012</v>
      </c>
      <c r="J228" s="301"/>
      <c r="K228" s="295"/>
      <c r="L228" s="289"/>
      <c r="M228" s="289"/>
      <c r="N228" s="289"/>
      <c r="O228" s="289"/>
      <c r="P228" s="289"/>
      <c r="Q228" s="289"/>
      <c r="R228" s="289"/>
      <c r="S228" s="289"/>
    </row>
    <row r="229" customHeight="1" spans="1:19">
      <c r="A229" s="250"/>
      <c r="B229" s="240" t="s">
        <v>71</v>
      </c>
      <c r="C229" s="235" t="s">
        <v>113</v>
      </c>
      <c r="D229" s="241">
        <v>2.47</v>
      </c>
      <c r="E229" s="270">
        <v>3.572</v>
      </c>
      <c r="F229" s="241">
        <v>4.647</v>
      </c>
      <c r="G229" s="241">
        <v>0.438</v>
      </c>
      <c r="H229" s="278"/>
      <c r="I229" s="302">
        <v>4.21</v>
      </c>
      <c r="J229" s="302"/>
      <c r="K229" s="302"/>
      <c r="L229" s="289"/>
      <c r="M229" s="289"/>
      <c r="N229" s="289"/>
      <c r="O229" s="289"/>
      <c r="P229" s="289"/>
      <c r="Q229" s="289"/>
      <c r="R229" s="289"/>
      <c r="S229" s="289"/>
    </row>
    <row r="230" customHeight="1" spans="1:19">
      <c r="A230" s="246" t="s">
        <v>88</v>
      </c>
      <c r="B230" s="244" t="s">
        <v>43</v>
      </c>
      <c r="C230" s="235" t="s">
        <v>283</v>
      </c>
      <c r="D230" s="241">
        <v>3.149</v>
      </c>
      <c r="E230" s="270">
        <v>4.272</v>
      </c>
      <c r="F230" s="241">
        <v>5.355</v>
      </c>
      <c r="G230" s="241">
        <v>0.635</v>
      </c>
      <c r="H230" s="274"/>
      <c r="I230" s="292">
        <v>4.523</v>
      </c>
      <c r="J230" s="292"/>
      <c r="K230" s="292"/>
      <c r="L230" s="300"/>
      <c r="M230" s="289"/>
      <c r="N230" s="289"/>
      <c r="O230" s="289"/>
      <c r="P230" s="289"/>
      <c r="Q230" s="289"/>
      <c r="R230" s="289"/>
      <c r="S230" s="289"/>
    </row>
    <row r="231" customHeight="1" spans="1:19">
      <c r="A231" s="247"/>
      <c r="B231" s="240" t="s">
        <v>130</v>
      </c>
      <c r="C231" s="235" t="s">
        <v>285</v>
      </c>
      <c r="D231" s="248">
        <v>0.2108</v>
      </c>
      <c r="E231" s="279">
        <v>0.3676</v>
      </c>
      <c r="F231" s="248">
        <v>0.5167</v>
      </c>
      <c r="G231" s="280">
        <v>0.04</v>
      </c>
      <c r="H231" s="281"/>
      <c r="I231" s="303">
        <v>0.5226</v>
      </c>
      <c r="J231" s="304"/>
      <c r="K231" s="295"/>
      <c r="L231" s="289"/>
      <c r="M231" s="289"/>
      <c r="N231" s="289"/>
      <c r="O231" s="289"/>
      <c r="P231" s="289"/>
      <c r="Q231" s="289"/>
      <c r="R231" s="289"/>
      <c r="S231" s="289"/>
    </row>
    <row r="232" customHeight="1" spans="1:19">
      <c r="A232" s="247"/>
      <c r="B232" s="240" t="s">
        <v>72</v>
      </c>
      <c r="C232" s="235" t="s">
        <v>113</v>
      </c>
      <c r="D232" s="241">
        <v>2.829</v>
      </c>
      <c r="E232" s="270">
        <v>3.7</v>
      </c>
      <c r="F232" s="241">
        <v>5.299</v>
      </c>
      <c r="G232" s="241">
        <v>0.469</v>
      </c>
      <c r="H232" s="282"/>
      <c r="I232" s="292">
        <v>4.52</v>
      </c>
      <c r="J232" s="292"/>
      <c r="K232" s="295"/>
      <c r="L232" s="289"/>
      <c r="M232" s="289"/>
      <c r="N232" s="289"/>
      <c r="O232" s="289"/>
      <c r="P232" s="289"/>
      <c r="Q232" s="289"/>
      <c r="R232" s="289"/>
      <c r="S232" s="289"/>
    </row>
    <row r="233" customHeight="1" spans="1:19">
      <c r="A233" s="247"/>
      <c r="B233" s="244" t="s">
        <v>45</v>
      </c>
      <c r="C233" s="235" t="s">
        <v>286</v>
      </c>
      <c r="D233" s="249">
        <v>0.263</v>
      </c>
      <c r="E233" s="283">
        <v>0.365</v>
      </c>
      <c r="F233" s="249">
        <v>0.516</v>
      </c>
      <c r="G233" s="249">
        <v>0.056</v>
      </c>
      <c r="H233" s="284"/>
      <c r="I233" s="292">
        <v>0.389</v>
      </c>
      <c r="J233" s="301"/>
      <c r="K233" s="292"/>
      <c r="L233" s="300"/>
      <c r="M233" s="289"/>
      <c r="N233" s="289"/>
      <c r="O233" s="289"/>
      <c r="P233" s="289"/>
      <c r="Q233" s="289"/>
      <c r="R233" s="289"/>
      <c r="S233" s="289"/>
    </row>
    <row r="234" customHeight="1" spans="1:19">
      <c r="A234" s="247"/>
      <c r="B234" s="240" t="s">
        <v>128</v>
      </c>
      <c r="C234" s="235" t="s">
        <v>288</v>
      </c>
      <c r="D234" s="239">
        <v>0.8247</v>
      </c>
      <c r="E234" s="276">
        <v>0.9469</v>
      </c>
      <c r="F234" s="239">
        <v>1</v>
      </c>
      <c r="G234" s="241">
        <v>0.033</v>
      </c>
      <c r="H234" s="277"/>
      <c r="I234" s="306">
        <v>0.9553</v>
      </c>
      <c r="J234" s="301"/>
      <c r="K234" s="295"/>
      <c r="L234" s="289"/>
      <c r="M234" s="289"/>
      <c r="N234" s="289"/>
      <c r="O234" s="289"/>
      <c r="P234" s="289"/>
      <c r="Q234" s="289"/>
      <c r="R234" s="289"/>
      <c r="S234" s="289"/>
    </row>
    <row r="235" customHeight="1" spans="1:19">
      <c r="A235" s="250"/>
      <c r="B235" s="242" t="s">
        <v>70</v>
      </c>
      <c r="C235" s="235" t="s">
        <v>113</v>
      </c>
      <c r="D235" s="241">
        <v>1</v>
      </c>
      <c r="E235" s="270">
        <v>1.8</v>
      </c>
      <c r="F235" s="241">
        <v>2</v>
      </c>
      <c r="G235" s="241">
        <v>0.41</v>
      </c>
      <c r="H235" s="285"/>
      <c r="I235" s="307">
        <v>2</v>
      </c>
      <c r="J235" s="307"/>
      <c r="K235" s="292"/>
      <c r="L235" s="289"/>
      <c r="M235" s="289"/>
      <c r="N235" s="289"/>
      <c r="O235" s="289"/>
      <c r="P235" s="289"/>
      <c r="Q235" s="289"/>
      <c r="R235" s="289"/>
      <c r="S235" s="289"/>
    </row>
    <row r="236" customHeight="1" spans="1:19">
      <c r="A236" s="251" t="s">
        <v>289</v>
      </c>
      <c r="B236" s="235" t="s">
        <v>40</v>
      </c>
      <c r="C236" s="235" t="s">
        <v>290</v>
      </c>
      <c r="D236" s="241">
        <v>0.63</v>
      </c>
      <c r="E236" s="241">
        <v>2.903</v>
      </c>
      <c r="F236" s="241">
        <v>5.18</v>
      </c>
      <c r="G236" s="275">
        <v>0.675298025938607</v>
      </c>
      <c r="H236" s="277"/>
      <c r="I236" s="340">
        <v>0.811</v>
      </c>
      <c r="J236" s="340">
        <v>0.72</v>
      </c>
      <c r="K236" s="295" t="s">
        <v>300</v>
      </c>
      <c r="L236" s="289"/>
      <c r="M236" s="289"/>
      <c r="N236" s="289"/>
      <c r="O236" s="289"/>
      <c r="P236" s="289"/>
      <c r="Q236" s="289"/>
      <c r="R236" s="289"/>
      <c r="S236" s="289"/>
    </row>
    <row r="237" customHeight="1" spans="1:19">
      <c r="A237" s="252"/>
      <c r="B237" s="235" t="s">
        <v>44</v>
      </c>
      <c r="C237" s="235" t="s">
        <v>291</v>
      </c>
      <c r="D237" s="236">
        <v>2</v>
      </c>
      <c r="E237" s="236">
        <v>3.65</v>
      </c>
      <c r="F237" s="236">
        <v>5</v>
      </c>
      <c r="G237" s="236">
        <v>1.089</v>
      </c>
      <c r="H237" s="286"/>
      <c r="I237" s="341">
        <v>0.054</v>
      </c>
      <c r="J237" s="341">
        <v>0.134</v>
      </c>
      <c r="K237" s="295" t="s">
        <v>300</v>
      </c>
      <c r="L237" s="289"/>
      <c r="M237" s="289"/>
      <c r="N237" s="289"/>
      <c r="O237" s="289"/>
      <c r="P237" s="289"/>
      <c r="Q237" s="289"/>
      <c r="R237" s="289"/>
      <c r="S237" s="289"/>
    </row>
    <row r="238" customHeight="1" spans="2:12">
      <c r="B238" s="339"/>
      <c r="D238" s="206"/>
      <c r="G238" s="206"/>
      <c r="I238" s="206"/>
      <c r="J238" s="206"/>
      <c r="K238" s="206"/>
      <c r="L238" s="206"/>
    </row>
    <row r="239" customHeight="1" spans="2:7">
      <c r="B239" s="339"/>
      <c r="D239" s="206"/>
      <c r="G239" s="206"/>
    </row>
  </sheetData>
  <mergeCells count="123">
    <mergeCell ref="B18:J18"/>
    <mergeCell ref="A23:C23"/>
    <mergeCell ref="A26:C26"/>
    <mergeCell ref="E26:P26"/>
    <mergeCell ref="E27:P27"/>
    <mergeCell ref="B28:C28"/>
    <mergeCell ref="E28:P28"/>
    <mergeCell ref="A29:B29"/>
    <mergeCell ref="C29:P29"/>
    <mergeCell ref="A30:G30"/>
    <mergeCell ref="A31:G31"/>
    <mergeCell ref="A32:G32"/>
    <mergeCell ref="A33:G33"/>
    <mergeCell ref="A34:G34"/>
    <mergeCell ref="A35:G35"/>
    <mergeCell ref="A36:G36"/>
    <mergeCell ref="D37:G37"/>
    <mergeCell ref="H37:J37"/>
    <mergeCell ref="M41:S41"/>
    <mergeCell ref="M46:S46"/>
    <mergeCell ref="M50:S50"/>
    <mergeCell ref="M53:S53"/>
    <mergeCell ref="A70:C70"/>
    <mergeCell ref="D73:G73"/>
    <mergeCell ref="H73:J73"/>
    <mergeCell ref="M77:S77"/>
    <mergeCell ref="M82:S82"/>
    <mergeCell ref="M86:S86"/>
    <mergeCell ref="M89:S89"/>
    <mergeCell ref="A106:C106"/>
    <mergeCell ref="D109:G109"/>
    <mergeCell ref="H109:J109"/>
    <mergeCell ref="M113:S113"/>
    <mergeCell ref="M118:S118"/>
    <mergeCell ref="M122:S122"/>
    <mergeCell ref="M125:S125"/>
    <mergeCell ref="A143:C143"/>
    <mergeCell ref="D146:G146"/>
    <mergeCell ref="H146:J146"/>
    <mergeCell ref="M150:S150"/>
    <mergeCell ref="M155:S155"/>
    <mergeCell ref="M159:S159"/>
    <mergeCell ref="M162:S162"/>
    <mergeCell ref="A179:C179"/>
    <mergeCell ref="D182:G182"/>
    <mergeCell ref="H182:J182"/>
    <mergeCell ref="M186:S186"/>
    <mergeCell ref="M191:S191"/>
    <mergeCell ref="M195:S195"/>
    <mergeCell ref="M198:S198"/>
    <mergeCell ref="A214:C214"/>
    <mergeCell ref="D217:G217"/>
    <mergeCell ref="H217:J217"/>
    <mergeCell ref="M221:S221"/>
    <mergeCell ref="M226:S226"/>
    <mergeCell ref="M230:S230"/>
    <mergeCell ref="M233:S233"/>
    <mergeCell ref="A27:A28"/>
    <mergeCell ref="A37:A38"/>
    <mergeCell ref="A39:A43"/>
    <mergeCell ref="A44:A45"/>
    <mergeCell ref="A46:A49"/>
    <mergeCell ref="A50:A55"/>
    <mergeCell ref="A56:A57"/>
    <mergeCell ref="A73:A74"/>
    <mergeCell ref="A75:A79"/>
    <mergeCell ref="A80:A81"/>
    <mergeCell ref="A82:A85"/>
    <mergeCell ref="A86:A91"/>
    <mergeCell ref="A92:A93"/>
    <mergeCell ref="A109:A110"/>
    <mergeCell ref="A111:A115"/>
    <mergeCell ref="A116:A117"/>
    <mergeCell ref="A118:A121"/>
    <mergeCell ref="A122:A127"/>
    <mergeCell ref="A128:A129"/>
    <mergeCell ref="A146:A147"/>
    <mergeCell ref="A148:A152"/>
    <mergeCell ref="A153:A154"/>
    <mergeCell ref="A155:A158"/>
    <mergeCell ref="A159:A164"/>
    <mergeCell ref="A165:A166"/>
    <mergeCell ref="A182:A183"/>
    <mergeCell ref="A184:A188"/>
    <mergeCell ref="A189:A190"/>
    <mergeCell ref="A191:A194"/>
    <mergeCell ref="A195:A200"/>
    <mergeCell ref="A201:A202"/>
    <mergeCell ref="A217:A218"/>
    <mergeCell ref="A219:A223"/>
    <mergeCell ref="A224:A225"/>
    <mergeCell ref="A226:A229"/>
    <mergeCell ref="A230:A235"/>
    <mergeCell ref="A236:A237"/>
    <mergeCell ref="B2:B13"/>
    <mergeCell ref="B37:B38"/>
    <mergeCell ref="B73:B74"/>
    <mergeCell ref="B109:B110"/>
    <mergeCell ref="B146:B147"/>
    <mergeCell ref="B182:B183"/>
    <mergeCell ref="B217:B218"/>
    <mergeCell ref="C37:C38"/>
    <mergeCell ref="C73:C74"/>
    <mergeCell ref="C109:C110"/>
    <mergeCell ref="C146:C147"/>
    <mergeCell ref="C182:C183"/>
    <mergeCell ref="C217:C218"/>
    <mergeCell ref="D2:D13"/>
    <mergeCell ref="E2:E13"/>
    <mergeCell ref="F2:F13"/>
    <mergeCell ref="K37:K38"/>
    <mergeCell ref="K73:K74"/>
    <mergeCell ref="K109:K110"/>
    <mergeCell ref="K146:K147"/>
    <mergeCell ref="K182:K183"/>
    <mergeCell ref="K217:K218"/>
    <mergeCell ref="L37:L38"/>
    <mergeCell ref="L73:L74"/>
    <mergeCell ref="L109:L110"/>
    <mergeCell ref="L146:L147"/>
    <mergeCell ref="L182:L183"/>
    <mergeCell ref="L217:L218"/>
    <mergeCell ref="A15:E17"/>
  </mergeCells>
  <dataValidations count="1">
    <dataValidation allowBlank="1" showErrorMessage="1" sqref="BF13:JP13 AP14:JP14 A15 D20:E20 C24 H36 Q36:AA36 L37 H58 Q58:AA58 AW68:JW68 C71:AA71 A72:S72 L73 H94 H95:L95 D106:S106 C107:S107 A108:S108 L109 H130 H131:L131 D143:S143 C144:S144 A145:S145 L146 H167 H168:L168 D179:S179 C180:S180 A181:S181 L182 H203 H204:L204 D214:S214 C215:S215 A216:S216 L217 H238 H239:L239 A19:A20 A30:A36 A58:A69 A94:A95 A130:A131 A167:A168 A203:A204 A238:A239 L39:L54 L75:L90 L111:L126 L148:L163 L184:L199 L219:L234 M37:M54 M73:M90 M109:M126 M146:M163 M182:M199 M217:M234 A240:L65265 N156:S163 L91:S93 L127:S129 L235:S237 N37:S45 N73:S81 N109:S117 N217:S225 A169:L178 M167:S178 N83:S90 N227:S234 N47:S54 N119:S126 N192:S199 M203:S213 A205:L213 M238:S65265 N30:AA35 D23:P24 T37:AA54 T72:AA65265 Q23:AA29 L55:AA57 B69:AA70 H59:AA68 AW72:JW65249 BJ62:JD63 BJ64:JW67 AW62:BI67 AW42:JD61 AW21:JW22 AW23:IY41 F19:IY20 L164:S166 L200:S202 AW69:IY71 N146:S154 N182:S190 AB23:AV65265 A96:L105 M94:S105 M130:S142 A132:L142 AW15:JW18 BM1:JP3"/>
  </dataValidations>
  <pageMargins left="0.75" right="0.75" top="1" bottom="1" header="0.5" footer="0.5"/>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C44"/>
  <sheetViews>
    <sheetView workbookViewId="0">
      <selection activeCell="A1" sqref="A1:BC16"/>
    </sheetView>
  </sheetViews>
  <sheetFormatPr defaultColWidth="9" defaultRowHeight="16.8"/>
  <cols>
    <col min="3" max="3" width="29" customWidth="1"/>
    <col min="4" max="4" width="15" customWidth="1"/>
    <col min="5" max="5" width="13" customWidth="1"/>
    <col min="6" max="6" width="12.5" customWidth="1"/>
    <col min="7" max="7" width="8.875" hidden="1" customWidth="1"/>
    <col min="8" max="10" width="8.875" customWidth="1"/>
    <col min="11" max="11" width="9.125" customWidth="1"/>
    <col min="12" max="12" width="11.875" customWidth="1"/>
    <col min="13" max="13" width="8.5" customWidth="1"/>
    <col min="14" max="14" width="8.875" customWidth="1"/>
    <col min="15" max="16" width="8.5" customWidth="1"/>
    <col min="17" max="17" width="8.625" customWidth="1"/>
    <col min="22" max="22" width="12.125" customWidth="1"/>
    <col min="23" max="23" width="10.875" customWidth="1"/>
    <col min="24" max="24" width="11.875" customWidth="1"/>
    <col min="25" max="25" width="14.375" customWidth="1"/>
    <col min="26" max="26" width="11.625" customWidth="1"/>
    <col min="27" max="27" width="11" customWidth="1"/>
    <col min="28" max="29" width="11.125" customWidth="1"/>
    <col min="39" max="39" width="16.5" customWidth="1"/>
    <col min="40" max="40" width="12.5" customWidth="1"/>
    <col min="41" max="41" width="11.875" customWidth="1"/>
    <col min="42" max="42" width="12.5" customWidth="1"/>
    <col min="43" max="43" width="11.875" customWidth="1"/>
    <col min="44" max="44" width="12.625" customWidth="1"/>
    <col min="45" max="45" width="12.125" customWidth="1"/>
    <col min="46" max="46" width="10.875" customWidth="1"/>
  </cols>
  <sheetData>
    <row r="1" s="113" customFormat="1" ht="45.6" customHeight="1" spans="1:55">
      <c r="A1" s="118" t="s">
        <v>189</v>
      </c>
      <c r="B1" s="118" t="s">
        <v>16</v>
      </c>
      <c r="C1" s="119" t="s">
        <v>190</v>
      </c>
      <c r="D1" s="119" t="s">
        <v>18</v>
      </c>
      <c r="E1" s="119" t="s">
        <v>191</v>
      </c>
      <c r="F1" s="119" t="s">
        <v>192</v>
      </c>
      <c r="G1" s="119" t="s">
        <v>301</v>
      </c>
      <c r="H1" s="119" t="s">
        <v>193</v>
      </c>
      <c r="I1" s="119" t="s">
        <v>302</v>
      </c>
      <c r="J1" s="119" t="s">
        <v>303</v>
      </c>
      <c r="K1" s="119" t="s">
        <v>194</v>
      </c>
      <c r="L1" s="119" t="s">
        <v>195</v>
      </c>
      <c r="M1" s="155" t="s">
        <v>304</v>
      </c>
      <c r="N1" s="155" t="s">
        <v>305</v>
      </c>
      <c r="O1" s="155" t="s">
        <v>306</v>
      </c>
      <c r="P1" s="155" t="s">
        <v>307</v>
      </c>
      <c r="Q1" s="155" t="s">
        <v>308</v>
      </c>
      <c r="R1" s="119" t="s">
        <v>196</v>
      </c>
      <c r="S1" s="119" t="s">
        <v>197</v>
      </c>
      <c r="T1" s="119" t="s">
        <v>198</v>
      </c>
      <c r="U1" s="119" t="s">
        <v>309</v>
      </c>
      <c r="V1" s="160" t="s">
        <v>310</v>
      </c>
      <c r="W1" s="161" t="s">
        <v>311</v>
      </c>
      <c r="X1" s="161" t="s">
        <v>312</v>
      </c>
      <c r="Y1" s="167" t="s">
        <v>313</v>
      </c>
      <c r="Z1" s="167" t="s">
        <v>314</v>
      </c>
      <c r="AA1" s="119" t="s">
        <v>246</v>
      </c>
      <c r="AB1" s="168" t="s">
        <v>315</v>
      </c>
      <c r="AC1" s="178" t="s">
        <v>316</v>
      </c>
      <c r="AD1" s="178" t="s">
        <v>317</v>
      </c>
      <c r="AE1" s="178" t="s">
        <v>318</v>
      </c>
      <c r="AF1" s="178" t="s">
        <v>319</v>
      </c>
      <c r="AG1" s="119" t="s">
        <v>206</v>
      </c>
      <c r="AH1" s="119" t="s">
        <v>207</v>
      </c>
      <c r="AI1" s="119" t="s">
        <v>208</v>
      </c>
      <c r="AJ1" s="119" t="s">
        <v>209</v>
      </c>
      <c r="AK1" s="119" t="s">
        <v>210</v>
      </c>
      <c r="AL1" s="119" t="s">
        <v>320</v>
      </c>
      <c r="AM1" s="119" t="s">
        <v>321</v>
      </c>
      <c r="AN1" s="119" t="s">
        <v>322</v>
      </c>
      <c r="AO1" s="119" t="s">
        <v>323</v>
      </c>
      <c r="AP1" s="119" t="s">
        <v>324</v>
      </c>
      <c r="AQ1" s="181" t="s">
        <v>325</v>
      </c>
      <c r="AR1" s="168" t="s">
        <v>326</v>
      </c>
      <c r="AS1" s="181" t="s">
        <v>327</v>
      </c>
      <c r="AT1" s="186" t="s">
        <v>328</v>
      </c>
      <c r="AU1" s="186" t="s">
        <v>329</v>
      </c>
      <c r="AV1" s="186" t="s">
        <v>330</v>
      </c>
      <c r="AW1" s="201" t="s">
        <v>331</v>
      </c>
      <c r="AX1" s="201" t="s">
        <v>332</v>
      </c>
      <c r="AY1" s="202" t="s">
        <v>333</v>
      </c>
      <c r="AZ1" s="167" t="s">
        <v>334</v>
      </c>
      <c r="BA1" s="201" t="s">
        <v>335</v>
      </c>
      <c r="BB1" s="202" t="s">
        <v>336</v>
      </c>
      <c r="BC1" s="202" t="s">
        <v>119</v>
      </c>
    </row>
    <row r="2" s="114" customFormat="1" ht="34.7" customHeight="1" spans="1:55">
      <c r="A2" s="120">
        <v>1</v>
      </c>
      <c r="B2" s="121" t="s">
        <v>337</v>
      </c>
      <c r="C2" s="122" t="s">
        <v>338</v>
      </c>
      <c r="D2" s="123" t="s">
        <v>27</v>
      </c>
      <c r="E2" s="138">
        <v>44930</v>
      </c>
      <c r="F2" s="138">
        <v>45071</v>
      </c>
      <c r="G2" s="139">
        <v>17</v>
      </c>
      <c r="H2" s="139">
        <v>18</v>
      </c>
      <c r="I2" s="149">
        <v>102</v>
      </c>
      <c r="J2" s="149">
        <v>7</v>
      </c>
      <c r="K2" s="150">
        <f>SUM(M2:Q2)</f>
        <v>23.74</v>
      </c>
      <c r="L2" s="150">
        <f t="shared" ref="L2:L13" si="0">SUM(R2:V2)</f>
        <v>26.02</v>
      </c>
      <c r="M2" s="156">
        <v>4.53</v>
      </c>
      <c r="N2" s="156">
        <v>4.42</v>
      </c>
      <c r="O2" s="156">
        <v>8.12</v>
      </c>
      <c r="P2" s="156">
        <v>4.38</v>
      </c>
      <c r="Q2" s="156">
        <v>2.29</v>
      </c>
      <c r="R2" s="157">
        <v>5.07</v>
      </c>
      <c r="S2" s="157">
        <v>5.02</v>
      </c>
      <c r="T2" s="157">
        <v>8.91</v>
      </c>
      <c r="U2" s="162">
        <v>4.82</v>
      </c>
      <c r="V2" s="157">
        <v>2.2</v>
      </c>
      <c r="W2" s="163">
        <f t="shared" ref="W2:W13" si="1">H2/R2</f>
        <v>3.55029585798817</v>
      </c>
      <c r="X2" s="163">
        <f t="shared" ref="X2:X13" si="2">H2/S2</f>
        <v>3.58565737051793</v>
      </c>
      <c r="Y2" s="169">
        <f t="shared" ref="Y2:Y13" si="3">H2/T2</f>
        <v>2.02020202020202</v>
      </c>
      <c r="Z2" s="170">
        <f t="shared" ref="Z2:Z13" si="4">H2/U2</f>
        <v>3.7344398340249</v>
      </c>
      <c r="AA2" s="163">
        <f t="shared" ref="AA2:AA13" si="5">H2/L2</f>
        <v>0.691775557263643</v>
      </c>
      <c r="AB2" s="171">
        <f>(L2-K2)/K2</f>
        <v>0.0960404380791913</v>
      </c>
      <c r="AC2" s="173">
        <f t="shared" ref="AC2:AC13" si="6">(R2-M2)/M2</f>
        <v>0.119205298013245</v>
      </c>
      <c r="AD2" s="173">
        <f t="shared" ref="AD2:AD13" si="7">(S2-N2)/N2</f>
        <v>0.135746606334842</v>
      </c>
      <c r="AE2" s="173">
        <f t="shared" ref="AE2:AE13" si="8">(T2-O2)/O2</f>
        <v>0.0972906403940888</v>
      </c>
      <c r="AF2" s="83">
        <f t="shared" ref="AF2:AF13" si="9">(U2-P2)/P2</f>
        <v>0.100456621004566</v>
      </c>
      <c r="AG2" s="139">
        <v>2</v>
      </c>
      <c r="AH2" s="139">
        <v>4</v>
      </c>
      <c r="AI2" s="139">
        <v>6</v>
      </c>
      <c r="AJ2" s="139">
        <v>2</v>
      </c>
      <c r="AK2" s="139">
        <v>9</v>
      </c>
      <c r="AL2" s="139">
        <v>1</v>
      </c>
      <c r="AM2" s="180">
        <f t="shared" ref="AM2:AM13" si="10">AG2/H2</f>
        <v>0.111111111111111</v>
      </c>
      <c r="AN2" s="180">
        <f t="shared" ref="AN2:AN13" si="11">AH2/H2</f>
        <v>0.222222222222222</v>
      </c>
      <c r="AO2" s="180">
        <f t="shared" ref="AO2:AO13" si="12">AI2/H2</f>
        <v>0.333333333333333</v>
      </c>
      <c r="AP2" s="180">
        <f t="shared" ref="AP2:AP13" si="13">AJ2/H2</f>
        <v>0.111111111111111</v>
      </c>
      <c r="AQ2" s="182">
        <f t="shared" ref="AQ2:AQ13" si="14">AK2/H2</f>
        <v>0.5</v>
      </c>
      <c r="AR2" s="183">
        <f t="shared" ref="AR2:AR13" si="15">AL2/H2</f>
        <v>0.0555555555555556</v>
      </c>
      <c r="AS2" s="171">
        <f t="shared" ref="AS2:AS19" si="16">(H2-G2)/G2</f>
        <v>0.0588235294117647</v>
      </c>
      <c r="AT2" s="187">
        <v>0.8917</v>
      </c>
      <c r="AU2" s="188">
        <v>3</v>
      </c>
      <c r="AV2" s="189">
        <v>86.53</v>
      </c>
      <c r="AW2" s="187">
        <v>0.2768</v>
      </c>
      <c r="AX2" s="187">
        <v>0.3722</v>
      </c>
      <c r="AY2" s="187">
        <v>0.9044</v>
      </c>
      <c r="AZ2" s="189">
        <v>83.87</v>
      </c>
      <c r="BA2" s="189">
        <v>88.79</v>
      </c>
      <c r="BB2" s="189">
        <v>86.5</v>
      </c>
      <c r="BC2" s="188">
        <v>4</v>
      </c>
    </row>
    <row r="3" s="114" customFormat="1" ht="15.2" spans="1:55">
      <c r="A3" s="120">
        <v>2</v>
      </c>
      <c r="B3" s="124"/>
      <c r="C3" s="122" t="s">
        <v>339</v>
      </c>
      <c r="D3" s="125"/>
      <c r="E3" s="140"/>
      <c r="F3" s="140"/>
      <c r="G3" s="139">
        <v>13</v>
      </c>
      <c r="H3" s="139">
        <v>14</v>
      </c>
      <c r="I3" s="151"/>
      <c r="J3" s="151"/>
      <c r="K3" s="150">
        <f t="shared" ref="K3:K13" si="17">SUM(M3:Q3)</f>
        <v>18.26</v>
      </c>
      <c r="L3" s="150">
        <f t="shared" si="0"/>
        <v>19.71</v>
      </c>
      <c r="M3" s="156">
        <v>3.42</v>
      </c>
      <c r="N3" s="156">
        <v>2.73</v>
      </c>
      <c r="O3" s="156">
        <v>7.04</v>
      </c>
      <c r="P3" s="156">
        <v>2.9</v>
      </c>
      <c r="Q3" s="156">
        <v>2.17</v>
      </c>
      <c r="R3" s="157">
        <v>3.91</v>
      </c>
      <c r="S3" s="157">
        <v>3.13</v>
      </c>
      <c r="T3" s="157">
        <v>7.98</v>
      </c>
      <c r="U3" s="162">
        <v>3.19</v>
      </c>
      <c r="V3" s="157">
        <v>1.5</v>
      </c>
      <c r="W3" s="163">
        <f t="shared" si="1"/>
        <v>3.58056265984655</v>
      </c>
      <c r="X3" s="163">
        <f t="shared" si="2"/>
        <v>4.47284345047923</v>
      </c>
      <c r="Y3" s="169">
        <f t="shared" si="3"/>
        <v>1.75438596491228</v>
      </c>
      <c r="Z3" s="170">
        <f t="shared" si="4"/>
        <v>4.38871473354232</v>
      </c>
      <c r="AA3" s="163">
        <f t="shared" si="5"/>
        <v>0.710299340436327</v>
      </c>
      <c r="AB3" s="171">
        <f t="shared" ref="AB3:AB13" si="18">(L3-K3)/K3</f>
        <v>0.0794085432639651</v>
      </c>
      <c r="AC3" s="173">
        <f t="shared" si="6"/>
        <v>0.14327485380117</v>
      </c>
      <c r="AD3" s="173">
        <f t="shared" si="7"/>
        <v>0.146520146520146</v>
      </c>
      <c r="AE3" s="173">
        <f t="shared" si="8"/>
        <v>0.133522727272727</v>
      </c>
      <c r="AF3" s="83">
        <f t="shared" si="9"/>
        <v>0.1</v>
      </c>
      <c r="AG3" s="147">
        <v>3</v>
      </c>
      <c r="AH3" s="147">
        <v>3</v>
      </c>
      <c r="AI3" s="147">
        <v>7</v>
      </c>
      <c r="AJ3" s="147">
        <v>3</v>
      </c>
      <c r="AK3" s="147">
        <v>6</v>
      </c>
      <c r="AL3" s="147">
        <v>2</v>
      </c>
      <c r="AM3" s="180">
        <f t="shared" si="10"/>
        <v>0.214285714285714</v>
      </c>
      <c r="AN3" s="180">
        <f t="shared" si="11"/>
        <v>0.214285714285714</v>
      </c>
      <c r="AO3" s="180">
        <f t="shared" si="12"/>
        <v>0.5</v>
      </c>
      <c r="AP3" s="180">
        <f t="shared" si="13"/>
        <v>0.214285714285714</v>
      </c>
      <c r="AQ3" s="182">
        <f t="shared" si="14"/>
        <v>0.428571428571429</v>
      </c>
      <c r="AR3" s="183">
        <f t="shared" si="15"/>
        <v>0.142857142857143</v>
      </c>
      <c r="AS3" s="171">
        <f t="shared" si="16"/>
        <v>0.0769230769230769</v>
      </c>
      <c r="AT3" s="190"/>
      <c r="AU3" s="191"/>
      <c r="AV3" s="192"/>
      <c r="AW3" s="190"/>
      <c r="AX3" s="190"/>
      <c r="AY3" s="190"/>
      <c r="AZ3" s="192"/>
      <c r="BA3" s="192"/>
      <c r="BB3" s="192"/>
      <c r="BC3" s="191"/>
    </row>
    <row r="4" s="114" customFormat="1" ht="15.2" spans="1:55">
      <c r="A4" s="120">
        <v>3</v>
      </c>
      <c r="B4" s="124"/>
      <c r="C4" s="122" t="s">
        <v>340</v>
      </c>
      <c r="D4" s="125"/>
      <c r="E4" s="140"/>
      <c r="F4" s="140"/>
      <c r="G4" s="139">
        <v>12</v>
      </c>
      <c r="H4" s="139">
        <v>13</v>
      </c>
      <c r="I4" s="151"/>
      <c r="J4" s="151"/>
      <c r="K4" s="150">
        <f t="shared" si="17"/>
        <v>15</v>
      </c>
      <c r="L4" s="150">
        <f t="shared" si="0"/>
        <v>17.15</v>
      </c>
      <c r="M4" s="156">
        <v>3.24</v>
      </c>
      <c r="N4" s="156">
        <v>3.18</v>
      </c>
      <c r="O4" s="156">
        <v>4.29</v>
      </c>
      <c r="P4" s="156">
        <v>2.99</v>
      </c>
      <c r="Q4" s="156">
        <v>1.3</v>
      </c>
      <c r="R4" s="157">
        <v>3.61</v>
      </c>
      <c r="S4" s="157">
        <v>3.55</v>
      </c>
      <c r="T4" s="157">
        <v>4.65</v>
      </c>
      <c r="U4" s="162">
        <v>3.44</v>
      </c>
      <c r="V4" s="157">
        <v>1.9</v>
      </c>
      <c r="W4" s="163">
        <f t="shared" si="1"/>
        <v>3.601108033241</v>
      </c>
      <c r="X4" s="163">
        <f t="shared" si="2"/>
        <v>3.66197183098592</v>
      </c>
      <c r="Y4" s="169">
        <f t="shared" si="3"/>
        <v>2.79569892473118</v>
      </c>
      <c r="Z4" s="170">
        <f t="shared" si="4"/>
        <v>3.77906976744186</v>
      </c>
      <c r="AA4" s="163">
        <f t="shared" si="5"/>
        <v>0.75801749271137</v>
      </c>
      <c r="AB4" s="171">
        <f t="shared" si="18"/>
        <v>0.143333333333333</v>
      </c>
      <c r="AC4" s="173">
        <f t="shared" si="6"/>
        <v>0.114197530864197</v>
      </c>
      <c r="AD4" s="173">
        <f t="shared" si="7"/>
        <v>0.116352201257862</v>
      </c>
      <c r="AE4" s="173">
        <f t="shared" si="8"/>
        <v>0.083916083916084</v>
      </c>
      <c r="AF4" s="83">
        <f t="shared" si="9"/>
        <v>0.150501672240803</v>
      </c>
      <c r="AG4" s="147">
        <v>2</v>
      </c>
      <c r="AH4" s="147">
        <v>3</v>
      </c>
      <c r="AI4" s="147">
        <v>6</v>
      </c>
      <c r="AJ4" s="147">
        <v>3</v>
      </c>
      <c r="AK4" s="147">
        <v>7</v>
      </c>
      <c r="AL4" s="147">
        <v>2</v>
      </c>
      <c r="AM4" s="180">
        <f t="shared" si="10"/>
        <v>0.153846153846154</v>
      </c>
      <c r="AN4" s="180">
        <f t="shared" si="11"/>
        <v>0.230769230769231</v>
      </c>
      <c r="AO4" s="180">
        <f t="shared" si="12"/>
        <v>0.461538461538462</v>
      </c>
      <c r="AP4" s="180">
        <f t="shared" si="13"/>
        <v>0.230769230769231</v>
      </c>
      <c r="AQ4" s="182">
        <f t="shared" si="14"/>
        <v>0.538461538461538</v>
      </c>
      <c r="AR4" s="183">
        <f t="shared" si="15"/>
        <v>0.153846153846154</v>
      </c>
      <c r="AS4" s="171">
        <f t="shared" si="16"/>
        <v>0.0833333333333333</v>
      </c>
      <c r="AT4" s="190"/>
      <c r="AU4" s="191"/>
      <c r="AV4" s="192"/>
      <c r="AW4" s="190"/>
      <c r="AX4" s="190"/>
      <c r="AY4" s="190"/>
      <c r="AZ4" s="192"/>
      <c r="BA4" s="192"/>
      <c r="BB4" s="192"/>
      <c r="BC4" s="191"/>
    </row>
    <row r="5" s="114" customFormat="1" ht="15.2" spans="1:55">
      <c r="A5" s="120">
        <v>4</v>
      </c>
      <c r="B5" s="124"/>
      <c r="C5" s="122" t="s">
        <v>341</v>
      </c>
      <c r="D5" s="125"/>
      <c r="E5" s="140"/>
      <c r="F5" s="140"/>
      <c r="G5" s="139">
        <v>17</v>
      </c>
      <c r="H5" s="139">
        <v>18</v>
      </c>
      <c r="I5" s="151"/>
      <c r="J5" s="151"/>
      <c r="K5" s="150">
        <f t="shared" si="17"/>
        <v>19.58</v>
      </c>
      <c r="L5" s="150">
        <f t="shared" si="0"/>
        <v>22.07</v>
      </c>
      <c r="M5" s="156">
        <v>4.54</v>
      </c>
      <c r="N5" s="156">
        <v>4.65</v>
      </c>
      <c r="O5" s="156">
        <v>6.25</v>
      </c>
      <c r="P5" s="156">
        <v>3.48</v>
      </c>
      <c r="Q5" s="156">
        <v>0.66</v>
      </c>
      <c r="R5" s="157">
        <v>4.97</v>
      </c>
      <c r="S5" s="157">
        <v>5.1</v>
      </c>
      <c r="T5" s="157">
        <v>6.79</v>
      </c>
      <c r="U5" s="162">
        <v>3.91</v>
      </c>
      <c r="V5" s="157">
        <v>1.3</v>
      </c>
      <c r="W5" s="163">
        <f t="shared" si="1"/>
        <v>3.62173038229376</v>
      </c>
      <c r="X5" s="163">
        <f t="shared" si="2"/>
        <v>3.52941176470588</v>
      </c>
      <c r="Y5" s="169">
        <f t="shared" si="3"/>
        <v>2.65095729013255</v>
      </c>
      <c r="Z5" s="170">
        <f t="shared" si="4"/>
        <v>4.60358056265985</v>
      </c>
      <c r="AA5" s="163">
        <f t="shared" si="5"/>
        <v>0.815586769370186</v>
      </c>
      <c r="AB5" s="171">
        <f t="shared" si="18"/>
        <v>0.127170582226762</v>
      </c>
      <c r="AC5" s="173">
        <f t="shared" si="6"/>
        <v>0.0947136563876651</v>
      </c>
      <c r="AD5" s="173">
        <f t="shared" si="7"/>
        <v>0.0967741935483869</v>
      </c>
      <c r="AE5" s="173">
        <f t="shared" si="8"/>
        <v>0.0864</v>
      </c>
      <c r="AF5" s="83">
        <f t="shared" si="9"/>
        <v>0.123563218390805</v>
      </c>
      <c r="AG5" s="147">
        <v>3</v>
      </c>
      <c r="AH5" s="147">
        <v>3</v>
      </c>
      <c r="AI5" s="147">
        <v>7</v>
      </c>
      <c r="AJ5" s="147">
        <v>3</v>
      </c>
      <c r="AK5" s="147">
        <v>8</v>
      </c>
      <c r="AL5" s="147">
        <v>1</v>
      </c>
      <c r="AM5" s="180">
        <f t="shared" si="10"/>
        <v>0.166666666666667</v>
      </c>
      <c r="AN5" s="180">
        <f t="shared" si="11"/>
        <v>0.166666666666667</v>
      </c>
      <c r="AO5" s="180">
        <f t="shared" si="12"/>
        <v>0.388888888888889</v>
      </c>
      <c r="AP5" s="180">
        <f t="shared" si="13"/>
        <v>0.166666666666667</v>
      </c>
      <c r="AQ5" s="182">
        <f t="shared" si="14"/>
        <v>0.444444444444444</v>
      </c>
      <c r="AR5" s="183">
        <f t="shared" si="15"/>
        <v>0.0555555555555556</v>
      </c>
      <c r="AS5" s="171">
        <f t="shared" si="16"/>
        <v>0.0588235294117647</v>
      </c>
      <c r="AT5" s="190"/>
      <c r="AU5" s="191"/>
      <c r="AV5" s="192"/>
      <c r="AW5" s="190"/>
      <c r="AX5" s="190"/>
      <c r="AY5" s="190"/>
      <c r="AZ5" s="192"/>
      <c r="BA5" s="192"/>
      <c r="BB5" s="192"/>
      <c r="BC5" s="191"/>
    </row>
    <row r="6" s="114" customFormat="1" ht="15.2" spans="1:55">
      <c r="A6" s="120">
        <v>5</v>
      </c>
      <c r="B6" s="124"/>
      <c r="C6" s="122" t="s">
        <v>342</v>
      </c>
      <c r="D6" s="125"/>
      <c r="E6" s="140"/>
      <c r="F6" s="140"/>
      <c r="G6" s="139">
        <v>18</v>
      </c>
      <c r="H6" s="139">
        <v>19</v>
      </c>
      <c r="I6" s="151"/>
      <c r="J6" s="151"/>
      <c r="K6" s="150">
        <f t="shared" si="17"/>
        <v>25.52</v>
      </c>
      <c r="L6" s="150">
        <f t="shared" si="0"/>
        <v>27.61</v>
      </c>
      <c r="M6" s="156">
        <v>4.75</v>
      </c>
      <c r="N6" s="156">
        <v>4.76</v>
      </c>
      <c r="O6" s="156">
        <v>9.97</v>
      </c>
      <c r="P6" s="156">
        <v>3.83</v>
      </c>
      <c r="Q6" s="156">
        <v>2.21</v>
      </c>
      <c r="R6" s="157">
        <v>5.28</v>
      </c>
      <c r="S6" s="157">
        <v>5.42</v>
      </c>
      <c r="T6" s="157">
        <v>10.68</v>
      </c>
      <c r="U6" s="162">
        <v>4.33</v>
      </c>
      <c r="V6" s="157">
        <v>1.9</v>
      </c>
      <c r="W6" s="163">
        <f t="shared" si="1"/>
        <v>3.59848484848485</v>
      </c>
      <c r="X6" s="163">
        <f t="shared" si="2"/>
        <v>3.50553505535055</v>
      </c>
      <c r="Y6" s="169">
        <f t="shared" si="3"/>
        <v>1.77902621722846</v>
      </c>
      <c r="Z6" s="170">
        <f t="shared" si="4"/>
        <v>4.38799076212471</v>
      </c>
      <c r="AA6" s="163">
        <f t="shared" si="5"/>
        <v>0.688156465048895</v>
      </c>
      <c r="AB6" s="171">
        <f t="shared" si="18"/>
        <v>0.0818965517241378</v>
      </c>
      <c r="AC6" s="173">
        <f t="shared" si="6"/>
        <v>0.111578947368421</v>
      </c>
      <c r="AD6" s="173">
        <f t="shared" si="7"/>
        <v>0.138655462184874</v>
      </c>
      <c r="AE6" s="173">
        <f t="shared" si="8"/>
        <v>0.0712136409227682</v>
      </c>
      <c r="AF6" s="83">
        <f t="shared" si="9"/>
        <v>0.130548302872063</v>
      </c>
      <c r="AG6" s="147">
        <v>2</v>
      </c>
      <c r="AH6" s="147">
        <v>3</v>
      </c>
      <c r="AI6" s="147">
        <v>6</v>
      </c>
      <c r="AJ6" s="147">
        <v>3</v>
      </c>
      <c r="AK6" s="147">
        <v>7</v>
      </c>
      <c r="AL6" s="147">
        <v>2</v>
      </c>
      <c r="AM6" s="180">
        <f t="shared" si="10"/>
        <v>0.105263157894737</v>
      </c>
      <c r="AN6" s="180">
        <f t="shared" si="11"/>
        <v>0.157894736842105</v>
      </c>
      <c r="AO6" s="180">
        <f t="shared" si="12"/>
        <v>0.315789473684211</v>
      </c>
      <c r="AP6" s="180">
        <f t="shared" si="13"/>
        <v>0.157894736842105</v>
      </c>
      <c r="AQ6" s="182">
        <f t="shared" si="14"/>
        <v>0.368421052631579</v>
      </c>
      <c r="AR6" s="183">
        <f t="shared" si="15"/>
        <v>0.105263157894737</v>
      </c>
      <c r="AS6" s="171">
        <f t="shared" si="16"/>
        <v>0.0555555555555556</v>
      </c>
      <c r="AT6" s="190"/>
      <c r="AU6" s="191"/>
      <c r="AV6" s="192"/>
      <c r="AW6" s="190"/>
      <c r="AX6" s="190"/>
      <c r="AY6" s="190"/>
      <c r="AZ6" s="192"/>
      <c r="BA6" s="192"/>
      <c r="BB6" s="192"/>
      <c r="BC6" s="191"/>
    </row>
    <row r="7" s="114" customFormat="1" ht="15.2" spans="1:55">
      <c r="A7" s="120">
        <v>6</v>
      </c>
      <c r="B7" s="124"/>
      <c r="C7" s="122" t="s">
        <v>343</v>
      </c>
      <c r="D7" s="125"/>
      <c r="E7" s="140"/>
      <c r="F7" s="140"/>
      <c r="G7" s="139">
        <v>14</v>
      </c>
      <c r="H7" s="139">
        <v>16</v>
      </c>
      <c r="I7" s="151"/>
      <c r="J7" s="151"/>
      <c r="K7" s="150">
        <f t="shared" si="17"/>
        <v>20.56</v>
      </c>
      <c r="L7" s="150">
        <f t="shared" si="0"/>
        <v>22.42</v>
      </c>
      <c r="M7" s="156">
        <v>3.93</v>
      </c>
      <c r="N7" s="156">
        <v>3.94</v>
      </c>
      <c r="O7" s="156">
        <v>7.04</v>
      </c>
      <c r="P7" s="156">
        <v>3.79</v>
      </c>
      <c r="Q7" s="156">
        <v>1.86</v>
      </c>
      <c r="R7" s="157">
        <v>4.49</v>
      </c>
      <c r="S7" s="157">
        <v>4.53</v>
      </c>
      <c r="T7" s="157">
        <v>8.05</v>
      </c>
      <c r="U7" s="162">
        <v>4.15</v>
      </c>
      <c r="V7" s="157">
        <v>1.2</v>
      </c>
      <c r="W7" s="163">
        <f t="shared" si="1"/>
        <v>3.56347438752784</v>
      </c>
      <c r="X7" s="163">
        <f t="shared" si="2"/>
        <v>3.53200883002207</v>
      </c>
      <c r="Y7" s="169">
        <f t="shared" si="3"/>
        <v>1.98757763975155</v>
      </c>
      <c r="Z7" s="170">
        <f t="shared" si="4"/>
        <v>3.85542168674699</v>
      </c>
      <c r="AA7" s="163">
        <f t="shared" si="5"/>
        <v>0.713648528099911</v>
      </c>
      <c r="AB7" s="171">
        <f t="shared" si="18"/>
        <v>0.0904669260700389</v>
      </c>
      <c r="AC7" s="173">
        <f t="shared" si="6"/>
        <v>0.142493638676845</v>
      </c>
      <c r="AD7" s="173">
        <f t="shared" si="7"/>
        <v>0.149746192893401</v>
      </c>
      <c r="AE7" s="173">
        <f t="shared" si="8"/>
        <v>0.143465909090909</v>
      </c>
      <c r="AF7" s="83">
        <f t="shared" si="9"/>
        <v>0.0949868073878629</v>
      </c>
      <c r="AG7" s="147">
        <v>2</v>
      </c>
      <c r="AH7" s="147">
        <v>3</v>
      </c>
      <c r="AI7" s="147">
        <v>6</v>
      </c>
      <c r="AJ7" s="147">
        <v>2</v>
      </c>
      <c r="AK7" s="147">
        <v>9</v>
      </c>
      <c r="AL7" s="147">
        <v>3</v>
      </c>
      <c r="AM7" s="180">
        <f t="shared" si="10"/>
        <v>0.125</v>
      </c>
      <c r="AN7" s="180">
        <f t="shared" si="11"/>
        <v>0.1875</v>
      </c>
      <c r="AO7" s="180">
        <f t="shared" si="12"/>
        <v>0.375</v>
      </c>
      <c r="AP7" s="180">
        <f t="shared" si="13"/>
        <v>0.125</v>
      </c>
      <c r="AQ7" s="182">
        <f t="shared" si="14"/>
        <v>0.5625</v>
      </c>
      <c r="AR7" s="183">
        <f t="shared" si="15"/>
        <v>0.1875</v>
      </c>
      <c r="AS7" s="171">
        <f t="shared" si="16"/>
        <v>0.142857142857143</v>
      </c>
      <c r="AT7" s="190"/>
      <c r="AU7" s="191"/>
      <c r="AV7" s="192"/>
      <c r="AW7" s="190"/>
      <c r="AX7" s="190"/>
      <c r="AY7" s="190"/>
      <c r="AZ7" s="192"/>
      <c r="BA7" s="192"/>
      <c r="BB7" s="192"/>
      <c r="BC7" s="191"/>
    </row>
    <row r="8" s="114" customFormat="1" ht="15.2" spans="1:55">
      <c r="A8" s="120">
        <v>7</v>
      </c>
      <c r="B8" s="124"/>
      <c r="C8" s="122" t="s">
        <v>344</v>
      </c>
      <c r="D8" s="125"/>
      <c r="E8" s="140"/>
      <c r="F8" s="140"/>
      <c r="G8" s="139">
        <v>17</v>
      </c>
      <c r="H8" s="139">
        <v>18</v>
      </c>
      <c r="I8" s="151"/>
      <c r="J8" s="151"/>
      <c r="K8" s="150">
        <f t="shared" si="17"/>
        <v>19.58</v>
      </c>
      <c r="L8" s="150">
        <f t="shared" si="0"/>
        <v>22.41</v>
      </c>
      <c r="M8" s="156">
        <v>4.61</v>
      </c>
      <c r="N8" s="156">
        <v>4.6</v>
      </c>
      <c r="O8" s="156">
        <v>5.66</v>
      </c>
      <c r="P8" s="156">
        <v>3.75</v>
      </c>
      <c r="Q8" s="156">
        <v>0.96</v>
      </c>
      <c r="R8" s="157">
        <v>5.08</v>
      </c>
      <c r="S8" s="157">
        <v>5.11</v>
      </c>
      <c r="T8" s="157">
        <v>6.4</v>
      </c>
      <c r="U8" s="162">
        <v>4.12</v>
      </c>
      <c r="V8" s="157">
        <v>1.7</v>
      </c>
      <c r="W8" s="163">
        <f t="shared" si="1"/>
        <v>3.54330708661417</v>
      </c>
      <c r="X8" s="163">
        <f t="shared" si="2"/>
        <v>3.52250489236791</v>
      </c>
      <c r="Y8" s="169">
        <f t="shared" si="3"/>
        <v>2.8125</v>
      </c>
      <c r="Z8" s="170">
        <f t="shared" si="4"/>
        <v>4.36893203883495</v>
      </c>
      <c r="AA8" s="163">
        <f t="shared" si="5"/>
        <v>0.803212851405622</v>
      </c>
      <c r="AB8" s="171">
        <f t="shared" si="18"/>
        <v>0.144535240040858</v>
      </c>
      <c r="AC8" s="173">
        <f t="shared" si="6"/>
        <v>0.101952277657267</v>
      </c>
      <c r="AD8" s="173">
        <f t="shared" si="7"/>
        <v>0.110869565217391</v>
      </c>
      <c r="AE8" s="173">
        <f t="shared" si="8"/>
        <v>0.130742049469965</v>
      </c>
      <c r="AF8" s="83">
        <f t="shared" si="9"/>
        <v>0.0986666666666667</v>
      </c>
      <c r="AG8" s="147">
        <v>2</v>
      </c>
      <c r="AH8" s="147">
        <v>4</v>
      </c>
      <c r="AI8" s="147">
        <v>7</v>
      </c>
      <c r="AJ8" s="147">
        <v>2</v>
      </c>
      <c r="AK8" s="147">
        <v>7</v>
      </c>
      <c r="AL8" s="147">
        <v>1</v>
      </c>
      <c r="AM8" s="180">
        <f t="shared" si="10"/>
        <v>0.111111111111111</v>
      </c>
      <c r="AN8" s="180">
        <f t="shared" si="11"/>
        <v>0.222222222222222</v>
      </c>
      <c r="AO8" s="180">
        <f t="shared" si="12"/>
        <v>0.388888888888889</v>
      </c>
      <c r="AP8" s="180">
        <f t="shared" si="13"/>
        <v>0.111111111111111</v>
      </c>
      <c r="AQ8" s="182">
        <f t="shared" si="14"/>
        <v>0.388888888888889</v>
      </c>
      <c r="AR8" s="183">
        <f t="shared" si="15"/>
        <v>0.0555555555555556</v>
      </c>
      <c r="AS8" s="171">
        <f t="shared" si="16"/>
        <v>0.0588235294117647</v>
      </c>
      <c r="AT8" s="190"/>
      <c r="AU8" s="191"/>
      <c r="AV8" s="192"/>
      <c r="AW8" s="190"/>
      <c r="AX8" s="190"/>
      <c r="AY8" s="190"/>
      <c r="AZ8" s="192"/>
      <c r="BA8" s="192"/>
      <c r="BB8" s="192"/>
      <c r="BC8" s="191"/>
    </row>
    <row r="9" s="114" customFormat="1" ht="15.2" spans="1:55">
      <c r="A9" s="120">
        <v>8</v>
      </c>
      <c r="B9" s="124"/>
      <c r="C9" s="122" t="s">
        <v>345</v>
      </c>
      <c r="D9" s="125"/>
      <c r="E9" s="140"/>
      <c r="F9" s="140"/>
      <c r="G9" s="139">
        <v>13</v>
      </c>
      <c r="H9" s="139">
        <v>15</v>
      </c>
      <c r="I9" s="151"/>
      <c r="J9" s="151"/>
      <c r="K9" s="150">
        <f t="shared" si="17"/>
        <v>17.59</v>
      </c>
      <c r="L9" s="150">
        <f t="shared" si="0"/>
        <v>19.82</v>
      </c>
      <c r="M9" s="156">
        <v>3.71</v>
      </c>
      <c r="N9" s="156">
        <v>4.1</v>
      </c>
      <c r="O9" s="156">
        <v>6.68</v>
      </c>
      <c r="P9" s="156">
        <v>3.1</v>
      </c>
      <c r="Q9" s="156">
        <v>0</v>
      </c>
      <c r="R9" s="157">
        <v>4.14</v>
      </c>
      <c r="S9" s="157">
        <v>4.27</v>
      </c>
      <c r="T9" s="157">
        <v>6.93</v>
      </c>
      <c r="U9" s="162">
        <v>3.38</v>
      </c>
      <c r="V9" s="157">
        <v>1.1</v>
      </c>
      <c r="W9" s="163">
        <f t="shared" si="1"/>
        <v>3.6231884057971</v>
      </c>
      <c r="X9" s="163">
        <f t="shared" si="2"/>
        <v>3.51288056206089</v>
      </c>
      <c r="Y9" s="169">
        <f t="shared" si="3"/>
        <v>2.16450216450216</v>
      </c>
      <c r="Z9" s="170">
        <f t="shared" si="4"/>
        <v>4.43786982248521</v>
      </c>
      <c r="AA9" s="163">
        <f t="shared" si="5"/>
        <v>0.756811301715439</v>
      </c>
      <c r="AB9" s="171">
        <f t="shared" si="18"/>
        <v>0.12677657760091</v>
      </c>
      <c r="AC9" s="173">
        <f t="shared" si="6"/>
        <v>0.115902964959569</v>
      </c>
      <c r="AD9" s="173">
        <f t="shared" si="7"/>
        <v>0.0414634146341463</v>
      </c>
      <c r="AE9" s="173">
        <f t="shared" si="8"/>
        <v>0.0374251497005988</v>
      </c>
      <c r="AF9" s="83">
        <f t="shared" si="9"/>
        <v>0.0903225806451612</v>
      </c>
      <c r="AG9" s="147">
        <v>3</v>
      </c>
      <c r="AH9" s="147">
        <v>3</v>
      </c>
      <c r="AI9" s="147">
        <v>7</v>
      </c>
      <c r="AJ9" s="147">
        <v>3</v>
      </c>
      <c r="AK9" s="147">
        <v>7</v>
      </c>
      <c r="AL9" s="147">
        <v>2</v>
      </c>
      <c r="AM9" s="180">
        <f t="shared" si="10"/>
        <v>0.2</v>
      </c>
      <c r="AN9" s="180">
        <f t="shared" si="11"/>
        <v>0.2</v>
      </c>
      <c r="AO9" s="180">
        <f t="shared" si="12"/>
        <v>0.466666666666667</v>
      </c>
      <c r="AP9" s="180">
        <f t="shared" si="13"/>
        <v>0.2</v>
      </c>
      <c r="AQ9" s="182">
        <f t="shared" si="14"/>
        <v>0.466666666666667</v>
      </c>
      <c r="AR9" s="183">
        <f t="shared" si="15"/>
        <v>0.133333333333333</v>
      </c>
      <c r="AS9" s="171">
        <f t="shared" si="16"/>
        <v>0.153846153846154</v>
      </c>
      <c r="AT9" s="190"/>
      <c r="AU9" s="191"/>
      <c r="AV9" s="192"/>
      <c r="AW9" s="190"/>
      <c r="AX9" s="190"/>
      <c r="AY9" s="190"/>
      <c r="AZ9" s="192"/>
      <c r="BA9" s="192"/>
      <c r="BB9" s="192"/>
      <c r="BC9" s="191"/>
    </row>
    <row r="10" s="114" customFormat="1" ht="15.2" spans="1:55">
      <c r="A10" s="120">
        <v>9</v>
      </c>
      <c r="B10" s="124"/>
      <c r="C10" s="122" t="s">
        <v>346</v>
      </c>
      <c r="D10" s="125"/>
      <c r="E10" s="140"/>
      <c r="F10" s="140"/>
      <c r="G10" s="139">
        <v>27</v>
      </c>
      <c r="H10" s="139">
        <v>29</v>
      </c>
      <c r="I10" s="151"/>
      <c r="J10" s="151"/>
      <c r="K10" s="150">
        <f t="shared" si="17"/>
        <v>38.61</v>
      </c>
      <c r="L10" s="150">
        <f t="shared" si="0"/>
        <v>40.69</v>
      </c>
      <c r="M10" s="156">
        <v>7.05</v>
      </c>
      <c r="N10" s="156">
        <v>7.81</v>
      </c>
      <c r="O10" s="156">
        <v>13.65</v>
      </c>
      <c r="P10" s="156">
        <v>6.57</v>
      </c>
      <c r="Q10" s="156">
        <v>3.53</v>
      </c>
      <c r="R10" s="157">
        <v>8.06</v>
      </c>
      <c r="S10" s="157">
        <v>8.33</v>
      </c>
      <c r="T10" s="157">
        <v>15.68</v>
      </c>
      <c r="U10" s="162">
        <v>7.52</v>
      </c>
      <c r="V10" s="157">
        <v>1.1</v>
      </c>
      <c r="W10" s="163">
        <f t="shared" si="1"/>
        <v>3.59801488833747</v>
      </c>
      <c r="X10" s="163">
        <f t="shared" si="2"/>
        <v>3.48139255702281</v>
      </c>
      <c r="Y10" s="169">
        <f t="shared" si="3"/>
        <v>1.84948979591837</v>
      </c>
      <c r="Z10" s="170">
        <f t="shared" si="4"/>
        <v>3.8563829787234</v>
      </c>
      <c r="AA10" s="163">
        <f t="shared" si="5"/>
        <v>0.712705824526911</v>
      </c>
      <c r="AB10" s="171">
        <f t="shared" si="18"/>
        <v>0.053872053872054</v>
      </c>
      <c r="AC10" s="173">
        <f t="shared" si="6"/>
        <v>0.143262411347518</v>
      </c>
      <c r="AD10" s="173">
        <f t="shared" si="7"/>
        <v>0.0665813060179258</v>
      </c>
      <c r="AE10" s="173">
        <f t="shared" si="8"/>
        <v>0.148717948717949</v>
      </c>
      <c r="AF10" s="83">
        <f t="shared" si="9"/>
        <v>0.144596651445966</v>
      </c>
      <c r="AG10" s="147">
        <v>2</v>
      </c>
      <c r="AH10" s="147">
        <v>5</v>
      </c>
      <c r="AI10" s="147">
        <v>7</v>
      </c>
      <c r="AJ10" s="147">
        <v>2</v>
      </c>
      <c r="AK10" s="147">
        <v>10</v>
      </c>
      <c r="AL10" s="147">
        <v>5</v>
      </c>
      <c r="AM10" s="180">
        <f t="shared" si="10"/>
        <v>0.0689655172413793</v>
      </c>
      <c r="AN10" s="180">
        <f t="shared" si="11"/>
        <v>0.172413793103448</v>
      </c>
      <c r="AO10" s="180">
        <f t="shared" si="12"/>
        <v>0.241379310344828</v>
      </c>
      <c r="AP10" s="180">
        <f t="shared" si="13"/>
        <v>0.0689655172413793</v>
      </c>
      <c r="AQ10" s="182">
        <f t="shared" si="14"/>
        <v>0.344827586206897</v>
      </c>
      <c r="AR10" s="183">
        <f t="shared" si="15"/>
        <v>0.172413793103448</v>
      </c>
      <c r="AS10" s="171">
        <f t="shared" si="16"/>
        <v>0.0740740740740741</v>
      </c>
      <c r="AT10" s="190"/>
      <c r="AU10" s="191"/>
      <c r="AV10" s="192"/>
      <c r="AW10" s="190"/>
      <c r="AX10" s="190"/>
      <c r="AY10" s="190"/>
      <c r="AZ10" s="192"/>
      <c r="BA10" s="192"/>
      <c r="BB10" s="192"/>
      <c r="BC10" s="191"/>
    </row>
    <row r="11" s="114" customFormat="1" ht="15.2" spans="1:55">
      <c r="A11" s="120">
        <v>10</v>
      </c>
      <c r="B11" s="124"/>
      <c r="C11" s="122" t="s">
        <v>347</v>
      </c>
      <c r="D11" s="125"/>
      <c r="E11" s="140"/>
      <c r="F11" s="140"/>
      <c r="G11" s="139">
        <v>16</v>
      </c>
      <c r="H11" s="139">
        <v>16</v>
      </c>
      <c r="I11" s="151"/>
      <c r="J11" s="151"/>
      <c r="K11" s="150">
        <f t="shared" si="17"/>
        <v>18.99</v>
      </c>
      <c r="L11" s="150">
        <f t="shared" si="0"/>
        <v>21.32</v>
      </c>
      <c r="M11" s="156">
        <v>4.03</v>
      </c>
      <c r="N11" s="156">
        <v>3.93</v>
      </c>
      <c r="O11" s="156">
        <v>5.3</v>
      </c>
      <c r="P11" s="156">
        <v>3.83</v>
      </c>
      <c r="Q11" s="156">
        <v>1.9</v>
      </c>
      <c r="R11" s="157">
        <v>4.46</v>
      </c>
      <c r="S11" s="157">
        <v>4.48</v>
      </c>
      <c r="T11" s="157">
        <v>5.94</v>
      </c>
      <c r="U11" s="162">
        <v>4.22</v>
      </c>
      <c r="V11" s="157">
        <v>2.22</v>
      </c>
      <c r="W11" s="163">
        <f t="shared" si="1"/>
        <v>3.58744394618834</v>
      </c>
      <c r="X11" s="163">
        <f t="shared" si="2"/>
        <v>3.57142857142857</v>
      </c>
      <c r="Y11" s="169">
        <f t="shared" si="3"/>
        <v>2.69360269360269</v>
      </c>
      <c r="Z11" s="170">
        <f t="shared" si="4"/>
        <v>3.7914691943128</v>
      </c>
      <c r="AA11" s="163">
        <f t="shared" si="5"/>
        <v>0.75046904315197</v>
      </c>
      <c r="AB11" s="171">
        <f t="shared" si="18"/>
        <v>0.122696155871511</v>
      </c>
      <c r="AC11" s="173">
        <f t="shared" si="6"/>
        <v>0.106699751861042</v>
      </c>
      <c r="AD11" s="173">
        <f t="shared" si="7"/>
        <v>0.139949109414758</v>
      </c>
      <c r="AE11" s="173">
        <f t="shared" si="8"/>
        <v>0.120754716981132</v>
      </c>
      <c r="AF11" s="83">
        <f t="shared" si="9"/>
        <v>0.101827676240209</v>
      </c>
      <c r="AG11" s="147">
        <v>3</v>
      </c>
      <c r="AH11" s="147">
        <v>4</v>
      </c>
      <c r="AI11" s="147">
        <v>8</v>
      </c>
      <c r="AJ11" s="147">
        <v>3</v>
      </c>
      <c r="AK11" s="147">
        <v>8</v>
      </c>
      <c r="AL11" s="147">
        <v>2</v>
      </c>
      <c r="AM11" s="180">
        <f t="shared" si="10"/>
        <v>0.1875</v>
      </c>
      <c r="AN11" s="180">
        <f t="shared" si="11"/>
        <v>0.25</v>
      </c>
      <c r="AO11" s="180">
        <f t="shared" si="12"/>
        <v>0.5</v>
      </c>
      <c r="AP11" s="180">
        <f t="shared" si="13"/>
        <v>0.1875</v>
      </c>
      <c r="AQ11" s="182">
        <f t="shared" si="14"/>
        <v>0.5</v>
      </c>
      <c r="AR11" s="183">
        <f t="shared" si="15"/>
        <v>0.125</v>
      </c>
      <c r="AS11" s="171">
        <f t="shared" si="16"/>
        <v>0</v>
      </c>
      <c r="AT11" s="190"/>
      <c r="AU11" s="191"/>
      <c r="AV11" s="192"/>
      <c r="AW11" s="190"/>
      <c r="AX11" s="190"/>
      <c r="AY11" s="190"/>
      <c r="AZ11" s="192"/>
      <c r="BA11" s="192"/>
      <c r="BB11" s="192"/>
      <c r="BC11" s="191"/>
    </row>
    <row r="12" s="114" customFormat="1" ht="15.2" spans="1:55">
      <c r="A12" s="120">
        <v>11</v>
      </c>
      <c r="B12" s="124"/>
      <c r="C12" s="122" t="s">
        <v>348</v>
      </c>
      <c r="D12" s="125"/>
      <c r="E12" s="140"/>
      <c r="F12" s="140"/>
      <c r="G12" s="139">
        <v>13</v>
      </c>
      <c r="H12" s="139">
        <v>15</v>
      </c>
      <c r="I12" s="151"/>
      <c r="J12" s="151"/>
      <c r="K12" s="150">
        <f t="shared" si="17"/>
        <v>16.16</v>
      </c>
      <c r="L12" s="150">
        <f t="shared" si="0"/>
        <v>18.46</v>
      </c>
      <c r="M12" s="156">
        <v>3.87</v>
      </c>
      <c r="N12" s="156">
        <v>2.87</v>
      </c>
      <c r="O12" s="156">
        <v>5.26</v>
      </c>
      <c r="P12" s="156">
        <v>2.91</v>
      </c>
      <c r="Q12" s="156">
        <v>1.25</v>
      </c>
      <c r="R12" s="157">
        <v>4.23</v>
      </c>
      <c r="S12" s="157">
        <v>3.08</v>
      </c>
      <c r="T12" s="157">
        <v>6.05</v>
      </c>
      <c r="U12" s="162">
        <v>3.3</v>
      </c>
      <c r="V12" s="157">
        <v>1.8</v>
      </c>
      <c r="W12" s="163">
        <f t="shared" si="1"/>
        <v>3.54609929078014</v>
      </c>
      <c r="X12" s="163">
        <f t="shared" si="2"/>
        <v>4.87012987012987</v>
      </c>
      <c r="Y12" s="169">
        <f t="shared" si="3"/>
        <v>2.47933884297521</v>
      </c>
      <c r="Z12" s="170">
        <f t="shared" si="4"/>
        <v>4.54545454545455</v>
      </c>
      <c r="AA12" s="163">
        <f t="shared" si="5"/>
        <v>0.812567713976165</v>
      </c>
      <c r="AB12" s="171">
        <f t="shared" si="18"/>
        <v>0.142326732673267</v>
      </c>
      <c r="AC12" s="173">
        <f t="shared" si="6"/>
        <v>0.0930232558139536</v>
      </c>
      <c r="AD12" s="173">
        <f t="shared" si="7"/>
        <v>0.0731707317073171</v>
      </c>
      <c r="AE12" s="173">
        <f t="shared" si="8"/>
        <v>0.150190114068441</v>
      </c>
      <c r="AF12" s="83">
        <f t="shared" si="9"/>
        <v>0.134020618556701</v>
      </c>
      <c r="AG12" s="147">
        <v>3</v>
      </c>
      <c r="AH12" s="147">
        <v>2</v>
      </c>
      <c r="AI12" s="147">
        <v>6</v>
      </c>
      <c r="AJ12" s="147">
        <v>2</v>
      </c>
      <c r="AK12" s="147">
        <v>8</v>
      </c>
      <c r="AL12" s="147">
        <v>1</v>
      </c>
      <c r="AM12" s="180">
        <f t="shared" si="10"/>
        <v>0.2</v>
      </c>
      <c r="AN12" s="180">
        <f t="shared" si="11"/>
        <v>0.133333333333333</v>
      </c>
      <c r="AO12" s="180">
        <f t="shared" si="12"/>
        <v>0.4</v>
      </c>
      <c r="AP12" s="180">
        <f t="shared" si="13"/>
        <v>0.133333333333333</v>
      </c>
      <c r="AQ12" s="182">
        <f t="shared" si="14"/>
        <v>0.533333333333333</v>
      </c>
      <c r="AR12" s="183">
        <f t="shared" si="15"/>
        <v>0.0666666666666667</v>
      </c>
      <c r="AS12" s="171">
        <f t="shared" si="16"/>
        <v>0.153846153846154</v>
      </c>
      <c r="AT12" s="190"/>
      <c r="AU12" s="191"/>
      <c r="AV12" s="192"/>
      <c r="AW12" s="190"/>
      <c r="AX12" s="190"/>
      <c r="AY12" s="190"/>
      <c r="AZ12" s="192"/>
      <c r="BA12" s="192"/>
      <c r="BB12" s="192"/>
      <c r="BC12" s="191"/>
    </row>
    <row r="13" s="114" customFormat="1" ht="15.2" spans="1:55">
      <c r="A13" s="120">
        <v>12</v>
      </c>
      <c r="B13" s="124"/>
      <c r="C13" s="122" t="s">
        <v>349</v>
      </c>
      <c r="D13" s="125"/>
      <c r="E13" s="141"/>
      <c r="F13" s="141"/>
      <c r="G13" s="139">
        <v>14</v>
      </c>
      <c r="H13" s="139">
        <v>16</v>
      </c>
      <c r="I13" s="152"/>
      <c r="J13" s="152"/>
      <c r="K13" s="150">
        <f t="shared" si="17"/>
        <v>19.79</v>
      </c>
      <c r="L13" s="150">
        <f t="shared" si="0"/>
        <v>22.26</v>
      </c>
      <c r="M13" s="156">
        <v>3.97</v>
      </c>
      <c r="N13" s="156">
        <v>4.03</v>
      </c>
      <c r="O13" s="156">
        <v>7.32</v>
      </c>
      <c r="P13" s="156">
        <v>3.14</v>
      </c>
      <c r="Q13" s="156">
        <v>1.33</v>
      </c>
      <c r="R13" s="157">
        <v>4.46</v>
      </c>
      <c r="S13" s="157">
        <v>4.51</v>
      </c>
      <c r="T13" s="157">
        <v>7.95</v>
      </c>
      <c r="U13" s="162">
        <v>3.54</v>
      </c>
      <c r="V13" s="157">
        <v>1.8</v>
      </c>
      <c r="W13" s="163">
        <f t="shared" si="1"/>
        <v>3.58744394618834</v>
      </c>
      <c r="X13" s="163">
        <f t="shared" si="2"/>
        <v>3.54767184035477</v>
      </c>
      <c r="Y13" s="169">
        <f t="shared" si="3"/>
        <v>2.0125786163522</v>
      </c>
      <c r="Z13" s="170">
        <f t="shared" si="4"/>
        <v>4.51977401129944</v>
      </c>
      <c r="AA13" s="163">
        <f t="shared" si="5"/>
        <v>0.718778077268643</v>
      </c>
      <c r="AB13" s="171">
        <f t="shared" si="18"/>
        <v>0.124810510358767</v>
      </c>
      <c r="AC13" s="173">
        <f t="shared" si="6"/>
        <v>0.123425692695214</v>
      </c>
      <c r="AD13" s="173">
        <f t="shared" si="7"/>
        <v>0.119106699751861</v>
      </c>
      <c r="AE13" s="173">
        <f t="shared" si="8"/>
        <v>0.0860655737704918</v>
      </c>
      <c r="AF13" s="83">
        <f t="shared" si="9"/>
        <v>0.127388535031847</v>
      </c>
      <c r="AG13" s="147">
        <v>4</v>
      </c>
      <c r="AH13" s="147">
        <v>2</v>
      </c>
      <c r="AI13" s="147">
        <v>7</v>
      </c>
      <c r="AJ13" s="147">
        <v>4</v>
      </c>
      <c r="AK13" s="147">
        <v>8</v>
      </c>
      <c r="AL13" s="147">
        <v>2</v>
      </c>
      <c r="AM13" s="180">
        <f t="shared" si="10"/>
        <v>0.25</v>
      </c>
      <c r="AN13" s="180">
        <f t="shared" si="11"/>
        <v>0.125</v>
      </c>
      <c r="AO13" s="180">
        <f t="shared" si="12"/>
        <v>0.4375</v>
      </c>
      <c r="AP13" s="180">
        <f t="shared" si="13"/>
        <v>0.25</v>
      </c>
      <c r="AQ13" s="182">
        <f t="shared" si="14"/>
        <v>0.5</v>
      </c>
      <c r="AR13" s="183">
        <f t="shared" si="15"/>
        <v>0.125</v>
      </c>
      <c r="AS13" s="171">
        <f t="shared" si="16"/>
        <v>0.142857142857143</v>
      </c>
      <c r="AT13" s="193"/>
      <c r="AU13" s="194"/>
      <c r="AV13" s="195"/>
      <c r="AW13" s="193"/>
      <c r="AX13" s="193"/>
      <c r="AY13" s="193"/>
      <c r="AZ13" s="195"/>
      <c r="BA13" s="195"/>
      <c r="BB13" s="195"/>
      <c r="BC13" s="194"/>
    </row>
    <row r="14" s="115" customFormat="1" ht="15.2" spans="1:55">
      <c r="A14" s="126"/>
      <c r="B14" s="127"/>
      <c r="C14" s="128"/>
      <c r="D14" s="129"/>
      <c r="E14" s="128"/>
      <c r="F14" s="128"/>
      <c r="G14" s="128"/>
      <c r="H14" s="142"/>
      <c r="I14" s="142"/>
      <c r="J14" s="142"/>
      <c r="K14" s="142"/>
      <c r="L14" s="142"/>
      <c r="M14" s="142"/>
      <c r="N14" s="142"/>
      <c r="O14" s="142"/>
      <c r="P14" s="142"/>
      <c r="Q14" s="142"/>
      <c r="R14" s="142"/>
      <c r="S14" s="142"/>
      <c r="T14" s="142"/>
      <c r="U14" s="142"/>
      <c r="V14" s="142"/>
      <c r="W14" s="142">
        <f>AVERAGE(W2:W13)</f>
        <v>3.58342947777398</v>
      </c>
      <c r="X14" s="142">
        <f t="shared" ref="X14:AF14" si="19">AVERAGE(X2:X13)</f>
        <v>3.7327863829522</v>
      </c>
      <c r="Y14" s="142">
        <f t="shared" si="19"/>
        <v>2.24998834752572</v>
      </c>
      <c r="Z14" s="142">
        <f t="shared" si="19"/>
        <v>4.18909166147091</v>
      </c>
      <c r="AA14" s="142">
        <f t="shared" si="19"/>
        <v>0.744335747081257</v>
      </c>
      <c r="AB14" s="142">
        <f t="shared" si="19"/>
        <v>0.1111111370929</v>
      </c>
      <c r="AC14" s="142">
        <f t="shared" si="19"/>
        <v>0.117477523287176</v>
      </c>
      <c r="AD14" s="142">
        <f t="shared" si="19"/>
        <v>0.111244635790243</v>
      </c>
      <c r="AE14" s="142">
        <f t="shared" si="19"/>
        <v>0.10747537952543</v>
      </c>
      <c r="AF14" s="142">
        <f t="shared" si="19"/>
        <v>0.116406612540221</v>
      </c>
      <c r="AG14" s="142">
        <f t="shared" ref="AG14" si="20">AVERAGE(AG2:AG13)</f>
        <v>2.58333333333333</v>
      </c>
      <c r="AH14" s="142">
        <f t="shared" ref="AH14" si="21">AVERAGE(AH2:AH13)</f>
        <v>3.25</v>
      </c>
      <c r="AI14" s="142">
        <f t="shared" ref="AI14" si="22">AVERAGE(AI2:AI13)</f>
        <v>6.66666666666667</v>
      </c>
      <c r="AJ14" s="142">
        <f t="shared" ref="AJ14" si="23">AVERAGE(AJ2:AJ13)</f>
        <v>2.66666666666667</v>
      </c>
      <c r="AK14" s="142">
        <f t="shared" ref="AK14" si="24">AVERAGE(AK2:AK13)</f>
        <v>7.83333333333333</v>
      </c>
      <c r="AL14" s="142">
        <f t="shared" ref="AL14" si="25">AVERAGE(AL2:AL13)</f>
        <v>2</v>
      </c>
      <c r="AM14" s="142">
        <f t="shared" ref="AM14" si="26">AVERAGE(AM2:AM13)</f>
        <v>0.157812452679739</v>
      </c>
      <c r="AN14" s="142">
        <f t="shared" ref="AN14" si="27">AVERAGE(AN2:AN13)</f>
        <v>0.190192326620412</v>
      </c>
      <c r="AO14" s="142">
        <f t="shared" ref="AO14" si="28">AVERAGE(AO2:AO13)</f>
        <v>0.40074875194544</v>
      </c>
      <c r="AP14" s="142">
        <f t="shared" ref="AP14" si="29">AVERAGE(AP2:AP13)</f>
        <v>0.163053118446721</v>
      </c>
      <c r="AQ14" s="142">
        <f t="shared" ref="AQ14" si="30">AVERAGE(AQ2:AQ13)</f>
        <v>0.464676244933731</v>
      </c>
      <c r="AR14" s="142">
        <f t="shared" ref="AR14" si="31">AVERAGE(AR2:AR13)</f>
        <v>0.114878909530679</v>
      </c>
      <c r="AS14" s="196">
        <f t="shared" ref="AS14" si="32">AVERAGE(AS2:AS13)</f>
        <v>0.0883136017939939</v>
      </c>
      <c r="AT14" s="196">
        <f t="shared" ref="AT14" si="33">AVERAGE(AT2:AT13)</f>
        <v>0.8917</v>
      </c>
      <c r="AU14" s="142">
        <f t="shared" ref="AU14" si="34">AVERAGE(AU2:AU13)</f>
        <v>3</v>
      </c>
      <c r="AV14" s="142">
        <f t="shared" ref="AV14:AW14" si="35">AVERAGE(AV2:AV13)</f>
        <v>86.53</v>
      </c>
      <c r="AW14" s="196">
        <f t="shared" si="35"/>
        <v>0.2768</v>
      </c>
      <c r="AX14" s="196">
        <f t="shared" ref="AX14" si="36">AVERAGE(AX2:AX13)</f>
        <v>0.3722</v>
      </c>
      <c r="AY14" s="196">
        <f t="shared" ref="AY14" si="37">AVERAGE(AY2:AY13)</f>
        <v>0.9044</v>
      </c>
      <c r="AZ14" s="142">
        <f t="shared" ref="AZ14" si="38">AVERAGE(AZ2:AZ13)</f>
        <v>83.87</v>
      </c>
      <c r="BA14" s="142">
        <f t="shared" ref="BA14" si="39">AVERAGE(BA2:BA13)</f>
        <v>88.79</v>
      </c>
      <c r="BB14" s="142">
        <f t="shared" ref="BB14" si="40">AVERAGE(BB2:BB13)</f>
        <v>86.5</v>
      </c>
      <c r="BC14" s="142">
        <f t="shared" ref="BC14" si="41">AVERAGE(BC2:BC13)</f>
        <v>4</v>
      </c>
    </row>
    <row r="15" s="113" customFormat="1" ht="15.2" spans="1:55">
      <c r="A15" s="130"/>
      <c r="B15" s="130"/>
      <c r="H15" s="142"/>
      <c r="I15" s="142"/>
      <c r="J15" s="142"/>
      <c r="K15" s="142"/>
      <c r="L15" s="142"/>
      <c r="M15" s="142"/>
      <c r="N15" s="142"/>
      <c r="O15" s="142"/>
      <c r="P15" s="142"/>
      <c r="Q15" s="142"/>
      <c r="R15" s="142"/>
      <c r="S15" s="142"/>
      <c r="T15" s="142"/>
      <c r="U15" s="142"/>
      <c r="V15" s="142"/>
      <c r="W15" s="142">
        <f>STDEV(W2:W13)</f>
        <v>0.0275342818304015</v>
      </c>
      <c r="X15" s="142">
        <f t="shared" ref="X15:AF15" si="42">STDEV(X2:X13)</f>
        <v>0.448967685957752</v>
      </c>
      <c r="Y15" s="142">
        <f t="shared" si="42"/>
        <v>0.40871743599792</v>
      </c>
      <c r="Z15" s="142">
        <f t="shared" si="42"/>
        <v>0.348601141242355</v>
      </c>
      <c r="AA15" s="142">
        <f t="shared" si="42"/>
        <v>0.0459760649204699</v>
      </c>
      <c r="AB15" s="142">
        <f t="shared" si="42"/>
        <v>0.0297615062659467</v>
      </c>
      <c r="AC15" s="142">
        <f t="shared" si="42"/>
        <v>0.0178782851848962</v>
      </c>
      <c r="AD15" s="142">
        <f t="shared" si="42"/>
        <v>0.0350501796166369</v>
      </c>
      <c r="AE15" s="142">
        <f t="shared" si="42"/>
        <v>0.0356755944687792</v>
      </c>
      <c r="AF15" s="142">
        <f t="shared" si="42"/>
        <v>0.0209528184971789</v>
      </c>
      <c r="AG15" s="142">
        <f t="shared" ref="AG15:AS15" si="43">STDEV(AG2:AG13)</f>
        <v>0.668557923421522</v>
      </c>
      <c r="AH15" s="142">
        <f t="shared" si="43"/>
        <v>0.866025403784439</v>
      </c>
      <c r="AI15" s="142">
        <f t="shared" si="43"/>
        <v>0.65133894727893</v>
      </c>
      <c r="AJ15" s="142">
        <f t="shared" si="43"/>
        <v>0.65133894727893</v>
      </c>
      <c r="AK15" s="142">
        <f t="shared" si="43"/>
        <v>1.11464085804542</v>
      </c>
      <c r="AL15" s="142">
        <f t="shared" si="43"/>
        <v>1.12815214963553</v>
      </c>
      <c r="AM15" s="142">
        <f t="shared" si="43"/>
        <v>0.0542022513214633</v>
      </c>
      <c r="AN15" s="142">
        <f t="shared" si="43"/>
        <v>0.0397204476565606</v>
      </c>
      <c r="AO15" s="142">
        <f t="shared" si="43"/>
        <v>0.0781602334909812</v>
      </c>
      <c r="AP15" s="142">
        <f t="shared" si="43"/>
        <v>0.0550637036575999</v>
      </c>
      <c r="AQ15" s="142">
        <f t="shared" si="43"/>
        <v>0.0704273881861754</v>
      </c>
      <c r="AR15" s="142">
        <f t="shared" si="43"/>
        <v>0.0471028043971498</v>
      </c>
      <c r="AS15" s="142">
        <f t="shared" si="43"/>
        <v>0.0489691115475586</v>
      </c>
      <c r="AT15" s="142"/>
      <c r="AU15" s="142"/>
      <c r="AV15" s="142"/>
      <c r="AW15" s="142"/>
      <c r="AX15" s="142"/>
      <c r="AY15" s="142"/>
      <c r="AZ15" s="142"/>
      <c r="BA15" s="142"/>
      <c r="BB15" s="142"/>
      <c r="BC15" s="142"/>
    </row>
    <row r="16" s="116" customFormat="1" spans="1:55">
      <c r="A16" s="131"/>
      <c r="B16" s="131"/>
      <c r="G16" s="143">
        <f>SUM(G2:G13)</f>
        <v>191</v>
      </c>
      <c r="H16" s="143">
        <f>SUM(H2:H13)</f>
        <v>207</v>
      </c>
      <c r="I16" s="143"/>
      <c r="J16" s="143"/>
      <c r="K16" s="153">
        <f>SUM(K2:K13)</f>
        <v>253.38</v>
      </c>
      <c r="L16" s="153">
        <f>SUM(L2:L13)</f>
        <v>279.94</v>
      </c>
      <c r="M16" s="143">
        <f>SUM(M2:M13)</f>
        <v>51.65</v>
      </c>
      <c r="N16" s="143">
        <f t="shared" ref="N16:R16" si="44">SUM(N2:N13)</f>
        <v>51.02</v>
      </c>
      <c r="O16" s="143">
        <f t="shared" si="44"/>
        <v>86.58</v>
      </c>
      <c r="P16" s="143">
        <f t="shared" si="44"/>
        <v>44.67</v>
      </c>
      <c r="Q16" s="143">
        <f t="shared" si="44"/>
        <v>19.46</v>
      </c>
      <c r="R16" s="143">
        <f t="shared" si="44"/>
        <v>57.76</v>
      </c>
      <c r="S16" s="143">
        <f t="shared" ref="S16:V16" si="45">SUM(S2:S13)</f>
        <v>56.53</v>
      </c>
      <c r="T16" s="143">
        <f t="shared" si="45"/>
        <v>96.01</v>
      </c>
      <c r="U16" s="143">
        <f t="shared" si="45"/>
        <v>49.92</v>
      </c>
      <c r="V16" s="143">
        <f t="shared" si="45"/>
        <v>19.72</v>
      </c>
      <c r="W16" s="164">
        <f>H16/R16</f>
        <v>3.58379501385042</v>
      </c>
      <c r="X16" s="164">
        <v>3.54626677506515</v>
      </c>
      <c r="Y16" s="164">
        <f>H16/T16</f>
        <v>2.15602541401937</v>
      </c>
      <c r="Z16" s="164">
        <f t="shared" ref="Z16" si="46">H16/U16</f>
        <v>4.14663461538462</v>
      </c>
      <c r="AA16" s="164">
        <f>H16/L16</f>
        <v>0.73944416660713</v>
      </c>
      <c r="AB16" s="172">
        <f>(L16-K16)/K16</f>
        <v>0.104822795800773</v>
      </c>
      <c r="AC16" s="172">
        <f>(R16-M16)/M16</f>
        <v>0.118296224588577</v>
      </c>
      <c r="AD16" s="172">
        <f t="shared" ref="AD16:AF16" si="47">(S16-N16)/N16</f>
        <v>0.107996863974912</v>
      </c>
      <c r="AE16" s="172">
        <f t="shared" si="47"/>
        <v>0.108916608916609</v>
      </c>
      <c r="AF16" s="172">
        <f t="shared" si="47"/>
        <v>0.117528542646071</v>
      </c>
      <c r="AG16" s="179">
        <f t="shared" ref="AG16:AL16" si="48">SUM(AG2:AG13)</f>
        <v>31</v>
      </c>
      <c r="AH16" s="179">
        <f t="shared" si="48"/>
        <v>39</v>
      </c>
      <c r="AI16" s="179">
        <f t="shared" si="48"/>
        <v>80</v>
      </c>
      <c r="AJ16" s="179">
        <f t="shared" si="48"/>
        <v>32</v>
      </c>
      <c r="AK16" s="179">
        <f t="shared" si="48"/>
        <v>94</v>
      </c>
      <c r="AL16" s="179">
        <f t="shared" si="48"/>
        <v>24</v>
      </c>
      <c r="AM16" s="164">
        <f t="shared" ref="AM16" si="49">AG16/H16</f>
        <v>0.14975845410628</v>
      </c>
      <c r="AN16" s="164">
        <f t="shared" ref="AN16" si="50">AH16/H16</f>
        <v>0.188405797101449</v>
      </c>
      <c r="AO16" s="164">
        <f t="shared" ref="AO16" si="51">AI16/H16</f>
        <v>0.386473429951691</v>
      </c>
      <c r="AP16" s="164">
        <f t="shared" ref="AP16" si="52">AJ16/H16</f>
        <v>0.154589371980676</v>
      </c>
      <c r="AQ16" s="184">
        <f>AK16/H16</f>
        <v>0.454106280193237</v>
      </c>
      <c r="AR16" s="184">
        <f t="shared" ref="AR16" si="53">AL16/H16</f>
        <v>0.115942028985507</v>
      </c>
      <c r="AS16" s="172">
        <f t="shared" ref="AS16" si="54">(H16-G16)/G16</f>
        <v>0.0837696335078534</v>
      </c>
      <c r="AT16" s="172"/>
      <c r="AU16" s="143"/>
      <c r="AV16" s="143"/>
      <c r="AW16" s="203"/>
      <c r="AX16" s="203"/>
      <c r="AY16" s="203"/>
      <c r="AZ16" s="204"/>
      <c r="BA16" s="204"/>
      <c r="BB16" s="204"/>
      <c r="BC16" s="204"/>
    </row>
    <row r="17" s="117" customFormat="1" hidden="1" spans="1:55">
      <c r="A17" s="132">
        <v>4</v>
      </c>
      <c r="B17" s="132"/>
      <c r="C17" s="133" t="s">
        <v>350</v>
      </c>
      <c r="D17" s="134" t="s">
        <v>351</v>
      </c>
      <c r="E17" s="144">
        <v>44925</v>
      </c>
      <c r="F17" s="144">
        <v>45046</v>
      </c>
      <c r="G17" s="145">
        <v>206</v>
      </c>
      <c r="H17" s="145">
        <v>227</v>
      </c>
      <c r="I17" s="132">
        <f t="shared" ref="I17:I19" si="55">NETWORKDAYS(E17,F17)</f>
        <v>86</v>
      </c>
      <c r="J17" s="132">
        <v>6</v>
      </c>
      <c r="K17" s="154">
        <v>288.82</v>
      </c>
      <c r="L17" s="154">
        <f>SUM(R17:V17)</f>
        <v>316.7</v>
      </c>
      <c r="M17" s="154"/>
      <c r="N17" s="154"/>
      <c r="O17" s="154"/>
      <c r="P17" s="154"/>
      <c r="Q17" s="154"/>
      <c r="R17" s="158">
        <v>63.38</v>
      </c>
      <c r="S17" s="158">
        <v>61.67</v>
      </c>
      <c r="T17" s="158">
        <v>107.33</v>
      </c>
      <c r="U17" s="158">
        <v>51.89</v>
      </c>
      <c r="V17" s="158">
        <v>32.43</v>
      </c>
      <c r="W17" s="165">
        <f>H17/R17</f>
        <v>3.58157147365099</v>
      </c>
      <c r="X17" s="165">
        <v>3.68081992307128</v>
      </c>
      <c r="Y17" s="165">
        <f t="shared" ref="Y17:Y19" si="56">H17/T17</f>
        <v>2.11497251467437</v>
      </c>
      <c r="Z17" s="165">
        <f t="shared" ref="Z17:Z19" si="57">H17/U17</f>
        <v>4.3746386587011</v>
      </c>
      <c r="AA17" s="165">
        <f t="shared" ref="AA17:AA19" si="58">H17/L17</f>
        <v>0.716766656141459</v>
      </c>
      <c r="AB17" s="173">
        <f t="shared" ref="AB17:AB19" si="59">(L17-K17)/K17</f>
        <v>0.0965307111695866</v>
      </c>
      <c r="AC17" s="173">
        <f t="shared" ref="AC17:AF18" si="60">(M17-L17)/L17</f>
        <v>-1</v>
      </c>
      <c r="AD17" s="173" t="e">
        <f t="shared" si="60"/>
        <v>#DIV/0!</v>
      </c>
      <c r="AE17" s="173" t="e">
        <f t="shared" si="60"/>
        <v>#DIV/0!</v>
      </c>
      <c r="AF17" s="173" t="e">
        <f t="shared" si="60"/>
        <v>#DIV/0!</v>
      </c>
      <c r="AG17" s="145">
        <v>33</v>
      </c>
      <c r="AH17" s="145">
        <v>60</v>
      </c>
      <c r="AI17" s="145">
        <v>83</v>
      </c>
      <c r="AJ17" s="145">
        <v>34</v>
      </c>
      <c r="AK17" s="145">
        <v>112</v>
      </c>
      <c r="AL17" s="145">
        <v>29</v>
      </c>
      <c r="AM17" s="165">
        <f t="shared" ref="AM17:AM19" si="61">AG17/H17</f>
        <v>0.145374449339207</v>
      </c>
      <c r="AN17" s="165">
        <f t="shared" ref="AN17:AN19" si="62">AH17/H17</f>
        <v>0.26431718061674</v>
      </c>
      <c r="AO17" s="165">
        <f t="shared" ref="AO17:AO19" si="63">AI17/H17</f>
        <v>0.365638766519824</v>
      </c>
      <c r="AP17" s="165">
        <f t="shared" ref="AP17:AP19" si="64">AJ17/H17</f>
        <v>0.149779735682819</v>
      </c>
      <c r="AQ17" s="185">
        <f t="shared" ref="AQ17:AQ19" si="65">AK17/H17</f>
        <v>0.493392070484582</v>
      </c>
      <c r="AR17" s="185">
        <f t="shared" ref="AR17:AR19" si="66">AL17/H17</f>
        <v>0.127753303964758</v>
      </c>
      <c r="AS17" s="173">
        <f t="shared" si="16"/>
        <v>0.101941747572816</v>
      </c>
      <c r="AT17" s="197">
        <v>0.8594</v>
      </c>
      <c r="AU17" s="198">
        <v>3</v>
      </c>
      <c r="AV17" s="198">
        <v>85.65</v>
      </c>
      <c r="AW17" s="197">
        <v>0.2879</v>
      </c>
      <c r="AX17" s="197">
        <v>0.3816</v>
      </c>
      <c r="AY17" s="197">
        <v>0.8991</v>
      </c>
      <c r="AZ17" s="198">
        <v>83.19</v>
      </c>
      <c r="BA17" s="198">
        <v>90.79</v>
      </c>
      <c r="BB17" s="198">
        <v>85.66</v>
      </c>
      <c r="BC17" s="198">
        <v>4</v>
      </c>
    </row>
    <row r="18" s="117" customFormat="1" hidden="1" spans="1:55">
      <c r="A18" s="132">
        <v>6</v>
      </c>
      <c r="B18" s="132"/>
      <c r="C18" s="133" t="s">
        <v>337</v>
      </c>
      <c r="D18" s="134" t="s">
        <v>351</v>
      </c>
      <c r="E18" s="144">
        <v>44930</v>
      </c>
      <c r="F18" s="144">
        <v>45071</v>
      </c>
      <c r="G18" s="145">
        <v>191</v>
      </c>
      <c r="H18" s="145">
        <v>207</v>
      </c>
      <c r="I18" s="132">
        <f t="shared" si="55"/>
        <v>102</v>
      </c>
      <c r="J18" s="132">
        <v>7</v>
      </c>
      <c r="K18" s="154">
        <v>250.07</v>
      </c>
      <c r="L18" s="154">
        <f>SUM(R18:V18)</f>
        <v>272.87</v>
      </c>
      <c r="M18" s="154"/>
      <c r="N18" s="154"/>
      <c r="O18" s="154"/>
      <c r="P18" s="154"/>
      <c r="Q18" s="154"/>
      <c r="R18" s="158">
        <v>48.2</v>
      </c>
      <c r="S18" s="158">
        <v>50.18</v>
      </c>
      <c r="T18" s="158">
        <v>96.55</v>
      </c>
      <c r="U18" s="158">
        <v>47.96</v>
      </c>
      <c r="V18" s="158">
        <v>29.98</v>
      </c>
      <c r="W18" s="165">
        <f>H18/R18</f>
        <v>4.29460580912863</v>
      </c>
      <c r="X18" s="165">
        <v>4.12554156895614</v>
      </c>
      <c r="Y18" s="165">
        <f t="shared" si="56"/>
        <v>2.14396685655101</v>
      </c>
      <c r="Z18" s="165">
        <f t="shared" si="57"/>
        <v>4.31609674728941</v>
      </c>
      <c r="AA18" s="165">
        <f t="shared" si="58"/>
        <v>0.758602997764503</v>
      </c>
      <c r="AB18" s="173">
        <f t="shared" si="59"/>
        <v>0.0911744711480786</v>
      </c>
      <c r="AC18" s="173">
        <f t="shared" si="60"/>
        <v>-1</v>
      </c>
      <c r="AD18" s="173" t="e">
        <f t="shared" si="60"/>
        <v>#DIV/0!</v>
      </c>
      <c r="AE18" s="173" t="e">
        <f t="shared" si="60"/>
        <v>#DIV/0!</v>
      </c>
      <c r="AF18" s="173" t="e">
        <f t="shared" si="60"/>
        <v>#DIV/0!</v>
      </c>
      <c r="AG18" s="145">
        <v>33</v>
      </c>
      <c r="AH18" s="145">
        <v>39</v>
      </c>
      <c r="AI18" s="145">
        <v>85</v>
      </c>
      <c r="AJ18" s="145">
        <v>38</v>
      </c>
      <c r="AK18" s="145">
        <v>107</v>
      </c>
      <c r="AL18" s="145">
        <v>21</v>
      </c>
      <c r="AM18" s="165">
        <f t="shared" si="61"/>
        <v>0.159420289855072</v>
      </c>
      <c r="AN18" s="165">
        <f t="shared" si="62"/>
        <v>0.188405797101449</v>
      </c>
      <c r="AO18" s="165">
        <f t="shared" si="63"/>
        <v>0.410628019323671</v>
      </c>
      <c r="AP18" s="165">
        <f t="shared" si="64"/>
        <v>0.183574879227053</v>
      </c>
      <c r="AQ18" s="185">
        <f t="shared" si="65"/>
        <v>0.516908212560386</v>
      </c>
      <c r="AR18" s="185">
        <f t="shared" si="66"/>
        <v>0.101449275362319</v>
      </c>
      <c r="AS18" s="173">
        <f t="shared" si="16"/>
        <v>0.0837696335078534</v>
      </c>
      <c r="AT18" s="197">
        <v>0.8917</v>
      </c>
      <c r="AU18" s="198">
        <v>3</v>
      </c>
      <c r="AV18" s="198">
        <v>86.53</v>
      </c>
      <c r="AW18" s="197">
        <v>0.2843</v>
      </c>
      <c r="AX18" s="197">
        <v>0.3722</v>
      </c>
      <c r="AY18" s="197">
        <v>0.9169</v>
      </c>
      <c r="AZ18" s="198">
        <v>84.87</v>
      </c>
      <c r="BA18" s="198">
        <v>88.08</v>
      </c>
      <c r="BB18" s="198">
        <v>86.54</v>
      </c>
      <c r="BC18" s="198">
        <v>5</v>
      </c>
    </row>
    <row r="19" s="114" customFormat="1" hidden="1" spans="1:55">
      <c r="A19" s="135">
        <v>8</v>
      </c>
      <c r="B19" s="135"/>
      <c r="C19" s="136" t="s">
        <v>352</v>
      </c>
      <c r="D19" s="137" t="s">
        <v>351</v>
      </c>
      <c r="E19" s="146">
        <v>44946</v>
      </c>
      <c r="F19" s="146">
        <v>45076</v>
      </c>
      <c r="G19" s="147">
        <v>201</v>
      </c>
      <c r="H19" s="147">
        <v>219</v>
      </c>
      <c r="I19" s="135">
        <f t="shared" si="55"/>
        <v>93</v>
      </c>
      <c r="J19" s="120">
        <v>9</v>
      </c>
      <c r="K19" s="150">
        <v>279.5</v>
      </c>
      <c r="L19" s="150">
        <f>SUM(R19:V19)</f>
        <v>314.37</v>
      </c>
      <c r="M19" s="150"/>
      <c r="N19" s="150"/>
      <c r="O19" s="150"/>
      <c r="P19" s="150"/>
      <c r="Q19" s="150"/>
      <c r="R19" s="159">
        <v>61.4</v>
      </c>
      <c r="S19" s="159">
        <v>51.1</v>
      </c>
      <c r="T19" s="159">
        <v>112.98</v>
      </c>
      <c r="U19" s="159">
        <v>54.7</v>
      </c>
      <c r="V19" s="159">
        <v>34.19</v>
      </c>
      <c r="W19" s="163">
        <f>H19/R19</f>
        <v>3.56677524429967</v>
      </c>
      <c r="X19" s="163">
        <v>4.28598997361564</v>
      </c>
      <c r="Y19" s="163">
        <f t="shared" si="56"/>
        <v>1.93839617631439</v>
      </c>
      <c r="Z19" s="163">
        <f t="shared" si="57"/>
        <v>4.0036563071298</v>
      </c>
      <c r="AA19" s="163">
        <f t="shared" si="58"/>
        <v>0.696631357954003</v>
      </c>
      <c r="AB19" s="171">
        <f t="shared" si="59"/>
        <v>0.124758497316637</v>
      </c>
      <c r="AC19" s="171"/>
      <c r="AD19" s="171"/>
      <c r="AE19" s="171"/>
      <c r="AF19" s="171"/>
      <c r="AG19" s="147">
        <v>43</v>
      </c>
      <c r="AH19" s="147">
        <v>50</v>
      </c>
      <c r="AI19" s="147">
        <v>89</v>
      </c>
      <c r="AJ19" s="147">
        <v>41</v>
      </c>
      <c r="AK19" s="147">
        <v>121</v>
      </c>
      <c r="AL19" s="147">
        <v>24</v>
      </c>
      <c r="AM19" s="180">
        <f t="shared" si="61"/>
        <v>0.19634703196347</v>
      </c>
      <c r="AN19" s="180">
        <f t="shared" si="62"/>
        <v>0.228310502283105</v>
      </c>
      <c r="AO19" s="180">
        <f t="shared" si="63"/>
        <v>0.406392694063927</v>
      </c>
      <c r="AP19" s="180">
        <f t="shared" si="64"/>
        <v>0.187214611872146</v>
      </c>
      <c r="AQ19" s="183">
        <f t="shared" si="65"/>
        <v>0.552511415525114</v>
      </c>
      <c r="AR19" s="183">
        <f t="shared" si="66"/>
        <v>0.10958904109589</v>
      </c>
      <c r="AS19" s="171">
        <f t="shared" si="16"/>
        <v>0.0895522388059701</v>
      </c>
      <c r="AT19" s="199">
        <v>0.9374</v>
      </c>
      <c r="AU19" s="200">
        <v>3</v>
      </c>
      <c r="AV19" s="200">
        <v>85.43</v>
      </c>
      <c r="AW19" s="199">
        <v>0.2886</v>
      </c>
      <c r="AX19" s="199">
        <v>0.3501</v>
      </c>
      <c r="AY19" s="199">
        <v>0.9084</v>
      </c>
      <c r="AZ19" s="200">
        <v>83.63</v>
      </c>
      <c r="BA19" s="200">
        <v>89.38</v>
      </c>
      <c r="BB19" s="200">
        <v>85.44</v>
      </c>
      <c r="BC19" s="200">
        <v>5</v>
      </c>
    </row>
    <row r="20" s="115" customFormat="1" ht="15.2" hidden="1" spans="1:55">
      <c r="A20" s="126"/>
      <c r="B20" s="126"/>
      <c r="C20" s="128"/>
      <c r="D20" s="128"/>
      <c r="E20" s="128"/>
      <c r="F20" s="128"/>
      <c r="G20" s="128"/>
      <c r="H20" s="142"/>
      <c r="I20" s="142"/>
      <c r="J20" s="142"/>
      <c r="K20" s="142"/>
      <c r="L20" s="142"/>
      <c r="M20" s="142"/>
      <c r="N20" s="142"/>
      <c r="O20" s="142"/>
      <c r="P20" s="142"/>
      <c r="Q20" s="142"/>
      <c r="R20" s="142"/>
      <c r="S20" s="142"/>
      <c r="T20" s="142"/>
      <c r="U20" s="142"/>
      <c r="V20" s="142"/>
      <c r="W20" s="142">
        <v>3.94797584525957</v>
      </c>
      <c r="X20" s="142">
        <v>4.22277336425639</v>
      </c>
      <c r="Y20" s="142">
        <v>2.09427155532113</v>
      </c>
      <c r="Z20" s="142">
        <v>4.15151988721588</v>
      </c>
      <c r="AA20" s="142">
        <v>0.731105627840705</v>
      </c>
      <c r="AB20" s="174">
        <v>0.100619926812745</v>
      </c>
      <c r="AC20" s="174"/>
      <c r="AD20" s="174"/>
      <c r="AE20" s="174"/>
      <c r="AF20" s="174"/>
      <c r="AG20" s="142"/>
      <c r="AH20" s="142"/>
      <c r="AI20" s="142"/>
      <c r="AJ20" s="142"/>
      <c r="AK20" s="142"/>
      <c r="AL20" s="142">
        <v>21.4</v>
      </c>
      <c r="AM20" s="142">
        <v>0.162342147629577</v>
      </c>
      <c r="AN20" s="142">
        <v>0.218494073800053</v>
      </c>
      <c r="AO20" s="142">
        <v>0.397956898068386</v>
      </c>
      <c r="AP20" s="142">
        <v>0.200694246264331</v>
      </c>
      <c r="AQ20" s="142">
        <v>0.507917033310275</v>
      </c>
      <c r="AR20" s="142">
        <v>0.125111804407789</v>
      </c>
      <c r="AS20" s="174">
        <v>0.0962846475034739</v>
      </c>
      <c r="AT20" s="174">
        <v>0.88828</v>
      </c>
      <c r="AU20" s="142">
        <v>2.7</v>
      </c>
      <c r="AV20" s="142">
        <v>84.777</v>
      </c>
      <c r="AW20" s="196">
        <v>0.27679</v>
      </c>
      <c r="AX20" s="174">
        <v>0.368725</v>
      </c>
      <c r="AY20" s="196">
        <v>0.90447</v>
      </c>
      <c r="AZ20" s="142">
        <v>83.4805</v>
      </c>
      <c r="BA20" s="142">
        <v>88.5795</v>
      </c>
      <c r="BB20" s="142">
        <v>84.7725</v>
      </c>
      <c r="BC20" s="142">
        <v>4.3</v>
      </c>
    </row>
    <row r="21" s="113" customFormat="1" ht="15.2" hidden="1" spans="1:55">
      <c r="A21" s="130"/>
      <c r="B21" s="130"/>
      <c r="H21" s="142"/>
      <c r="I21" s="142"/>
      <c r="J21" s="142"/>
      <c r="K21" s="142"/>
      <c r="L21" s="142"/>
      <c r="M21" s="142"/>
      <c r="N21" s="142"/>
      <c r="O21" s="142"/>
      <c r="P21" s="142"/>
      <c r="Q21" s="142"/>
      <c r="R21" s="142"/>
      <c r="S21" s="142"/>
      <c r="T21" s="142"/>
      <c r="U21" s="142"/>
      <c r="V21" s="142"/>
      <c r="W21" s="142">
        <v>0.428370106238497</v>
      </c>
      <c r="X21" s="142">
        <v>0.486241712041963</v>
      </c>
      <c r="Y21" s="142">
        <v>0.203314059150782</v>
      </c>
      <c r="Z21" s="142">
        <v>0.297786853077812</v>
      </c>
      <c r="AA21" s="142">
        <v>0.0397855367651115</v>
      </c>
      <c r="AB21" s="142">
        <v>0.0259274345087677</v>
      </c>
      <c r="AC21" s="142"/>
      <c r="AD21" s="142"/>
      <c r="AE21" s="142"/>
      <c r="AF21" s="142"/>
      <c r="AG21" s="142"/>
      <c r="AH21" s="142"/>
      <c r="AI21" s="142"/>
      <c r="AJ21" s="142"/>
      <c r="AK21" s="142"/>
      <c r="AL21" s="142">
        <v>9.27021262459838</v>
      </c>
      <c r="AM21" s="142">
        <v>0.0265889628055405</v>
      </c>
      <c r="AN21" s="142">
        <v>0.0299074951935703</v>
      </c>
      <c r="AO21" s="142">
        <v>0.0284881677184929</v>
      </c>
      <c r="AP21" s="142">
        <v>0.0256972694283406</v>
      </c>
      <c r="AQ21" s="142">
        <v>0.0312718153657835</v>
      </c>
      <c r="AR21" s="142">
        <v>0.0392623544049096</v>
      </c>
      <c r="AS21" s="142">
        <v>0.0180913339003803</v>
      </c>
      <c r="AT21" s="142">
        <v>0.0419900063298274</v>
      </c>
      <c r="AU21" s="142">
        <v>0.571240570577479</v>
      </c>
      <c r="AV21" s="142">
        <v>2.0278640564838</v>
      </c>
      <c r="AW21" s="142">
        <v>0.0338940438798081</v>
      </c>
      <c r="AX21" s="142">
        <v>0.0325530316318013</v>
      </c>
      <c r="AY21" s="142">
        <v>0.0180401044459574</v>
      </c>
      <c r="AZ21" s="142">
        <v>2.34995067137477</v>
      </c>
      <c r="BA21" s="142">
        <v>3.05884132690107</v>
      </c>
      <c r="BB21" s="142">
        <v>2.01092771206672</v>
      </c>
      <c r="BC21" s="142">
        <v>0.732695097065046</v>
      </c>
    </row>
    <row r="22" hidden="1" spans="22:22">
      <c r="V22" s="148">
        <f>U16/V16</f>
        <v>2.53144016227181</v>
      </c>
    </row>
    <row r="23" hidden="1" spans="7:38">
      <c r="G23" s="148">
        <f>ROUND(G2,0)</f>
        <v>17</v>
      </c>
      <c r="M23" s="148">
        <f>ROUND(M2,2)</f>
        <v>4.53</v>
      </c>
      <c r="N23" s="148">
        <f t="shared" ref="N23:V23" si="67">ROUND(N2,2)</f>
        <v>4.42</v>
      </c>
      <c r="O23" s="148">
        <f t="shared" si="67"/>
        <v>8.12</v>
      </c>
      <c r="P23" s="148">
        <f t="shared" si="67"/>
        <v>4.38</v>
      </c>
      <c r="Q23" s="148">
        <f t="shared" si="67"/>
        <v>2.29</v>
      </c>
      <c r="R23" s="148">
        <f t="shared" si="67"/>
        <v>5.07</v>
      </c>
      <c r="S23" s="148">
        <f t="shared" si="67"/>
        <v>5.02</v>
      </c>
      <c r="T23" s="148">
        <f t="shared" si="67"/>
        <v>8.91</v>
      </c>
      <c r="U23" s="148">
        <f t="shared" si="67"/>
        <v>4.82</v>
      </c>
      <c r="V23" s="148">
        <f t="shared" si="67"/>
        <v>2.2</v>
      </c>
      <c r="W23" s="166">
        <v>3.55216035609537</v>
      </c>
      <c r="X23" s="166">
        <v>3.58587987608002</v>
      </c>
      <c r="Y23" s="175">
        <v>2.02002022244692</v>
      </c>
      <c r="Z23" s="176">
        <v>3.7344398340249</v>
      </c>
      <c r="AB23" s="177">
        <v>0.096130592503023</v>
      </c>
      <c r="AC23" s="177">
        <v>0.119205298013245</v>
      </c>
      <c r="AD23" s="177">
        <v>0.135823429541596</v>
      </c>
      <c r="AE23" s="177">
        <v>0.0973377703826955</v>
      </c>
      <c r="AF23" s="177">
        <v>0.101576182136602</v>
      </c>
      <c r="AG23" s="148">
        <v>0.101576182136602</v>
      </c>
      <c r="AH23" s="148">
        <f t="shared" ref="AH23:AL23" si="68">ROUND(AH2,0)</f>
        <v>4</v>
      </c>
      <c r="AI23" s="148">
        <f t="shared" si="68"/>
        <v>6</v>
      </c>
      <c r="AJ23" s="148">
        <f t="shared" si="68"/>
        <v>2</v>
      </c>
      <c r="AK23" s="148">
        <f t="shared" si="68"/>
        <v>9</v>
      </c>
      <c r="AL23" s="148">
        <f t="shared" si="68"/>
        <v>1</v>
      </c>
    </row>
    <row r="24" hidden="1" spans="7:43">
      <c r="G24" s="148">
        <f t="shared" ref="G24:G34" si="69">ROUND(G3,0)</f>
        <v>13</v>
      </c>
      <c r="M24" s="148">
        <f t="shared" ref="M24:V24" si="70">ROUND(M3,2)</f>
        <v>3.42</v>
      </c>
      <c r="N24" s="148">
        <f t="shared" si="70"/>
        <v>2.73</v>
      </c>
      <c r="O24" s="148">
        <f t="shared" si="70"/>
        <v>7.04</v>
      </c>
      <c r="P24" s="148">
        <f t="shared" si="70"/>
        <v>2.9</v>
      </c>
      <c r="Q24" s="148">
        <f t="shared" si="70"/>
        <v>2.17</v>
      </c>
      <c r="R24" s="148">
        <f t="shared" si="70"/>
        <v>3.91</v>
      </c>
      <c r="S24" s="148">
        <f t="shared" si="70"/>
        <v>3.13</v>
      </c>
      <c r="T24" s="148">
        <f t="shared" si="70"/>
        <v>7.98</v>
      </c>
      <c r="U24" s="148">
        <f t="shared" si="70"/>
        <v>3.19</v>
      </c>
      <c r="V24" s="148">
        <f t="shared" si="70"/>
        <v>1.5</v>
      </c>
      <c r="W24" s="166">
        <v>3.5786370745219</v>
      </c>
      <c r="X24" s="166">
        <v>3.53993357758521</v>
      </c>
      <c r="Y24" s="175">
        <v>1.75438596491228</v>
      </c>
      <c r="Z24" s="176">
        <v>4.38871473354232</v>
      </c>
      <c r="AB24" s="177">
        <v>0.0796654929577464</v>
      </c>
      <c r="AC24" s="177">
        <v>0.144578313253012</v>
      </c>
      <c r="AD24" s="177">
        <v>0.148036253776435</v>
      </c>
      <c r="AE24" s="177">
        <v>0.133333333333333</v>
      </c>
      <c r="AF24" s="177">
        <v>0.0994318181818182</v>
      </c>
      <c r="AG24" s="148">
        <v>0.0994318181818182</v>
      </c>
      <c r="AH24" s="148">
        <f t="shared" ref="AH24:AL24" si="71">ROUND(AH3,0)</f>
        <v>3</v>
      </c>
      <c r="AI24" s="148">
        <f t="shared" si="71"/>
        <v>7</v>
      </c>
      <c r="AJ24" s="148">
        <f t="shared" si="71"/>
        <v>3</v>
      </c>
      <c r="AK24" s="148">
        <f t="shared" si="71"/>
        <v>6</v>
      </c>
      <c r="AL24" s="148">
        <f t="shared" si="71"/>
        <v>2</v>
      </c>
      <c r="AQ24" s="166">
        <v>0.628949919626401</v>
      </c>
    </row>
    <row r="25" hidden="1" spans="7:43">
      <c r="G25" s="148">
        <f t="shared" si="69"/>
        <v>12</v>
      </c>
      <c r="M25" s="148">
        <f t="shared" ref="M25:V25" si="72">ROUND(M4,2)</f>
        <v>3.24</v>
      </c>
      <c r="N25" s="148">
        <f t="shared" si="72"/>
        <v>3.18</v>
      </c>
      <c r="O25" s="148">
        <f t="shared" si="72"/>
        <v>4.29</v>
      </c>
      <c r="P25" s="148">
        <f t="shared" si="72"/>
        <v>2.99</v>
      </c>
      <c r="Q25" s="148">
        <f t="shared" si="72"/>
        <v>1.3</v>
      </c>
      <c r="R25" s="148">
        <f t="shared" si="72"/>
        <v>3.61</v>
      </c>
      <c r="S25" s="148">
        <f t="shared" si="72"/>
        <v>3.55</v>
      </c>
      <c r="T25" s="148">
        <f t="shared" si="72"/>
        <v>4.65</v>
      </c>
      <c r="U25" s="148">
        <f t="shared" si="72"/>
        <v>3.44</v>
      </c>
      <c r="V25" s="148">
        <f t="shared" si="72"/>
        <v>1.9</v>
      </c>
      <c r="W25" s="166">
        <v>3.60008196443059</v>
      </c>
      <c r="X25" s="166">
        <v>3.59634146861908</v>
      </c>
      <c r="Y25" s="175">
        <v>2.79481037924152</v>
      </c>
      <c r="Z25" s="176">
        <v>3.77906976744186</v>
      </c>
      <c r="AB25" s="177">
        <v>0.142724314272431</v>
      </c>
      <c r="AC25" s="177">
        <v>0.11358574610245</v>
      </c>
      <c r="AD25" s="177">
        <v>0.115909090909091</v>
      </c>
      <c r="AE25" s="177">
        <v>0.0826833073322933</v>
      </c>
      <c r="AF25" s="177">
        <v>0.14975845410628</v>
      </c>
      <c r="AG25" s="148">
        <v>0.14975845410628</v>
      </c>
      <c r="AH25" s="148">
        <f t="shared" ref="AH25:AL25" si="73">ROUND(AH4,0)</f>
        <v>3</v>
      </c>
      <c r="AI25" s="148">
        <f t="shared" si="73"/>
        <v>6</v>
      </c>
      <c r="AJ25" s="148">
        <f t="shared" si="73"/>
        <v>3</v>
      </c>
      <c r="AK25" s="148">
        <f t="shared" si="73"/>
        <v>7</v>
      </c>
      <c r="AL25" s="148">
        <f t="shared" si="73"/>
        <v>2</v>
      </c>
      <c r="AQ25" s="166">
        <v>0.42474875340536</v>
      </c>
    </row>
    <row r="26" hidden="1" spans="7:43">
      <c r="G26" s="148">
        <f t="shared" si="69"/>
        <v>17</v>
      </c>
      <c r="M26" s="148">
        <f t="shared" ref="M26:V26" si="74">ROUND(M5,2)</f>
        <v>4.54</v>
      </c>
      <c r="N26" s="148">
        <f t="shared" si="74"/>
        <v>4.65</v>
      </c>
      <c r="O26" s="148">
        <f t="shared" si="74"/>
        <v>6.25</v>
      </c>
      <c r="P26" s="148">
        <f t="shared" si="74"/>
        <v>3.48</v>
      </c>
      <c r="Q26" s="148">
        <f t="shared" si="74"/>
        <v>0.66</v>
      </c>
      <c r="R26" s="148">
        <f t="shared" si="74"/>
        <v>4.97</v>
      </c>
      <c r="S26" s="148">
        <f t="shared" si="74"/>
        <v>5.1</v>
      </c>
      <c r="T26" s="148">
        <f t="shared" si="74"/>
        <v>6.79</v>
      </c>
      <c r="U26" s="148">
        <f t="shared" si="74"/>
        <v>3.91</v>
      </c>
      <c r="V26" s="148">
        <f t="shared" si="74"/>
        <v>1.3</v>
      </c>
      <c r="W26" s="166">
        <v>3.61893388464617</v>
      </c>
      <c r="X26" s="166">
        <v>3.52915256830718</v>
      </c>
      <c r="Y26" s="175">
        <v>2.65231607629428</v>
      </c>
      <c r="Z26" s="176">
        <v>4.60358056265985</v>
      </c>
      <c r="AB26" s="177">
        <v>0.127134724857685</v>
      </c>
      <c r="AC26" s="177">
        <v>0.0947136563876651</v>
      </c>
      <c r="AD26" s="177">
        <v>0.0967741935483869</v>
      </c>
      <c r="AE26" s="177">
        <v>0.0857988165680473</v>
      </c>
      <c r="AF26" s="177">
        <v>0.123563218390805</v>
      </c>
      <c r="AG26" s="148">
        <v>0.123563218390805</v>
      </c>
      <c r="AH26" s="148">
        <f t="shared" ref="AH26:AL26" si="75">ROUND(AH5,0)</f>
        <v>3</v>
      </c>
      <c r="AI26" s="148">
        <f t="shared" si="75"/>
        <v>7</v>
      </c>
      <c r="AJ26" s="148">
        <f t="shared" si="75"/>
        <v>3</v>
      </c>
      <c r="AK26" s="148">
        <f t="shared" si="75"/>
        <v>8</v>
      </c>
      <c r="AL26" s="148">
        <f t="shared" si="75"/>
        <v>1</v>
      </c>
      <c r="AQ26" s="166">
        <v>0.644555554614813</v>
      </c>
    </row>
    <row r="27" hidden="1" spans="7:43">
      <c r="G27" s="148">
        <f t="shared" si="69"/>
        <v>18</v>
      </c>
      <c r="M27" s="148">
        <f t="shared" ref="M27:V27" si="76">ROUND(M6,2)</f>
        <v>4.75</v>
      </c>
      <c r="N27" s="148">
        <f t="shared" si="76"/>
        <v>4.76</v>
      </c>
      <c r="O27" s="148">
        <f t="shared" si="76"/>
        <v>9.97</v>
      </c>
      <c r="P27" s="148">
        <f t="shared" si="76"/>
        <v>3.83</v>
      </c>
      <c r="Q27" s="148">
        <f t="shared" si="76"/>
        <v>2.21</v>
      </c>
      <c r="R27" s="148">
        <f t="shared" si="76"/>
        <v>5.28</v>
      </c>
      <c r="S27" s="148">
        <f t="shared" si="76"/>
        <v>5.42</v>
      </c>
      <c r="T27" s="148">
        <f t="shared" si="76"/>
        <v>10.68</v>
      </c>
      <c r="U27" s="148">
        <f t="shared" si="76"/>
        <v>4.33</v>
      </c>
      <c r="V27" s="148">
        <f t="shared" si="76"/>
        <v>1.9</v>
      </c>
      <c r="W27" s="166">
        <v>3.60175716657702</v>
      </c>
      <c r="X27" s="166">
        <v>3.50297698109873</v>
      </c>
      <c r="Y27" s="175">
        <v>1.77844522968198</v>
      </c>
      <c r="Z27" s="176">
        <v>4.38799076212471</v>
      </c>
      <c r="AB27" s="177">
        <v>0.081564710778194</v>
      </c>
      <c r="AC27" s="177">
        <v>0.110588235294118</v>
      </c>
      <c r="AD27" s="177">
        <v>0.13849765258216</v>
      </c>
      <c r="AE27" s="177">
        <v>0.0708245243128964</v>
      </c>
      <c r="AF27" s="177">
        <v>0.131578947368421</v>
      </c>
      <c r="AG27" s="148">
        <v>0.131578947368421</v>
      </c>
      <c r="AH27" s="148">
        <f t="shared" ref="AH27:AL27" si="77">ROUND(AH6,0)</f>
        <v>3</v>
      </c>
      <c r="AI27" s="148">
        <f t="shared" si="77"/>
        <v>6</v>
      </c>
      <c r="AJ27" s="148">
        <f t="shared" si="77"/>
        <v>3</v>
      </c>
      <c r="AK27" s="148">
        <f t="shared" si="77"/>
        <v>7</v>
      </c>
      <c r="AL27" s="148">
        <f t="shared" si="77"/>
        <v>2</v>
      </c>
      <c r="AQ27" s="166">
        <v>0.474625865704055</v>
      </c>
    </row>
    <row r="28" hidden="1" spans="7:43">
      <c r="G28" s="148">
        <f t="shared" si="69"/>
        <v>14</v>
      </c>
      <c r="M28" s="148">
        <f t="shared" ref="M28:V28" si="78">ROUND(M7,2)</f>
        <v>3.93</v>
      </c>
      <c r="N28" s="148">
        <f t="shared" si="78"/>
        <v>3.94</v>
      </c>
      <c r="O28" s="148">
        <f t="shared" si="78"/>
        <v>7.04</v>
      </c>
      <c r="P28" s="148">
        <f t="shared" si="78"/>
        <v>3.79</v>
      </c>
      <c r="Q28" s="148">
        <f t="shared" si="78"/>
        <v>1.86</v>
      </c>
      <c r="R28" s="148">
        <f t="shared" si="78"/>
        <v>4.49</v>
      </c>
      <c r="S28" s="148">
        <f t="shared" si="78"/>
        <v>4.53</v>
      </c>
      <c r="T28" s="148">
        <f t="shared" si="78"/>
        <v>8.05</v>
      </c>
      <c r="U28" s="148">
        <f t="shared" si="78"/>
        <v>4.15</v>
      </c>
      <c r="V28" s="148">
        <f t="shared" si="78"/>
        <v>1.2</v>
      </c>
      <c r="W28" s="166">
        <v>3.56490476784121</v>
      </c>
      <c r="X28" s="166">
        <v>3.52878246406753</v>
      </c>
      <c r="Y28" s="175">
        <v>1.9877094972067</v>
      </c>
      <c r="Z28" s="176">
        <v>3.85542168674699</v>
      </c>
      <c r="AB28" s="177">
        <v>0.0906398104265404</v>
      </c>
      <c r="AC28" s="177">
        <v>0.142614601018676</v>
      </c>
      <c r="AD28" s="177">
        <v>0.148648648648649</v>
      </c>
      <c r="AE28" s="177">
        <v>0.143100511073254</v>
      </c>
      <c r="AF28" s="177">
        <v>0.0963855421686748</v>
      </c>
      <c r="AG28" s="148">
        <v>0.0963855421686748</v>
      </c>
      <c r="AH28" s="148">
        <f t="shared" ref="AH28:AL28" si="79">ROUND(AH7,0)</f>
        <v>3</v>
      </c>
      <c r="AI28" s="148">
        <f t="shared" si="79"/>
        <v>6</v>
      </c>
      <c r="AJ28" s="148">
        <f t="shared" si="79"/>
        <v>2</v>
      </c>
      <c r="AK28" s="148">
        <f t="shared" si="79"/>
        <v>9</v>
      </c>
      <c r="AL28" s="148">
        <f t="shared" si="79"/>
        <v>3</v>
      </c>
      <c r="AQ28" s="166">
        <v>0.409354408692777</v>
      </c>
    </row>
    <row r="29" hidden="1" spans="7:43">
      <c r="G29" s="148">
        <f t="shared" si="69"/>
        <v>17</v>
      </c>
      <c r="M29" s="148">
        <f t="shared" ref="M29:V29" si="80">ROUND(M8,2)</f>
        <v>4.61</v>
      </c>
      <c r="N29" s="148">
        <f t="shared" si="80"/>
        <v>4.6</v>
      </c>
      <c r="O29" s="148">
        <f t="shared" si="80"/>
        <v>5.66</v>
      </c>
      <c r="P29" s="148">
        <f t="shared" si="80"/>
        <v>3.75</v>
      </c>
      <c r="Q29" s="148">
        <f t="shared" si="80"/>
        <v>0.96</v>
      </c>
      <c r="R29" s="148">
        <f t="shared" si="80"/>
        <v>5.08</v>
      </c>
      <c r="S29" s="148">
        <f t="shared" si="80"/>
        <v>5.11</v>
      </c>
      <c r="T29" s="148">
        <f t="shared" si="80"/>
        <v>6.4</v>
      </c>
      <c r="U29" s="148">
        <f t="shared" si="80"/>
        <v>4.12</v>
      </c>
      <c r="V29" s="148">
        <f t="shared" si="80"/>
        <v>1.7</v>
      </c>
      <c r="W29" s="166">
        <v>3.54428634447409</v>
      </c>
      <c r="X29" s="166">
        <v>3.52807957042004</v>
      </c>
      <c r="Y29" s="175">
        <v>2.81248185776488</v>
      </c>
      <c r="Z29" s="176">
        <v>4.36893203883495</v>
      </c>
      <c r="AB29" s="177">
        <v>0.144659046117461</v>
      </c>
      <c r="AC29" s="177">
        <v>0.103019538188277</v>
      </c>
      <c r="AD29" s="177">
        <v>0.110320284697509</v>
      </c>
      <c r="AE29" s="177">
        <v>0.130201342281879</v>
      </c>
      <c r="AF29" s="177">
        <v>0.0982532751091703</v>
      </c>
      <c r="AG29" s="148">
        <v>0.0982532751091703</v>
      </c>
      <c r="AH29" s="148">
        <f t="shared" ref="AH29:AL29" si="81">ROUND(AH8,0)</f>
        <v>4</v>
      </c>
      <c r="AI29" s="148">
        <f t="shared" si="81"/>
        <v>7</v>
      </c>
      <c r="AJ29" s="148">
        <f t="shared" si="81"/>
        <v>2</v>
      </c>
      <c r="AK29" s="148">
        <f t="shared" si="81"/>
        <v>7</v>
      </c>
      <c r="AL29" s="148">
        <f t="shared" si="81"/>
        <v>1</v>
      </c>
      <c r="AQ29" s="166">
        <v>0.496678261590565</v>
      </c>
    </row>
    <row r="30" hidden="1" spans="7:43">
      <c r="G30" s="148">
        <f t="shared" si="69"/>
        <v>13</v>
      </c>
      <c r="M30" s="148">
        <f t="shared" ref="M30:V30" si="82">ROUND(M9,2)</f>
        <v>3.71</v>
      </c>
      <c r="N30" s="148">
        <f t="shared" si="82"/>
        <v>4.1</v>
      </c>
      <c r="O30" s="148">
        <f t="shared" si="82"/>
        <v>6.68</v>
      </c>
      <c r="P30" s="148">
        <f t="shared" si="82"/>
        <v>3.1</v>
      </c>
      <c r="Q30" s="148">
        <f t="shared" si="82"/>
        <v>0</v>
      </c>
      <c r="R30" s="148">
        <f t="shared" si="82"/>
        <v>4.14</v>
      </c>
      <c r="S30" s="148">
        <f t="shared" si="82"/>
        <v>4.27</v>
      </c>
      <c r="T30" s="148">
        <f t="shared" si="82"/>
        <v>6.93</v>
      </c>
      <c r="U30" s="148">
        <f t="shared" si="82"/>
        <v>3.38</v>
      </c>
      <c r="V30" s="148">
        <f t="shared" si="82"/>
        <v>1.1</v>
      </c>
      <c r="W30" s="166">
        <v>3.6288379444767</v>
      </c>
      <c r="X30" s="166">
        <v>3.51284929246027</v>
      </c>
      <c r="Y30" s="175">
        <v>2.16429840142096</v>
      </c>
      <c r="Z30" s="176">
        <v>4.43786982248521</v>
      </c>
      <c r="AB30" s="177">
        <v>0.129739607126542</v>
      </c>
      <c r="AC30" s="177">
        <v>0.114893617021277</v>
      </c>
      <c r="AD30" s="177">
        <v>0.0403846153846154</v>
      </c>
      <c r="AE30" s="177">
        <v>0.0378457059679767</v>
      </c>
      <c r="AF30" s="177">
        <v>0.089058524173028</v>
      </c>
      <c r="AG30" s="148">
        <v>0.089058524173028</v>
      </c>
      <c r="AH30" s="148">
        <f t="shared" ref="AH30:AL30" si="83">ROUND(AH9,0)</f>
        <v>3</v>
      </c>
      <c r="AI30" s="148">
        <f t="shared" si="83"/>
        <v>7</v>
      </c>
      <c r="AJ30" s="148">
        <f t="shared" si="83"/>
        <v>3</v>
      </c>
      <c r="AK30" s="148">
        <f t="shared" si="83"/>
        <v>7</v>
      </c>
      <c r="AL30" s="148">
        <f t="shared" si="83"/>
        <v>2</v>
      </c>
      <c r="AQ30" s="166">
        <v>0.402741704583221</v>
      </c>
    </row>
    <row r="31" hidden="1" spans="7:43">
      <c r="G31" s="148">
        <f t="shared" si="69"/>
        <v>27</v>
      </c>
      <c r="M31" s="148">
        <f t="shared" ref="M31:V31" si="84">ROUND(M10,2)</f>
        <v>7.05</v>
      </c>
      <c r="N31" s="148">
        <f t="shared" si="84"/>
        <v>7.81</v>
      </c>
      <c r="O31" s="148">
        <f t="shared" si="84"/>
        <v>13.65</v>
      </c>
      <c r="P31" s="148">
        <f t="shared" si="84"/>
        <v>6.57</v>
      </c>
      <c r="Q31" s="148">
        <f t="shared" si="84"/>
        <v>3.53</v>
      </c>
      <c r="R31" s="148">
        <f t="shared" si="84"/>
        <v>8.06</v>
      </c>
      <c r="S31" s="148">
        <f t="shared" si="84"/>
        <v>8.33</v>
      </c>
      <c r="T31" s="148">
        <f t="shared" si="84"/>
        <v>15.68</v>
      </c>
      <c r="U31" s="148">
        <f t="shared" si="84"/>
        <v>7.52</v>
      </c>
      <c r="V31" s="148">
        <f t="shared" si="84"/>
        <v>1.1</v>
      </c>
      <c r="W31" s="166">
        <v>3.59789802575448</v>
      </c>
      <c r="X31" s="166">
        <v>3.47637101376489</v>
      </c>
      <c r="Y31" s="175">
        <v>1.84948979591837</v>
      </c>
      <c r="Z31" s="176">
        <v>3.8563829787234</v>
      </c>
      <c r="AB31" s="177">
        <v>0.0538178472861086</v>
      </c>
      <c r="AC31" s="177">
        <v>0.142465753424658</v>
      </c>
      <c r="AD31" s="177">
        <v>0.0668316831683167</v>
      </c>
      <c r="AE31" s="177">
        <v>0.148725212464589</v>
      </c>
      <c r="AF31" s="177">
        <v>0.144117647058824</v>
      </c>
      <c r="AG31" s="148">
        <v>0.144117647058824</v>
      </c>
      <c r="AH31" s="148">
        <f t="shared" ref="AH31:AL31" si="85">ROUND(AH10,0)</f>
        <v>5</v>
      </c>
      <c r="AI31" s="148">
        <f t="shared" si="85"/>
        <v>7</v>
      </c>
      <c r="AJ31" s="148">
        <f t="shared" si="85"/>
        <v>2</v>
      </c>
      <c r="AK31" s="148">
        <f t="shared" si="85"/>
        <v>10</v>
      </c>
      <c r="AL31" s="148">
        <f t="shared" si="85"/>
        <v>5</v>
      </c>
      <c r="AQ31" s="166">
        <v>0.511511618373515</v>
      </c>
    </row>
    <row r="32" hidden="1" spans="7:43">
      <c r="G32" s="148">
        <f t="shared" si="69"/>
        <v>16</v>
      </c>
      <c r="M32" s="148">
        <f t="shared" ref="M32:V32" si="86">ROUND(M11,2)</f>
        <v>4.03</v>
      </c>
      <c r="N32" s="148">
        <f t="shared" si="86"/>
        <v>3.93</v>
      </c>
      <c r="O32" s="148">
        <f t="shared" si="86"/>
        <v>5.3</v>
      </c>
      <c r="P32" s="148">
        <f t="shared" si="86"/>
        <v>3.83</v>
      </c>
      <c r="Q32" s="148">
        <f t="shared" si="86"/>
        <v>1.9</v>
      </c>
      <c r="R32" s="148">
        <f t="shared" si="86"/>
        <v>4.46</v>
      </c>
      <c r="S32" s="148">
        <f t="shared" si="86"/>
        <v>4.48</v>
      </c>
      <c r="T32" s="148">
        <f t="shared" si="86"/>
        <v>5.94</v>
      </c>
      <c r="U32" s="148">
        <f t="shared" si="86"/>
        <v>4.22</v>
      </c>
      <c r="V32" s="148">
        <f t="shared" si="86"/>
        <v>2.22</v>
      </c>
      <c r="W32" s="166">
        <v>3.59198210054245</v>
      </c>
      <c r="X32" s="166">
        <v>3.57086285688911</v>
      </c>
      <c r="Y32" s="175">
        <v>2.69360269360269</v>
      </c>
      <c r="Z32" s="176">
        <v>3.788</v>
      </c>
      <c r="AB32" s="177">
        <v>0.122549019607843</v>
      </c>
      <c r="AC32" s="177">
        <v>0.107954545454545</v>
      </c>
      <c r="AD32" s="177">
        <v>0.13953488372093</v>
      </c>
      <c r="AE32" s="177">
        <v>0.120689655172414</v>
      </c>
      <c r="AF32" s="177">
        <v>0.101351351351351</v>
      </c>
      <c r="AG32" s="148">
        <v>0.101351351351351</v>
      </c>
      <c r="AH32" s="148">
        <f t="shared" ref="AH32:AL32" si="87">ROUND(AH11,0)</f>
        <v>4</v>
      </c>
      <c r="AI32" s="148">
        <f t="shared" si="87"/>
        <v>8</v>
      </c>
      <c r="AJ32" s="148">
        <f t="shared" si="87"/>
        <v>3</v>
      </c>
      <c r="AK32" s="148">
        <f t="shared" si="87"/>
        <v>8</v>
      </c>
      <c r="AL32" s="148">
        <f t="shared" si="87"/>
        <v>2</v>
      </c>
      <c r="AQ32" s="166">
        <v>0.509073062030219</v>
      </c>
    </row>
    <row r="33" hidden="1" spans="7:43">
      <c r="G33" s="148">
        <f t="shared" si="69"/>
        <v>13</v>
      </c>
      <c r="M33" s="148">
        <f t="shared" ref="M33:V33" si="88">ROUND(M12,2)</f>
        <v>3.87</v>
      </c>
      <c r="N33" s="148">
        <f t="shared" si="88"/>
        <v>2.87</v>
      </c>
      <c r="O33" s="148">
        <f t="shared" si="88"/>
        <v>5.26</v>
      </c>
      <c r="P33" s="148">
        <f t="shared" si="88"/>
        <v>2.91</v>
      </c>
      <c r="Q33" s="148">
        <f t="shared" si="88"/>
        <v>1.25</v>
      </c>
      <c r="R33" s="148">
        <f t="shared" si="88"/>
        <v>4.23</v>
      </c>
      <c r="S33" s="148">
        <f t="shared" si="88"/>
        <v>3.08</v>
      </c>
      <c r="T33" s="148">
        <f t="shared" si="88"/>
        <v>6.05</v>
      </c>
      <c r="U33" s="148">
        <f t="shared" si="88"/>
        <v>3.3</v>
      </c>
      <c r="V33" s="148">
        <f t="shared" si="88"/>
        <v>1.8</v>
      </c>
      <c r="W33" s="166">
        <v>3.54869458227098</v>
      </c>
      <c r="X33" s="166">
        <v>3.54325365485166</v>
      </c>
      <c r="Y33" s="175">
        <v>2.47731958762887</v>
      </c>
      <c r="Z33" s="176">
        <v>4.54545454545455</v>
      </c>
      <c r="AB33" s="177">
        <v>0.142033165104542</v>
      </c>
      <c r="AC33" s="177">
        <v>0.0923994038748137</v>
      </c>
      <c r="AD33" s="177">
        <v>0.0722891566265059</v>
      </c>
      <c r="AE33" s="177">
        <v>0.149202733485194</v>
      </c>
      <c r="AF33" s="177">
        <v>0.134920634920635</v>
      </c>
      <c r="AG33" s="148">
        <v>0.134920634920635</v>
      </c>
      <c r="AH33" s="148">
        <f t="shared" ref="AH33:AL33" si="89">ROUND(AH12,0)</f>
        <v>2</v>
      </c>
      <c r="AI33" s="148">
        <f t="shared" si="89"/>
        <v>6</v>
      </c>
      <c r="AJ33" s="148">
        <f t="shared" si="89"/>
        <v>2</v>
      </c>
      <c r="AK33" s="148">
        <f t="shared" si="89"/>
        <v>8</v>
      </c>
      <c r="AL33" s="148">
        <f t="shared" si="89"/>
        <v>1</v>
      </c>
      <c r="AQ33" s="166">
        <v>0.399977777066429</v>
      </c>
    </row>
    <row r="34" hidden="1" spans="7:43">
      <c r="G34" s="148">
        <f t="shared" si="69"/>
        <v>14</v>
      </c>
      <c r="M34" s="148">
        <f t="shared" ref="M34:V34" si="90">ROUND(M13,2)</f>
        <v>3.97</v>
      </c>
      <c r="N34" s="148">
        <f t="shared" si="90"/>
        <v>4.03</v>
      </c>
      <c r="O34" s="148">
        <f t="shared" si="90"/>
        <v>7.32</v>
      </c>
      <c r="P34" s="148">
        <f t="shared" si="90"/>
        <v>3.14</v>
      </c>
      <c r="Q34" s="148">
        <f t="shared" si="90"/>
        <v>1.33</v>
      </c>
      <c r="R34" s="148">
        <f t="shared" si="90"/>
        <v>4.46</v>
      </c>
      <c r="S34" s="148">
        <f t="shared" si="90"/>
        <v>4.51</v>
      </c>
      <c r="T34" s="148">
        <f t="shared" si="90"/>
        <v>7.95</v>
      </c>
      <c r="U34" s="148">
        <f t="shared" si="90"/>
        <v>3.54</v>
      </c>
      <c r="V34" s="148">
        <f t="shared" si="90"/>
        <v>1.8</v>
      </c>
      <c r="W34" s="166">
        <v>3.58968480576698</v>
      </c>
      <c r="X34" s="166">
        <v>3.54625007128056</v>
      </c>
      <c r="Y34" s="175">
        <v>2.01200453001133</v>
      </c>
      <c r="Z34" s="176">
        <v>4.51977401129944</v>
      </c>
      <c r="AB34" s="177">
        <v>0.125047223271628</v>
      </c>
      <c r="AC34" s="177">
        <v>0.122983870967742</v>
      </c>
      <c r="AD34" s="177">
        <v>0.119047619047619</v>
      </c>
      <c r="AE34" s="177">
        <v>0.0866141732283464</v>
      </c>
      <c r="AF34" s="177">
        <v>0.128019323671498</v>
      </c>
      <c r="AG34" s="148">
        <v>0.128019323671498</v>
      </c>
      <c r="AH34" s="148">
        <f t="shared" ref="AH34:AL34" si="91">ROUND(AH13,0)</f>
        <v>2</v>
      </c>
      <c r="AI34" s="148">
        <f t="shared" si="91"/>
        <v>7</v>
      </c>
      <c r="AJ34" s="148">
        <f t="shared" si="91"/>
        <v>4</v>
      </c>
      <c r="AK34" s="148">
        <f t="shared" si="91"/>
        <v>8</v>
      </c>
      <c r="AL34" s="148">
        <f t="shared" si="91"/>
        <v>2</v>
      </c>
      <c r="AQ34" s="166">
        <v>0.498227341775888</v>
      </c>
    </row>
    <row r="35" hidden="1" spans="37:43">
      <c r="AK35" s="148"/>
      <c r="AL35" s="147"/>
      <c r="AQ35" s="166">
        <v>0.46101026086834</v>
      </c>
    </row>
    <row r="36" hidden="1"/>
    <row r="37" hidden="1"/>
    <row r="38" hidden="1"/>
    <row r="39" hidden="1"/>
    <row r="40" hidden="1"/>
    <row r="41" hidden="1"/>
    <row r="42" hidden="1"/>
    <row r="43" hidden="1"/>
    <row r="44" hidden="1"/>
  </sheetData>
  <mergeCells count="16">
    <mergeCell ref="B2:B13"/>
    <mergeCell ref="D2:D14"/>
    <mergeCell ref="E2:E13"/>
    <mergeCell ref="F2:F13"/>
    <mergeCell ref="I2:I13"/>
    <mergeCell ref="J2:J13"/>
    <mergeCell ref="AT2:AT13"/>
    <mergeCell ref="AU2:AU13"/>
    <mergeCell ref="AV2:AV13"/>
    <mergeCell ref="AW2:AW13"/>
    <mergeCell ref="AX2:AX13"/>
    <mergeCell ref="AY2:AY13"/>
    <mergeCell ref="AZ2:AZ13"/>
    <mergeCell ref="BA2:BA13"/>
    <mergeCell ref="BB2:BB13"/>
    <mergeCell ref="BC2:BC13"/>
  </mergeCells>
  <dataValidations count="1">
    <dataValidation type="list" allowBlank="1" showInputMessage="1" showErrorMessage="1" sqref="D17:D19">
      <formula1>"研发类,实施类"</formula1>
    </dataValidation>
  </dataValidations>
  <pageMargins left="0.7" right="0.7" top="0.75" bottom="0.75" header="0.3" footer="0.3"/>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92D050"/>
  </sheetPr>
  <dimension ref="B1:T85"/>
  <sheetViews>
    <sheetView showGridLines="0" zoomScale="83" zoomScaleNormal="83" zoomScaleSheetLayoutView="90" workbookViewId="0">
      <pane xSplit="1" ySplit="4" topLeftCell="B5" activePane="bottomRight" state="frozenSplit"/>
      <selection/>
      <selection pane="topRight"/>
      <selection pane="bottomLeft"/>
      <selection pane="bottomRight" activeCell="E52" sqref="E52"/>
    </sheetView>
  </sheetViews>
  <sheetFormatPr defaultColWidth="9" defaultRowHeight="16.8"/>
  <cols>
    <col min="1" max="1" width="0.625" style="88" customWidth="1"/>
    <col min="2" max="2" width="16.125" style="88" customWidth="1"/>
    <col min="3" max="3" width="9.875" style="88" customWidth="1"/>
    <col min="4" max="4" width="13.625" style="88" customWidth="1"/>
    <col min="5" max="5" width="15" style="88" customWidth="1"/>
    <col min="6" max="6" width="25.125" style="88" customWidth="1"/>
    <col min="7" max="7" width="9" style="88"/>
    <col min="8" max="8" width="11.125" style="88" customWidth="1"/>
    <col min="9" max="9" width="13.875" style="88" customWidth="1"/>
    <col min="10" max="10" width="13.125" style="88" customWidth="1"/>
    <col min="11" max="11" width="22.375" style="88" customWidth="1"/>
    <col min="12" max="12" width="32" style="88" customWidth="1"/>
    <col min="13" max="13" width="12.125" style="89" customWidth="1"/>
    <col min="14" max="14" width="11.25" style="89" customWidth="1"/>
    <col min="15" max="15" width="12.625" style="89" customWidth="1"/>
    <col min="16" max="16" width="18.875" style="89" customWidth="1"/>
    <col min="17" max="17" width="9" style="88"/>
    <col min="18" max="18" width="10.5" style="88" customWidth="1"/>
    <col min="19" max="16384" width="9" style="88"/>
  </cols>
  <sheetData>
    <row r="1" ht="21" hidden="1" customHeight="1" spans="13:16">
      <c r="M1" s="88"/>
      <c r="N1" s="88"/>
      <c r="O1" s="88"/>
      <c r="P1" s="88"/>
    </row>
    <row r="2" s="87" customFormat="1" ht="16.5" customHeight="1" spans="2:20">
      <c r="B2" s="91" t="s">
        <v>353</v>
      </c>
      <c r="C2" s="91"/>
      <c r="D2" s="91"/>
      <c r="E2" s="94" t="s">
        <v>44</v>
      </c>
      <c r="F2" s="95" t="s">
        <v>354</v>
      </c>
      <c r="G2" s="101">
        <v>0.116</v>
      </c>
      <c r="H2" s="109" t="s">
        <v>355</v>
      </c>
      <c r="I2" s="99" t="s">
        <v>45</v>
      </c>
      <c r="J2" s="95" t="s">
        <v>356</v>
      </c>
      <c r="K2" s="101">
        <v>0.537</v>
      </c>
      <c r="L2" s="109" t="s">
        <v>355</v>
      </c>
      <c r="M2" s="99" t="s">
        <v>46</v>
      </c>
      <c r="N2" s="100" t="s">
        <v>356</v>
      </c>
      <c r="O2" s="110">
        <v>0.3501</v>
      </c>
      <c r="P2" s="97" t="s">
        <v>116</v>
      </c>
      <c r="Q2" s="88"/>
      <c r="R2" s="88"/>
      <c r="S2" s="88"/>
      <c r="T2" s="88"/>
    </row>
    <row r="3" s="87" customFormat="1" ht="16.5" customHeight="1" spans="2:20">
      <c r="B3" s="91"/>
      <c r="C3" s="91"/>
      <c r="D3" s="91"/>
      <c r="E3" s="94"/>
      <c r="F3" s="95" t="s">
        <v>357</v>
      </c>
      <c r="G3" s="101">
        <v>0.054</v>
      </c>
      <c r="H3" s="109" t="s">
        <v>355</v>
      </c>
      <c r="I3" s="99"/>
      <c r="J3" s="95" t="s">
        <v>358</v>
      </c>
      <c r="K3" s="101">
        <v>0.389</v>
      </c>
      <c r="L3" s="109" t="s">
        <v>355</v>
      </c>
      <c r="M3" s="99"/>
      <c r="N3" s="100" t="s">
        <v>358</v>
      </c>
      <c r="O3" s="110">
        <v>0.1036</v>
      </c>
      <c r="P3" s="97" t="s">
        <v>116</v>
      </c>
      <c r="Q3" s="88"/>
      <c r="R3" s="88"/>
      <c r="S3" s="88"/>
      <c r="T3" s="88"/>
    </row>
    <row r="4" s="87" customFormat="1" spans="2:20">
      <c r="B4" s="91"/>
      <c r="C4" s="91"/>
      <c r="D4" s="91"/>
      <c r="E4" s="95"/>
      <c r="F4" s="95" t="s">
        <v>359</v>
      </c>
      <c r="G4" s="101">
        <v>0</v>
      </c>
      <c r="H4" s="109" t="s">
        <v>355</v>
      </c>
      <c r="I4" s="99"/>
      <c r="J4" s="95" t="s">
        <v>360</v>
      </c>
      <c r="K4" s="101">
        <v>0.197</v>
      </c>
      <c r="L4" s="109" t="s">
        <v>355</v>
      </c>
      <c r="M4" s="100"/>
      <c r="N4" s="100" t="s">
        <v>360</v>
      </c>
      <c r="O4" s="110">
        <v>0.0537</v>
      </c>
      <c r="P4" s="97" t="s">
        <v>116</v>
      </c>
      <c r="Q4" s="88"/>
      <c r="R4" s="88"/>
      <c r="S4" s="88"/>
      <c r="T4" s="88"/>
    </row>
    <row r="5" ht="3.75" customHeight="1" spans="13:16">
      <c r="M5" s="88"/>
      <c r="N5" s="88"/>
      <c r="O5" s="88"/>
      <c r="P5" s="88"/>
    </row>
    <row r="6" spans="2:16">
      <c r="B6" s="106"/>
      <c r="C6" s="107"/>
      <c r="D6" s="107"/>
      <c r="E6" s="107"/>
      <c r="F6" s="107"/>
      <c r="G6" s="107"/>
      <c r="H6" s="107"/>
      <c r="I6" s="107"/>
      <c r="J6" s="107"/>
      <c r="K6" s="107"/>
      <c r="L6" s="107"/>
      <c r="M6" s="88"/>
      <c r="N6" s="88"/>
      <c r="O6" s="88"/>
      <c r="P6" s="88"/>
    </row>
    <row r="7" spans="2:16">
      <c r="B7" s="108"/>
      <c r="C7" s="104"/>
      <c r="D7" s="104"/>
      <c r="E7" s="104"/>
      <c r="F7" s="104"/>
      <c r="G7" s="104"/>
      <c r="H7" s="104"/>
      <c r="I7" s="104"/>
      <c r="J7" s="104"/>
      <c r="K7" s="104"/>
      <c r="L7" s="104"/>
      <c r="M7" s="88"/>
      <c r="N7" s="88"/>
      <c r="O7" s="88"/>
      <c r="P7" s="88"/>
    </row>
    <row r="8" ht="14.25" customHeight="1" spans="2:16">
      <c r="B8" s="92"/>
      <c r="C8" s="93"/>
      <c r="D8" s="93"/>
      <c r="E8" s="93"/>
      <c r="F8" s="93"/>
      <c r="G8" s="93"/>
      <c r="H8" s="93"/>
      <c r="I8" s="93"/>
      <c r="J8" s="93"/>
      <c r="K8" s="93"/>
      <c r="L8" s="93"/>
      <c r="M8" s="88"/>
      <c r="N8" s="88"/>
      <c r="O8" s="88"/>
      <c r="P8" s="88"/>
    </row>
    <row r="9" ht="14.25" customHeight="1" spans="2:16">
      <c r="B9" s="92"/>
      <c r="C9" s="93"/>
      <c r="D9" s="93"/>
      <c r="E9" s="93"/>
      <c r="F9" s="93"/>
      <c r="G9" s="93"/>
      <c r="H9" s="93"/>
      <c r="I9" s="93"/>
      <c r="J9" s="93"/>
      <c r="K9" s="93"/>
      <c r="L9" s="93"/>
      <c r="M9" s="88"/>
      <c r="N9" s="88"/>
      <c r="O9" s="88"/>
      <c r="P9" s="88"/>
    </row>
    <row r="10" ht="14.25" customHeight="1" spans="2:18">
      <c r="B10" s="92"/>
      <c r="C10" s="93"/>
      <c r="D10" s="93"/>
      <c r="E10" s="93"/>
      <c r="F10" s="93"/>
      <c r="G10" s="93"/>
      <c r="H10" s="93"/>
      <c r="I10" s="93"/>
      <c r="J10" s="93"/>
      <c r="K10" s="93"/>
      <c r="L10" s="93"/>
      <c r="M10" s="111"/>
      <c r="N10" s="111"/>
      <c r="O10" s="111"/>
      <c r="P10" s="111"/>
      <c r="Q10" s="111"/>
      <c r="R10" s="111"/>
    </row>
    <row r="11" ht="14.25" customHeight="1" spans="2:18">
      <c r="B11" s="92"/>
      <c r="C11" s="93"/>
      <c r="D11" s="93"/>
      <c r="E11" s="93"/>
      <c r="F11" s="93"/>
      <c r="G11" s="93"/>
      <c r="H11" s="93"/>
      <c r="I11" s="93"/>
      <c r="J11" s="93"/>
      <c r="K11" s="93"/>
      <c r="L11" s="93"/>
      <c r="M11" s="111"/>
      <c r="N11" s="111"/>
      <c r="O11" s="111"/>
      <c r="P11" s="111"/>
      <c r="Q11" s="111"/>
      <c r="R11" s="111"/>
    </row>
    <row r="12" ht="14.25" customHeight="1" spans="2:18">
      <c r="B12" s="92"/>
      <c r="C12" s="93"/>
      <c r="D12" s="93"/>
      <c r="E12" s="93"/>
      <c r="F12" s="93"/>
      <c r="G12" s="93"/>
      <c r="H12" s="93"/>
      <c r="I12" s="93"/>
      <c r="J12" s="93"/>
      <c r="K12" s="93"/>
      <c r="L12" s="93"/>
      <c r="M12" s="111"/>
      <c r="N12" s="111"/>
      <c r="O12" s="111"/>
      <c r="P12" s="111"/>
      <c r="Q12" s="111"/>
      <c r="R12" s="111"/>
    </row>
    <row r="13" ht="14.25" customHeight="1" spans="2:18">
      <c r="B13" s="92"/>
      <c r="C13" s="93"/>
      <c r="D13" s="93"/>
      <c r="E13" s="93"/>
      <c r="F13" s="93"/>
      <c r="G13" s="93"/>
      <c r="H13" s="93"/>
      <c r="I13" s="93"/>
      <c r="J13" s="93"/>
      <c r="K13" s="93"/>
      <c r="L13" s="93"/>
      <c r="M13" s="111"/>
      <c r="N13" s="111"/>
      <c r="O13" s="111"/>
      <c r="P13" s="111"/>
      <c r="Q13" s="111"/>
      <c r="R13" s="111"/>
    </row>
    <row r="14" ht="14.25" customHeight="1" spans="2:18">
      <c r="B14" s="92"/>
      <c r="C14" s="93"/>
      <c r="D14" s="93"/>
      <c r="E14" s="93"/>
      <c r="F14" s="93"/>
      <c r="G14" s="93"/>
      <c r="H14" s="93"/>
      <c r="I14" s="93"/>
      <c r="J14" s="93"/>
      <c r="K14" s="93"/>
      <c r="L14" s="93"/>
      <c r="M14" s="111"/>
      <c r="N14" s="111"/>
      <c r="O14" s="111"/>
      <c r="P14" s="111"/>
      <c r="Q14" s="111"/>
      <c r="R14" s="111"/>
    </row>
    <row r="15" ht="14.25" customHeight="1" spans="2:18">
      <c r="B15" s="92"/>
      <c r="C15" s="93"/>
      <c r="D15" s="93"/>
      <c r="E15" s="93"/>
      <c r="F15" s="93"/>
      <c r="G15" s="93"/>
      <c r="H15" s="93"/>
      <c r="I15" s="93"/>
      <c r="J15" s="93"/>
      <c r="K15" s="93"/>
      <c r="L15" s="93"/>
      <c r="M15" s="111"/>
      <c r="N15" s="111"/>
      <c r="O15" s="111"/>
      <c r="P15" s="111"/>
      <c r="Q15" s="111"/>
      <c r="R15" s="111"/>
    </row>
    <row r="16" ht="14.25" customHeight="1" spans="2:18">
      <c r="B16" s="92"/>
      <c r="C16" s="93"/>
      <c r="D16" s="93"/>
      <c r="E16" s="93"/>
      <c r="F16" s="93"/>
      <c r="G16" s="93"/>
      <c r="H16" s="93"/>
      <c r="I16" s="93"/>
      <c r="J16" s="93"/>
      <c r="K16" s="93"/>
      <c r="L16" s="93"/>
      <c r="M16" s="111"/>
      <c r="N16" s="111"/>
      <c r="O16" s="111"/>
      <c r="P16" s="111"/>
      <c r="Q16" s="111"/>
      <c r="R16" s="111"/>
    </row>
    <row r="17" ht="14.25" customHeight="1" spans="2:16">
      <c r="B17" s="92"/>
      <c r="C17" s="93"/>
      <c r="D17" s="93"/>
      <c r="E17" s="93"/>
      <c r="F17" s="93"/>
      <c r="G17" s="93"/>
      <c r="H17" s="93"/>
      <c r="I17" s="93"/>
      <c r="J17" s="93"/>
      <c r="K17" s="93"/>
      <c r="L17" s="93"/>
      <c r="M17" s="88"/>
      <c r="N17" s="88"/>
      <c r="O17" s="88"/>
      <c r="P17" s="88"/>
    </row>
    <row r="18" ht="14.25" customHeight="1" spans="2:18">
      <c r="B18" s="92"/>
      <c r="C18" s="93"/>
      <c r="D18" s="93"/>
      <c r="E18" s="93"/>
      <c r="F18" s="93"/>
      <c r="G18" s="93"/>
      <c r="H18" s="93"/>
      <c r="I18" s="93"/>
      <c r="J18" s="93"/>
      <c r="K18" s="93"/>
      <c r="L18" s="93"/>
      <c r="M18" s="112"/>
      <c r="N18" s="112"/>
      <c r="O18" s="112"/>
      <c r="P18" s="112"/>
      <c r="Q18" s="112"/>
      <c r="R18" s="112"/>
    </row>
    <row r="19" ht="14.25" customHeight="1" spans="2:18">
      <c r="B19" s="92"/>
      <c r="C19" s="93"/>
      <c r="D19" s="93"/>
      <c r="E19" s="93"/>
      <c r="F19" s="93"/>
      <c r="G19" s="93"/>
      <c r="H19" s="93"/>
      <c r="I19" s="93"/>
      <c r="J19" s="93"/>
      <c r="K19" s="93"/>
      <c r="L19" s="93"/>
      <c r="M19" s="112"/>
      <c r="N19" s="112"/>
      <c r="O19" s="112"/>
      <c r="P19" s="112"/>
      <c r="Q19" s="112"/>
      <c r="R19" s="112"/>
    </row>
    <row r="20" ht="14.25" customHeight="1" spans="2:18">
      <c r="B20" s="92"/>
      <c r="C20" s="93"/>
      <c r="D20" s="93"/>
      <c r="E20" s="93"/>
      <c r="F20" s="93"/>
      <c r="G20" s="93"/>
      <c r="H20" s="93"/>
      <c r="I20" s="93"/>
      <c r="J20" s="93"/>
      <c r="K20" s="93"/>
      <c r="L20" s="93"/>
      <c r="M20" s="112"/>
      <c r="N20" s="112"/>
      <c r="O20" s="112"/>
      <c r="P20" s="112"/>
      <c r="Q20" s="112"/>
      <c r="R20" s="112"/>
    </row>
    <row r="21" ht="14.25" customHeight="1" spans="2:18">
      <c r="B21" s="92"/>
      <c r="C21" s="93"/>
      <c r="D21" s="93"/>
      <c r="E21" s="93"/>
      <c r="F21" s="93"/>
      <c r="G21" s="93"/>
      <c r="H21" s="93"/>
      <c r="I21" s="93"/>
      <c r="J21" s="93"/>
      <c r="K21" s="93"/>
      <c r="L21" s="93"/>
      <c r="M21" s="112"/>
      <c r="N21" s="112"/>
      <c r="O21" s="112"/>
      <c r="P21" s="112"/>
      <c r="Q21" s="112"/>
      <c r="R21" s="112"/>
    </row>
    <row r="22" ht="14.25" customHeight="1" spans="2:18">
      <c r="B22" s="92"/>
      <c r="C22" s="93"/>
      <c r="D22" s="93"/>
      <c r="E22" s="93"/>
      <c r="F22" s="93"/>
      <c r="G22" s="93"/>
      <c r="H22" s="93"/>
      <c r="I22" s="93"/>
      <c r="J22" s="93"/>
      <c r="K22" s="93"/>
      <c r="L22" s="93"/>
      <c r="M22" s="112"/>
      <c r="N22" s="112"/>
      <c r="O22" s="112"/>
      <c r="P22" s="112"/>
      <c r="Q22" s="112"/>
      <c r="R22" s="112"/>
    </row>
    <row r="23" ht="9.95" customHeight="1" spans="2:18">
      <c r="B23" s="92"/>
      <c r="C23" s="93"/>
      <c r="D23" s="93"/>
      <c r="E23" s="93"/>
      <c r="F23" s="93"/>
      <c r="G23" s="93"/>
      <c r="H23" s="93"/>
      <c r="I23" s="93"/>
      <c r="J23" s="93"/>
      <c r="K23" s="93"/>
      <c r="L23" s="93"/>
      <c r="M23" s="112"/>
      <c r="N23" s="112"/>
      <c r="O23" s="112"/>
      <c r="P23" s="112"/>
      <c r="Q23" s="112"/>
      <c r="R23" s="112"/>
    </row>
    <row r="24" ht="14.25" customHeight="1" spans="2:18">
      <c r="B24" s="92"/>
      <c r="C24" s="93"/>
      <c r="D24" s="93"/>
      <c r="E24" s="93"/>
      <c r="F24" s="93"/>
      <c r="G24" s="93"/>
      <c r="H24" s="93"/>
      <c r="I24" s="93"/>
      <c r="J24" s="93"/>
      <c r="K24" s="93"/>
      <c r="L24" s="93"/>
      <c r="M24" s="112"/>
      <c r="N24" s="112"/>
      <c r="O24" s="112"/>
      <c r="P24" s="112"/>
      <c r="Q24" s="112"/>
      <c r="R24" s="112"/>
    </row>
    <row r="25" ht="14.25" customHeight="1" spans="2:18">
      <c r="B25" s="92"/>
      <c r="C25" s="93"/>
      <c r="D25" s="93"/>
      <c r="E25" s="93"/>
      <c r="F25" s="93"/>
      <c r="G25" s="93"/>
      <c r="H25" s="93"/>
      <c r="I25" s="93"/>
      <c r="J25" s="93"/>
      <c r="K25" s="93"/>
      <c r="L25" s="93"/>
      <c r="M25" s="112"/>
      <c r="N25" s="112"/>
      <c r="O25" s="112"/>
      <c r="P25" s="112"/>
      <c r="Q25" s="112"/>
      <c r="R25" s="112"/>
    </row>
    <row r="26" ht="14.25" customHeight="1" spans="2:18">
      <c r="B26" s="92"/>
      <c r="C26" s="93"/>
      <c r="D26" s="93"/>
      <c r="E26" s="93"/>
      <c r="F26" s="93"/>
      <c r="G26" s="93"/>
      <c r="H26" s="93"/>
      <c r="I26" s="93"/>
      <c r="J26" s="93"/>
      <c r="K26" s="93"/>
      <c r="L26" s="93"/>
      <c r="M26" s="112"/>
      <c r="N26" s="112"/>
      <c r="O26" s="112"/>
      <c r="P26" s="112"/>
      <c r="Q26" s="112"/>
      <c r="R26" s="112"/>
    </row>
    <row r="27" ht="14.25" customHeight="1" spans="2:16">
      <c r="B27" s="92"/>
      <c r="C27" s="93"/>
      <c r="D27" s="93"/>
      <c r="E27" s="93"/>
      <c r="F27" s="93"/>
      <c r="G27" s="93"/>
      <c r="H27" s="93"/>
      <c r="I27" s="93"/>
      <c r="J27" s="93"/>
      <c r="K27" s="93"/>
      <c r="L27" s="93"/>
      <c r="M27" s="88"/>
      <c r="N27" s="88"/>
      <c r="O27" s="88"/>
      <c r="P27" s="88"/>
    </row>
    <row r="28" ht="14.25" customHeight="1" spans="2:16">
      <c r="B28" s="92"/>
      <c r="C28" s="93"/>
      <c r="D28" s="93"/>
      <c r="E28" s="93"/>
      <c r="F28" s="93"/>
      <c r="G28" s="93"/>
      <c r="H28" s="93"/>
      <c r="I28" s="93"/>
      <c r="J28" s="93"/>
      <c r="K28" s="93"/>
      <c r="L28" s="93"/>
      <c r="M28" s="88"/>
      <c r="N28" s="88"/>
      <c r="O28" s="88"/>
      <c r="P28" s="88"/>
    </row>
    <row r="29" ht="14.25" customHeight="1" spans="2:16">
      <c r="B29" s="92"/>
      <c r="C29" s="93"/>
      <c r="D29" s="93"/>
      <c r="E29" s="93"/>
      <c r="F29" s="93"/>
      <c r="G29" s="93"/>
      <c r="H29" s="93"/>
      <c r="I29" s="93"/>
      <c r="J29" s="93"/>
      <c r="K29" s="93"/>
      <c r="L29" s="93"/>
      <c r="M29" s="88"/>
      <c r="N29" s="88"/>
      <c r="O29" s="88"/>
      <c r="P29" s="88"/>
    </row>
    <row r="30" ht="14.25" customHeight="1" spans="2:16">
      <c r="B30" s="92"/>
      <c r="C30" s="93"/>
      <c r="D30" s="93"/>
      <c r="E30" s="93"/>
      <c r="F30" s="93"/>
      <c r="G30" s="93"/>
      <c r="H30" s="93"/>
      <c r="I30" s="93"/>
      <c r="J30" s="93"/>
      <c r="K30" s="93"/>
      <c r="L30" s="93"/>
      <c r="M30" s="88"/>
      <c r="N30" s="88"/>
      <c r="O30" s="88"/>
      <c r="P30" s="88"/>
    </row>
    <row r="31" ht="14.25" customHeight="1" spans="2:16">
      <c r="B31" s="92"/>
      <c r="C31" s="93"/>
      <c r="D31" s="93"/>
      <c r="E31" s="93"/>
      <c r="F31" s="93"/>
      <c r="G31" s="93"/>
      <c r="H31" s="93"/>
      <c r="I31" s="93"/>
      <c r="J31" s="93"/>
      <c r="K31" s="93"/>
      <c r="L31" s="93"/>
      <c r="M31" s="88"/>
      <c r="N31" s="88"/>
      <c r="O31" s="88"/>
      <c r="P31" s="88"/>
    </row>
    <row r="32" ht="14.25" customHeight="1" spans="2:16">
      <c r="B32" s="92"/>
      <c r="C32" s="93"/>
      <c r="D32" s="93"/>
      <c r="E32" s="93"/>
      <c r="F32" s="93"/>
      <c r="G32" s="93"/>
      <c r="H32" s="93"/>
      <c r="I32" s="93"/>
      <c r="J32" s="93"/>
      <c r="K32" s="93"/>
      <c r="L32" s="93"/>
      <c r="M32" s="88"/>
      <c r="N32" s="88"/>
      <c r="O32" s="88"/>
      <c r="P32" s="88"/>
    </row>
    <row r="33" ht="14.25" customHeight="1" spans="2:16">
      <c r="B33" s="92"/>
      <c r="C33" s="93"/>
      <c r="D33" s="93"/>
      <c r="E33" s="93"/>
      <c r="F33" s="93"/>
      <c r="G33" s="93"/>
      <c r="H33" s="93"/>
      <c r="I33" s="93"/>
      <c r="J33" s="93"/>
      <c r="K33" s="93"/>
      <c r="L33" s="93"/>
      <c r="M33" s="88"/>
      <c r="N33" s="88"/>
      <c r="O33" s="88"/>
      <c r="P33" s="88"/>
    </row>
    <row r="34" ht="14.25" customHeight="1" spans="2:16">
      <c r="B34" s="92"/>
      <c r="C34" s="93"/>
      <c r="D34" s="93"/>
      <c r="E34" s="93"/>
      <c r="F34" s="93"/>
      <c r="G34" s="93"/>
      <c r="H34" s="93"/>
      <c r="I34" s="93"/>
      <c r="J34" s="93"/>
      <c r="K34" s="93"/>
      <c r="L34" s="93"/>
      <c r="M34" s="88"/>
      <c r="N34" s="88"/>
      <c r="O34" s="88"/>
      <c r="P34" s="88"/>
    </row>
    <row r="35" ht="14.25" customHeight="1" spans="2:16">
      <c r="B35" s="92"/>
      <c r="C35" s="93"/>
      <c r="D35" s="93"/>
      <c r="E35" s="93"/>
      <c r="F35" s="93"/>
      <c r="G35" s="93"/>
      <c r="H35" s="93"/>
      <c r="I35" s="93"/>
      <c r="J35" s="93"/>
      <c r="K35" s="93"/>
      <c r="L35" s="93"/>
      <c r="M35" s="88"/>
      <c r="N35" s="88"/>
      <c r="O35" s="88"/>
      <c r="P35" s="88"/>
    </row>
    <row r="36" ht="14.25" customHeight="1" spans="2:16">
      <c r="B36" s="92"/>
      <c r="C36" s="93"/>
      <c r="D36" s="93"/>
      <c r="E36" s="93"/>
      <c r="F36" s="93"/>
      <c r="G36" s="93"/>
      <c r="H36" s="93"/>
      <c r="I36" s="93"/>
      <c r="J36" s="93"/>
      <c r="K36" s="93"/>
      <c r="L36" s="93"/>
      <c r="M36" s="88"/>
      <c r="N36" s="88"/>
      <c r="O36" s="88"/>
      <c r="P36" s="88"/>
    </row>
    <row r="37" ht="14.25" customHeight="1" spans="2:16">
      <c r="B37" s="92"/>
      <c r="C37" s="93"/>
      <c r="D37" s="93"/>
      <c r="E37" s="93"/>
      <c r="F37" s="93"/>
      <c r="G37" s="93"/>
      <c r="H37" s="93"/>
      <c r="I37" s="93"/>
      <c r="J37" s="93"/>
      <c r="K37" s="93"/>
      <c r="L37" s="93"/>
      <c r="M37" s="88"/>
      <c r="N37" s="88"/>
      <c r="O37" s="88"/>
      <c r="P37" s="88"/>
    </row>
    <row r="38" ht="14.25" customHeight="1" spans="2:16">
      <c r="B38" s="92"/>
      <c r="C38" s="93"/>
      <c r="D38" s="93"/>
      <c r="E38" s="93"/>
      <c r="F38" s="93"/>
      <c r="G38" s="93"/>
      <c r="H38" s="93"/>
      <c r="I38" s="93"/>
      <c r="J38" s="93"/>
      <c r="K38" s="93"/>
      <c r="L38" s="93"/>
      <c r="M38" s="88"/>
      <c r="N38" s="88"/>
      <c r="O38" s="88"/>
      <c r="P38" s="88"/>
    </row>
    <row r="39" ht="14.25" customHeight="1" spans="2:16">
      <c r="B39" s="92"/>
      <c r="C39" s="93"/>
      <c r="D39" s="93"/>
      <c r="E39" s="93"/>
      <c r="F39" s="93"/>
      <c r="G39" s="93"/>
      <c r="H39" s="93"/>
      <c r="I39" s="93"/>
      <c r="J39" s="93"/>
      <c r="K39" s="93"/>
      <c r="L39" s="93"/>
      <c r="M39" s="88"/>
      <c r="N39" s="88"/>
      <c r="O39" s="88"/>
      <c r="P39" s="88"/>
    </row>
    <row r="40" ht="14.25" customHeight="1" spans="2:16">
      <c r="B40" s="92"/>
      <c r="C40" s="93"/>
      <c r="D40" s="93"/>
      <c r="E40" s="93"/>
      <c r="F40" s="93"/>
      <c r="G40" s="93"/>
      <c r="H40" s="93"/>
      <c r="I40" s="93"/>
      <c r="J40" s="93"/>
      <c r="K40" s="93"/>
      <c r="L40" s="93"/>
      <c r="M40" s="88"/>
      <c r="N40" s="88"/>
      <c r="O40" s="88"/>
      <c r="P40" s="88"/>
    </row>
    <row r="41" ht="14.25" customHeight="1" spans="2:16">
      <c r="B41" s="92"/>
      <c r="C41" s="93"/>
      <c r="D41" s="93"/>
      <c r="E41" s="93"/>
      <c r="F41" s="93"/>
      <c r="G41" s="93"/>
      <c r="H41" s="93"/>
      <c r="I41" s="93"/>
      <c r="J41" s="93"/>
      <c r="K41" s="93"/>
      <c r="L41" s="93"/>
      <c r="M41" s="88"/>
      <c r="N41" s="88"/>
      <c r="O41" s="88"/>
      <c r="P41" s="88"/>
    </row>
    <row r="42" ht="14.25" customHeight="1" spans="2:16">
      <c r="B42" s="92"/>
      <c r="C42" s="93"/>
      <c r="D42" s="93"/>
      <c r="E42" s="93"/>
      <c r="F42" s="93"/>
      <c r="G42" s="93"/>
      <c r="H42" s="93"/>
      <c r="I42" s="93"/>
      <c r="J42" s="93"/>
      <c r="K42" s="93"/>
      <c r="L42" s="93"/>
      <c r="M42" s="88"/>
      <c r="N42" s="88"/>
      <c r="O42" s="88"/>
      <c r="P42" s="88"/>
    </row>
    <row r="43" ht="14.25" customHeight="1" spans="2:16">
      <c r="B43" s="92"/>
      <c r="C43" s="93"/>
      <c r="D43" s="93"/>
      <c r="E43" s="93"/>
      <c r="F43" s="93"/>
      <c r="G43" s="93"/>
      <c r="H43" s="93"/>
      <c r="I43" s="93"/>
      <c r="J43" s="93"/>
      <c r="K43" s="93"/>
      <c r="L43" s="93"/>
      <c r="M43" s="88"/>
      <c r="N43" s="88"/>
      <c r="O43" s="88"/>
      <c r="P43" s="88"/>
    </row>
    <row r="44" ht="14.25" customHeight="1" spans="2:16">
      <c r="B44" s="92"/>
      <c r="C44" s="93"/>
      <c r="D44" s="93"/>
      <c r="E44" s="93"/>
      <c r="F44" s="93"/>
      <c r="G44" s="93"/>
      <c r="H44" s="93"/>
      <c r="I44" s="93"/>
      <c r="J44" s="93"/>
      <c r="K44" s="93"/>
      <c r="L44" s="93"/>
      <c r="M44" s="88"/>
      <c r="N44" s="88"/>
      <c r="O44" s="88"/>
      <c r="P44" s="88"/>
    </row>
    <row r="45" ht="14.25" customHeight="1" spans="2:16">
      <c r="B45" s="92"/>
      <c r="C45" s="93"/>
      <c r="D45" s="93"/>
      <c r="E45" s="93"/>
      <c r="F45" s="93"/>
      <c r="G45" s="93"/>
      <c r="H45" s="93"/>
      <c r="I45" s="93"/>
      <c r="J45" s="93"/>
      <c r="K45" s="93"/>
      <c r="L45" s="93"/>
      <c r="M45" s="88"/>
      <c r="N45" s="88"/>
      <c r="O45" s="88"/>
      <c r="P45" s="88"/>
    </row>
    <row r="46" ht="14.25" customHeight="1" spans="2:16">
      <c r="B46" s="92"/>
      <c r="C46" s="93"/>
      <c r="D46" s="93"/>
      <c r="E46" s="93"/>
      <c r="F46" s="93"/>
      <c r="G46" s="93"/>
      <c r="H46" s="93"/>
      <c r="I46" s="93"/>
      <c r="J46" s="93"/>
      <c r="K46" s="93"/>
      <c r="L46" s="93"/>
      <c r="M46" s="88"/>
      <c r="N46" s="88"/>
      <c r="O46" s="88"/>
      <c r="P46" s="88"/>
    </row>
    <row r="47" ht="14.25" customHeight="1" spans="2:16">
      <c r="B47" s="92"/>
      <c r="C47" s="93"/>
      <c r="D47" s="93"/>
      <c r="E47" s="93"/>
      <c r="F47" s="93"/>
      <c r="G47" s="93"/>
      <c r="H47" s="93"/>
      <c r="I47" s="93"/>
      <c r="J47" s="93"/>
      <c r="K47" s="93"/>
      <c r="L47" s="93"/>
      <c r="M47" s="88"/>
      <c r="N47" s="88"/>
      <c r="O47" s="88"/>
      <c r="P47" s="88"/>
    </row>
    <row r="48" ht="14.25" customHeight="1" spans="2:16">
      <c r="B48" s="92"/>
      <c r="C48" s="93"/>
      <c r="D48" s="93"/>
      <c r="E48" s="93"/>
      <c r="F48" s="93"/>
      <c r="G48" s="93"/>
      <c r="H48" s="93"/>
      <c r="I48" s="93"/>
      <c r="J48" s="93"/>
      <c r="K48" s="93"/>
      <c r="L48" s="93"/>
      <c r="M48" s="88"/>
      <c r="N48" s="88"/>
      <c r="O48" s="88"/>
      <c r="P48" s="88"/>
    </row>
    <row r="49" ht="14.25" customHeight="1" spans="2:16">
      <c r="B49" s="92"/>
      <c r="C49" s="93"/>
      <c r="D49" s="93"/>
      <c r="E49" s="93"/>
      <c r="F49" s="93"/>
      <c r="G49" s="93"/>
      <c r="H49" s="93"/>
      <c r="I49" s="93"/>
      <c r="J49" s="93"/>
      <c r="K49" s="93"/>
      <c r="L49" s="93"/>
      <c r="M49" s="88"/>
      <c r="N49" s="88"/>
      <c r="O49" s="88"/>
      <c r="P49" s="88"/>
    </row>
    <row r="50" ht="14.25" customHeight="1" spans="2:16">
      <c r="B50" s="92"/>
      <c r="C50" s="93"/>
      <c r="D50" s="93"/>
      <c r="E50" s="93"/>
      <c r="F50" s="93"/>
      <c r="G50" s="93"/>
      <c r="H50" s="93"/>
      <c r="I50" s="93"/>
      <c r="J50" s="93"/>
      <c r="K50" s="93"/>
      <c r="L50" s="93"/>
      <c r="M50" s="88"/>
      <c r="N50" s="88"/>
      <c r="O50" s="88"/>
      <c r="P50" s="88"/>
    </row>
    <row r="51" ht="14.25" customHeight="1" spans="2:16">
      <c r="B51" s="92"/>
      <c r="C51" s="93"/>
      <c r="D51" s="93"/>
      <c r="E51" s="93"/>
      <c r="F51" s="93"/>
      <c r="G51" s="93"/>
      <c r="H51" s="93"/>
      <c r="I51" s="93"/>
      <c r="J51" s="93"/>
      <c r="K51" s="93"/>
      <c r="L51" s="93"/>
      <c r="M51" s="88"/>
      <c r="N51" s="88"/>
      <c r="O51" s="88"/>
      <c r="P51" s="88"/>
    </row>
    <row r="52" ht="14.25" customHeight="1" spans="2:16">
      <c r="B52" s="92"/>
      <c r="C52" s="93"/>
      <c r="D52" s="93"/>
      <c r="E52" s="93"/>
      <c r="F52" s="93"/>
      <c r="G52" s="93"/>
      <c r="H52" s="93"/>
      <c r="I52" s="93"/>
      <c r="J52" s="93"/>
      <c r="K52" s="93"/>
      <c r="L52" s="93"/>
      <c r="M52" s="88"/>
      <c r="N52" s="88"/>
      <c r="O52" s="88"/>
      <c r="P52" s="88"/>
    </row>
    <row r="53" ht="14.25" customHeight="1" spans="2:16">
      <c r="B53" s="92"/>
      <c r="C53" s="93"/>
      <c r="D53" s="93"/>
      <c r="E53" s="93"/>
      <c r="F53" s="93"/>
      <c r="G53" s="93"/>
      <c r="H53" s="93"/>
      <c r="I53" s="93"/>
      <c r="J53" s="93"/>
      <c r="K53" s="93"/>
      <c r="L53" s="93"/>
      <c r="M53" s="88"/>
      <c r="N53" s="88"/>
      <c r="O53" s="88"/>
      <c r="P53" s="88"/>
    </row>
    <row r="54" ht="14.25" customHeight="1" spans="2:16">
      <c r="B54" s="92"/>
      <c r="C54" s="93"/>
      <c r="D54" s="93"/>
      <c r="E54" s="93"/>
      <c r="F54" s="93"/>
      <c r="G54" s="93"/>
      <c r="H54" s="93"/>
      <c r="I54" s="93"/>
      <c r="J54" s="93"/>
      <c r="K54" s="93"/>
      <c r="L54" s="93"/>
      <c r="M54" s="88"/>
      <c r="N54" s="88"/>
      <c r="O54" s="88"/>
      <c r="P54" s="88"/>
    </row>
    <row r="55" ht="14.25" customHeight="1" spans="2:16">
      <c r="B55" s="92"/>
      <c r="C55" s="93"/>
      <c r="D55" s="93"/>
      <c r="E55" s="93"/>
      <c r="F55" s="93"/>
      <c r="G55" s="93"/>
      <c r="H55" s="93"/>
      <c r="I55" s="93"/>
      <c r="J55" s="93"/>
      <c r="K55" s="93"/>
      <c r="L55" s="93"/>
      <c r="M55" s="88"/>
      <c r="N55" s="88"/>
      <c r="O55" s="88"/>
      <c r="P55" s="88"/>
    </row>
    <row r="56" ht="14.25" customHeight="1" spans="2:16">
      <c r="B56" s="92"/>
      <c r="C56" s="93"/>
      <c r="D56" s="93"/>
      <c r="E56" s="93"/>
      <c r="F56" s="93"/>
      <c r="G56" s="93"/>
      <c r="H56" s="93"/>
      <c r="I56" s="93"/>
      <c r="J56" s="93"/>
      <c r="K56" s="93"/>
      <c r="L56" s="93"/>
      <c r="M56" s="88"/>
      <c r="N56" s="88"/>
      <c r="O56" s="88"/>
      <c r="P56" s="88"/>
    </row>
    <row r="57" ht="14.25" customHeight="1" spans="2:16">
      <c r="B57" s="92"/>
      <c r="C57" s="93"/>
      <c r="D57" s="93"/>
      <c r="E57" s="93"/>
      <c r="F57" s="93"/>
      <c r="G57" s="93"/>
      <c r="H57" s="93"/>
      <c r="I57" s="93"/>
      <c r="J57" s="93"/>
      <c r="K57" s="93"/>
      <c r="L57" s="93"/>
      <c r="M57" s="88"/>
      <c r="N57" s="88"/>
      <c r="O57" s="88"/>
      <c r="P57" s="88"/>
    </row>
    <row r="58" ht="14.25" customHeight="1" spans="2:16">
      <c r="B58" s="92"/>
      <c r="C58" s="93"/>
      <c r="D58" s="93"/>
      <c r="E58" s="93"/>
      <c r="F58" s="93"/>
      <c r="G58" s="93"/>
      <c r="H58" s="93"/>
      <c r="I58" s="93"/>
      <c r="J58" s="93"/>
      <c r="K58" s="93"/>
      <c r="L58" s="93"/>
      <c r="M58" s="88"/>
      <c r="N58" s="88"/>
      <c r="O58" s="88"/>
      <c r="P58" s="88"/>
    </row>
    <row r="59" ht="14.25" customHeight="1" spans="2:16">
      <c r="B59" s="92"/>
      <c r="C59" s="93"/>
      <c r="D59" s="93"/>
      <c r="E59" s="93"/>
      <c r="F59" s="93"/>
      <c r="G59" s="93"/>
      <c r="H59" s="93"/>
      <c r="I59" s="93"/>
      <c r="J59" s="93"/>
      <c r="K59" s="93"/>
      <c r="L59" s="93"/>
      <c r="M59" s="88"/>
      <c r="N59" s="88"/>
      <c r="O59" s="88"/>
      <c r="P59" s="88"/>
    </row>
    <row r="60" ht="14.25" customHeight="1" spans="2:16">
      <c r="B60" s="92"/>
      <c r="C60" s="93"/>
      <c r="D60" s="93"/>
      <c r="E60" s="93"/>
      <c r="F60" s="93"/>
      <c r="G60" s="93"/>
      <c r="H60" s="93"/>
      <c r="I60" s="93"/>
      <c r="J60" s="93"/>
      <c r="K60" s="93"/>
      <c r="L60" s="93"/>
      <c r="M60" s="88"/>
      <c r="N60" s="88"/>
      <c r="O60" s="88"/>
      <c r="P60" s="88"/>
    </row>
    <row r="61" ht="14.25" customHeight="1" spans="2:16">
      <c r="B61" s="92"/>
      <c r="C61" s="93"/>
      <c r="D61" s="93"/>
      <c r="E61" s="93"/>
      <c r="F61" s="93"/>
      <c r="G61" s="93"/>
      <c r="H61" s="93"/>
      <c r="I61" s="93"/>
      <c r="J61" s="93"/>
      <c r="K61" s="93"/>
      <c r="L61" s="93"/>
      <c r="M61" s="88"/>
      <c r="N61" s="88"/>
      <c r="O61" s="88"/>
      <c r="P61" s="88"/>
    </row>
    <row r="62" ht="14.25" customHeight="1" spans="2:16">
      <c r="B62" s="92"/>
      <c r="C62" s="93"/>
      <c r="D62" s="93"/>
      <c r="E62" s="93"/>
      <c r="F62" s="93"/>
      <c r="G62" s="93"/>
      <c r="H62" s="93"/>
      <c r="I62" s="93"/>
      <c r="J62" s="93"/>
      <c r="K62" s="93"/>
      <c r="L62" s="93"/>
      <c r="M62" s="88"/>
      <c r="N62" s="88"/>
      <c r="O62" s="88"/>
      <c r="P62" s="88"/>
    </row>
    <row r="63" ht="14.25" customHeight="1" spans="2:16">
      <c r="B63" s="92"/>
      <c r="C63" s="93"/>
      <c r="D63" s="93"/>
      <c r="E63" s="93"/>
      <c r="F63" s="93"/>
      <c r="G63" s="93"/>
      <c r="H63" s="93"/>
      <c r="I63" s="93"/>
      <c r="J63" s="93"/>
      <c r="K63" s="93"/>
      <c r="L63" s="93"/>
      <c r="M63" s="88"/>
      <c r="N63" s="88"/>
      <c r="O63" s="88"/>
      <c r="P63" s="88"/>
    </row>
    <row r="64" ht="14.25" customHeight="1" spans="2:16">
      <c r="B64" s="92"/>
      <c r="C64" s="93"/>
      <c r="D64" s="93"/>
      <c r="E64" s="93"/>
      <c r="F64" s="93"/>
      <c r="G64" s="93"/>
      <c r="H64" s="93"/>
      <c r="I64" s="93"/>
      <c r="J64" s="93"/>
      <c r="K64" s="93"/>
      <c r="L64" s="93"/>
      <c r="M64" s="88"/>
      <c r="N64" s="88"/>
      <c r="O64" s="88"/>
      <c r="P64" s="88"/>
    </row>
    <row r="65" ht="14.25" customHeight="1" spans="2:16">
      <c r="B65" s="92"/>
      <c r="C65" s="93"/>
      <c r="D65" s="93"/>
      <c r="E65" s="93"/>
      <c r="F65" s="93"/>
      <c r="G65" s="93"/>
      <c r="H65" s="93"/>
      <c r="I65" s="93"/>
      <c r="J65" s="93"/>
      <c r="K65" s="93"/>
      <c r="L65" s="93"/>
      <c r="M65" s="88"/>
      <c r="N65" s="88"/>
      <c r="O65" s="88"/>
      <c r="P65" s="88"/>
    </row>
    <row r="66" ht="14.25" customHeight="1" spans="2:12">
      <c r="B66" s="92"/>
      <c r="C66" s="93"/>
      <c r="D66" s="93"/>
      <c r="E66" s="93"/>
      <c r="F66" s="93"/>
      <c r="G66" s="93"/>
      <c r="H66" s="93"/>
      <c r="I66" s="93"/>
      <c r="J66" s="93"/>
      <c r="K66" s="93"/>
      <c r="L66" s="93"/>
    </row>
    <row r="67" ht="14.25" customHeight="1" spans="2:12">
      <c r="B67" s="92"/>
      <c r="C67" s="93"/>
      <c r="D67" s="93"/>
      <c r="E67" s="93"/>
      <c r="F67" s="93"/>
      <c r="G67" s="93"/>
      <c r="H67" s="93"/>
      <c r="I67" s="93"/>
      <c r="J67" s="93"/>
      <c r="K67" s="93"/>
      <c r="L67" s="93"/>
    </row>
    <row r="68" ht="14.25" customHeight="1" spans="2:12">
      <c r="B68" s="92"/>
      <c r="C68" s="93"/>
      <c r="D68" s="93"/>
      <c r="E68" s="93"/>
      <c r="F68" s="93"/>
      <c r="G68" s="93"/>
      <c r="H68" s="93"/>
      <c r="I68" s="93"/>
      <c r="J68" s="93"/>
      <c r="K68" s="93"/>
      <c r="L68" s="93"/>
    </row>
    <row r="69" ht="14.25" customHeight="1" spans="2:12">
      <c r="B69" s="92"/>
      <c r="C69" s="93"/>
      <c r="D69" s="93"/>
      <c r="E69" s="93"/>
      <c r="F69" s="93"/>
      <c r="G69" s="93"/>
      <c r="H69" s="93"/>
      <c r="I69" s="93"/>
      <c r="J69" s="93"/>
      <c r="K69" s="93"/>
      <c r="L69" s="93"/>
    </row>
    <row r="70" ht="14.25" customHeight="1" spans="2:12">
      <c r="B70" s="92"/>
      <c r="C70" s="93"/>
      <c r="D70" s="93"/>
      <c r="E70" s="93"/>
      <c r="F70" s="93"/>
      <c r="G70" s="93"/>
      <c r="H70" s="93"/>
      <c r="I70" s="93"/>
      <c r="J70" s="93"/>
      <c r="K70" s="93"/>
      <c r="L70" s="93"/>
    </row>
    <row r="71" ht="14.25" customHeight="1" spans="2:12">
      <c r="B71" s="92"/>
      <c r="C71" s="93"/>
      <c r="D71" s="93"/>
      <c r="E71" s="93"/>
      <c r="F71" s="93"/>
      <c r="G71" s="93"/>
      <c r="H71" s="93"/>
      <c r="I71" s="93"/>
      <c r="J71" s="93"/>
      <c r="K71" s="93"/>
      <c r="L71" s="93"/>
    </row>
    <row r="72" ht="14.25" customHeight="1" spans="2:12">
      <c r="B72" s="92"/>
      <c r="C72" s="93"/>
      <c r="D72" s="93"/>
      <c r="E72" s="93"/>
      <c r="F72" s="93"/>
      <c r="G72" s="93"/>
      <c r="H72" s="93"/>
      <c r="I72" s="93"/>
      <c r="J72" s="93"/>
      <c r="K72" s="93"/>
      <c r="L72" s="93"/>
    </row>
    <row r="73" ht="14.25" customHeight="1" spans="2:12">
      <c r="B73" s="92"/>
      <c r="C73" s="93"/>
      <c r="D73" s="93"/>
      <c r="E73" s="93"/>
      <c r="F73" s="93"/>
      <c r="G73" s="93"/>
      <c r="H73" s="93"/>
      <c r="I73" s="93"/>
      <c r="J73" s="93"/>
      <c r="K73" s="93"/>
      <c r="L73" s="93"/>
    </row>
    <row r="74" ht="14.25" customHeight="1" spans="2:12">
      <c r="B74" s="92"/>
      <c r="C74" s="93"/>
      <c r="D74" s="93"/>
      <c r="E74" s="93"/>
      <c r="F74" s="93"/>
      <c r="G74" s="93"/>
      <c r="H74" s="93"/>
      <c r="I74" s="93"/>
      <c r="J74" s="93"/>
      <c r="K74" s="93"/>
      <c r="L74" s="93"/>
    </row>
    <row r="75" ht="14.25" customHeight="1" spans="2:12">
      <c r="B75" s="92"/>
      <c r="C75" s="93"/>
      <c r="D75" s="93"/>
      <c r="E75" s="93"/>
      <c r="F75" s="93"/>
      <c r="G75" s="93"/>
      <c r="H75" s="93"/>
      <c r="I75" s="93"/>
      <c r="J75" s="93"/>
      <c r="K75" s="93"/>
      <c r="L75" s="93"/>
    </row>
    <row r="76" ht="14.25" customHeight="1" spans="2:12">
      <c r="B76" s="92"/>
      <c r="C76" s="93"/>
      <c r="D76" s="93"/>
      <c r="E76" s="93"/>
      <c r="F76" s="93"/>
      <c r="G76" s="93"/>
      <c r="H76" s="93"/>
      <c r="I76" s="93"/>
      <c r="J76" s="93"/>
      <c r="K76" s="93"/>
      <c r="L76" s="93"/>
    </row>
    <row r="77" ht="14.25" customHeight="1" spans="2:12">
      <c r="B77" s="92"/>
      <c r="C77" s="93"/>
      <c r="D77" s="93"/>
      <c r="E77" s="93"/>
      <c r="F77" s="93"/>
      <c r="G77" s="93"/>
      <c r="H77" s="93"/>
      <c r="I77" s="93"/>
      <c r="J77" s="93"/>
      <c r="K77" s="93"/>
      <c r="L77" s="93"/>
    </row>
    <row r="78" ht="14.25" customHeight="1" spans="2:12">
      <c r="B78" s="92"/>
      <c r="C78" s="93"/>
      <c r="D78" s="93"/>
      <c r="E78" s="93"/>
      <c r="F78" s="93"/>
      <c r="G78" s="93"/>
      <c r="H78" s="93"/>
      <c r="I78" s="93"/>
      <c r="J78" s="93"/>
      <c r="K78" s="93"/>
      <c r="L78" s="93"/>
    </row>
    <row r="79" ht="14.25" customHeight="1" spans="2:12">
      <c r="B79" s="92"/>
      <c r="C79" s="93"/>
      <c r="D79" s="93"/>
      <c r="E79" s="93"/>
      <c r="F79" s="93"/>
      <c r="G79" s="93"/>
      <c r="H79" s="93"/>
      <c r="I79" s="93"/>
      <c r="J79" s="93"/>
      <c r="K79" s="93"/>
      <c r="L79" s="93"/>
    </row>
    <row r="80" ht="14.25" customHeight="1" spans="2:12">
      <c r="B80" s="92"/>
      <c r="C80" s="93"/>
      <c r="D80" s="93"/>
      <c r="E80" s="93"/>
      <c r="F80" s="93"/>
      <c r="G80" s="93"/>
      <c r="H80" s="93"/>
      <c r="I80" s="93"/>
      <c r="J80" s="93"/>
      <c r="K80" s="93"/>
      <c r="L80" s="93"/>
    </row>
    <row r="81" ht="14.25" customHeight="1" spans="2:12">
      <c r="B81" s="92"/>
      <c r="C81" s="93"/>
      <c r="D81" s="93"/>
      <c r="E81" s="93"/>
      <c r="F81" s="93"/>
      <c r="G81" s="93"/>
      <c r="H81" s="93"/>
      <c r="I81" s="93"/>
      <c r="J81" s="93"/>
      <c r="K81" s="93"/>
      <c r="L81" s="93"/>
    </row>
    <row r="82" ht="14.25" customHeight="1" spans="2:12">
      <c r="B82" s="92"/>
      <c r="C82" s="93"/>
      <c r="D82" s="93"/>
      <c r="E82" s="93"/>
      <c r="F82" s="93"/>
      <c r="G82" s="93"/>
      <c r="H82" s="93"/>
      <c r="I82" s="93"/>
      <c r="J82" s="93"/>
      <c r="K82" s="93"/>
      <c r="L82" s="93"/>
    </row>
    <row r="83" ht="14.25" customHeight="1" spans="2:12">
      <c r="B83" s="92"/>
      <c r="C83" s="93"/>
      <c r="D83" s="93"/>
      <c r="E83" s="93"/>
      <c r="F83" s="93"/>
      <c r="G83" s="93"/>
      <c r="H83" s="93"/>
      <c r="I83" s="93"/>
      <c r="J83" s="93"/>
      <c r="K83" s="93"/>
      <c r="L83" s="93"/>
    </row>
    <row r="84" ht="14.25" customHeight="1" spans="2:12">
      <c r="B84" s="92"/>
      <c r="C84" s="93"/>
      <c r="D84" s="93"/>
      <c r="E84" s="93"/>
      <c r="F84" s="93"/>
      <c r="G84" s="93"/>
      <c r="H84" s="93"/>
      <c r="I84" s="93"/>
      <c r="J84" s="93"/>
      <c r="K84" s="93"/>
      <c r="L84" s="93"/>
    </row>
    <row r="85" ht="14.25" customHeight="1" spans="2:12">
      <c r="B85" s="92"/>
      <c r="C85" s="93"/>
      <c r="D85" s="93"/>
      <c r="E85" s="93"/>
      <c r="F85" s="93"/>
      <c r="G85" s="93"/>
      <c r="H85" s="93"/>
      <c r="I85" s="93"/>
      <c r="J85" s="93"/>
      <c r="K85" s="93"/>
      <c r="L85" s="93"/>
    </row>
  </sheetData>
  <mergeCells count="8">
    <mergeCell ref="B6:L6"/>
    <mergeCell ref="E2:E4"/>
    <mergeCell ref="I2:I4"/>
    <mergeCell ref="M2:M4"/>
    <mergeCell ref="M10:R16"/>
    <mergeCell ref="B2:D4"/>
    <mergeCell ref="B7:L18"/>
    <mergeCell ref="M18:R26"/>
  </mergeCells>
  <pageMargins left="0.7" right="0.7" top="0.75" bottom="0.75" header="0.3" footer="0.3"/>
  <pageSetup paperSize="9" scale="38" orientation="portrait"/>
  <headerFooter/>
  <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92D050"/>
  </sheetPr>
  <dimension ref="B1:X85"/>
  <sheetViews>
    <sheetView showGridLines="0" zoomScale="83" zoomScaleNormal="83" zoomScaleSheetLayoutView="90" workbookViewId="0">
      <pane xSplit="1" ySplit="4" topLeftCell="B5" activePane="bottomRight" state="frozenSplit"/>
      <selection/>
      <selection pane="topRight"/>
      <selection pane="bottomLeft"/>
      <selection pane="bottomRight" activeCell="N41" sqref="N41"/>
    </sheetView>
  </sheetViews>
  <sheetFormatPr defaultColWidth="9" defaultRowHeight="16.8"/>
  <cols>
    <col min="1" max="1" width="0.625" style="88" customWidth="1"/>
    <col min="2" max="2" width="16.125" style="88" customWidth="1"/>
    <col min="3" max="3" width="9.875" style="88" customWidth="1"/>
    <col min="4" max="4" width="13.625" style="88" customWidth="1"/>
    <col min="5" max="5" width="14.875" style="88" customWidth="1"/>
    <col min="6" max="6" width="25.125" style="88" customWidth="1"/>
    <col min="7" max="7" width="9" style="88"/>
    <col min="8" max="8" width="11.125" style="88" customWidth="1"/>
    <col min="9" max="9" width="12.375" style="88" customWidth="1"/>
    <col min="10" max="10" width="14.125" style="88" customWidth="1"/>
    <col min="11" max="11" width="22.375" style="88" customWidth="1"/>
    <col min="12" max="12" width="32" style="88" customWidth="1"/>
    <col min="13" max="13" width="12.375" style="88" customWidth="1"/>
    <col min="14" max="14" width="15.625" style="88" customWidth="1"/>
    <col min="15" max="16" width="10.5" style="88" customWidth="1"/>
    <col min="17" max="20" width="5.5" style="89" customWidth="1"/>
    <col min="21" max="16384" width="9" style="88"/>
  </cols>
  <sheetData>
    <row r="1" ht="30.6" hidden="1" customHeight="1" spans="17:20">
      <c r="Q1" s="88"/>
      <c r="R1" s="88"/>
      <c r="S1" s="88"/>
      <c r="T1" s="88"/>
    </row>
    <row r="2" s="87" customFormat="1" ht="16.5" customHeight="1" spans="2:24">
      <c r="B2" s="90" t="s">
        <v>361</v>
      </c>
      <c r="C2" s="91"/>
      <c r="D2" s="91"/>
      <c r="E2" s="94" t="s">
        <v>40</v>
      </c>
      <c r="F2" s="95" t="s">
        <v>354</v>
      </c>
      <c r="G2" s="96">
        <v>1.1</v>
      </c>
      <c r="H2" s="97" t="s">
        <v>116</v>
      </c>
      <c r="I2" s="99" t="s">
        <v>42</v>
      </c>
      <c r="J2" s="100" t="s">
        <v>356</v>
      </c>
      <c r="K2" s="101">
        <v>3.09</v>
      </c>
      <c r="L2" s="97" t="s">
        <v>362</v>
      </c>
      <c r="M2" s="99" t="s">
        <v>127</v>
      </c>
      <c r="N2" s="95" t="s">
        <v>356</v>
      </c>
      <c r="O2" s="101">
        <v>6.18</v>
      </c>
      <c r="P2" s="105" t="s">
        <v>362</v>
      </c>
      <c r="Q2" s="88"/>
      <c r="R2" s="88"/>
      <c r="S2" s="88"/>
      <c r="T2" s="88"/>
      <c r="U2" s="88"/>
      <c r="V2" s="88"/>
      <c r="W2" s="88"/>
      <c r="X2" s="88"/>
    </row>
    <row r="3" s="87" customFormat="1" ht="16.5" customHeight="1" spans="2:24">
      <c r="B3" s="91"/>
      <c r="C3" s="91"/>
      <c r="D3" s="91"/>
      <c r="E3" s="94"/>
      <c r="F3" s="95" t="s">
        <v>363</v>
      </c>
      <c r="G3" s="98">
        <v>0.811</v>
      </c>
      <c r="H3" s="97" t="s">
        <v>116</v>
      </c>
      <c r="I3" s="99"/>
      <c r="J3" s="100" t="s">
        <v>358</v>
      </c>
      <c r="K3" s="102">
        <v>2.123</v>
      </c>
      <c r="L3" s="97" t="s">
        <v>362</v>
      </c>
      <c r="M3" s="99"/>
      <c r="N3" s="95" t="s">
        <v>358</v>
      </c>
      <c r="O3" s="101">
        <v>4.532</v>
      </c>
      <c r="P3" s="105" t="s">
        <v>362</v>
      </c>
      <c r="Q3" s="88"/>
      <c r="R3" s="88"/>
      <c r="S3" s="88"/>
      <c r="T3" s="88"/>
      <c r="U3" s="88"/>
      <c r="V3" s="88"/>
      <c r="W3" s="88"/>
      <c r="X3" s="88"/>
    </row>
    <row r="4" s="87" customFormat="1" spans="2:24">
      <c r="B4" s="91"/>
      <c r="C4" s="91"/>
      <c r="D4" s="91"/>
      <c r="E4" s="95"/>
      <c r="F4" s="95" t="s">
        <v>359</v>
      </c>
      <c r="G4" s="98">
        <v>0.39</v>
      </c>
      <c r="H4" s="97" t="s">
        <v>116</v>
      </c>
      <c r="I4" s="99"/>
      <c r="J4" s="100" t="s">
        <v>360</v>
      </c>
      <c r="K4" s="101">
        <v>0.9</v>
      </c>
      <c r="L4" s="97" t="s">
        <v>362</v>
      </c>
      <c r="M4" s="100"/>
      <c r="N4" s="95" t="s">
        <v>360</v>
      </c>
      <c r="O4" s="101">
        <v>2.25</v>
      </c>
      <c r="P4" s="105" t="s">
        <v>362</v>
      </c>
      <c r="Q4" s="88"/>
      <c r="R4" s="88"/>
      <c r="S4" s="88"/>
      <c r="T4" s="88"/>
      <c r="U4" s="88"/>
      <c r="V4" s="88"/>
      <c r="W4" s="88"/>
      <c r="X4" s="88"/>
    </row>
    <row r="5" ht="3.6" customHeight="1" spans="17:20">
      <c r="Q5" s="88"/>
      <c r="R5" s="88"/>
      <c r="S5" s="88"/>
      <c r="T5" s="88"/>
    </row>
    <row r="6" spans="9:20">
      <c r="I6" s="103"/>
      <c r="J6" s="103"/>
      <c r="K6" s="103"/>
      <c r="L6" s="103"/>
      <c r="M6" s="103"/>
      <c r="N6" s="103"/>
      <c r="O6" s="103"/>
      <c r="P6" s="103"/>
      <c r="Q6" s="103"/>
      <c r="R6" s="103"/>
      <c r="S6" s="88"/>
      <c r="T6" s="88"/>
    </row>
    <row r="7" spans="9:20">
      <c r="I7" s="104"/>
      <c r="J7" s="104"/>
      <c r="K7" s="104"/>
      <c r="L7" s="104"/>
      <c r="M7" s="93"/>
      <c r="N7" s="93"/>
      <c r="Q7" s="88"/>
      <c r="R7" s="88"/>
      <c r="S7" s="88"/>
      <c r="T7" s="88"/>
    </row>
    <row r="8" ht="14.25" customHeight="1" spans="9:20">
      <c r="I8" s="93"/>
      <c r="J8" s="93"/>
      <c r="K8" s="93"/>
      <c r="L8" s="93"/>
      <c r="M8" s="93"/>
      <c r="N8" s="93"/>
      <c r="Q8" s="88"/>
      <c r="R8" s="88"/>
      <c r="S8" s="88"/>
      <c r="T8" s="88"/>
    </row>
    <row r="9" ht="14.25" customHeight="1" spans="9:20">
      <c r="I9" s="93"/>
      <c r="J9" s="93"/>
      <c r="K9" s="93"/>
      <c r="L9" s="93"/>
      <c r="M9" s="93"/>
      <c r="N9" s="93"/>
      <c r="Q9" s="88"/>
      <c r="R9" s="88"/>
      <c r="S9" s="88"/>
      <c r="T9" s="88"/>
    </row>
    <row r="10" ht="14.25" customHeight="1" spans="9:20">
      <c r="I10" s="93"/>
      <c r="J10" s="93"/>
      <c r="K10" s="93"/>
      <c r="L10" s="93"/>
      <c r="M10" s="93"/>
      <c r="N10" s="93"/>
      <c r="Q10" s="88"/>
      <c r="R10" s="88"/>
      <c r="S10" s="88"/>
      <c r="T10" s="88"/>
    </row>
    <row r="11" ht="14.25" customHeight="1" spans="9:20">
      <c r="I11" s="93"/>
      <c r="J11" s="93"/>
      <c r="K11" s="93"/>
      <c r="L11" s="93"/>
      <c r="M11" s="93"/>
      <c r="N11" s="93"/>
      <c r="Q11" s="88"/>
      <c r="R11" s="88"/>
      <c r="S11" s="88"/>
      <c r="T11" s="88"/>
    </row>
    <row r="12" ht="14.25" customHeight="1" spans="9:20">
      <c r="I12" s="93"/>
      <c r="J12" s="93"/>
      <c r="K12" s="93"/>
      <c r="L12" s="93"/>
      <c r="M12" s="93"/>
      <c r="N12" s="93"/>
      <c r="Q12" s="88"/>
      <c r="R12" s="88"/>
      <c r="S12" s="88"/>
      <c r="T12" s="88"/>
    </row>
    <row r="13" ht="14.25" customHeight="1" spans="9:20">
      <c r="I13" s="93"/>
      <c r="J13" s="93"/>
      <c r="K13" s="93"/>
      <c r="L13" s="93"/>
      <c r="M13" s="93"/>
      <c r="N13" s="93"/>
      <c r="Q13" s="88"/>
      <c r="R13" s="88"/>
      <c r="S13" s="88"/>
      <c r="T13" s="88"/>
    </row>
    <row r="14" ht="14.25" customHeight="1" spans="9:20">
      <c r="I14" s="93"/>
      <c r="J14" s="93"/>
      <c r="K14" s="93"/>
      <c r="L14" s="93"/>
      <c r="M14" s="93"/>
      <c r="N14" s="93"/>
      <c r="Q14" s="88"/>
      <c r="R14" s="88"/>
      <c r="S14" s="88"/>
      <c r="T14" s="88"/>
    </row>
    <row r="15" ht="14.25" customHeight="1" spans="9:20">
      <c r="I15" s="93"/>
      <c r="J15" s="93"/>
      <c r="K15" s="93"/>
      <c r="L15" s="93"/>
      <c r="M15" s="93"/>
      <c r="N15" s="93"/>
      <c r="Q15" s="88"/>
      <c r="R15" s="88"/>
      <c r="S15" s="88"/>
      <c r="T15" s="88"/>
    </row>
    <row r="16" ht="14.25" customHeight="1" spans="9:20">
      <c r="I16" s="93"/>
      <c r="J16" s="93"/>
      <c r="K16" s="93"/>
      <c r="L16" s="93"/>
      <c r="M16" s="93"/>
      <c r="N16" s="93"/>
      <c r="Q16" s="88"/>
      <c r="R16" s="88"/>
      <c r="S16" s="88"/>
      <c r="T16" s="88"/>
    </row>
    <row r="17" ht="14.25" customHeight="1" spans="9:20">
      <c r="I17" s="93"/>
      <c r="J17" s="93"/>
      <c r="K17" s="93"/>
      <c r="L17" s="93"/>
      <c r="M17" s="93"/>
      <c r="N17" s="93"/>
      <c r="Q17" s="88"/>
      <c r="R17" s="88"/>
      <c r="S17" s="88"/>
      <c r="T17" s="88"/>
    </row>
    <row r="18" ht="14.25" customHeight="1" spans="9:20">
      <c r="I18" s="93"/>
      <c r="J18" s="93"/>
      <c r="K18" s="93"/>
      <c r="L18" s="93"/>
      <c r="M18" s="93"/>
      <c r="N18" s="93"/>
      <c r="Q18" s="88"/>
      <c r="R18" s="88"/>
      <c r="S18" s="88"/>
      <c r="T18" s="88"/>
    </row>
    <row r="19" ht="14.25" customHeight="1" spans="2:20">
      <c r="B19" s="92"/>
      <c r="C19" s="93"/>
      <c r="D19" s="93"/>
      <c r="E19" s="93"/>
      <c r="F19" s="93"/>
      <c r="G19" s="93"/>
      <c r="H19" s="93"/>
      <c r="I19" s="93"/>
      <c r="J19" s="93"/>
      <c r="K19" s="93"/>
      <c r="L19" s="93"/>
      <c r="M19" s="93"/>
      <c r="N19" s="93"/>
      <c r="Q19" s="88"/>
      <c r="R19" s="88"/>
      <c r="S19" s="88"/>
      <c r="T19" s="88"/>
    </row>
    <row r="20" ht="14.25" customHeight="1" spans="2:20">
      <c r="B20" s="92"/>
      <c r="C20" s="93"/>
      <c r="D20" s="93"/>
      <c r="E20" s="93"/>
      <c r="F20" s="93"/>
      <c r="G20" s="93"/>
      <c r="H20" s="93"/>
      <c r="I20" s="93"/>
      <c r="J20" s="93"/>
      <c r="K20" s="93"/>
      <c r="L20" s="93"/>
      <c r="M20" s="93"/>
      <c r="N20" s="93"/>
      <c r="Q20" s="88"/>
      <c r="R20" s="88"/>
      <c r="S20" s="88"/>
      <c r="T20" s="88"/>
    </row>
    <row r="21" ht="14.25" customHeight="1" spans="2:20">
      <c r="B21" s="92"/>
      <c r="C21" s="93"/>
      <c r="D21" s="93"/>
      <c r="E21" s="93"/>
      <c r="F21" s="93"/>
      <c r="G21" s="93"/>
      <c r="H21" s="93"/>
      <c r="I21" s="93"/>
      <c r="J21" s="93"/>
      <c r="K21" s="93"/>
      <c r="L21" s="93"/>
      <c r="M21" s="93"/>
      <c r="N21" s="93"/>
      <c r="Q21" s="88"/>
      <c r="R21" s="88"/>
      <c r="S21" s="88"/>
      <c r="T21" s="88"/>
    </row>
    <row r="22" ht="14.25" customHeight="1" spans="2:20">
      <c r="B22" s="92"/>
      <c r="C22" s="93"/>
      <c r="D22" s="93"/>
      <c r="E22" s="93"/>
      <c r="F22" s="93"/>
      <c r="G22" s="93"/>
      <c r="H22" s="93"/>
      <c r="I22" s="93"/>
      <c r="J22" s="93"/>
      <c r="K22" s="93"/>
      <c r="L22" s="93"/>
      <c r="M22" s="93"/>
      <c r="N22" s="93"/>
      <c r="Q22" s="88"/>
      <c r="R22" s="88"/>
      <c r="S22" s="88"/>
      <c r="T22" s="88"/>
    </row>
    <row r="23" ht="14.25" customHeight="1" spans="2:20">
      <c r="B23" s="92"/>
      <c r="C23" s="93"/>
      <c r="D23" s="93"/>
      <c r="E23" s="93"/>
      <c r="F23" s="93"/>
      <c r="G23" s="93"/>
      <c r="H23" s="93"/>
      <c r="I23" s="93"/>
      <c r="J23" s="93"/>
      <c r="K23" s="93"/>
      <c r="L23" s="93"/>
      <c r="M23" s="93"/>
      <c r="N23" s="93"/>
      <c r="Q23" s="88"/>
      <c r="R23" s="88"/>
      <c r="S23" s="88"/>
      <c r="T23" s="88"/>
    </row>
    <row r="24" ht="14.25" customHeight="1" spans="2:20">
      <c r="B24" s="92"/>
      <c r="C24" s="93"/>
      <c r="D24" s="93"/>
      <c r="E24" s="93"/>
      <c r="F24" s="93"/>
      <c r="G24" s="93"/>
      <c r="H24" s="93"/>
      <c r="I24" s="93"/>
      <c r="J24" s="93"/>
      <c r="K24" s="93"/>
      <c r="L24" s="93"/>
      <c r="M24" s="93"/>
      <c r="N24" s="93"/>
      <c r="Q24" s="88"/>
      <c r="R24" s="88"/>
      <c r="S24" s="88"/>
      <c r="T24" s="88"/>
    </row>
    <row r="25" ht="14.25" customHeight="1" spans="2:20">
      <c r="B25" s="92"/>
      <c r="C25" s="93"/>
      <c r="D25" s="93"/>
      <c r="E25" s="93"/>
      <c r="F25" s="93"/>
      <c r="G25" s="93"/>
      <c r="H25" s="93"/>
      <c r="I25" s="93"/>
      <c r="J25" s="93"/>
      <c r="K25" s="93"/>
      <c r="L25" s="93"/>
      <c r="M25" s="93"/>
      <c r="N25" s="93"/>
      <c r="Q25" s="88"/>
      <c r="R25" s="88"/>
      <c r="S25" s="88"/>
      <c r="T25" s="88"/>
    </row>
    <row r="26" ht="14.25" customHeight="1" spans="2:20">
      <c r="B26" s="92"/>
      <c r="C26" s="93"/>
      <c r="D26" s="93"/>
      <c r="E26" s="93"/>
      <c r="F26" s="93"/>
      <c r="G26" s="93"/>
      <c r="H26" s="93"/>
      <c r="I26" s="93"/>
      <c r="J26" s="93"/>
      <c r="K26" s="93"/>
      <c r="L26" s="93"/>
      <c r="M26" s="93"/>
      <c r="N26" s="93"/>
      <c r="Q26" s="88"/>
      <c r="R26" s="88"/>
      <c r="S26" s="88"/>
      <c r="T26" s="88"/>
    </row>
    <row r="27" ht="14.25" customHeight="1" spans="2:20">
      <c r="B27" s="92"/>
      <c r="C27" s="93"/>
      <c r="D27" s="93"/>
      <c r="E27" s="93"/>
      <c r="F27" s="93"/>
      <c r="G27" s="93"/>
      <c r="H27" s="93"/>
      <c r="I27" s="93"/>
      <c r="J27" s="93"/>
      <c r="K27" s="93"/>
      <c r="L27" s="93"/>
      <c r="M27" s="93"/>
      <c r="N27" s="93"/>
      <c r="Q27" s="88"/>
      <c r="R27" s="88"/>
      <c r="S27" s="88"/>
      <c r="T27" s="88"/>
    </row>
    <row r="28" ht="14.25" customHeight="1" spans="2:20">
      <c r="B28" s="92"/>
      <c r="C28" s="93"/>
      <c r="D28" s="93"/>
      <c r="E28" s="93"/>
      <c r="F28" s="93"/>
      <c r="G28" s="93"/>
      <c r="H28" s="93"/>
      <c r="I28" s="93"/>
      <c r="J28" s="93"/>
      <c r="K28" s="93"/>
      <c r="L28" s="93"/>
      <c r="M28" s="93"/>
      <c r="N28" s="93"/>
      <c r="Q28" s="88"/>
      <c r="R28" s="88"/>
      <c r="S28" s="88"/>
      <c r="T28" s="88"/>
    </row>
    <row r="29" ht="14.25" customHeight="1" spans="2:20">
      <c r="B29" s="92"/>
      <c r="C29" s="93"/>
      <c r="D29" s="93"/>
      <c r="E29" s="93"/>
      <c r="F29" s="93"/>
      <c r="G29" s="93"/>
      <c r="H29" s="93"/>
      <c r="I29" s="93"/>
      <c r="J29" s="93"/>
      <c r="K29" s="93"/>
      <c r="L29" s="93"/>
      <c r="M29" s="93"/>
      <c r="N29" s="93"/>
      <c r="Q29" s="88"/>
      <c r="R29" s="88"/>
      <c r="S29" s="88"/>
      <c r="T29" s="88"/>
    </row>
    <row r="30" ht="14.25" customHeight="1" spans="2:20">
      <c r="B30" s="92"/>
      <c r="C30" s="93"/>
      <c r="D30" s="93"/>
      <c r="E30" s="93"/>
      <c r="F30" s="93"/>
      <c r="G30" s="93"/>
      <c r="H30" s="93"/>
      <c r="I30" s="93"/>
      <c r="J30" s="93"/>
      <c r="K30" s="93"/>
      <c r="L30" s="93"/>
      <c r="M30" s="93"/>
      <c r="N30" s="93"/>
      <c r="Q30" s="88"/>
      <c r="R30" s="88"/>
      <c r="S30" s="88"/>
      <c r="T30" s="88"/>
    </row>
    <row r="31" ht="14.25" customHeight="1" spans="2:20">
      <c r="B31" s="92"/>
      <c r="C31" s="93"/>
      <c r="D31" s="93"/>
      <c r="E31" s="93"/>
      <c r="F31" s="93"/>
      <c r="G31" s="93"/>
      <c r="H31" s="93"/>
      <c r="I31" s="93"/>
      <c r="J31" s="93"/>
      <c r="K31" s="93"/>
      <c r="L31" s="93"/>
      <c r="M31" s="93"/>
      <c r="N31" s="93"/>
      <c r="Q31" s="88"/>
      <c r="R31" s="88"/>
      <c r="S31" s="88"/>
      <c r="T31" s="88"/>
    </row>
    <row r="32" ht="14.25" customHeight="1" spans="2:20">
      <c r="B32" s="92"/>
      <c r="C32" s="93"/>
      <c r="D32" s="93"/>
      <c r="E32" s="93"/>
      <c r="F32" s="93"/>
      <c r="G32" s="93"/>
      <c r="H32" s="93"/>
      <c r="I32" s="93"/>
      <c r="J32" s="93"/>
      <c r="K32" s="93"/>
      <c r="L32" s="93"/>
      <c r="M32" s="93"/>
      <c r="N32" s="93"/>
      <c r="Q32" s="88"/>
      <c r="R32" s="88"/>
      <c r="S32" s="88"/>
      <c r="T32" s="88"/>
    </row>
    <row r="33" ht="14.25" customHeight="1" spans="2:20">
      <c r="B33" s="92"/>
      <c r="C33" s="93"/>
      <c r="D33" s="93"/>
      <c r="E33" s="93"/>
      <c r="F33" s="93"/>
      <c r="G33" s="93"/>
      <c r="H33" s="93"/>
      <c r="I33" s="93"/>
      <c r="J33" s="93"/>
      <c r="K33" s="93"/>
      <c r="L33" s="93"/>
      <c r="M33" s="93"/>
      <c r="N33" s="93"/>
      <c r="Q33" s="88"/>
      <c r="R33" s="88"/>
      <c r="S33" s="88"/>
      <c r="T33" s="88"/>
    </row>
    <row r="34" ht="14.25" customHeight="1" spans="2:20">
      <c r="B34" s="92"/>
      <c r="C34" s="93"/>
      <c r="D34" s="93"/>
      <c r="E34" s="93"/>
      <c r="F34" s="93"/>
      <c r="G34" s="93"/>
      <c r="H34" s="93"/>
      <c r="I34" s="93"/>
      <c r="J34" s="93"/>
      <c r="K34" s="93"/>
      <c r="L34" s="93"/>
      <c r="M34" s="93"/>
      <c r="N34" s="93"/>
      <c r="Q34" s="88"/>
      <c r="R34" s="88"/>
      <c r="S34" s="88"/>
      <c r="T34" s="88"/>
    </row>
    <row r="35" ht="14.25" customHeight="1" spans="2:20">
      <c r="B35" s="92"/>
      <c r="C35" s="93"/>
      <c r="D35" s="93"/>
      <c r="E35" s="93"/>
      <c r="F35" s="93"/>
      <c r="G35" s="93"/>
      <c r="H35" s="93"/>
      <c r="I35" s="93"/>
      <c r="J35" s="93"/>
      <c r="K35" s="93"/>
      <c r="L35" s="93"/>
      <c r="M35" s="93"/>
      <c r="N35" s="93"/>
      <c r="Q35" s="88"/>
      <c r="R35" s="88"/>
      <c r="S35" s="88"/>
      <c r="T35" s="88"/>
    </row>
    <row r="36" ht="14.25" customHeight="1" spans="2:20">
      <c r="B36" s="92"/>
      <c r="C36" s="93"/>
      <c r="D36" s="93"/>
      <c r="E36" s="93"/>
      <c r="F36" s="93"/>
      <c r="G36" s="93"/>
      <c r="H36" s="93"/>
      <c r="I36" s="93"/>
      <c r="J36" s="93"/>
      <c r="K36" s="93"/>
      <c r="L36" s="93"/>
      <c r="M36" s="93"/>
      <c r="N36" s="93"/>
      <c r="Q36" s="88"/>
      <c r="R36" s="88"/>
      <c r="S36" s="88"/>
      <c r="T36" s="88"/>
    </row>
    <row r="37" ht="14.25" customHeight="1" spans="2:20">
      <c r="B37" s="92"/>
      <c r="C37" s="93"/>
      <c r="D37" s="93"/>
      <c r="E37" s="93"/>
      <c r="F37" s="93"/>
      <c r="G37" s="93"/>
      <c r="H37" s="93"/>
      <c r="I37" s="93"/>
      <c r="J37" s="93"/>
      <c r="K37" s="93"/>
      <c r="L37" s="93"/>
      <c r="M37" s="93"/>
      <c r="N37" s="93"/>
      <c r="Q37" s="88"/>
      <c r="R37" s="88"/>
      <c r="S37" s="88"/>
      <c r="T37" s="88"/>
    </row>
    <row r="38" ht="14.25" customHeight="1" spans="2:20">
      <c r="B38" s="92"/>
      <c r="C38" s="93"/>
      <c r="D38" s="93"/>
      <c r="E38" s="93"/>
      <c r="F38" s="93"/>
      <c r="G38" s="93"/>
      <c r="H38" s="93"/>
      <c r="I38" s="93"/>
      <c r="J38" s="93"/>
      <c r="K38" s="93"/>
      <c r="L38" s="93"/>
      <c r="M38" s="93"/>
      <c r="N38" s="93"/>
      <c r="Q38" s="88"/>
      <c r="R38" s="88"/>
      <c r="S38" s="88"/>
      <c r="T38" s="88"/>
    </row>
    <row r="39" ht="14.25" customHeight="1" spans="2:20">
      <c r="B39" s="92"/>
      <c r="C39" s="93"/>
      <c r="D39" s="93"/>
      <c r="E39" s="93"/>
      <c r="F39" s="93"/>
      <c r="G39" s="93"/>
      <c r="H39" s="93"/>
      <c r="I39" s="93"/>
      <c r="J39" s="93"/>
      <c r="K39" s="93"/>
      <c r="L39" s="93"/>
      <c r="M39" s="93"/>
      <c r="N39" s="93"/>
      <c r="Q39" s="88"/>
      <c r="R39" s="88"/>
      <c r="S39" s="88"/>
      <c r="T39" s="88"/>
    </row>
    <row r="40" ht="14.25" customHeight="1" spans="2:20">
      <c r="B40" s="92"/>
      <c r="C40" s="93"/>
      <c r="D40" s="93"/>
      <c r="E40" s="93"/>
      <c r="F40" s="93"/>
      <c r="G40" s="93"/>
      <c r="H40" s="93"/>
      <c r="I40" s="93"/>
      <c r="J40" s="93"/>
      <c r="K40" s="93"/>
      <c r="L40" s="93"/>
      <c r="M40" s="93"/>
      <c r="N40" s="93"/>
      <c r="Q40" s="88"/>
      <c r="R40" s="88"/>
      <c r="S40" s="88"/>
      <c r="T40" s="88"/>
    </row>
    <row r="41" ht="14.25" customHeight="1" spans="2:20">
      <c r="B41" s="92"/>
      <c r="C41" s="93"/>
      <c r="D41" s="93"/>
      <c r="E41" s="93"/>
      <c r="F41" s="93"/>
      <c r="G41" s="93"/>
      <c r="H41" s="93"/>
      <c r="I41" s="93"/>
      <c r="J41" s="93"/>
      <c r="K41" s="93"/>
      <c r="L41" s="93"/>
      <c r="M41" s="93"/>
      <c r="N41" s="93"/>
      <c r="Q41" s="88"/>
      <c r="R41" s="88"/>
      <c r="S41" s="88"/>
      <c r="T41" s="88"/>
    </row>
    <row r="42" ht="14.25" customHeight="1" spans="2:20">
      <c r="B42" s="92"/>
      <c r="C42" s="93"/>
      <c r="D42" s="93"/>
      <c r="E42" s="93"/>
      <c r="F42" s="93"/>
      <c r="G42" s="93"/>
      <c r="H42" s="93"/>
      <c r="I42" s="93"/>
      <c r="J42" s="93"/>
      <c r="K42" s="93"/>
      <c r="L42" s="93"/>
      <c r="M42" s="93"/>
      <c r="N42" s="93"/>
      <c r="Q42" s="88"/>
      <c r="R42" s="88"/>
      <c r="S42" s="88"/>
      <c r="T42" s="88"/>
    </row>
    <row r="43" ht="14.25" customHeight="1" spans="2:20">
      <c r="B43" s="92"/>
      <c r="C43" s="93"/>
      <c r="D43" s="93"/>
      <c r="E43" s="93"/>
      <c r="F43" s="93"/>
      <c r="G43" s="93"/>
      <c r="H43" s="93"/>
      <c r="I43" s="93"/>
      <c r="J43" s="93"/>
      <c r="K43" s="93"/>
      <c r="L43" s="93"/>
      <c r="M43" s="93"/>
      <c r="N43" s="93"/>
      <c r="Q43" s="88"/>
      <c r="R43" s="88"/>
      <c r="S43" s="88"/>
      <c r="T43" s="88"/>
    </row>
    <row r="44" ht="14.25" customHeight="1" spans="2:20">
      <c r="B44" s="92"/>
      <c r="C44" s="93"/>
      <c r="D44" s="93"/>
      <c r="E44" s="93"/>
      <c r="F44" s="93"/>
      <c r="G44" s="93"/>
      <c r="H44" s="93"/>
      <c r="I44" s="93"/>
      <c r="J44" s="93"/>
      <c r="K44" s="93"/>
      <c r="L44" s="93"/>
      <c r="M44" s="93"/>
      <c r="N44" s="93"/>
      <c r="Q44" s="88"/>
      <c r="R44" s="88"/>
      <c r="S44" s="88"/>
      <c r="T44" s="88"/>
    </row>
    <row r="45" ht="14.25" customHeight="1" spans="2:20">
      <c r="B45" s="92"/>
      <c r="C45" s="93"/>
      <c r="D45" s="93"/>
      <c r="E45" s="93"/>
      <c r="F45" s="93"/>
      <c r="G45" s="93"/>
      <c r="H45" s="93"/>
      <c r="I45" s="93"/>
      <c r="J45" s="93"/>
      <c r="K45" s="93"/>
      <c r="L45" s="93"/>
      <c r="M45" s="93"/>
      <c r="N45" s="93"/>
      <c r="Q45" s="88"/>
      <c r="R45" s="88"/>
      <c r="S45" s="88"/>
      <c r="T45" s="88"/>
    </row>
    <row r="46" ht="14.25" customHeight="1" spans="2:20">
      <c r="B46" s="92"/>
      <c r="C46" s="93"/>
      <c r="D46" s="93"/>
      <c r="E46" s="93"/>
      <c r="F46" s="93"/>
      <c r="G46" s="93"/>
      <c r="H46" s="93"/>
      <c r="I46" s="93"/>
      <c r="J46" s="93"/>
      <c r="K46" s="93"/>
      <c r="L46" s="93"/>
      <c r="M46" s="93"/>
      <c r="N46" s="93"/>
      <c r="Q46" s="88"/>
      <c r="R46" s="88"/>
      <c r="S46" s="88"/>
      <c r="T46" s="88"/>
    </row>
    <row r="47" ht="14.25" customHeight="1" spans="2:20">
      <c r="B47" s="92"/>
      <c r="C47" s="93"/>
      <c r="D47" s="93"/>
      <c r="E47" s="93"/>
      <c r="F47" s="93"/>
      <c r="G47" s="93"/>
      <c r="H47" s="93"/>
      <c r="I47" s="93"/>
      <c r="J47" s="93"/>
      <c r="K47" s="93"/>
      <c r="L47" s="93"/>
      <c r="M47" s="93"/>
      <c r="N47" s="93"/>
      <c r="Q47" s="88"/>
      <c r="R47" s="88"/>
      <c r="S47" s="88"/>
      <c r="T47" s="88"/>
    </row>
    <row r="48" ht="14.25" customHeight="1" spans="2:20">
      <c r="B48" s="92"/>
      <c r="C48" s="93"/>
      <c r="D48" s="93"/>
      <c r="E48" s="93"/>
      <c r="F48" s="93"/>
      <c r="G48" s="93"/>
      <c r="H48" s="93"/>
      <c r="I48" s="93"/>
      <c r="J48" s="93"/>
      <c r="K48" s="93"/>
      <c r="L48" s="93"/>
      <c r="M48" s="93"/>
      <c r="N48" s="93"/>
      <c r="Q48" s="88"/>
      <c r="R48" s="88"/>
      <c r="S48" s="88"/>
      <c r="T48" s="88"/>
    </row>
    <row r="49" ht="14.25" customHeight="1" spans="2:20">
      <c r="B49" s="92"/>
      <c r="C49" s="93"/>
      <c r="D49" s="93"/>
      <c r="E49" s="93"/>
      <c r="F49" s="93"/>
      <c r="G49" s="93"/>
      <c r="H49" s="93"/>
      <c r="I49" s="93"/>
      <c r="J49" s="93"/>
      <c r="K49" s="93"/>
      <c r="L49" s="93"/>
      <c r="M49" s="93"/>
      <c r="N49" s="93"/>
      <c r="Q49" s="88"/>
      <c r="R49" s="88"/>
      <c r="S49" s="88"/>
      <c r="T49" s="88"/>
    </row>
    <row r="50" ht="14.25" customHeight="1" spans="2:20">
      <c r="B50" s="92"/>
      <c r="C50" s="93"/>
      <c r="D50" s="93"/>
      <c r="E50" s="93"/>
      <c r="F50" s="93"/>
      <c r="G50" s="93"/>
      <c r="H50" s="93"/>
      <c r="I50" s="93"/>
      <c r="J50" s="93"/>
      <c r="K50" s="93"/>
      <c r="L50" s="93"/>
      <c r="M50" s="93"/>
      <c r="N50" s="93"/>
      <c r="Q50" s="88"/>
      <c r="R50" s="88"/>
      <c r="S50" s="88"/>
      <c r="T50" s="88"/>
    </row>
    <row r="51" ht="14.25" customHeight="1" spans="2:20">
      <c r="B51" s="92"/>
      <c r="C51" s="93"/>
      <c r="D51" s="93"/>
      <c r="E51" s="93"/>
      <c r="F51" s="93"/>
      <c r="G51" s="93"/>
      <c r="H51" s="93"/>
      <c r="I51" s="93"/>
      <c r="J51" s="93"/>
      <c r="K51" s="93"/>
      <c r="L51" s="93"/>
      <c r="M51" s="93"/>
      <c r="N51" s="93"/>
      <c r="Q51" s="88"/>
      <c r="R51" s="88"/>
      <c r="S51" s="88"/>
      <c r="T51" s="88"/>
    </row>
    <row r="52" ht="14.25" customHeight="1" spans="2:20">
      <c r="B52" s="92"/>
      <c r="C52" s="93"/>
      <c r="D52" s="93"/>
      <c r="E52" s="93"/>
      <c r="F52" s="93"/>
      <c r="G52" s="93"/>
      <c r="H52" s="93"/>
      <c r="I52" s="93"/>
      <c r="J52" s="93"/>
      <c r="K52" s="93"/>
      <c r="L52" s="93"/>
      <c r="M52" s="93"/>
      <c r="N52" s="93"/>
      <c r="Q52" s="88"/>
      <c r="R52" s="88"/>
      <c r="S52" s="88"/>
      <c r="T52" s="88"/>
    </row>
    <row r="53" ht="14.25" customHeight="1" spans="2:20">
      <c r="B53" s="92"/>
      <c r="C53" s="93"/>
      <c r="D53" s="93"/>
      <c r="E53" s="93"/>
      <c r="F53" s="93"/>
      <c r="G53" s="93"/>
      <c r="H53" s="93"/>
      <c r="I53" s="93"/>
      <c r="J53" s="93"/>
      <c r="K53" s="93"/>
      <c r="L53" s="93"/>
      <c r="M53" s="93"/>
      <c r="N53" s="93"/>
      <c r="Q53" s="88"/>
      <c r="R53" s="88"/>
      <c r="S53" s="88"/>
      <c r="T53" s="88"/>
    </row>
    <row r="54" ht="14.25" customHeight="1" spans="2:20">
      <c r="B54" s="92"/>
      <c r="C54" s="93"/>
      <c r="D54" s="93"/>
      <c r="E54" s="93"/>
      <c r="F54" s="93"/>
      <c r="G54" s="93"/>
      <c r="H54" s="93"/>
      <c r="I54" s="93"/>
      <c r="J54" s="93"/>
      <c r="K54" s="93"/>
      <c r="L54" s="93"/>
      <c r="M54" s="93"/>
      <c r="N54" s="93"/>
      <c r="Q54" s="88"/>
      <c r="R54" s="88"/>
      <c r="S54" s="88"/>
      <c r="T54" s="88"/>
    </row>
    <row r="55" ht="14.25" customHeight="1" spans="2:20">
      <c r="B55" s="92"/>
      <c r="C55" s="93"/>
      <c r="D55" s="93"/>
      <c r="E55" s="93"/>
      <c r="F55" s="93"/>
      <c r="G55" s="93"/>
      <c r="H55" s="93"/>
      <c r="I55" s="93"/>
      <c r="J55" s="93"/>
      <c r="K55" s="93"/>
      <c r="L55" s="93"/>
      <c r="M55" s="93"/>
      <c r="N55" s="93"/>
      <c r="Q55" s="88"/>
      <c r="R55" s="88"/>
      <c r="S55" s="88"/>
      <c r="T55" s="88"/>
    </row>
    <row r="56" ht="14.25" customHeight="1" spans="2:20">
      <c r="B56" s="92"/>
      <c r="C56" s="93"/>
      <c r="D56" s="93"/>
      <c r="E56" s="93"/>
      <c r="F56" s="93"/>
      <c r="G56" s="93"/>
      <c r="H56" s="93"/>
      <c r="I56" s="93"/>
      <c r="J56" s="93"/>
      <c r="K56" s="93"/>
      <c r="L56" s="93"/>
      <c r="M56" s="93"/>
      <c r="N56" s="93"/>
      <c r="Q56" s="88"/>
      <c r="R56" s="88"/>
      <c r="S56" s="88"/>
      <c r="T56" s="88"/>
    </row>
    <row r="57" ht="14.25" customHeight="1" spans="2:20">
      <c r="B57" s="92"/>
      <c r="C57" s="93"/>
      <c r="D57" s="93"/>
      <c r="E57" s="93"/>
      <c r="F57" s="93"/>
      <c r="G57" s="93"/>
      <c r="H57" s="93"/>
      <c r="I57" s="93"/>
      <c r="J57" s="93"/>
      <c r="K57" s="93"/>
      <c r="L57" s="93"/>
      <c r="M57" s="93"/>
      <c r="N57" s="93"/>
      <c r="Q57" s="88"/>
      <c r="R57" s="88"/>
      <c r="S57" s="88"/>
      <c r="T57" s="88"/>
    </row>
    <row r="58" ht="14.25" customHeight="1" spans="2:20">
      <c r="B58" s="92"/>
      <c r="C58" s="93"/>
      <c r="D58" s="93"/>
      <c r="E58" s="93"/>
      <c r="F58" s="93"/>
      <c r="G58" s="93"/>
      <c r="H58" s="93"/>
      <c r="I58" s="93"/>
      <c r="J58" s="93"/>
      <c r="K58" s="93"/>
      <c r="L58" s="93"/>
      <c r="M58" s="93"/>
      <c r="N58" s="93"/>
      <c r="Q58" s="88"/>
      <c r="R58" s="88"/>
      <c r="S58" s="88"/>
      <c r="T58" s="88"/>
    </row>
    <row r="59" ht="14.25" customHeight="1" spans="2:20">
      <c r="B59" s="92"/>
      <c r="C59" s="93"/>
      <c r="D59" s="93"/>
      <c r="E59" s="93"/>
      <c r="F59" s="93"/>
      <c r="G59" s="93"/>
      <c r="H59" s="93"/>
      <c r="I59" s="93"/>
      <c r="J59" s="93"/>
      <c r="K59" s="93"/>
      <c r="L59" s="93"/>
      <c r="M59" s="93"/>
      <c r="N59" s="93"/>
      <c r="Q59" s="88"/>
      <c r="R59" s="88"/>
      <c r="S59" s="88"/>
      <c r="T59" s="88"/>
    </row>
    <row r="60" ht="14.25" customHeight="1" spans="2:20">
      <c r="B60" s="92"/>
      <c r="C60" s="93"/>
      <c r="D60" s="93"/>
      <c r="E60" s="93"/>
      <c r="F60" s="93"/>
      <c r="G60" s="93"/>
      <c r="H60" s="93"/>
      <c r="I60" s="93"/>
      <c r="J60" s="93"/>
      <c r="K60" s="93"/>
      <c r="L60" s="93"/>
      <c r="M60" s="93"/>
      <c r="N60" s="93"/>
      <c r="Q60" s="88"/>
      <c r="R60" s="88"/>
      <c r="S60" s="88"/>
      <c r="T60" s="88"/>
    </row>
    <row r="61" ht="14.25" customHeight="1" spans="2:20">
      <c r="B61" s="92"/>
      <c r="C61" s="93"/>
      <c r="D61" s="93"/>
      <c r="E61" s="93"/>
      <c r="F61" s="93"/>
      <c r="G61" s="93"/>
      <c r="H61" s="93"/>
      <c r="I61" s="93"/>
      <c r="J61" s="93"/>
      <c r="K61" s="93"/>
      <c r="L61" s="93"/>
      <c r="M61" s="93"/>
      <c r="N61" s="93"/>
      <c r="Q61" s="88"/>
      <c r="R61" s="88"/>
      <c r="S61" s="88"/>
      <c r="T61" s="88"/>
    </row>
    <row r="62" ht="14.25" customHeight="1" spans="2:20">
      <c r="B62" s="92"/>
      <c r="C62" s="93"/>
      <c r="D62" s="93"/>
      <c r="E62" s="93"/>
      <c r="F62" s="93"/>
      <c r="G62" s="93"/>
      <c r="H62" s="93"/>
      <c r="I62" s="93"/>
      <c r="J62" s="93"/>
      <c r="K62" s="93"/>
      <c r="L62" s="93"/>
      <c r="M62" s="93"/>
      <c r="N62" s="93"/>
      <c r="Q62" s="88"/>
      <c r="R62" s="88"/>
      <c r="S62" s="88"/>
      <c r="T62" s="88"/>
    </row>
    <row r="63" ht="14.25" customHeight="1" spans="2:20">
      <c r="B63" s="92"/>
      <c r="C63" s="93"/>
      <c r="D63" s="93"/>
      <c r="E63" s="93"/>
      <c r="F63" s="93"/>
      <c r="G63" s="93"/>
      <c r="H63" s="93"/>
      <c r="I63" s="93"/>
      <c r="J63" s="93"/>
      <c r="K63" s="93"/>
      <c r="L63" s="93"/>
      <c r="M63" s="93"/>
      <c r="N63" s="93"/>
      <c r="Q63" s="88"/>
      <c r="R63" s="88"/>
      <c r="S63" s="88"/>
      <c r="T63" s="88"/>
    </row>
    <row r="64" ht="14.25" customHeight="1" spans="2:20">
      <c r="B64" s="92"/>
      <c r="C64" s="93"/>
      <c r="D64" s="93"/>
      <c r="E64" s="93"/>
      <c r="F64" s="93"/>
      <c r="G64" s="93"/>
      <c r="H64" s="93"/>
      <c r="I64" s="93"/>
      <c r="J64" s="93"/>
      <c r="K64" s="93"/>
      <c r="L64" s="93"/>
      <c r="M64" s="93"/>
      <c r="N64" s="93"/>
      <c r="Q64" s="88"/>
      <c r="R64" s="88"/>
      <c r="S64" s="88"/>
      <c r="T64" s="88"/>
    </row>
    <row r="65" ht="14.25" customHeight="1" spans="2:20">
      <c r="B65" s="92"/>
      <c r="C65" s="93"/>
      <c r="D65" s="93"/>
      <c r="E65" s="93"/>
      <c r="F65" s="93"/>
      <c r="G65" s="93"/>
      <c r="H65" s="93"/>
      <c r="I65" s="93"/>
      <c r="J65" s="93"/>
      <c r="K65" s="93"/>
      <c r="L65" s="93"/>
      <c r="M65" s="93"/>
      <c r="N65" s="93"/>
      <c r="Q65" s="88"/>
      <c r="R65" s="88"/>
      <c r="S65" s="88"/>
      <c r="T65" s="88"/>
    </row>
    <row r="66" ht="14.25" customHeight="1" spans="2:14">
      <c r="B66" s="92"/>
      <c r="C66" s="93"/>
      <c r="D66" s="93"/>
      <c r="E66" s="93"/>
      <c r="F66" s="93"/>
      <c r="G66" s="93"/>
      <c r="H66" s="93"/>
      <c r="I66" s="93"/>
      <c r="J66" s="93"/>
      <c r="K66" s="93"/>
      <c r="L66" s="93"/>
      <c r="M66" s="93"/>
      <c r="N66" s="93"/>
    </row>
    <row r="67" ht="14.25" customHeight="1" spans="2:14">
      <c r="B67" s="92"/>
      <c r="C67" s="93"/>
      <c r="D67" s="93"/>
      <c r="E67" s="93"/>
      <c r="F67" s="93"/>
      <c r="G67" s="93"/>
      <c r="H67" s="93"/>
      <c r="I67" s="93"/>
      <c r="J67" s="93"/>
      <c r="K67" s="93"/>
      <c r="L67" s="93"/>
      <c r="M67" s="93"/>
      <c r="N67" s="93"/>
    </row>
    <row r="68" ht="14.25" customHeight="1" spans="2:14">
      <c r="B68" s="92"/>
      <c r="C68" s="93"/>
      <c r="D68" s="93"/>
      <c r="E68" s="93"/>
      <c r="F68" s="93"/>
      <c r="G68" s="93"/>
      <c r="H68" s="93"/>
      <c r="I68" s="93"/>
      <c r="J68" s="93"/>
      <c r="K68" s="93"/>
      <c r="L68" s="93"/>
      <c r="M68" s="93"/>
      <c r="N68" s="93"/>
    </row>
    <row r="69" ht="14.25" customHeight="1" spans="2:14">
      <c r="B69" s="92"/>
      <c r="C69" s="93"/>
      <c r="D69" s="93"/>
      <c r="E69" s="93"/>
      <c r="F69" s="93"/>
      <c r="G69" s="93"/>
      <c r="H69" s="93"/>
      <c r="I69" s="93"/>
      <c r="J69" s="93"/>
      <c r="K69" s="93"/>
      <c r="L69" s="93"/>
      <c r="M69" s="93"/>
      <c r="N69" s="93"/>
    </row>
    <row r="70" ht="14.25" customHeight="1" spans="2:14">
      <c r="B70" s="92"/>
      <c r="C70" s="93"/>
      <c r="D70" s="93"/>
      <c r="E70" s="93"/>
      <c r="F70" s="93"/>
      <c r="G70" s="93"/>
      <c r="H70" s="93"/>
      <c r="I70" s="93"/>
      <c r="J70" s="93"/>
      <c r="K70" s="93"/>
      <c r="L70" s="93"/>
      <c r="M70" s="93"/>
      <c r="N70" s="93"/>
    </row>
    <row r="71" ht="14.25" customHeight="1" spans="2:14">
      <c r="B71" s="92"/>
      <c r="C71" s="93"/>
      <c r="D71" s="93"/>
      <c r="E71" s="93"/>
      <c r="F71" s="93"/>
      <c r="G71" s="93"/>
      <c r="H71" s="93"/>
      <c r="I71" s="93"/>
      <c r="J71" s="93"/>
      <c r="K71" s="93"/>
      <c r="L71" s="93"/>
      <c r="M71" s="93"/>
      <c r="N71" s="93"/>
    </row>
    <row r="72" ht="14.25" customHeight="1" spans="2:14">
      <c r="B72" s="92"/>
      <c r="C72" s="93"/>
      <c r="D72" s="93"/>
      <c r="E72" s="93"/>
      <c r="F72" s="93"/>
      <c r="G72" s="93"/>
      <c r="H72" s="93"/>
      <c r="I72" s="93"/>
      <c r="J72" s="93"/>
      <c r="K72" s="93"/>
      <c r="L72" s="93"/>
      <c r="M72" s="93"/>
      <c r="N72" s="93"/>
    </row>
    <row r="73" ht="14.25" customHeight="1" spans="2:14">
      <c r="B73" s="92"/>
      <c r="C73" s="93"/>
      <c r="D73" s="93"/>
      <c r="E73" s="93"/>
      <c r="F73" s="93"/>
      <c r="G73" s="93"/>
      <c r="H73" s="93"/>
      <c r="I73" s="93"/>
      <c r="J73" s="93"/>
      <c r="K73" s="93"/>
      <c r="L73" s="93"/>
      <c r="M73" s="93"/>
      <c r="N73" s="93"/>
    </row>
    <row r="74" ht="14.25" customHeight="1" spans="2:14">
      <c r="B74" s="92"/>
      <c r="C74" s="93"/>
      <c r="D74" s="93"/>
      <c r="E74" s="93"/>
      <c r="F74" s="93"/>
      <c r="G74" s="93"/>
      <c r="H74" s="93"/>
      <c r="I74" s="93"/>
      <c r="J74" s="93"/>
      <c r="K74" s="93"/>
      <c r="L74" s="93"/>
      <c r="M74" s="93"/>
      <c r="N74" s="93"/>
    </row>
    <row r="75" ht="14.25" customHeight="1" spans="2:14">
      <c r="B75" s="92"/>
      <c r="C75" s="93"/>
      <c r="D75" s="93"/>
      <c r="E75" s="93"/>
      <c r="F75" s="93"/>
      <c r="G75" s="93"/>
      <c r="H75" s="93"/>
      <c r="I75" s="93"/>
      <c r="J75" s="93"/>
      <c r="K75" s="93"/>
      <c r="L75" s="93"/>
      <c r="M75" s="93"/>
      <c r="N75" s="93"/>
    </row>
    <row r="76" ht="14.25" customHeight="1" spans="2:14">
      <c r="B76" s="92"/>
      <c r="C76" s="93"/>
      <c r="D76" s="93"/>
      <c r="E76" s="93"/>
      <c r="F76" s="93"/>
      <c r="G76" s="93"/>
      <c r="H76" s="93"/>
      <c r="I76" s="93"/>
      <c r="J76" s="93"/>
      <c r="K76" s="93"/>
      <c r="L76" s="93"/>
      <c r="M76" s="93"/>
      <c r="N76" s="93"/>
    </row>
    <row r="77" ht="14.25" customHeight="1" spans="2:14">
      <c r="B77" s="92"/>
      <c r="C77" s="93"/>
      <c r="D77" s="93"/>
      <c r="E77" s="93"/>
      <c r="F77" s="93"/>
      <c r="G77" s="93"/>
      <c r="H77" s="93"/>
      <c r="I77" s="93"/>
      <c r="J77" s="93"/>
      <c r="K77" s="93"/>
      <c r="L77" s="93"/>
      <c r="M77" s="93"/>
      <c r="N77" s="93"/>
    </row>
    <row r="78" ht="14.25" customHeight="1" spans="2:14">
      <c r="B78" s="92"/>
      <c r="C78" s="93"/>
      <c r="D78" s="93"/>
      <c r="E78" s="93"/>
      <c r="F78" s="93"/>
      <c r="G78" s="93"/>
      <c r="H78" s="93"/>
      <c r="I78" s="93"/>
      <c r="J78" s="93"/>
      <c r="K78" s="93"/>
      <c r="L78" s="93"/>
      <c r="M78" s="93"/>
      <c r="N78" s="93"/>
    </row>
    <row r="79" ht="14.25" customHeight="1" spans="2:14">
      <c r="B79" s="92"/>
      <c r="C79" s="93"/>
      <c r="D79" s="93"/>
      <c r="E79" s="93"/>
      <c r="F79" s="93"/>
      <c r="G79" s="93"/>
      <c r="H79" s="93"/>
      <c r="I79" s="93"/>
      <c r="J79" s="93"/>
      <c r="K79" s="93"/>
      <c r="L79" s="93"/>
      <c r="M79" s="93"/>
      <c r="N79" s="93"/>
    </row>
    <row r="80" ht="14.25" customHeight="1" spans="2:14">
      <c r="B80" s="92"/>
      <c r="C80" s="93"/>
      <c r="D80" s="93"/>
      <c r="E80" s="93"/>
      <c r="F80" s="93"/>
      <c r="G80" s="93"/>
      <c r="H80" s="93"/>
      <c r="I80" s="93"/>
      <c r="J80" s="93"/>
      <c r="K80" s="93"/>
      <c r="L80" s="93"/>
      <c r="M80" s="93"/>
      <c r="N80" s="93"/>
    </row>
    <row r="81" ht="14.25" customHeight="1" spans="2:14">
      <c r="B81" s="92"/>
      <c r="C81" s="93"/>
      <c r="D81" s="93"/>
      <c r="E81" s="93"/>
      <c r="F81" s="93"/>
      <c r="G81" s="93"/>
      <c r="H81" s="93"/>
      <c r="I81" s="93"/>
      <c r="J81" s="93"/>
      <c r="K81" s="93"/>
      <c r="L81" s="93"/>
      <c r="M81" s="93"/>
      <c r="N81" s="93"/>
    </row>
    <row r="82" ht="14.25" customHeight="1" spans="2:14">
      <c r="B82" s="92"/>
      <c r="C82" s="93"/>
      <c r="D82" s="93"/>
      <c r="E82" s="93"/>
      <c r="F82" s="93"/>
      <c r="G82" s="93"/>
      <c r="H82" s="93"/>
      <c r="I82" s="93"/>
      <c r="J82" s="93"/>
      <c r="K82" s="93"/>
      <c r="L82" s="93"/>
      <c r="M82" s="93"/>
      <c r="N82" s="93"/>
    </row>
    <row r="83" ht="14.25" customHeight="1" spans="2:14">
      <c r="B83" s="92"/>
      <c r="C83" s="93"/>
      <c r="D83" s="93"/>
      <c r="E83" s="93"/>
      <c r="F83" s="93"/>
      <c r="G83" s="93"/>
      <c r="H83" s="93"/>
      <c r="I83" s="93"/>
      <c r="J83" s="93"/>
      <c r="K83" s="93"/>
      <c r="L83" s="93"/>
      <c r="M83" s="93"/>
      <c r="N83" s="93"/>
    </row>
    <row r="84" ht="14.25" customHeight="1" spans="2:14">
      <c r="B84" s="92"/>
      <c r="C84" s="93"/>
      <c r="D84" s="93"/>
      <c r="E84" s="93"/>
      <c r="F84" s="93"/>
      <c r="G84" s="93"/>
      <c r="H84" s="93"/>
      <c r="I84" s="93"/>
      <c r="J84" s="93"/>
      <c r="K84" s="93"/>
      <c r="L84" s="93"/>
      <c r="M84" s="93"/>
      <c r="N84" s="93"/>
    </row>
    <row r="85" ht="14.25" customHeight="1" spans="2:14">
      <c r="B85" s="92"/>
      <c r="C85" s="93"/>
      <c r="D85" s="93"/>
      <c r="E85" s="93"/>
      <c r="F85" s="93"/>
      <c r="G85" s="93"/>
      <c r="H85" s="93"/>
      <c r="I85" s="93"/>
      <c r="J85" s="93"/>
      <c r="K85" s="93"/>
      <c r="L85" s="93"/>
      <c r="M85" s="93"/>
      <c r="N85" s="93"/>
    </row>
  </sheetData>
  <mergeCells count="6">
    <mergeCell ref="I6:R6"/>
    <mergeCell ref="E2:E4"/>
    <mergeCell ref="I2:I4"/>
    <mergeCell ref="M2:M4"/>
    <mergeCell ref="I7:L18"/>
    <mergeCell ref="B2:D4"/>
  </mergeCells>
  <pageMargins left="0.7" right="0.7" top="0.75" bottom="0.75" header="0.3" footer="0.3"/>
  <pageSetup paperSize="9" scale="38" orientation="portrait"/>
  <headerFooter/>
  <drawing r:id="rId1"/>
</worksheet>
</file>

<file path=docProps/app.xml><?xml version="1.0" encoding="utf-8"?>
<Properties xmlns="http://schemas.openxmlformats.org/officeDocument/2006/extended-properties" xmlns:vt="http://schemas.openxmlformats.org/officeDocument/2006/docPropsVTypes">
  <Company>Bsoft</Company>
  <Application>Microsoft Excel</Application>
  <HeadingPairs>
    <vt:vector size="2" baseType="variant">
      <vt:variant>
        <vt:lpstr>工作表</vt:lpstr>
      </vt:variant>
      <vt:variant>
        <vt:i4>11</vt:i4>
      </vt:variant>
    </vt:vector>
  </HeadingPairs>
  <TitlesOfParts>
    <vt:vector size="11" baseType="lpstr">
      <vt:lpstr>封面 </vt:lpstr>
      <vt:lpstr>项目信息 </vt:lpstr>
      <vt:lpstr>QPM 计划</vt:lpstr>
      <vt:lpstr>CB_DATA_</vt:lpstr>
      <vt:lpstr>QPM 计划 (第二次目标调整)</vt:lpstr>
      <vt:lpstr>项目PPM</vt:lpstr>
      <vt:lpstr>Sheet3</vt:lpstr>
      <vt:lpstr>发布后缺陷密度-关键子过程</vt:lpstr>
      <vt:lpstr>研发生产率-关键子过程</vt:lpstr>
      <vt:lpstr>组织QPPO-项目QPPO</vt:lpstr>
      <vt:lpstr>数据质量检查表 </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dc:creator>
  <cp:lastModifiedBy>彭朗</cp:lastModifiedBy>
  <dcterms:created xsi:type="dcterms:W3CDTF">2009-12-05T02:49:00Z</dcterms:created>
  <cp:lastPrinted>2012-05-30T03:01:00Z</cp:lastPrinted>
  <dcterms:modified xsi:type="dcterms:W3CDTF">2023-11-28T16:14:06Z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2052-6.2.2.8394</vt:lpwstr>
  </property>
  <property fmtid="{D5CDD505-2E9C-101B-9397-08002B2CF9AE}" pid="3" name="ICV">
    <vt:lpwstr>E9F2B3DBEBBE4B0280D82160019441E0</vt:lpwstr>
  </property>
</Properties>
</file>